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faree\OneDrive\Documents\"/>
    </mc:Choice>
  </mc:AlternateContent>
  <xr:revisionPtr revIDLastSave="0" documentId="8_{23C92167-748B-434B-B713-BFA64325D41C}" xr6:coauthVersionLast="47" xr6:coauthVersionMax="47" xr10:uidLastSave="{00000000-0000-0000-0000-000000000000}"/>
  <bookViews>
    <workbookView xWindow="-103" yWindow="617" windowWidth="33120" windowHeight="17280" activeTab="1" xr2:uid="{00000000-000D-0000-FFFF-FFFF00000000}"/>
  </bookViews>
  <sheets>
    <sheet name="Data" sheetId="1" r:id="rId1"/>
    <sheet name="Dashboard" sheetId="6" r:id="rId2"/>
    <sheet name="Slicers" sheetId="5" r:id="rId3"/>
    <sheet name="Pivot_MonthlyTrend" sheetId="8" r:id="rId4"/>
    <sheet name="Pivot_ReadmitByUnit" sheetId="9" r:id="rId5"/>
    <sheet name="Metrics" sheetId="2" r:id="rId6"/>
    <sheet name="KPI_Cards" sheetId="4" r:id="rId7"/>
  </sheets>
  <definedNames>
    <definedName name="_xlcn.WorksheetConnection_Hospital_Readmission_Quality_Dashboard_with_Formulas.xlsxtblData1" hidden="1">tblData[]</definedName>
    <definedName name="Slicer__Diagnosis_Category">#N/A</definedName>
    <definedName name="Slicer__Hospital_Unit">#N/A</definedName>
    <definedName name="Slicer_Payer_Type">#N/A</definedName>
    <definedName name="Slicer_Readmission_30Day_Flag">#N/A</definedName>
  </definedNames>
  <calcPr calcId="191029"/>
  <pivotCaches>
    <pivotCache cacheId="7" r:id="rId8"/>
    <pivotCache cacheId="52" r:id="rId9"/>
    <pivotCache cacheId="5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blData" name="tblData" connection="WorksheetConnection_Hospital_Readmission_Quality_Dashboard_with_Formulas.xlsx!tblData"/>
        </x15:modelTables>
        <x15:extLst>
          <ext xmlns:x16="http://schemas.microsoft.com/office/spreadsheetml/2014/11/main" uri="{9835A34E-60A6-4A7C-AAB8-D5F71C897F49}">
            <x16:modelTimeGroupings>
              <x16:modelTimeGrouping tableName="tblData" columnName="Admission_Date" columnId="Admission_Date">
                <x16:calculatedTimeColumn columnName="Admission_Date (Year)" columnId="Admission_Date (Year)" contentType="years" isSelected="1"/>
                <x16:calculatedTimeColumn columnName="Admission_Date (Quarter)" columnId="Admission_Date (Quarter)" contentType="quarters" isSelected="1"/>
                <x16:calculatedTimeColumn columnName="Admission_Date (Month Index)" columnId="Admission_Date (Month Index)" contentType="monthsindex" isSelected="1"/>
                <x16:calculatedTimeColumn columnName="Admission_Date (Month)" columnId="Admissio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4" l="1"/>
  <c r="B5" i="4"/>
  <c r="B4" i="4"/>
  <c r="B3" i="4"/>
  <c r="B2" i="4"/>
  <c r="D5" i="1"/>
  <c r="D2" i="1"/>
  <c r="D3" i="1"/>
  <c r="D4" i="1"/>
  <c r="D6" i="1"/>
  <c r="D7" i="1"/>
  <c r="D8" i="1"/>
  <c r="D9" i="1"/>
  <c r="D10" i="1"/>
  <c r="D11" i="1"/>
  <c r="C3" i="2" s="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C8" i="2"/>
  <c r="C7" i="2"/>
  <c r="B7" i="2"/>
  <c r="C5" i="2"/>
  <c r="B5" i="2"/>
  <c r="C4" i="2"/>
  <c r="B4" i="2"/>
  <c r="C2" i="2"/>
  <c r="Q801" i="1"/>
  <c r="N801" i="1"/>
  <c r="Q800" i="1"/>
  <c r="N800" i="1"/>
  <c r="Q799" i="1"/>
  <c r="N799" i="1"/>
  <c r="Q798" i="1"/>
  <c r="N798" i="1"/>
  <c r="Q797" i="1"/>
  <c r="N797" i="1"/>
  <c r="Q796" i="1"/>
  <c r="N796" i="1"/>
  <c r="Q795" i="1"/>
  <c r="N795" i="1"/>
  <c r="Q794" i="1"/>
  <c r="N794" i="1"/>
  <c r="Q793" i="1"/>
  <c r="N793" i="1"/>
  <c r="Q792" i="1"/>
  <c r="N792" i="1"/>
  <c r="Q791" i="1"/>
  <c r="N791" i="1"/>
  <c r="Q790" i="1"/>
  <c r="N790" i="1"/>
  <c r="Q789" i="1"/>
  <c r="N789" i="1"/>
  <c r="Q788" i="1"/>
  <c r="N788" i="1"/>
  <c r="Q787" i="1"/>
  <c r="N787" i="1"/>
  <c r="Q786" i="1"/>
  <c r="N786" i="1"/>
  <c r="Q785" i="1"/>
  <c r="N785" i="1"/>
  <c r="Q784" i="1"/>
  <c r="N784" i="1"/>
  <c r="Q783" i="1"/>
  <c r="N783" i="1"/>
  <c r="Q782" i="1"/>
  <c r="N782" i="1"/>
  <c r="Q781" i="1"/>
  <c r="N781" i="1"/>
  <c r="Q780" i="1"/>
  <c r="N780" i="1"/>
  <c r="Q779" i="1"/>
  <c r="N779" i="1"/>
  <c r="Q778" i="1"/>
  <c r="N778" i="1"/>
  <c r="Q777" i="1"/>
  <c r="N777" i="1"/>
  <c r="Q776" i="1"/>
  <c r="N776" i="1"/>
  <c r="Q775" i="1"/>
  <c r="N775" i="1"/>
  <c r="Q774" i="1"/>
  <c r="N774" i="1"/>
  <c r="Q773" i="1"/>
  <c r="N773" i="1"/>
  <c r="Q772" i="1"/>
  <c r="N772" i="1"/>
  <c r="Q771" i="1"/>
  <c r="N771" i="1"/>
  <c r="Q770" i="1"/>
  <c r="N770" i="1"/>
  <c r="Q769" i="1"/>
  <c r="N769" i="1"/>
  <c r="Q768" i="1"/>
  <c r="N768" i="1"/>
  <c r="Q767" i="1"/>
  <c r="N767" i="1"/>
  <c r="Q766" i="1"/>
  <c r="N766" i="1"/>
  <c r="Q765" i="1"/>
  <c r="N765" i="1"/>
  <c r="Q764" i="1"/>
  <c r="N764" i="1"/>
  <c r="Q763" i="1"/>
  <c r="N763" i="1"/>
  <c r="Q762" i="1"/>
  <c r="N762" i="1"/>
  <c r="Q761" i="1"/>
  <c r="N761" i="1"/>
  <c r="Q760" i="1"/>
  <c r="N760" i="1"/>
  <c r="Q759" i="1"/>
  <c r="N759" i="1"/>
  <c r="Q758" i="1"/>
  <c r="N758" i="1"/>
  <c r="Q757" i="1"/>
  <c r="N757" i="1"/>
  <c r="Q756" i="1"/>
  <c r="N756" i="1"/>
  <c r="Q755" i="1"/>
  <c r="N755" i="1"/>
  <c r="Q754" i="1"/>
  <c r="N754" i="1"/>
  <c r="Q753" i="1"/>
  <c r="N753" i="1"/>
  <c r="Q752" i="1"/>
  <c r="N752" i="1"/>
  <c r="Q751" i="1"/>
  <c r="N751" i="1"/>
  <c r="Q750" i="1"/>
  <c r="N750" i="1"/>
  <c r="Q749" i="1"/>
  <c r="N749" i="1"/>
  <c r="Q748" i="1"/>
  <c r="N748" i="1"/>
  <c r="Q747" i="1"/>
  <c r="N747" i="1"/>
  <c r="Q746" i="1"/>
  <c r="N746" i="1"/>
  <c r="Q745" i="1"/>
  <c r="N745" i="1"/>
  <c r="Q744" i="1"/>
  <c r="N744" i="1"/>
  <c r="Q743" i="1"/>
  <c r="N743" i="1"/>
  <c r="Q742" i="1"/>
  <c r="N742" i="1"/>
  <c r="Q741" i="1"/>
  <c r="N741" i="1"/>
  <c r="Q740" i="1"/>
  <c r="N740" i="1"/>
  <c r="Q739" i="1"/>
  <c r="N739" i="1"/>
  <c r="Q738" i="1"/>
  <c r="N738" i="1"/>
  <c r="Q737" i="1"/>
  <c r="N737" i="1"/>
  <c r="Q736" i="1"/>
  <c r="N736" i="1"/>
  <c r="Q735" i="1"/>
  <c r="N735" i="1"/>
  <c r="Q734" i="1"/>
  <c r="N734" i="1"/>
  <c r="Q733" i="1"/>
  <c r="N733" i="1"/>
  <c r="Q732" i="1"/>
  <c r="N732" i="1"/>
  <c r="Q731" i="1"/>
  <c r="N731" i="1"/>
  <c r="Q730" i="1"/>
  <c r="N730" i="1"/>
  <c r="Q729" i="1"/>
  <c r="N729" i="1"/>
  <c r="Q728" i="1"/>
  <c r="N728" i="1"/>
  <c r="Q727" i="1"/>
  <c r="N727" i="1"/>
  <c r="Q726" i="1"/>
  <c r="N726" i="1"/>
  <c r="Q725" i="1"/>
  <c r="N725" i="1"/>
  <c r="Q724" i="1"/>
  <c r="N724" i="1"/>
  <c r="Q723" i="1"/>
  <c r="N723" i="1"/>
  <c r="Q722" i="1"/>
  <c r="N722" i="1"/>
  <c r="Q721" i="1"/>
  <c r="N721" i="1"/>
  <c r="Q720" i="1"/>
  <c r="N720" i="1"/>
  <c r="Q719" i="1"/>
  <c r="N719" i="1"/>
  <c r="Q718" i="1"/>
  <c r="N718" i="1"/>
  <c r="Q717" i="1"/>
  <c r="N717" i="1"/>
  <c r="Q716" i="1"/>
  <c r="N716" i="1"/>
  <c r="Q715" i="1"/>
  <c r="N715" i="1"/>
  <c r="Q714" i="1"/>
  <c r="N714" i="1"/>
  <c r="Q713" i="1"/>
  <c r="N713" i="1"/>
  <c r="Q712" i="1"/>
  <c r="N712" i="1"/>
  <c r="Q711" i="1"/>
  <c r="N711" i="1"/>
  <c r="Q710" i="1"/>
  <c r="N710" i="1"/>
  <c r="Q709" i="1"/>
  <c r="N709" i="1"/>
  <c r="Q708" i="1"/>
  <c r="N708" i="1"/>
  <c r="Q707" i="1"/>
  <c r="N707" i="1"/>
  <c r="Q706" i="1"/>
  <c r="N706" i="1"/>
  <c r="Q705" i="1"/>
  <c r="N705" i="1"/>
  <c r="Q704" i="1"/>
  <c r="N704" i="1"/>
  <c r="Q703" i="1"/>
  <c r="N703" i="1"/>
  <c r="Q702" i="1"/>
  <c r="N702" i="1"/>
  <c r="Q701" i="1"/>
  <c r="N701" i="1"/>
  <c r="Q700" i="1"/>
  <c r="N700" i="1"/>
  <c r="Q699" i="1"/>
  <c r="N699" i="1"/>
  <c r="Q698" i="1"/>
  <c r="N698" i="1"/>
  <c r="Q697" i="1"/>
  <c r="N697" i="1"/>
  <c r="Q696" i="1"/>
  <c r="N696" i="1"/>
  <c r="Q695" i="1"/>
  <c r="N695" i="1"/>
  <c r="Q694" i="1"/>
  <c r="N694" i="1"/>
  <c r="Q693" i="1"/>
  <c r="N693" i="1"/>
  <c r="Q692" i="1"/>
  <c r="N692" i="1"/>
  <c r="Q691" i="1"/>
  <c r="N691" i="1"/>
  <c r="Q690" i="1"/>
  <c r="N690" i="1"/>
  <c r="Q689" i="1"/>
  <c r="N689" i="1"/>
  <c r="Q688" i="1"/>
  <c r="N688" i="1"/>
  <c r="Q687" i="1"/>
  <c r="N687" i="1"/>
  <c r="Q686" i="1"/>
  <c r="N686" i="1"/>
  <c r="Q685" i="1"/>
  <c r="N685" i="1"/>
  <c r="Q684" i="1"/>
  <c r="N684" i="1"/>
  <c r="Q683" i="1"/>
  <c r="N683" i="1"/>
  <c r="Q682" i="1"/>
  <c r="N682" i="1"/>
  <c r="Q681" i="1"/>
  <c r="N681" i="1"/>
  <c r="Q680" i="1"/>
  <c r="N680" i="1"/>
  <c r="Q679" i="1"/>
  <c r="N679" i="1"/>
  <c r="Q678" i="1"/>
  <c r="N678" i="1"/>
  <c r="Q677" i="1"/>
  <c r="N677" i="1"/>
  <c r="Q676" i="1"/>
  <c r="N676" i="1"/>
  <c r="Q675" i="1"/>
  <c r="N675" i="1"/>
  <c r="Q674" i="1"/>
  <c r="N674" i="1"/>
  <c r="Q673" i="1"/>
  <c r="N673" i="1"/>
  <c r="Q672" i="1"/>
  <c r="N672" i="1"/>
  <c r="Q671" i="1"/>
  <c r="N671" i="1"/>
  <c r="Q670" i="1"/>
  <c r="N670" i="1"/>
  <c r="Q669" i="1"/>
  <c r="N669" i="1"/>
  <c r="Q668" i="1"/>
  <c r="N668" i="1"/>
  <c r="Q667" i="1"/>
  <c r="N667" i="1"/>
  <c r="Q666" i="1"/>
  <c r="N666" i="1"/>
  <c r="Q665" i="1"/>
  <c r="N665" i="1"/>
  <c r="Q664" i="1"/>
  <c r="N664" i="1"/>
  <c r="Q663" i="1"/>
  <c r="N663" i="1"/>
  <c r="Q662" i="1"/>
  <c r="N662" i="1"/>
  <c r="Q661" i="1"/>
  <c r="N661" i="1"/>
  <c r="Q660" i="1"/>
  <c r="N660" i="1"/>
  <c r="Q659" i="1"/>
  <c r="N659" i="1"/>
  <c r="Q658" i="1"/>
  <c r="N658" i="1"/>
  <c r="Q657" i="1"/>
  <c r="N657" i="1"/>
  <c r="Q656" i="1"/>
  <c r="N656" i="1"/>
  <c r="Q655" i="1"/>
  <c r="N655" i="1"/>
  <c r="Q654" i="1"/>
  <c r="N654" i="1"/>
  <c r="Q653" i="1"/>
  <c r="N653" i="1"/>
  <c r="Q652" i="1"/>
  <c r="N652" i="1"/>
  <c r="Q651" i="1"/>
  <c r="N651" i="1"/>
  <c r="Q650" i="1"/>
  <c r="N650" i="1"/>
  <c r="Q649" i="1"/>
  <c r="N649" i="1"/>
  <c r="Q648" i="1"/>
  <c r="N648" i="1"/>
  <c r="Q647" i="1"/>
  <c r="N647" i="1"/>
  <c r="Q646" i="1"/>
  <c r="N646" i="1"/>
  <c r="Q645" i="1"/>
  <c r="N645" i="1"/>
  <c r="Q644" i="1"/>
  <c r="N644" i="1"/>
  <c r="Q643" i="1"/>
  <c r="N643" i="1"/>
  <c r="Q642" i="1"/>
  <c r="N642" i="1"/>
  <c r="Q641" i="1"/>
  <c r="N641" i="1"/>
  <c r="Q640" i="1"/>
  <c r="N640" i="1"/>
  <c r="Q639" i="1"/>
  <c r="N639" i="1"/>
  <c r="Q638" i="1"/>
  <c r="N638" i="1"/>
  <c r="Q637" i="1"/>
  <c r="N637" i="1"/>
  <c r="Q636" i="1"/>
  <c r="N636" i="1"/>
  <c r="Q635" i="1"/>
  <c r="N635" i="1"/>
  <c r="Q634" i="1"/>
  <c r="N634" i="1"/>
  <c r="Q633" i="1"/>
  <c r="N633" i="1"/>
  <c r="Q632" i="1"/>
  <c r="N632" i="1"/>
  <c r="Q631" i="1"/>
  <c r="N631" i="1"/>
  <c r="Q630" i="1"/>
  <c r="N630" i="1"/>
  <c r="Q629" i="1"/>
  <c r="N629" i="1"/>
  <c r="Q628" i="1"/>
  <c r="N628" i="1"/>
  <c r="Q627" i="1"/>
  <c r="N627" i="1"/>
  <c r="Q626" i="1"/>
  <c r="N626" i="1"/>
  <c r="Q625" i="1"/>
  <c r="N625" i="1"/>
  <c r="Q624" i="1"/>
  <c r="N624" i="1"/>
  <c r="Q623" i="1"/>
  <c r="N623" i="1"/>
  <c r="Q622" i="1"/>
  <c r="N622" i="1"/>
  <c r="Q621" i="1"/>
  <c r="N621" i="1"/>
  <c r="Q620" i="1"/>
  <c r="N620" i="1"/>
  <c r="Q619" i="1"/>
  <c r="N619" i="1"/>
  <c r="Q618" i="1"/>
  <c r="N618" i="1"/>
  <c r="Q617" i="1"/>
  <c r="N617" i="1"/>
  <c r="Q616" i="1"/>
  <c r="N616" i="1"/>
  <c r="Q615" i="1"/>
  <c r="N615" i="1"/>
  <c r="Q614" i="1"/>
  <c r="N614" i="1"/>
  <c r="Q613" i="1"/>
  <c r="N613" i="1"/>
  <c r="Q612" i="1"/>
  <c r="N612" i="1"/>
  <c r="Q611" i="1"/>
  <c r="N611" i="1"/>
  <c r="Q610" i="1"/>
  <c r="N610" i="1"/>
  <c r="Q609" i="1"/>
  <c r="N609" i="1"/>
  <c r="Q608" i="1"/>
  <c r="N608" i="1"/>
  <c r="Q607" i="1"/>
  <c r="N607" i="1"/>
  <c r="Q606" i="1"/>
  <c r="N606" i="1"/>
  <c r="Q605" i="1"/>
  <c r="N605" i="1"/>
  <c r="Q604" i="1"/>
  <c r="N604" i="1"/>
  <c r="Q603" i="1"/>
  <c r="N603" i="1"/>
  <c r="Q602" i="1"/>
  <c r="N602" i="1"/>
  <c r="Q601" i="1"/>
  <c r="N601" i="1"/>
  <c r="Q600" i="1"/>
  <c r="N600" i="1"/>
  <c r="Q599" i="1"/>
  <c r="N599" i="1"/>
  <c r="Q598" i="1"/>
  <c r="N598" i="1"/>
  <c r="Q597" i="1"/>
  <c r="N597" i="1"/>
  <c r="Q596" i="1"/>
  <c r="N596" i="1"/>
  <c r="Q595" i="1"/>
  <c r="N595" i="1"/>
  <c r="Q594" i="1"/>
  <c r="N594" i="1"/>
  <c r="Q593" i="1"/>
  <c r="N593" i="1"/>
  <c r="Q592" i="1"/>
  <c r="N592" i="1"/>
  <c r="Q591" i="1"/>
  <c r="N591" i="1"/>
  <c r="Q590" i="1"/>
  <c r="N590" i="1"/>
  <c r="Q589" i="1"/>
  <c r="N589" i="1"/>
  <c r="Q588" i="1"/>
  <c r="N588" i="1"/>
  <c r="Q587" i="1"/>
  <c r="N587" i="1"/>
  <c r="Q586" i="1"/>
  <c r="N586" i="1"/>
  <c r="Q585" i="1"/>
  <c r="N585" i="1"/>
  <c r="Q584" i="1"/>
  <c r="N584" i="1"/>
  <c r="Q583" i="1"/>
  <c r="N583" i="1"/>
  <c r="Q582" i="1"/>
  <c r="N582" i="1"/>
  <c r="Q581" i="1"/>
  <c r="N581" i="1"/>
  <c r="Q580" i="1"/>
  <c r="N580" i="1"/>
  <c r="Q579" i="1"/>
  <c r="N579" i="1"/>
  <c r="Q578" i="1"/>
  <c r="N578" i="1"/>
  <c r="Q577" i="1"/>
  <c r="N577" i="1"/>
  <c r="Q576" i="1"/>
  <c r="N576" i="1"/>
  <c r="Q575" i="1"/>
  <c r="N575" i="1"/>
  <c r="Q574" i="1"/>
  <c r="N574" i="1"/>
  <c r="Q573" i="1"/>
  <c r="N573" i="1"/>
  <c r="Q572" i="1"/>
  <c r="N572" i="1"/>
  <c r="Q571" i="1"/>
  <c r="N571" i="1"/>
  <c r="Q570" i="1"/>
  <c r="N570" i="1"/>
  <c r="Q569" i="1"/>
  <c r="N569" i="1"/>
  <c r="Q568" i="1"/>
  <c r="N568" i="1"/>
  <c r="Q567" i="1"/>
  <c r="N567" i="1"/>
  <c r="Q566" i="1"/>
  <c r="N566" i="1"/>
  <c r="Q565" i="1"/>
  <c r="N565" i="1"/>
  <c r="Q564" i="1"/>
  <c r="N564" i="1"/>
  <c r="Q563" i="1"/>
  <c r="N563" i="1"/>
  <c r="Q562" i="1"/>
  <c r="N562" i="1"/>
  <c r="Q561" i="1"/>
  <c r="N561" i="1"/>
  <c r="Q560" i="1"/>
  <c r="N560" i="1"/>
  <c r="Q559" i="1"/>
  <c r="N559" i="1"/>
  <c r="Q558" i="1"/>
  <c r="N558" i="1"/>
  <c r="Q557" i="1"/>
  <c r="N557" i="1"/>
  <c r="Q556" i="1"/>
  <c r="N556" i="1"/>
  <c r="Q555" i="1"/>
  <c r="N555" i="1"/>
  <c r="Q554" i="1"/>
  <c r="N554" i="1"/>
  <c r="Q553" i="1"/>
  <c r="N553" i="1"/>
  <c r="Q552" i="1"/>
  <c r="N552" i="1"/>
  <c r="Q551" i="1"/>
  <c r="N551" i="1"/>
  <c r="Q550" i="1"/>
  <c r="N550" i="1"/>
  <c r="Q549" i="1"/>
  <c r="N549" i="1"/>
  <c r="Q548" i="1"/>
  <c r="N548" i="1"/>
  <c r="Q547" i="1"/>
  <c r="N547" i="1"/>
  <c r="Q546" i="1"/>
  <c r="N546" i="1"/>
  <c r="Q545" i="1"/>
  <c r="N545" i="1"/>
  <c r="Q544" i="1"/>
  <c r="N544" i="1"/>
  <c r="Q543" i="1"/>
  <c r="N543" i="1"/>
  <c r="Q542" i="1"/>
  <c r="N542" i="1"/>
  <c r="Q541" i="1"/>
  <c r="N541" i="1"/>
  <c r="Q540" i="1"/>
  <c r="N540" i="1"/>
  <c r="Q539" i="1"/>
  <c r="N539" i="1"/>
  <c r="Q538" i="1"/>
  <c r="N538" i="1"/>
  <c r="Q537" i="1"/>
  <c r="N537" i="1"/>
  <c r="Q536" i="1"/>
  <c r="N536" i="1"/>
  <c r="Q535" i="1"/>
  <c r="N535" i="1"/>
  <c r="Q534" i="1"/>
  <c r="N534" i="1"/>
  <c r="Q533" i="1"/>
  <c r="N533" i="1"/>
  <c r="Q532" i="1"/>
  <c r="N532" i="1"/>
  <c r="Q531" i="1"/>
  <c r="N531" i="1"/>
  <c r="Q530" i="1"/>
  <c r="N530" i="1"/>
  <c r="Q529" i="1"/>
  <c r="N529" i="1"/>
  <c r="Q528" i="1"/>
  <c r="N528" i="1"/>
  <c r="Q527" i="1"/>
  <c r="N527" i="1"/>
  <c r="Q526" i="1"/>
  <c r="N526" i="1"/>
  <c r="Q525" i="1"/>
  <c r="N525" i="1"/>
  <c r="Q524" i="1"/>
  <c r="N524" i="1"/>
  <c r="Q523" i="1"/>
  <c r="N523" i="1"/>
  <c r="Q522" i="1"/>
  <c r="N522" i="1"/>
  <c r="Q521" i="1"/>
  <c r="N521" i="1"/>
  <c r="Q520" i="1"/>
  <c r="N520" i="1"/>
  <c r="Q519" i="1"/>
  <c r="N519" i="1"/>
  <c r="Q518" i="1"/>
  <c r="N518" i="1"/>
  <c r="Q517" i="1"/>
  <c r="N517" i="1"/>
  <c r="Q516" i="1"/>
  <c r="N516" i="1"/>
  <c r="Q515" i="1"/>
  <c r="N515" i="1"/>
  <c r="Q514" i="1"/>
  <c r="N514" i="1"/>
  <c r="Q513" i="1"/>
  <c r="N513" i="1"/>
  <c r="Q512" i="1"/>
  <c r="N512" i="1"/>
  <c r="Q511" i="1"/>
  <c r="N511" i="1"/>
  <c r="Q510" i="1"/>
  <c r="N510" i="1"/>
  <c r="Q509" i="1"/>
  <c r="N509" i="1"/>
  <c r="Q508" i="1"/>
  <c r="N508" i="1"/>
  <c r="Q507" i="1"/>
  <c r="N507" i="1"/>
  <c r="Q506" i="1"/>
  <c r="N506" i="1"/>
  <c r="Q505" i="1"/>
  <c r="N505" i="1"/>
  <c r="Q504" i="1"/>
  <c r="N504" i="1"/>
  <c r="Q503" i="1"/>
  <c r="N503" i="1"/>
  <c r="Q502" i="1"/>
  <c r="N502" i="1"/>
  <c r="Q501" i="1"/>
  <c r="N501" i="1"/>
  <c r="Q500" i="1"/>
  <c r="N500" i="1"/>
  <c r="Q499" i="1"/>
  <c r="N499" i="1"/>
  <c r="Q498" i="1"/>
  <c r="N498" i="1"/>
  <c r="Q497" i="1"/>
  <c r="N497" i="1"/>
  <c r="Q496" i="1"/>
  <c r="N496" i="1"/>
  <c r="Q495" i="1"/>
  <c r="N495" i="1"/>
  <c r="Q494" i="1"/>
  <c r="N494" i="1"/>
  <c r="Q493" i="1"/>
  <c r="N493" i="1"/>
  <c r="Q492" i="1"/>
  <c r="N492" i="1"/>
  <c r="Q491" i="1"/>
  <c r="N491" i="1"/>
  <c r="Q490" i="1"/>
  <c r="N490" i="1"/>
  <c r="Q489" i="1"/>
  <c r="N489" i="1"/>
  <c r="Q488" i="1"/>
  <c r="N488" i="1"/>
  <c r="Q487" i="1"/>
  <c r="N487" i="1"/>
  <c r="Q486" i="1"/>
  <c r="N486" i="1"/>
  <c r="Q485" i="1"/>
  <c r="N485" i="1"/>
  <c r="Q484" i="1"/>
  <c r="N484" i="1"/>
  <c r="Q483" i="1"/>
  <c r="N483" i="1"/>
  <c r="Q482" i="1"/>
  <c r="N482" i="1"/>
  <c r="Q481" i="1"/>
  <c r="N481" i="1"/>
  <c r="Q480" i="1"/>
  <c r="N480" i="1"/>
  <c r="Q479" i="1"/>
  <c r="N479" i="1"/>
  <c r="Q478" i="1"/>
  <c r="N478" i="1"/>
  <c r="Q477" i="1"/>
  <c r="N477" i="1"/>
  <c r="Q476" i="1"/>
  <c r="N476" i="1"/>
  <c r="Q475" i="1"/>
  <c r="N475" i="1"/>
  <c r="Q474" i="1"/>
  <c r="N474" i="1"/>
  <c r="Q473" i="1"/>
  <c r="N473" i="1"/>
  <c r="Q472" i="1"/>
  <c r="N472" i="1"/>
  <c r="Q471" i="1"/>
  <c r="N471" i="1"/>
  <c r="Q470" i="1"/>
  <c r="N470" i="1"/>
  <c r="Q469" i="1"/>
  <c r="N469" i="1"/>
  <c r="Q468" i="1"/>
  <c r="N468" i="1"/>
  <c r="Q467" i="1"/>
  <c r="N467" i="1"/>
  <c r="Q466" i="1"/>
  <c r="N466" i="1"/>
  <c r="Q465" i="1"/>
  <c r="N465" i="1"/>
  <c r="Q464" i="1"/>
  <c r="N464" i="1"/>
  <c r="Q463" i="1"/>
  <c r="N463" i="1"/>
  <c r="Q462" i="1"/>
  <c r="N462" i="1"/>
  <c r="Q461" i="1"/>
  <c r="N461" i="1"/>
  <c r="Q460" i="1"/>
  <c r="N460" i="1"/>
  <c r="Q459" i="1"/>
  <c r="N459" i="1"/>
  <c r="Q458" i="1"/>
  <c r="N458" i="1"/>
  <c r="Q457" i="1"/>
  <c r="N457" i="1"/>
  <c r="Q456" i="1"/>
  <c r="N456" i="1"/>
  <c r="Q455" i="1"/>
  <c r="N455" i="1"/>
  <c r="Q454" i="1"/>
  <c r="N454" i="1"/>
  <c r="Q453" i="1"/>
  <c r="N453" i="1"/>
  <c r="Q452" i="1"/>
  <c r="N452" i="1"/>
  <c r="Q451" i="1"/>
  <c r="N451" i="1"/>
  <c r="Q450" i="1"/>
  <c r="N450" i="1"/>
  <c r="Q449" i="1"/>
  <c r="N449" i="1"/>
  <c r="Q448" i="1"/>
  <c r="N448" i="1"/>
  <c r="Q447" i="1"/>
  <c r="N447" i="1"/>
  <c r="Q446" i="1"/>
  <c r="N446" i="1"/>
  <c r="Q445" i="1"/>
  <c r="N445" i="1"/>
  <c r="Q444" i="1"/>
  <c r="N444" i="1"/>
  <c r="Q443" i="1"/>
  <c r="N443" i="1"/>
  <c r="Q442" i="1"/>
  <c r="N442" i="1"/>
  <c r="Q441" i="1"/>
  <c r="N441" i="1"/>
  <c r="Q440" i="1"/>
  <c r="N440" i="1"/>
  <c r="Q439" i="1"/>
  <c r="N439" i="1"/>
  <c r="Q438" i="1"/>
  <c r="N438" i="1"/>
  <c r="Q437" i="1"/>
  <c r="N437" i="1"/>
  <c r="Q436" i="1"/>
  <c r="N436" i="1"/>
  <c r="Q435" i="1"/>
  <c r="N435" i="1"/>
  <c r="Q434" i="1"/>
  <c r="N434" i="1"/>
  <c r="Q433" i="1"/>
  <c r="N433" i="1"/>
  <c r="Q432" i="1"/>
  <c r="N432" i="1"/>
  <c r="Q431" i="1"/>
  <c r="N431" i="1"/>
  <c r="Q430" i="1"/>
  <c r="N430" i="1"/>
  <c r="Q429" i="1"/>
  <c r="N429" i="1"/>
  <c r="Q428" i="1"/>
  <c r="N428" i="1"/>
  <c r="Q427" i="1"/>
  <c r="N427" i="1"/>
  <c r="Q426" i="1"/>
  <c r="N426" i="1"/>
  <c r="Q425" i="1"/>
  <c r="N425" i="1"/>
  <c r="Q424" i="1"/>
  <c r="N424" i="1"/>
  <c r="Q423" i="1"/>
  <c r="N423" i="1"/>
  <c r="Q422" i="1"/>
  <c r="N422" i="1"/>
  <c r="Q421" i="1"/>
  <c r="N421" i="1"/>
  <c r="Q420" i="1"/>
  <c r="N420" i="1"/>
  <c r="Q419" i="1"/>
  <c r="N419" i="1"/>
  <c r="Q418" i="1"/>
  <c r="N418" i="1"/>
  <c r="Q417" i="1"/>
  <c r="N417" i="1"/>
  <c r="Q416" i="1"/>
  <c r="N416" i="1"/>
  <c r="Q415" i="1"/>
  <c r="N415" i="1"/>
  <c r="Q414" i="1"/>
  <c r="N414" i="1"/>
  <c r="Q413" i="1"/>
  <c r="N413" i="1"/>
  <c r="Q412" i="1"/>
  <c r="N412" i="1"/>
  <c r="Q411" i="1"/>
  <c r="N411" i="1"/>
  <c r="Q410" i="1"/>
  <c r="N410" i="1"/>
  <c r="Q409" i="1"/>
  <c r="N409" i="1"/>
  <c r="Q408" i="1"/>
  <c r="N408" i="1"/>
  <c r="Q407" i="1"/>
  <c r="N407" i="1"/>
  <c r="Q406" i="1"/>
  <c r="N406" i="1"/>
  <c r="Q405" i="1"/>
  <c r="N405" i="1"/>
  <c r="Q404" i="1"/>
  <c r="N404" i="1"/>
  <c r="Q403" i="1"/>
  <c r="N403" i="1"/>
  <c r="Q402" i="1"/>
  <c r="N402" i="1"/>
  <c r="Q401" i="1"/>
  <c r="N401" i="1"/>
  <c r="Q400" i="1"/>
  <c r="N400" i="1"/>
  <c r="Q399" i="1"/>
  <c r="N399" i="1"/>
  <c r="Q398" i="1"/>
  <c r="N398" i="1"/>
  <c r="Q397" i="1"/>
  <c r="N397" i="1"/>
  <c r="Q396" i="1"/>
  <c r="N396" i="1"/>
  <c r="Q395" i="1"/>
  <c r="N395" i="1"/>
  <c r="Q394" i="1"/>
  <c r="N394" i="1"/>
  <c r="Q393" i="1"/>
  <c r="N393" i="1"/>
  <c r="Q392" i="1"/>
  <c r="N392" i="1"/>
  <c r="Q391" i="1"/>
  <c r="N391" i="1"/>
  <c r="Q390" i="1"/>
  <c r="N390" i="1"/>
  <c r="Q389" i="1"/>
  <c r="N389" i="1"/>
  <c r="Q388" i="1"/>
  <c r="N388" i="1"/>
  <c r="Q387" i="1"/>
  <c r="N387" i="1"/>
  <c r="Q386" i="1"/>
  <c r="N386" i="1"/>
  <c r="Q385" i="1"/>
  <c r="N385" i="1"/>
  <c r="Q384" i="1"/>
  <c r="N384" i="1"/>
  <c r="Q383" i="1"/>
  <c r="N383" i="1"/>
  <c r="Q382" i="1"/>
  <c r="N382" i="1"/>
  <c r="Q381" i="1"/>
  <c r="N381" i="1"/>
  <c r="Q380" i="1"/>
  <c r="N380" i="1"/>
  <c r="Q379" i="1"/>
  <c r="N379" i="1"/>
  <c r="Q378" i="1"/>
  <c r="N378" i="1"/>
  <c r="Q377" i="1"/>
  <c r="N377" i="1"/>
  <c r="Q376" i="1"/>
  <c r="N376" i="1"/>
  <c r="Q375" i="1"/>
  <c r="N375" i="1"/>
  <c r="Q374" i="1"/>
  <c r="N374" i="1"/>
  <c r="Q373" i="1"/>
  <c r="N373" i="1"/>
  <c r="Q372" i="1"/>
  <c r="N372" i="1"/>
  <c r="Q371" i="1"/>
  <c r="N371" i="1"/>
  <c r="Q370" i="1"/>
  <c r="N370" i="1"/>
  <c r="Q369" i="1"/>
  <c r="N369" i="1"/>
  <c r="Q368" i="1"/>
  <c r="N368" i="1"/>
  <c r="Q367" i="1"/>
  <c r="N367" i="1"/>
  <c r="Q366" i="1"/>
  <c r="N366" i="1"/>
  <c r="Q365" i="1"/>
  <c r="N365" i="1"/>
  <c r="Q364" i="1"/>
  <c r="N364" i="1"/>
  <c r="Q363" i="1"/>
  <c r="N363" i="1"/>
  <c r="Q362" i="1"/>
  <c r="N362" i="1"/>
  <c r="Q361" i="1"/>
  <c r="N361" i="1"/>
  <c r="Q360" i="1"/>
  <c r="N360" i="1"/>
  <c r="Q359" i="1"/>
  <c r="N359" i="1"/>
  <c r="Q358" i="1"/>
  <c r="N358" i="1"/>
  <c r="Q357" i="1"/>
  <c r="N357" i="1"/>
  <c r="Q356" i="1"/>
  <c r="N356" i="1"/>
  <c r="Q355" i="1"/>
  <c r="N355" i="1"/>
  <c r="Q354" i="1"/>
  <c r="N354" i="1"/>
  <c r="Q353" i="1"/>
  <c r="N353" i="1"/>
  <c r="Q352" i="1"/>
  <c r="N352" i="1"/>
  <c r="Q351" i="1"/>
  <c r="N351" i="1"/>
  <c r="Q350" i="1"/>
  <c r="N350" i="1"/>
  <c r="Q349" i="1"/>
  <c r="N349" i="1"/>
  <c r="Q348" i="1"/>
  <c r="N348" i="1"/>
  <c r="Q347" i="1"/>
  <c r="N347" i="1"/>
  <c r="Q346" i="1"/>
  <c r="N346" i="1"/>
  <c r="Q345" i="1"/>
  <c r="N345" i="1"/>
  <c r="Q344" i="1"/>
  <c r="N344" i="1"/>
  <c r="Q343" i="1"/>
  <c r="N343" i="1"/>
  <c r="Q342" i="1"/>
  <c r="N342" i="1"/>
  <c r="Q341" i="1"/>
  <c r="N341" i="1"/>
  <c r="Q340" i="1"/>
  <c r="N340" i="1"/>
  <c r="Q339" i="1"/>
  <c r="N339" i="1"/>
  <c r="Q338" i="1"/>
  <c r="N338" i="1"/>
  <c r="Q337" i="1"/>
  <c r="N337" i="1"/>
  <c r="Q336" i="1"/>
  <c r="N336" i="1"/>
  <c r="Q335" i="1"/>
  <c r="N335" i="1"/>
  <c r="Q334" i="1"/>
  <c r="N334" i="1"/>
  <c r="Q333" i="1"/>
  <c r="N333" i="1"/>
  <c r="Q332" i="1"/>
  <c r="N332" i="1"/>
  <c r="Q331" i="1"/>
  <c r="N331" i="1"/>
  <c r="Q330" i="1"/>
  <c r="N330" i="1"/>
  <c r="Q329" i="1"/>
  <c r="N329" i="1"/>
  <c r="Q328" i="1"/>
  <c r="N328" i="1"/>
  <c r="Q327" i="1"/>
  <c r="N327" i="1"/>
  <c r="Q326" i="1"/>
  <c r="N326" i="1"/>
  <c r="Q325" i="1"/>
  <c r="N325" i="1"/>
  <c r="Q324" i="1"/>
  <c r="N324" i="1"/>
  <c r="Q323" i="1"/>
  <c r="N323" i="1"/>
  <c r="Q322" i="1"/>
  <c r="N322" i="1"/>
  <c r="Q321" i="1"/>
  <c r="N321" i="1"/>
  <c r="Q320" i="1"/>
  <c r="N320" i="1"/>
  <c r="Q319" i="1"/>
  <c r="N319" i="1"/>
  <c r="Q318" i="1"/>
  <c r="N318" i="1"/>
  <c r="Q317" i="1"/>
  <c r="N317" i="1"/>
  <c r="Q316" i="1"/>
  <c r="N316" i="1"/>
  <c r="Q315" i="1"/>
  <c r="N315" i="1"/>
  <c r="Q314" i="1"/>
  <c r="N314" i="1"/>
  <c r="Q313" i="1"/>
  <c r="N313" i="1"/>
  <c r="Q312" i="1"/>
  <c r="N312" i="1"/>
  <c r="Q311" i="1"/>
  <c r="N311" i="1"/>
  <c r="Q310" i="1"/>
  <c r="N310" i="1"/>
  <c r="Q309" i="1"/>
  <c r="N309" i="1"/>
  <c r="Q308" i="1"/>
  <c r="N308" i="1"/>
  <c r="Q307" i="1"/>
  <c r="N307" i="1"/>
  <c r="Q306" i="1"/>
  <c r="N306" i="1"/>
  <c r="Q305" i="1"/>
  <c r="N305" i="1"/>
  <c r="Q304" i="1"/>
  <c r="N304" i="1"/>
  <c r="Q303" i="1"/>
  <c r="N303" i="1"/>
  <c r="Q302" i="1"/>
  <c r="N302" i="1"/>
  <c r="Q301" i="1"/>
  <c r="N301" i="1"/>
  <c r="Q300" i="1"/>
  <c r="N300" i="1"/>
  <c r="Q299" i="1"/>
  <c r="N299" i="1"/>
  <c r="Q298" i="1"/>
  <c r="N298" i="1"/>
  <c r="Q297" i="1"/>
  <c r="N297" i="1"/>
  <c r="Q296" i="1"/>
  <c r="N296" i="1"/>
  <c r="Q295" i="1"/>
  <c r="N295" i="1"/>
  <c r="Q294" i="1"/>
  <c r="N294" i="1"/>
  <c r="Q293" i="1"/>
  <c r="N293" i="1"/>
  <c r="Q292" i="1"/>
  <c r="N292" i="1"/>
  <c r="Q291" i="1"/>
  <c r="N291" i="1"/>
  <c r="Q290" i="1"/>
  <c r="N290" i="1"/>
  <c r="Q289" i="1"/>
  <c r="N289" i="1"/>
  <c r="Q288" i="1"/>
  <c r="N288" i="1"/>
  <c r="Q287" i="1"/>
  <c r="N287" i="1"/>
  <c r="Q286" i="1"/>
  <c r="N286" i="1"/>
  <c r="Q285" i="1"/>
  <c r="N285" i="1"/>
  <c r="Q284" i="1"/>
  <c r="N284" i="1"/>
  <c r="Q283" i="1"/>
  <c r="N283" i="1"/>
  <c r="Q282" i="1"/>
  <c r="N282" i="1"/>
  <c r="Q281" i="1"/>
  <c r="N281" i="1"/>
  <c r="Q280" i="1"/>
  <c r="N280" i="1"/>
  <c r="Q279" i="1"/>
  <c r="N279" i="1"/>
  <c r="Q278" i="1"/>
  <c r="N278" i="1"/>
  <c r="Q277" i="1"/>
  <c r="N277" i="1"/>
  <c r="Q276" i="1"/>
  <c r="N276" i="1"/>
  <c r="Q275" i="1"/>
  <c r="N275" i="1"/>
  <c r="Q274" i="1"/>
  <c r="N274" i="1"/>
  <c r="Q273" i="1"/>
  <c r="N273" i="1"/>
  <c r="Q272" i="1"/>
  <c r="N272" i="1"/>
  <c r="Q271" i="1"/>
  <c r="N271" i="1"/>
  <c r="Q270" i="1"/>
  <c r="N270" i="1"/>
  <c r="Q269" i="1"/>
  <c r="N269" i="1"/>
  <c r="Q268" i="1"/>
  <c r="N268" i="1"/>
  <c r="Q267" i="1"/>
  <c r="N267" i="1"/>
  <c r="Q266" i="1"/>
  <c r="N266" i="1"/>
  <c r="Q265" i="1"/>
  <c r="N265" i="1"/>
  <c r="Q264" i="1"/>
  <c r="N264" i="1"/>
  <c r="Q263" i="1"/>
  <c r="N263" i="1"/>
  <c r="Q262" i="1"/>
  <c r="N262" i="1"/>
  <c r="Q261" i="1"/>
  <c r="N261" i="1"/>
  <c r="Q260" i="1"/>
  <c r="N260" i="1"/>
  <c r="Q259" i="1"/>
  <c r="N259" i="1"/>
  <c r="Q258" i="1"/>
  <c r="N258" i="1"/>
  <c r="Q257" i="1"/>
  <c r="N257" i="1"/>
  <c r="Q256" i="1"/>
  <c r="N256" i="1"/>
  <c r="Q255" i="1"/>
  <c r="N255" i="1"/>
  <c r="Q254" i="1"/>
  <c r="N254" i="1"/>
  <c r="Q253" i="1"/>
  <c r="N253" i="1"/>
  <c r="Q252" i="1"/>
  <c r="N252" i="1"/>
  <c r="Q251" i="1"/>
  <c r="N251" i="1"/>
  <c r="Q250" i="1"/>
  <c r="N250" i="1"/>
  <c r="Q249" i="1"/>
  <c r="N249" i="1"/>
  <c r="Q248" i="1"/>
  <c r="N248" i="1"/>
  <c r="Q247" i="1"/>
  <c r="N247" i="1"/>
  <c r="Q246" i="1"/>
  <c r="N246" i="1"/>
  <c r="Q245" i="1"/>
  <c r="N245" i="1"/>
  <c r="Q244" i="1"/>
  <c r="N244" i="1"/>
  <c r="Q243" i="1"/>
  <c r="N243" i="1"/>
  <c r="Q242" i="1"/>
  <c r="N242" i="1"/>
  <c r="Q241" i="1"/>
  <c r="N241" i="1"/>
  <c r="Q240" i="1"/>
  <c r="N240" i="1"/>
  <c r="Q239" i="1"/>
  <c r="N239" i="1"/>
  <c r="Q238" i="1"/>
  <c r="N238" i="1"/>
  <c r="Q237" i="1"/>
  <c r="N237" i="1"/>
  <c r="Q236" i="1"/>
  <c r="N236" i="1"/>
  <c r="Q235" i="1"/>
  <c r="N235" i="1"/>
  <c r="Q234" i="1"/>
  <c r="N234" i="1"/>
  <c r="Q233" i="1"/>
  <c r="N233" i="1"/>
  <c r="Q232" i="1"/>
  <c r="N232" i="1"/>
  <c r="Q231" i="1"/>
  <c r="N231" i="1"/>
  <c r="Q230" i="1"/>
  <c r="N230" i="1"/>
  <c r="Q229" i="1"/>
  <c r="N229" i="1"/>
  <c r="Q228" i="1"/>
  <c r="N228" i="1"/>
  <c r="Q227" i="1"/>
  <c r="N227" i="1"/>
  <c r="Q226" i="1"/>
  <c r="N226" i="1"/>
  <c r="Q225" i="1"/>
  <c r="N225" i="1"/>
  <c r="Q224" i="1"/>
  <c r="N224" i="1"/>
  <c r="Q223" i="1"/>
  <c r="N223" i="1"/>
  <c r="Q222" i="1"/>
  <c r="N222" i="1"/>
  <c r="Q221" i="1"/>
  <c r="N221" i="1"/>
  <c r="Q220" i="1"/>
  <c r="N220" i="1"/>
  <c r="Q219" i="1"/>
  <c r="N219" i="1"/>
  <c r="Q218" i="1"/>
  <c r="N218" i="1"/>
  <c r="Q217" i="1"/>
  <c r="N217" i="1"/>
  <c r="Q216" i="1"/>
  <c r="N216" i="1"/>
  <c r="Q215" i="1"/>
  <c r="N215" i="1"/>
  <c r="Q214" i="1"/>
  <c r="N214" i="1"/>
  <c r="Q213" i="1"/>
  <c r="N213" i="1"/>
  <c r="Q212" i="1"/>
  <c r="N212" i="1"/>
  <c r="Q211" i="1"/>
  <c r="N211" i="1"/>
  <c r="Q210" i="1"/>
  <c r="N210" i="1"/>
  <c r="Q209" i="1"/>
  <c r="N209" i="1"/>
  <c r="Q208" i="1"/>
  <c r="N208" i="1"/>
  <c r="Q207" i="1"/>
  <c r="N207" i="1"/>
  <c r="Q206" i="1"/>
  <c r="N206" i="1"/>
  <c r="Q205" i="1"/>
  <c r="N205" i="1"/>
  <c r="Q204" i="1"/>
  <c r="N204" i="1"/>
  <c r="Q203" i="1"/>
  <c r="N203" i="1"/>
  <c r="Q202" i="1"/>
  <c r="N202" i="1"/>
  <c r="Q201" i="1"/>
  <c r="N201" i="1"/>
  <c r="Q200" i="1"/>
  <c r="N200" i="1"/>
  <c r="Q199" i="1"/>
  <c r="N199" i="1"/>
  <c r="Q198" i="1"/>
  <c r="N198" i="1"/>
  <c r="Q197" i="1"/>
  <c r="N197" i="1"/>
  <c r="Q196" i="1"/>
  <c r="N196" i="1"/>
  <c r="Q195" i="1"/>
  <c r="N195" i="1"/>
  <c r="Q194" i="1"/>
  <c r="N194" i="1"/>
  <c r="Q193" i="1"/>
  <c r="N193" i="1"/>
  <c r="Q192" i="1"/>
  <c r="N192" i="1"/>
  <c r="Q191" i="1"/>
  <c r="N191" i="1"/>
  <c r="Q190" i="1"/>
  <c r="N190" i="1"/>
  <c r="Q189" i="1"/>
  <c r="N189" i="1"/>
  <c r="Q188" i="1"/>
  <c r="N188" i="1"/>
  <c r="Q187" i="1"/>
  <c r="N187" i="1"/>
  <c r="Q186" i="1"/>
  <c r="N186" i="1"/>
  <c r="Q185" i="1"/>
  <c r="N185" i="1"/>
  <c r="Q184" i="1"/>
  <c r="N184" i="1"/>
  <c r="Q183" i="1"/>
  <c r="N183" i="1"/>
  <c r="Q182" i="1"/>
  <c r="N182" i="1"/>
  <c r="Q181" i="1"/>
  <c r="N181" i="1"/>
  <c r="Q180" i="1"/>
  <c r="N180" i="1"/>
  <c r="Q179" i="1"/>
  <c r="N179" i="1"/>
  <c r="Q178" i="1"/>
  <c r="N178" i="1"/>
  <c r="Q177" i="1"/>
  <c r="N177" i="1"/>
  <c r="Q176" i="1"/>
  <c r="N176" i="1"/>
  <c r="Q175" i="1"/>
  <c r="N175" i="1"/>
  <c r="Q174" i="1"/>
  <c r="N174" i="1"/>
  <c r="Q173" i="1"/>
  <c r="N173" i="1"/>
  <c r="Q172" i="1"/>
  <c r="N172" i="1"/>
  <c r="Q171" i="1"/>
  <c r="N171" i="1"/>
  <c r="Q170" i="1"/>
  <c r="N170" i="1"/>
  <c r="Q169" i="1"/>
  <c r="N169" i="1"/>
  <c r="Q168" i="1"/>
  <c r="N168" i="1"/>
  <c r="Q167" i="1"/>
  <c r="N167" i="1"/>
  <c r="Q166" i="1"/>
  <c r="N166" i="1"/>
  <c r="Q165" i="1"/>
  <c r="N165" i="1"/>
  <c r="Q164" i="1"/>
  <c r="N164" i="1"/>
  <c r="Q163" i="1"/>
  <c r="N163" i="1"/>
  <c r="Q162" i="1"/>
  <c r="N162" i="1"/>
  <c r="Q161" i="1"/>
  <c r="N161" i="1"/>
  <c r="Q160" i="1"/>
  <c r="N160" i="1"/>
  <c r="Q159" i="1"/>
  <c r="N159" i="1"/>
  <c r="Q158" i="1"/>
  <c r="N158" i="1"/>
  <c r="Q157" i="1"/>
  <c r="N157" i="1"/>
  <c r="Q156" i="1"/>
  <c r="N156" i="1"/>
  <c r="Q155" i="1"/>
  <c r="N155" i="1"/>
  <c r="Q154" i="1"/>
  <c r="N154" i="1"/>
  <c r="Q153" i="1"/>
  <c r="N153" i="1"/>
  <c r="Q152" i="1"/>
  <c r="N152" i="1"/>
  <c r="Q151" i="1"/>
  <c r="N151" i="1"/>
  <c r="Q150" i="1"/>
  <c r="N150" i="1"/>
  <c r="Q149" i="1"/>
  <c r="N149" i="1"/>
  <c r="Q148" i="1"/>
  <c r="N148" i="1"/>
  <c r="Q147" i="1"/>
  <c r="N147" i="1"/>
  <c r="Q146" i="1"/>
  <c r="N146" i="1"/>
  <c r="Q145" i="1"/>
  <c r="N145" i="1"/>
  <c r="Q144" i="1"/>
  <c r="N144" i="1"/>
  <c r="Q143" i="1"/>
  <c r="N143" i="1"/>
  <c r="Q142" i="1"/>
  <c r="N142" i="1"/>
  <c r="Q141" i="1"/>
  <c r="N141" i="1"/>
  <c r="Q140" i="1"/>
  <c r="N140" i="1"/>
  <c r="Q139" i="1"/>
  <c r="N139" i="1"/>
  <c r="Q138" i="1"/>
  <c r="N138" i="1"/>
  <c r="Q137" i="1"/>
  <c r="N137" i="1"/>
  <c r="Q136" i="1"/>
  <c r="N136" i="1"/>
  <c r="Q135" i="1"/>
  <c r="N135" i="1"/>
  <c r="Q134" i="1"/>
  <c r="N134" i="1"/>
  <c r="Q133" i="1"/>
  <c r="N133" i="1"/>
  <c r="Q132" i="1"/>
  <c r="N132" i="1"/>
  <c r="Q131" i="1"/>
  <c r="N131" i="1"/>
  <c r="Q130" i="1"/>
  <c r="N130" i="1"/>
  <c r="Q129" i="1"/>
  <c r="N129" i="1"/>
  <c r="Q128" i="1"/>
  <c r="N128" i="1"/>
  <c r="Q127" i="1"/>
  <c r="N127" i="1"/>
  <c r="Q126" i="1"/>
  <c r="N126" i="1"/>
  <c r="Q125" i="1"/>
  <c r="N125" i="1"/>
  <c r="Q124" i="1"/>
  <c r="N124" i="1"/>
  <c r="Q123" i="1"/>
  <c r="N123" i="1"/>
  <c r="Q122" i="1"/>
  <c r="N122" i="1"/>
  <c r="Q121" i="1"/>
  <c r="N121" i="1"/>
  <c r="Q120" i="1"/>
  <c r="N120" i="1"/>
  <c r="Q119" i="1"/>
  <c r="N119" i="1"/>
  <c r="Q118" i="1"/>
  <c r="N118" i="1"/>
  <c r="Q117" i="1"/>
  <c r="N117" i="1"/>
  <c r="Q116" i="1"/>
  <c r="N116" i="1"/>
  <c r="Q115" i="1"/>
  <c r="N115" i="1"/>
  <c r="Q114" i="1"/>
  <c r="N114" i="1"/>
  <c r="Q113" i="1"/>
  <c r="N113" i="1"/>
  <c r="Q112" i="1"/>
  <c r="N112" i="1"/>
  <c r="Q111" i="1"/>
  <c r="N111" i="1"/>
  <c r="Q110" i="1"/>
  <c r="N110" i="1"/>
  <c r="Q109" i="1"/>
  <c r="N109" i="1"/>
  <c r="Q108" i="1"/>
  <c r="N108" i="1"/>
  <c r="Q107" i="1"/>
  <c r="N107" i="1"/>
  <c r="Q106" i="1"/>
  <c r="N106" i="1"/>
  <c r="Q105" i="1"/>
  <c r="N105" i="1"/>
  <c r="Q104" i="1"/>
  <c r="N104" i="1"/>
  <c r="Q103" i="1"/>
  <c r="N103" i="1"/>
  <c r="Q102" i="1"/>
  <c r="N102" i="1"/>
  <c r="Q101" i="1"/>
  <c r="N101" i="1"/>
  <c r="Q100" i="1"/>
  <c r="N100" i="1"/>
  <c r="Q99" i="1"/>
  <c r="N99" i="1"/>
  <c r="Q98" i="1"/>
  <c r="N98" i="1"/>
  <c r="Q97" i="1"/>
  <c r="N97" i="1"/>
  <c r="Q96" i="1"/>
  <c r="N96" i="1"/>
  <c r="Q95" i="1"/>
  <c r="N95" i="1"/>
  <c r="Q94" i="1"/>
  <c r="N94" i="1"/>
  <c r="Q93" i="1"/>
  <c r="N93" i="1"/>
  <c r="Q92" i="1"/>
  <c r="N92" i="1"/>
  <c r="Q91" i="1"/>
  <c r="N91" i="1"/>
  <c r="Q90" i="1"/>
  <c r="N90" i="1"/>
  <c r="Q89" i="1"/>
  <c r="N89" i="1"/>
  <c r="Q88" i="1"/>
  <c r="N88" i="1"/>
  <c r="Q87" i="1"/>
  <c r="N87" i="1"/>
  <c r="Q86" i="1"/>
  <c r="N86" i="1"/>
  <c r="Q85" i="1"/>
  <c r="N85" i="1"/>
  <c r="Q84" i="1"/>
  <c r="N84" i="1"/>
  <c r="Q83" i="1"/>
  <c r="N83" i="1"/>
  <c r="Q82" i="1"/>
  <c r="N82" i="1"/>
  <c r="Q81" i="1"/>
  <c r="N81" i="1"/>
  <c r="Q80" i="1"/>
  <c r="N80" i="1"/>
  <c r="Q79" i="1"/>
  <c r="N79" i="1"/>
  <c r="Q78" i="1"/>
  <c r="N78" i="1"/>
  <c r="Q77" i="1"/>
  <c r="N77" i="1"/>
  <c r="Q76" i="1"/>
  <c r="N76" i="1"/>
  <c r="Q75" i="1"/>
  <c r="N75" i="1"/>
  <c r="Q74" i="1"/>
  <c r="N74" i="1"/>
  <c r="Q73" i="1"/>
  <c r="N73" i="1"/>
  <c r="Q72" i="1"/>
  <c r="N72" i="1"/>
  <c r="Q71" i="1"/>
  <c r="N71" i="1"/>
  <c r="Q70" i="1"/>
  <c r="N70" i="1"/>
  <c r="Q69" i="1"/>
  <c r="N69" i="1"/>
  <c r="Q68" i="1"/>
  <c r="N68" i="1"/>
  <c r="Q67" i="1"/>
  <c r="N67" i="1"/>
  <c r="Q66" i="1"/>
  <c r="N66" i="1"/>
  <c r="Q65" i="1"/>
  <c r="N65" i="1"/>
  <c r="Q64" i="1"/>
  <c r="N64" i="1"/>
  <c r="Q63" i="1"/>
  <c r="N63" i="1"/>
  <c r="Q62" i="1"/>
  <c r="N62" i="1"/>
  <c r="Q61" i="1"/>
  <c r="N61" i="1"/>
  <c r="Q60" i="1"/>
  <c r="N60" i="1"/>
  <c r="Q59" i="1"/>
  <c r="N59" i="1"/>
  <c r="Q58" i="1"/>
  <c r="N58" i="1"/>
  <c r="Q57" i="1"/>
  <c r="N57" i="1"/>
  <c r="Q56" i="1"/>
  <c r="N56" i="1"/>
  <c r="Q55" i="1"/>
  <c r="N55" i="1"/>
  <c r="Q54" i="1"/>
  <c r="N54" i="1"/>
  <c r="Q53" i="1"/>
  <c r="N53" i="1"/>
  <c r="Q52" i="1"/>
  <c r="N52" i="1"/>
  <c r="Q51" i="1"/>
  <c r="N51" i="1"/>
  <c r="Q50" i="1"/>
  <c r="N50" i="1"/>
  <c r="Q49" i="1"/>
  <c r="N49" i="1"/>
  <c r="Q48" i="1"/>
  <c r="N48" i="1"/>
  <c r="Q47" i="1"/>
  <c r="N47" i="1"/>
  <c r="Q46" i="1"/>
  <c r="N46" i="1"/>
  <c r="Q45" i="1"/>
  <c r="N45" i="1"/>
  <c r="Q44" i="1"/>
  <c r="N44" i="1"/>
  <c r="Q43" i="1"/>
  <c r="N43" i="1"/>
  <c r="Q42" i="1"/>
  <c r="N42" i="1"/>
  <c r="Q41" i="1"/>
  <c r="N41" i="1"/>
  <c r="Q40" i="1"/>
  <c r="N40" i="1"/>
  <c r="Q39" i="1"/>
  <c r="N39" i="1"/>
  <c r="Q38" i="1"/>
  <c r="N38" i="1"/>
  <c r="Q37" i="1"/>
  <c r="N37" i="1"/>
  <c r="Q36" i="1"/>
  <c r="N36" i="1"/>
  <c r="Q35" i="1"/>
  <c r="N35" i="1"/>
  <c r="Q34" i="1"/>
  <c r="N34" i="1"/>
  <c r="Q33" i="1"/>
  <c r="N33" i="1"/>
  <c r="Q32" i="1"/>
  <c r="N32" i="1"/>
  <c r="Q31" i="1"/>
  <c r="N31" i="1"/>
  <c r="Q30" i="1"/>
  <c r="N30" i="1"/>
  <c r="Q29" i="1"/>
  <c r="N29" i="1"/>
  <c r="Q28" i="1"/>
  <c r="N28" i="1"/>
  <c r="Q27" i="1"/>
  <c r="N27" i="1"/>
  <c r="Q26" i="1"/>
  <c r="N26" i="1"/>
  <c r="Q25" i="1"/>
  <c r="N25" i="1"/>
  <c r="Q24" i="1"/>
  <c r="N24" i="1"/>
  <c r="Q23" i="1"/>
  <c r="N23" i="1"/>
  <c r="Q22" i="1"/>
  <c r="N22" i="1"/>
  <c r="Q21" i="1"/>
  <c r="N21" i="1"/>
  <c r="Q20" i="1"/>
  <c r="N20" i="1"/>
  <c r="Q19" i="1"/>
  <c r="N19" i="1"/>
  <c r="Q18" i="1"/>
  <c r="N18" i="1"/>
  <c r="Q17" i="1"/>
  <c r="N17" i="1"/>
  <c r="Q16" i="1"/>
  <c r="N16" i="1"/>
  <c r="Q15" i="1"/>
  <c r="N15" i="1"/>
  <c r="Q14" i="1"/>
  <c r="N14" i="1"/>
  <c r="Q13" i="1"/>
  <c r="N13" i="1"/>
  <c r="Q12" i="1"/>
  <c r="N12" i="1"/>
  <c r="Q11" i="1"/>
  <c r="N11" i="1"/>
  <c r="Q10" i="1"/>
  <c r="N10" i="1"/>
  <c r="Q9" i="1"/>
  <c r="N9" i="1"/>
  <c r="Q8" i="1"/>
  <c r="N8" i="1"/>
  <c r="Q7" i="1"/>
  <c r="N7" i="1"/>
  <c r="Q6" i="1"/>
  <c r="N6" i="1"/>
  <c r="Q5" i="1"/>
  <c r="N5" i="1"/>
  <c r="Q4" i="1"/>
  <c r="N4" i="1"/>
  <c r="Q3" i="1"/>
  <c r="N3" i="1"/>
  <c r="Q2" i="1"/>
  <c r="B8" i="2" s="1"/>
  <c r="N2" i="1"/>
  <c r="C6" i="2" s="1"/>
  <c r="B6" i="2" l="1"/>
  <c r="B3"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679BC6-7801-4FA4-A646-D7F8743DD82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9C16CCF-A44B-461E-B4E6-CE8DD0CEB7BE}" name="WorksheetConnection_Hospital_Readmission_Quality_Dashboard_with_Formulas.xlsx!tblData" type="102" refreshedVersion="8" minRefreshableVersion="5">
    <extLst>
      <ext xmlns:x15="http://schemas.microsoft.com/office/spreadsheetml/2010/11/main" uri="{DE250136-89BD-433C-8126-D09CA5730AF9}">
        <x15:connection id="tblData" autoDelete="1">
          <x15:rangePr sourceName="_xlcn.WorksheetConnection_Hospital_Readmission_Quality_Dashboard_with_Formulas.xlsxtblData1"/>
        </x15:connection>
      </ext>
    </extLst>
  </connection>
</connections>
</file>

<file path=xl/sharedStrings.xml><?xml version="1.0" encoding="utf-8"?>
<sst xmlns="http://schemas.openxmlformats.org/spreadsheetml/2006/main" count="4885" uniqueCount="873">
  <si>
    <t>P00001</t>
  </si>
  <si>
    <t>P00002</t>
  </si>
  <si>
    <t>P00003</t>
  </si>
  <si>
    <t>P00004</t>
  </si>
  <si>
    <t>P00005</t>
  </si>
  <si>
    <t>P00006</t>
  </si>
  <si>
    <t>P00007</t>
  </si>
  <si>
    <t>P00008</t>
  </si>
  <si>
    <t>P00009</t>
  </si>
  <si>
    <t>P00010</t>
  </si>
  <si>
    <t>P00011</t>
  </si>
  <si>
    <t>P00012</t>
  </si>
  <si>
    <t>P00013</t>
  </si>
  <si>
    <t>P00014</t>
  </si>
  <si>
    <t>P00015</t>
  </si>
  <si>
    <t>P00016</t>
  </si>
  <si>
    <t>P00017</t>
  </si>
  <si>
    <t>P00018</t>
  </si>
  <si>
    <t>P00019</t>
  </si>
  <si>
    <t>P00020</t>
  </si>
  <si>
    <t>P00021</t>
  </si>
  <si>
    <t>P00022</t>
  </si>
  <si>
    <t>P00023</t>
  </si>
  <si>
    <t>P00024</t>
  </si>
  <si>
    <t>P00025</t>
  </si>
  <si>
    <t>P00026</t>
  </si>
  <si>
    <t>P00027</t>
  </si>
  <si>
    <t>P00028</t>
  </si>
  <si>
    <t>P00029</t>
  </si>
  <si>
    <t>P00030</t>
  </si>
  <si>
    <t>P00031</t>
  </si>
  <si>
    <t>P00032</t>
  </si>
  <si>
    <t>P00033</t>
  </si>
  <si>
    <t>P00034</t>
  </si>
  <si>
    <t>P00035</t>
  </si>
  <si>
    <t>P00036</t>
  </si>
  <si>
    <t>P00037</t>
  </si>
  <si>
    <t>P00038</t>
  </si>
  <si>
    <t>P00039</t>
  </si>
  <si>
    <t>P00040</t>
  </si>
  <si>
    <t>P00041</t>
  </si>
  <si>
    <t>P00042</t>
  </si>
  <si>
    <t>P00043</t>
  </si>
  <si>
    <t>P00044</t>
  </si>
  <si>
    <t>P00045</t>
  </si>
  <si>
    <t>P00046</t>
  </si>
  <si>
    <t>P00047</t>
  </si>
  <si>
    <t>P00048</t>
  </si>
  <si>
    <t>P00049</t>
  </si>
  <si>
    <t>P00050</t>
  </si>
  <si>
    <t>P00051</t>
  </si>
  <si>
    <t>P00052</t>
  </si>
  <si>
    <t>P00053</t>
  </si>
  <si>
    <t>P00054</t>
  </si>
  <si>
    <t>P00055</t>
  </si>
  <si>
    <t>P00056</t>
  </si>
  <si>
    <t>P00057</t>
  </si>
  <si>
    <t>P00058</t>
  </si>
  <si>
    <t>P00059</t>
  </si>
  <si>
    <t>P00060</t>
  </si>
  <si>
    <t>P00061</t>
  </si>
  <si>
    <t>P00062</t>
  </si>
  <si>
    <t>P00063</t>
  </si>
  <si>
    <t>P00064</t>
  </si>
  <si>
    <t>P00065</t>
  </si>
  <si>
    <t>P00066</t>
  </si>
  <si>
    <t>P00067</t>
  </si>
  <si>
    <t>P00068</t>
  </si>
  <si>
    <t>P00069</t>
  </si>
  <si>
    <t>P00070</t>
  </si>
  <si>
    <t>P00071</t>
  </si>
  <si>
    <t>P00072</t>
  </si>
  <si>
    <t>P00073</t>
  </si>
  <si>
    <t>P00074</t>
  </si>
  <si>
    <t>P00075</t>
  </si>
  <si>
    <t>P00076</t>
  </si>
  <si>
    <t>P00077</t>
  </si>
  <si>
    <t>P00078</t>
  </si>
  <si>
    <t>P00079</t>
  </si>
  <si>
    <t>P00080</t>
  </si>
  <si>
    <t>P00081</t>
  </si>
  <si>
    <t>P00082</t>
  </si>
  <si>
    <t>P00083</t>
  </si>
  <si>
    <t>P00084</t>
  </si>
  <si>
    <t>P00085</t>
  </si>
  <si>
    <t>P00086</t>
  </si>
  <si>
    <t>P00087</t>
  </si>
  <si>
    <t>P00088</t>
  </si>
  <si>
    <t>P00089</t>
  </si>
  <si>
    <t>P00090</t>
  </si>
  <si>
    <t>P00091</t>
  </si>
  <si>
    <t>P00092</t>
  </si>
  <si>
    <t>P00093</t>
  </si>
  <si>
    <t>P00094</t>
  </si>
  <si>
    <t>P00095</t>
  </si>
  <si>
    <t>P00096</t>
  </si>
  <si>
    <t>P00097</t>
  </si>
  <si>
    <t>P00098</t>
  </si>
  <si>
    <t>P00099</t>
  </si>
  <si>
    <t>P00100</t>
  </si>
  <si>
    <t>P00101</t>
  </si>
  <si>
    <t>P00102</t>
  </si>
  <si>
    <t>P00103</t>
  </si>
  <si>
    <t>P00104</t>
  </si>
  <si>
    <t>P00105</t>
  </si>
  <si>
    <t>P00106</t>
  </si>
  <si>
    <t>P00107</t>
  </si>
  <si>
    <t>P00108</t>
  </si>
  <si>
    <t>P00109</t>
  </si>
  <si>
    <t>P00110</t>
  </si>
  <si>
    <t>P00111</t>
  </si>
  <si>
    <t>P00112</t>
  </si>
  <si>
    <t>P00113</t>
  </si>
  <si>
    <t>P00114</t>
  </si>
  <si>
    <t>P00115</t>
  </si>
  <si>
    <t>P00116</t>
  </si>
  <si>
    <t>P00117</t>
  </si>
  <si>
    <t>P00118</t>
  </si>
  <si>
    <t>P00119</t>
  </si>
  <si>
    <t>P00120</t>
  </si>
  <si>
    <t>P00121</t>
  </si>
  <si>
    <t>P00122</t>
  </si>
  <si>
    <t>P00123</t>
  </si>
  <si>
    <t>P00124</t>
  </si>
  <si>
    <t>P00125</t>
  </si>
  <si>
    <t>P00126</t>
  </si>
  <si>
    <t>P00127</t>
  </si>
  <si>
    <t>P00128</t>
  </si>
  <si>
    <t>P00129</t>
  </si>
  <si>
    <t>P00130</t>
  </si>
  <si>
    <t>P00131</t>
  </si>
  <si>
    <t>P00132</t>
  </si>
  <si>
    <t>P00133</t>
  </si>
  <si>
    <t>P00134</t>
  </si>
  <si>
    <t>P00135</t>
  </si>
  <si>
    <t>P00136</t>
  </si>
  <si>
    <t>P00137</t>
  </si>
  <si>
    <t>P00138</t>
  </si>
  <si>
    <t>P00139</t>
  </si>
  <si>
    <t>P00140</t>
  </si>
  <si>
    <t>P00141</t>
  </si>
  <si>
    <t>P00142</t>
  </si>
  <si>
    <t>P00143</t>
  </si>
  <si>
    <t>P00144</t>
  </si>
  <si>
    <t>P00145</t>
  </si>
  <si>
    <t>P00146</t>
  </si>
  <si>
    <t>P00147</t>
  </si>
  <si>
    <t>P00148</t>
  </si>
  <si>
    <t>P00149</t>
  </si>
  <si>
    <t>P00150</t>
  </si>
  <si>
    <t>P00151</t>
  </si>
  <si>
    <t>P00152</t>
  </si>
  <si>
    <t>P00153</t>
  </si>
  <si>
    <t>P00154</t>
  </si>
  <si>
    <t>P00155</t>
  </si>
  <si>
    <t>P00156</t>
  </si>
  <si>
    <t>P00157</t>
  </si>
  <si>
    <t>P00158</t>
  </si>
  <si>
    <t>P00159</t>
  </si>
  <si>
    <t>P00160</t>
  </si>
  <si>
    <t>P00161</t>
  </si>
  <si>
    <t>P00162</t>
  </si>
  <si>
    <t>P00163</t>
  </si>
  <si>
    <t>P00164</t>
  </si>
  <si>
    <t>P00165</t>
  </si>
  <si>
    <t>P00166</t>
  </si>
  <si>
    <t>P00167</t>
  </si>
  <si>
    <t>P00168</t>
  </si>
  <si>
    <t>P00169</t>
  </si>
  <si>
    <t>P00170</t>
  </si>
  <si>
    <t>P00171</t>
  </si>
  <si>
    <t>P00172</t>
  </si>
  <si>
    <t>P00173</t>
  </si>
  <si>
    <t>P00174</t>
  </si>
  <si>
    <t>P00175</t>
  </si>
  <si>
    <t>P00176</t>
  </si>
  <si>
    <t>P00177</t>
  </si>
  <si>
    <t>P00178</t>
  </si>
  <si>
    <t>P00179</t>
  </si>
  <si>
    <t>P00180</t>
  </si>
  <si>
    <t>P00181</t>
  </si>
  <si>
    <t>P00182</t>
  </si>
  <si>
    <t>P00183</t>
  </si>
  <si>
    <t>P00184</t>
  </si>
  <si>
    <t>P00185</t>
  </si>
  <si>
    <t>P00186</t>
  </si>
  <si>
    <t>P00187</t>
  </si>
  <si>
    <t>P00188</t>
  </si>
  <si>
    <t>P00189</t>
  </si>
  <si>
    <t>P00190</t>
  </si>
  <si>
    <t>P00191</t>
  </si>
  <si>
    <t>P00192</t>
  </si>
  <si>
    <t>P00193</t>
  </si>
  <si>
    <t>P00194</t>
  </si>
  <si>
    <t>P00195</t>
  </si>
  <si>
    <t>P00196</t>
  </si>
  <si>
    <t>P00197</t>
  </si>
  <si>
    <t>P00198</t>
  </si>
  <si>
    <t>P00199</t>
  </si>
  <si>
    <t>P00200</t>
  </si>
  <si>
    <t>P00201</t>
  </si>
  <si>
    <t>P00202</t>
  </si>
  <si>
    <t>P00203</t>
  </si>
  <si>
    <t>P00204</t>
  </si>
  <si>
    <t>P00205</t>
  </si>
  <si>
    <t>P00206</t>
  </si>
  <si>
    <t>P00207</t>
  </si>
  <si>
    <t>P00208</t>
  </si>
  <si>
    <t>P00209</t>
  </si>
  <si>
    <t>P00210</t>
  </si>
  <si>
    <t>P00211</t>
  </si>
  <si>
    <t>P00212</t>
  </si>
  <si>
    <t>P00213</t>
  </si>
  <si>
    <t>P00214</t>
  </si>
  <si>
    <t>P00215</t>
  </si>
  <si>
    <t>P00216</t>
  </si>
  <si>
    <t>P00217</t>
  </si>
  <si>
    <t>P00218</t>
  </si>
  <si>
    <t>P00219</t>
  </si>
  <si>
    <t>P00220</t>
  </si>
  <si>
    <t>P00221</t>
  </si>
  <si>
    <t>P00222</t>
  </si>
  <si>
    <t>P00223</t>
  </si>
  <si>
    <t>P00224</t>
  </si>
  <si>
    <t>P00225</t>
  </si>
  <si>
    <t>P00226</t>
  </si>
  <si>
    <t>P00227</t>
  </si>
  <si>
    <t>P00228</t>
  </si>
  <si>
    <t>P00229</t>
  </si>
  <si>
    <t>P00230</t>
  </si>
  <si>
    <t>P00231</t>
  </si>
  <si>
    <t>P00232</t>
  </si>
  <si>
    <t>P00233</t>
  </si>
  <si>
    <t>P00234</t>
  </si>
  <si>
    <t>P00235</t>
  </si>
  <si>
    <t>P00236</t>
  </si>
  <si>
    <t>P00237</t>
  </si>
  <si>
    <t>P00238</t>
  </si>
  <si>
    <t>P00239</t>
  </si>
  <si>
    <t>P00240</t>
  </si>
  <si>
    <t>P00241</t>
  </si>
  <si>
    <t>P00242</t>
  </si>
  <si>
    <t>P00243</t>
  </si>
  <si>
    <t>P00244</t>
  </si>
  <si>
    <t>P00245</t>
  </si>
  <si>
    <t>P00246</t>
  </si>
  <si>
    <t>P00247</t>
  </si>
  <si>
    <t>P00248</t>
  </si>
  <si>
    <t>P00249</t>
  </si>
  <si>
    <t>P00250</t>
  </si>
  <si>
    <t>P00251</t>
  </si>
  <si>
    <t>P00252</t>
  </si>
  <si>
    <t>P00253</t>
  </si>
  <si>
    <t>P00254</t>
  </si>
  <si>
    <t>P00255</t>
  </si>
  <si>
    <t>P00256</t>
  </si>
  <si>
    <t>P00257</t>
  </si>
  <si>
    <t>P00258</t>
  </si>
  <si>
    <t>P00259</t>
  </si>
  <si>
    <t>P00260</t>
  </si>
  <si>
    <t>P00261</t>
  </si>
  <si>
    <t>P00262</t>
  </si>
  <si>
    <t>P00263</t>
  </si>
  <si>
    <t>P00264</t>
  </si>
  <si>
    <t>P00265</t>
  </si>
  <si>
    <t>P00266</t>
  </si>
  <si>
    <t>P00267</t>
  </si>
  <si>
    <t>P00268</t>
  </si>
  <si>
    <t>P00269</t>
  </si>
  <si>
    <t>P00270</t>
  </si>
  <si>
    <t>P00271</t>
  </si>
  <si>
    <t>P00272</t>
  </si>
  <si>
    <t>P00273</t>
  </si>
  <si>
    <t>P00274</t>
  </si>
  <si>
    <t>P00275</t>
  </si>
  <si>
    <t>P00276</t>
  </si>
  <si>
    <t>P00277</t>
  </si>
  <si>
    <t>P00278</t>
  </si>
  <si>
    <t>P00279</t>
  </si>
  <si>
    <t>P00280</t>
  </si>
  <si>
    <t>P00281</t>
  </si>
  <si>
    <t>P00282</t>
  </si>
  <si>
    <t>P00283</t>
  </si>
  <si>
    <t>P00284</t>
  </si>
  <si>
    <t>P00285</t>
  </si>
  <si>
    <t>P00286</t>
  </si>
  <si>
    <t>P00287</t>
  </si>
  <si>
    <t>P00288</t>
  </si>
  <si>
    <t>P00289</t>
  </si>
  <si>
    <t>P00290</t>
  </si>
  <si>
    <t>P00291</t>
  </si>
  <si>
    <t>P00292</t>
  </si>
  <si>
    <t>P00293</t>
  </si>
  <si>
    <t>P00294</t>
  </si>
  <si>
    <t>P00295</t>
  </si>
  <si>
    <t>P00296</t>
  </si>
  <si>
    <t>P00297</t>
  </si>
  <si>
    <t>P00298</t>
  </si>
  <si>
    <t>P00299</t>
  </si>
  <si>
    <t>P00300</t>
  </si>
  <si>
    <t>P00301</t>
  </si>
  <si>
    <t>P00302</t>
  </si>
  <si>
    <t>P00303</t>
  </si>
  <si>
    <t>P00304</t>
  </si>
  <si>
    <t>P00305</t>
  </si>
  <si>
    <t>P00306</t>
  </si>
  <si>
    <t>P00307</t>
  </si>
  <si>
    <t>P00308</t>
  </si>
  <si>
    <t>P00309</t>
  </si>
  <si>
    <t>P00310</t>
  </si>
  <si>
    <t>P00311</t>
  </si>
  <si>
    <t>P00312</t>
  </si>
  <si>
    <t>P00313</t>
  </si>
  <si>
    <t>P00314</t>
  </si>
  <si>
    <t>P00315</t>
  </si>
  <si>
    <t>P00316</t>
  </si>
  <si>
    <t>P00317</t>
  </si>
  <si>
    <t>P00318</t>
  </si>
  <si>
    <t>P00319</t>
  </si>
  <si>
    <t>P00320</t>
  </si>
  <si>
    <t>P00321</t>
  </si>
  <si>
    <t>P00322</t>
  </si>
  <si>
    <t>P00323</t>
  </si>
  <si>
    <t>P00324</t>
  </si>
  <si>
    <t>P00325</t>
  </si>
  <si>
    <t>P00326</t>
  </si>
  <si>
    <t>P00327</t>
  </si>
  <si>
    <t>P00328</t>
  </si>
  <si>
    <t>P00329</t>
  </si>
  <si>
    <t>P00330</t>
  </si>
  <si>
    <t>P00331</t>
  </si>
  <si>
    <t>P00332</t>
  </si>
  <si>
    <t>P00333</t>
  </si>
  <si>
    <t>P00334</t>
  </si>
  <si>
    <t>P00335</t>
  </si>
  <si>
    <t>P00336</t>
  </si>
  <si>
    <t>P00337</t>
  </si>
  <si>
    <t>P00338</t>
  </si>
  <si>
    <t>P00339</t>
  </si>
  <si>
    <t>P00340</t>
  </si>
  <si>
    <t>P00341</t>
  </si>
  <si>
    <t>P00342</t>
  </si>
  <si>
    <t>P00343</t>
  </si>
  <si>
    <t>P00344</t>
  </si>
  <si>
    <t>P00345</t>
  </si>
  <si>
    <t>P00346</t>
  </si>
  <si>
    <t>P00347</t>
  </si>
  <si>
    <t>P00348</t>
  </si>
  <si>
    <t>P00349</t>
  </si>
  <si>
    <t>P00350</t>
  </si>
  <si>
    <t>P00351</t>
  </si>
  <si>
    <t>P00352</t>
  </si>
  <si>
    <t>P00353</t>
  </si>
  <si>
    <t>P00354</t>
  </si>
  <si>
    <t>P00355</t>
  </si>
  <si>
    <t>P00356</t>
  </si>
  <si>
    <t>P00357</t>
  </si>
  <si>
    <t>P00358</t>
  </si>
  <si>
    <t>P00359</t>
  </si>
  <si>
    <t>P00360</t>
  </si>
  <si>
    <t>P00361</t>
  </si>
  <si>
    <t>P00362</t>
  </si>
  <si>
    <t>P00363</t>
  </si>
  <si>
    <t>P00364</t>
  </si>
  <si>
    <t>P00365</t>
  </si>
  <si>
    <t>P00366</t>
  </si>
  <si>
    <t>P00367</t>
  </si>
  <si>
    <t>P00368</t>
  </si>
  <si>
    <t>P00369</t>
  </si>
  <si>
    <t>P00370</t>
  </si>
  <si>
    <t>P00371</t>
  </si>
  <si>
    <t>P00372</t>
  </si>
  <si>
    <t>P00373</t>
  </si>
  <si>
    <t>P00374</t>
  </si>
  <si>
    <t>P00375</t>
  </si>
  <si>
    <t>P00376</t>
  </si>
  <si>
    <t>P00377</t>
  </si>
  <si>
    <t>P00378</t>
  </si>
  <si>
    <t>P00379</t>
  </si>
  <si>
    <t>P00380</t>
  </si>
  <si>
    <t>P00381</t>
  </si>
  <si>
    <t>P00382</t>
  </si>
  <si>
    <t>P00383</t>
  </si>
  <si>
    <t>P00384</t>
  </si>
  <si>
    <t>P00385</t>
  </si>
  <si>
    <t>P00386</t>
  </si>
  <si>
    <t>P00387</t>
  </si>
  <si>
    <t>P00388</t>
  </si>
  <si>
    <t>P00389</t>
  </si>
  <si>
    <t>P00390</t>
  </si>
  <si>
    <t>P00391</t>
  </si>
  <si>
    <t>P00392</t>
  </si>
  <si>
    <t>P00393</t>
  </si>
  <si>
    <t>P00394</t>
  </si>
  <si>
    <t>P00395</t>
  </si>
  <si>
    <t>P00396</t>
  </si>
  <si>
    <t>P00397</t>
  </si>
  <si>
    <t>P00398</t>
  </si>
  <si>
    <t>P00399</t>
  </si>
  <si>
    <t>P00400</t>
  </si>
  <si>
    <t>P00401</t>
  </si>
  <si>
    <t>P00402</t>
  </si>
  <si>
    <t>P00403</t>
  </si>
  <si>
    <t>P00404</t>
  </si>
  <si>
    <t>P00405</t>
  </si>
  <si>
    <t>P00406</t>
  </si>
  <si>
    <t>P00407</t>
  </si>
  <si>
    <t>P00408</t>
  </si>
  <si>
    <t>P00409</t>
  </si>
  <si>
    <t>P00410</t>
  </si>
  <si>
    <t>P00411</t>
  </si>
  <si>
    <t>P00412</t>
  </si>
  <si>
    <t>P00413</t>
  </si>
  <si>
    <t>P00414</t>
  </si>
  <si>
    <t>P00415</t>
  </si>
  <si>
    <t>P00416</t>
  </si>
  <si>
    <t>P00417</t>
  </si>
  <si>
    <t>P00418</t>
  </si>
  <si>
    <t>P00419</t>
  </si>
  <si>
    <t>P00420</t>
  </si>
  <si>
    <t>P00421</t>
  </si>
  <si>
    <t>P00422</t>
  </si>
  <si>
    <t>P00423</t>
  </si>
  <si>
    <t>P00424</t>
  </si>
  <si>
    <t>P00425</t>
  </si>
  <si>
    <t>P00426</t>
  </si>
  <si>
    <t>P00427</t>
  </si>
  <si>
    <t>P00428</t>
  </si>
  <si>
    <t>P00429</t>
  </si>
  <si>
    <t>P00430</t>
  </si>
  <si>
    <t>P00431</t>
  </si>
  <si>
    <t>P00432</t>
  </si>
  <si>
    <t>P00433</t>
  </si>
  <si>
    <t>P00434</t>
  </si>
  <si>
    <t>P00435</t>
  </si>
  <si>
    <t>P00436</t>
  </si>
  <si>
    <t>P00437</t>
  </si>
  <si>
    <t>P00438</t>
  </si>
  <si>
    <t>P00439</t>
  </si>
  <si>
    <t>P00440</t>
  </si>
  <si>
    <t>P00441</t>
  </si>
  <si>
    <t>P00442</t>
  </si>
  <si>
    <t>P00443</t>
  </si>
  <si>
    <t>P00444</t>
  </si>
  <si>
    <t>P00445</t>
  </si>
  <si>
    <t>P00446</t>
  </si>
  <si>
    <t>P00447</t>
  </si>
  <si>
    <t>P00448</t>
  </si>
  <si>
    <t>P00449</t>
  </si>
  <si>
    <t>P00450</t>
  </si>
  <si>
    <t>P00451</t>
  </si>
  <si>
    <t>P00452</t>
  </si>
  <si>
    <t>P00453</t>
  </si>
  <si>
    <t>P00454</t>
  </si>
  <si>
    <t>P00455</t>
  </si>
  <si>
    <t>P00456</t>
  </si>
  <si>
    <t>P00457</t>
  </si>
  <si>
    <t>P00458</t>
  </si>
  <si>
    <t>P00459</t>
  </si>
  <si>
    <t>P00460</t>
  </si>
  <si>
    <t>P00461</t>
  </si>
  <si>
    <t>P00462</t>
  </si>
  <si>
    <t>P00463</t>
  </si>
  <si>
    <t>P00464</t>
  </si>
  <si>
    <t>P00465</t>
  </si>
  <si>
    <t>P00466</t>
  </si>
  <si>
    <t>P00467</t>
  </si>
  <si>
    <t>P00468</t>
  </si>
  <si>
    <t>P00469</t>
  </si>
  <si>
    <t>P00470</t>
  </si>
  <si>
    <t>P00471</t>
  </si>
  <si>
    <t>P00472</t>
  </si>
  <si>
    <t>P00473</t>
  </si>
  <si>
    <t>P00474</t>
  </si>
  <si>
    <t>P00475</t>
  </si>
  <si>
    <t>P00476</t>
  </si>
  <si>
    <t>P00477</t>
  </si>
  <si>
    <t>P00478</t>
  </si>
  <si>
    <t>P00479</t>
  </si>
  <si>
    <t>P00480</t>
  </si>
  <si>
    <t>P00481</t>
  </si>
  <si>
    <t>P00482</t>
  </si>
  <si>
    <t>P00483</t>
  </si>
  <si>
    <t>P00484</t>
  </si>
  <si>
    <t>P00485</t>
  </si>
  <si>
    <t>P00486</t>
  </si>
  <si>
    <t>P00487</t>
  </si>
  <si>
    <t>P00488</t>
  </si>
  <si>
    <t>P00489</t>
  </si>
  <si>
    <t>P00490</t>
  </si>
  <si>
    <t>P00491</t>
  </si>
  <si>
    <t>P00492</t>
  </si>
  <si>
    <t>P00493</t>
  </si>
  <si>
    <t>P00494</t>
  </si>
  <si>
    <t>P00495</t>
  </si>
  <si>
    <t>P00496</t>
  </si>
  <si>
    <t>P00497</t>
  </si>
  <si>
    <t>P00498</t>
  </si>
  <si>
    <t>P00499</t>
  </si>
  <si>
    <t>P00500</t>
  </si>
  <si>
    <t>P00501</t>
  </si>
  <si>
    <t>P00502</t>
  </si>
  <si>
    <t>P00503</t>
  </si>
  <si>
    <t>P00504</t>
  </si>
  <si>
    <t>P00505</t>
  </si>
  <si>
    <t>P00506</t>
  </si>
  <si>
    <t>P00507</t>
  </si>
  <si>
    <t>P00508</t>
  </si>
  <si>
    <t>P00509</t>
  </si>
  <si>
    <t>P00510</t>
  </si>
  <si>
    <t>P00511</t>
  </si>
  <si>
    <t>P00512</t>
  </si>
  <si>
    <t>P00513</t>
  </si>
  <si>
    <t>P00514</t>
  </si>
  <si>
    <t>P00515</t>
  </si>
  <si>
    <t>P00516</t>
  </si>
  <si>
    <t>P00517</t>
  </si>
  <si>
    <t>P00518</t>
  </si>
  <si>
    <t>P00519</t>
  </si>
  <si>
    <t>P00520</t>
  </si>
  <si>
    <t>P00521</t>
  </si>
  <si>
    <t>P00522</t>
  </si>
  <si>
    <t>P00523</t>
  </si>
  <si>
    <t>P00524</t>
  </si>
  <si>
    <t>P00525</t>
  </si>
  <si>
    <t>P00526</t>
  </si>
  <si>
    <t>P00527</t>
  </si>
  <si>
    <t>P00528</t>
  </si>
  <si>
    <t>P00529</t>
  </si>
  <si>
    <t>P00530</t>
  </si>
  <si>
    <t>P00531</t>
  </si>
  <si>
    <t>P00532</t>
  </si>
  <si>
    <t>P00533</t>
  </si>
  <si>
    <t>P00534</t>
  </si>
  <si>
    <t>P00535</t>
  </si>
  <si>
    <t>P00536</t>
  </si>
  <si>
    <t>P00537</t>
  </si>
  <si>
    <t>P00538</t>
  </si>
  <si>
    <t>P00539</t>
  </si>
  <si>
    <t>P00540</t>
  </si>
  <si>
    <t>P00541</t>
  </si>
  <si>
    <t>P00542</t>
  </si>
  <si>
    <t>P00543</t>
  </si>
  <si>
    <t>P00544</t>
  </si>
  <si>
    <t>P00545</t>
  </si>
  <si>
    <t>P00546</t>
  </si>
  <si>
    <t>P00547</t>
  </si>
  <si>
    <t>P00548</t>
  </si>
  <si>
    <t>P00549</t>
  </si>
  <si>
    <t>P00550</t>
  </si>
  <si>
    <t>P00551</t>
  </si>
  <si>
    <t>P00552</t>
  </si>
  <si>
    <t>P00553</t>
  </si>
  <si>
    <t>P00554</t>
  </si>
  <si>
    <t>P00555</t>
  </si>
  <si>
    <t>P00556</t>
  </si>
  <si>
    <t>P00557</t>
  </si>
  <si>
    <t>P00558</t>
  </si>
  <si>
    <t>P00559</t>
  </si>
  <si>
    <t>P00560</t>
  </si>
  <si>
    <t>P00561</t>
  </si>
  <si>
    <t>P00562</t>
  </si>
  <si>
    <t>P00563</t>
  </si>
  <si>
    <t>P00564</t>
  </si>
  <si>
    <t>P00565</t>
  </si>
  <si>
    <t>P00566</t>
  </si>
  <si>
    <t>P00567</t>
  </si>
  <si>
    <t>P00568</t>
  </si>
  <si>
    <t>P00569</t>
  </si>
  <si>
    <t>P00570</t>
  </si>
  <si>
    <t>P00571</t>
  </si>
  <si>
    <t>P00572</t>
  </si>
  <si>
    <t>P00573</t>
  </si>
  <si>
    <t>P00574</t>
  </si>
  <si>
    <t>P00575</t>
  </si>
  <si>
    <t>P00576</t>
  </si>
  <si>
    <t>P00577</t>
  </si>
  <si>
    <t>P00578</t>
  </si>
  <si>
    <t>P00579</t>
  </si>
  <si>
    <t>P00580</t>
  </si>
  <si>
    <t>P00581</t>
  </si>
  <si>
    <t>P00582</t>
  </si>
  <si>
    <t>P00583</t>
  </si>
  <si>
    <t>P00584</t>
  </si>
  <si>
    <t>P00585</t>
  </si>
  <si>
    <t>P00586</t>
  </si>
  <si>
    <t>P00587</t>
  </si>
  <si>
    <t>P00588</t>
  </si>
  <si>
    <t>P00589</t>
  </si>
  <si>
    <t>P00590</t>
  </si>
  <si>
    <t>P00591</t>
  </si>
  <si>
    <t>P00592</t>
  </si>
  <si>
    <t>P00593</t>
  </si>
  <si>
    <t>P00594</t>
  </si>
  <si>
    <t>P00595</t>
  </si>
  <si>
    <t>P00596</t>
  </si>
  <si>
    <t>P00597</t>
  </si>
  <si>
    <t>P00598</t>
  </si>
  <si>
    <t>P00599</t>
  </si>
  <si>
    <t>P00600</t>
  </si>
  <si>
    <t>P00601</t>
  </si>
  <si>
    <t>P00602</t>
  </si>
  <si>
    <t>P00603</t>
  </si>
  <si>
    <t>P00604</t>
  </si>
  <si>
    <t>P00605</t>
  </si>
  <si>
    <t>P00606</t>
  </si>
  <si>
    <t>P00607</t>
  </si>
  <si>
    <t>P00608</t>
  </si>
  <si>
    <t>P00609</t>
  </si>
  <si>
    <t>P00610</t>
  </si>
  <si>
    <t>P00611</t>
  </si>
  <si>
    <t>P00612</t>
  </si>
  <si>
    <t>P00613</t>
  </si>
  <si>
    <t>P00614</t>
  </si>
  <si>
    <t>P00615</t>
  </si>
  <si>
    <t>P00616</t>
  </si>
  <si>
    <t>P00617</t>
  </si>
  <si>
    <t>P00618</t>
  </si>
  <si>
    <t>P00619</t>
  </si>
  <si>
    <t>P00620</t>
  </si>
  <si>
    <t>P00621</t>
  </si>
  <si>
    <t>P00622</t>
  </si>
  <si>
    <t>P00623</t>
  </si>
  <si>
    <t>P00624</t>
  </si>
  <si>
    <t>P00625</t>
  </si>
  <si>
    <t>P00626</t>
  </si>
  <si>
    <t>P00627</t>
  </si>
  <si>
    <t>P00628</t>
  </si>
  <si>
    <t>P00629</t>
  </si>
  <si>
    <t>P00630</t>
  </si>
  <si>
    <t>P00631</t>
  </si>
  <si>
    <t>P00632</t>
  </si>
  <si>
    <t>P00633</t>
  </si>
  <si>
    <t>P00634</t>
  </si>
  <si>
    <t>P00635</t>
  </si>
  <si>
    <t>P00636</t>
  </si>
  <si>
    <t>P00637</t>
  </si>
  <si>
    <t>P00638</t>
  </si>
  <si>
    <t>P00639</t>
  </si>
  <si>
    <t>P00640</t>
  </si>
  <si>
    <t>P00641</t>
  </si>
  <si>
    <t>P00642</t>
  </si>
  <si>
    <t>P00643</t>
  </si>
  <si>
    <t>P00644</t>
  </si>
  <si>
    <t>P00645</t>
  </si>
  <si>
    <t>P00646</t>
  </si>
  <si>
    <t>P00647</t>
  </si>
  <si>
    <t>P00648</t>
  </si>
  <si>
    <t>P00649</t>
  </si>
  <si>
    <t>P00650</t>
  </si>
  <si>
    <t>P00651</t>
  </si>
  <si>
    <t>P00652</t>
  </si>
  <si>
    <t>P00653</t>
  </si>
  <si>
    <t>P00654</t>
  </si>
  <si>
    <t>P00655</t>
  </si>
  <si>
    <t>P00656</t>
  </si>
  <si>
    <t>P00657</t>
  </si>
  <si>
    <t>P00658</t>
  </si>
  <si>
    <t>P00659</t>
  </si>
  <si>
    <t>P00660</t>
  </si>
  <si>
    <t>P00661</t>
  </si>
  <si>
    <t>P00662</t>
  </si>
  <si>
    <t>P00663</t>
  </si>
  <si>
    <t>P00664</t>
  </si>
  <si>
    <t>P00665</t>
  </si>
  <si>
    <t>P00666</t>
  </si>
  <si>
    <t>P00667</t>
  </si>
  <si>
    <t>P00668</t>
  </si>
  <si>
    <t>P00669</t>
  </si>
  <si>
    <t>P00670</t>
  </si>
  <si>
    <t>P00671</t>
  </si>
  <si>
    <t>P00672</t>
  </si>
  <si>
    <t>P00673</t>
  </si>
  <si>
    <t>P00674</t>
  </si>
  <si>
    <t>P00675</t>
  </si>
  <si>
    <t>P00676</t>
  </si>
  <si>
    <t>P00677</t>
  </si>
  <si>
    <t>P00678</t>
  </si>
  <si>
    <t>P00679</t>
  </si>
  <si>
    <t>P00680</t>
  </si>
  <si>
    <t>P00681</t>
  </si>
  <si>
    <t>P00682</t>
  </si>
  <si>
    <t>P00683</t>
  </si>
  <si>
    <t>P00684</t>
  </si>
  <si>
    <t>P00685</t>
  </si>
  <si>
    <t>P00686</t>
  </si>
  <si>
    <t>P00687</t>
  </si>
  <si>
    <t>P00688</t>
  </si>
  <si>
    <t>P00689</t>
  </si>
  <si>
    <t>P00690</t>
  </si>
  <si>
    <t>P00691</t>
  </si>
  <si>
    <t>P00692</t>
  </si>
  <si>
    <t>P00693</t>
  </si>
  <si>
    <t>P00694</t>
  </si>
  <si>
    <t>P00695</t>
  </si>
  <si>
    <t>P00696</t>
  </si>
  <si>
    <t>P00697</t>
  </si>
  <si>
    <t>P00698</t>
  </si>
  <si>
    <t>P00699</t>
  </si>
  <si>
    <t>P00700</t>
  </si>
  <si>
    <t>P00701</t>
  </si>
  <si>
    <t>P00702</t>
  </si>
  <si>
    <t>P00703</t>
  </si>
  <si>
    <t>P00704</t>
  </si>
  <si>
    <t>P00705</t>
  </si>
  <si>
    <t>P00706</t>
  </si>
  <si>
    <t>P00707</t>
  </si>
  <si>
    <t>P00708</t>
  </si>
  <si>
    <t>P00709</t>
  </si>
  <si>
    <t>P00710</t>
  </si>
  <si>
    <t>P00711</t>
  </si>
  <si>
    <t>P00712</t>
  </si>
  <si>
    <t>P00713</t>
  </si>
  <si>
    <t>P00714</t>
  </si>
  <si>
    <t>P00715</t>
  </si>
  <si>
    <t>P00716</t>
  </si>
  <si>
    <t>P00717</t>
  </si>
  <si>
    <t>P00718</t>
  </si>
  <si>
    <t>P00719</t>
  </si>
  <si>
    <t>P00720</t>
  </si>
  <si>
    <t>P00721</t>
  </si>
  <si>
    <t>P00722</t>
  </si>
  <si>
    <t>P00723</t>
  </si>
  <si>
    <t>P00724</t>
  </si>
  <si>
    <t>P00725</t>
  </si>
  <si>
    <t>P00726</t>
  </si>
  <si>
    <t>P00727</t>
  </si>
  <si>
    <t>P00728</t>
  </si>
  <si>
    <t>P00729</t>
  </si>
  <si>
    <t>P00730</t>
  </si>
  <si>
    <t>P00731</t>
  </si>
  <si>
    <t>P00732</t>
  </si>
  <si>
    <t>P00733</t>
  </si>
  <si>
    <t>P00734</t>
  </si>
  <si>
    <t>P00735</t>
  </si>
  <si>
    <t>P00736</t>
  </si>
  <si>
    <t>P00737</t>
  </si>
  <si>
    <t>P00738</t>
  </si>
  <si>
    <t>P00739</t>
  </si>
  <si>
    <t>P00740</t>
  </si>
  <si>
    <t>P00741</t>
  </si>
  <si>
    <t>P00742</t>
  </si>
  <si>
    <t>P00743</t>
  </si>
  <si>
    <t>P00744</t>
  </si>
  <si>
    <t>P00745</t>
  </si>
  <si>
    <t>P00746</t>
  </si>
  <si>
    <t>P00747</t>
  </si>
  <si>
    <t>P00748</t>
  </si>
  <si>
    <t>P00749</t>
  </si>
  <si>
    <t>P00750</t>
  </si>
  <si>
    <t>P00751</t>
  </si>
  <si>
    <t>P00752</t>
  </si>
  <si>
    <t>P00753</t>
  </si>
  <si>
    <t>P00754</t>
  </si>
  <si>
    <t>P00755</t>
  </si>
  <si>
    <t>P00756</t>
  </si>
  <si>
    <t>P00757</t>
  </si>
  <si>
    <t>P00758</t>
  </si>
  <si>
    <t>P00759</t>
  </si>
  <si>
    <t>P00760</t>
  </si>
  <si>
    <t>P00761</t>
  </si>
  <si>
    <t>P00762</t>
  </si>
  <si>
    <t>P00763</t>
  </si>
  <si>
    <t>P00764</t>
  </si>
  <si>
    <t>P00765</t>
  </si>
  <si>
    <t>P00766</t>
  </si>
  <si>
    <t>P00767</t>
  </si>
  <si>
    <t>P00768</t>
  </si>
  <si>
    <t>P00769</t>
  </si>
  <si>
    <t>P00770</t>
  </si>
  <si>
    <t>P00771</t>
  </si>
  <si>
    <t>P00772</t>
  </si>
  <si>
    <t>P00773</t>
  </si>
  <si>
    <t>P00774</t>
  </si>
  <si>
    <t>P00775</t>
  </si>
  <si>
    <t>P00776</t>
  </si>
  <si>
    <t>P00777</t>
  </si>
  <si>
    <t>P00778</t>
  </si>
  <si>
    <t>P00779</t>
  </si>
  <si>
    <t>P00780</t>
  </si>
  <si>
    <t>P00781</t>
  </si>
  <si>
    <t>P00782</t>
  </si>
  <si>
    <t>P00783</t>
  </si>
  <si>
    <t>P00784</t>
  </si>
  <si>
    <t>P00785</t>
  </si>
  <si>
    <t>P00786</t>
  </si>
  <si>
    <t>P00787</t>
  </si>
  <si>
    <t>P00788</t>
  </si>
  <si>
    <t>P00789</t>
  </si>
  <si>
    <t>P00790</t>
  </si>
  <si>
    <t>P00791</t>
  </si>
  <si>
    <t>P00792</t>
  </si>
  <si>
    <t>P00793</t>
  </si>
  <si>
    <t>P00794</t>
  </si>
  <si>
    <t>P00795</t>
  </si>
  <si>
    <t>P00796</t>
  </si>
  <si>
    <t>P00797</t>
  </si>
  <si>
    <t>P00798</t>
  </si>
  <si>
    <t>P00799</t>
  </si>
  <si>
    <t>P00800</t>
  </si>
  <si>
    <t>COPD</t>
  </si>
  <si>
    <t>CHF</t>
  </si>
  <si>
    <t>Pneumonia</t>
  </si>
  <si>
    <t>Sepsis</t>
  </si>
  <si>
    <t>AMI</t>
  </si>
  <si>
    <t>Orthopedics</t>
  </si>
  <si>
    <t>Stroke</t>
  </si>
  <si>
    <t>Telemetry</t>
  </si>
  <si>
    <t>Ortho</t>
  </si>
  <si>
    <t>ICU</t>
  </si>
  <si>
    <t>Med-Surg</t>
  </si>
  <si>
    <t>Oncology</t>
  </si>
  <si>
    <t>ED Observation</t>
  </si>
  <si>
    <t>SNF</t>
  </si>
  <si>
    <t>Home</t>
  </si>
  <si>
    <t>Expired</t>
  </si>
  <si>
    <t>Rehab</t>
  </si>
  <si>
    <t>Home Health</t>
  </si>
  <si>
    <t>Medicare</t>
  </si>
  <si>
    <t>Medicaid</t>
  </si>
  <si>
    <t>Commercial</t>
  </si>
  <si>
    <t>Self-Pay</t>
  </si>
  <si>
    <t>M</t>
  </si>
  <si>
    <t>F</t>
  </si>
  <si>
    <t>Metric</t>
  </si>
  <si>
    <t>Formula</t>
  </si>
  <si>
    <t>Value</t>
  </si>
  <si>
    <t>Readmission Rate (30-day)</t>
  </si>
  <si>
    <t>Average LOS</t>
  </si>
  <si>
    <t>Avg Quality Score</t>
  </si>
  <si>
    <t>Total Charges</t>
  </si>
  <si>
    <t>Total Cost</t>
  </si>
  <si>
    <t>Avg Charges per Case</t>
  </si>
  <si>
    <t>Medicare Readmit Rate</t>
  </si>
  <si>
    <t>Patient_ID</t>
  </si>
  <si>
    <t>Admission_Date</t>
  </si>
  <si>
    <t>Discharge_Date</t>
  </si>
  <si>
    <t>Length_of_Stay_Days</t>
  </si>
  <si>
    <t xml:space="preserve">	Diagnosis_Category</t>
  </si>
  <si>
    <t xml:space="preserve">	Hospital_Unit</t>
  </si>
  <si>
    <t>Discharge_Status</t>
  </si>
  <si>
    <t>Payer_Type</t>
  </si>
  <si>
    <t>Readmitted_Flag</t>
  </si>
  <si>
    <t>Days_to_Readmission</t>
  </si>
  <si>
    <t>Quality_Score</t>
  </si>
  <si>
    <t>Total_Charges_USD</t>
  </si>
  <si>
    <t>Total_Cost_USD</t>
  </si>
  <si>
    <t xml:space="preserve">Patient_Age	</t>
  </si>
  <si>
    <t>Patient_Sex</t>
  </si>
  <si>
    <t>Quality_Score_Index</t>
  </si>
  <si>
    <t xml:space="preserve">Readmission_30Day_Flag
</t>
  </si>
  <si>
    <t>30-Day Readmission Rate</t>
  </si>
  <si>
    <t>Average Length of Stay (Days)</t>
  </si>
  <si>
    <t>Average Quality Score</t>
  </si>
  <si>
    <t>Total Charges (USD)</t>
  </si>
  <si>
    <t>Medicare 30-Day Readmission Date</t>
  </si>
  <si>
    <t>Title</t>
  </si>
  <si>
    <t>Row Labels</t>
  </si>
  <si>
    <t>Grand Total</t>
  </si>
  <si>
    <t>Column Labels</t>
  </si>
  <si>
    <t>Total Patient Count</t>
  </si>
  <si>
    <t>Patient Count</t>
  </si>
  <si>
    <t>Total Readmit Rate (30d)</t>
  </si>
  <si>
    <t>Readmit Rate (30d)</t>
  </si>
  <si>
    <t>Total Avg Quality Score</t>
  </si>
  <si>
    <t>2023</t>
  </si>
  <si>
    <t>Qtr1</t>
  </si>
  <si>
    <t>Qtr2</t>
  </si>
  <si>
    <t>Qtr3</t>
  </si>
  <si>
    <t>Qtr4</t>
  </si>
  <si>
    <t>2024</t>
  </si>
  <si>
    <t>Readmission Rate (%)</t>
  </si>
  <si>
    <t>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</si>
</sst>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
    <numFmt numFmtId="166" formatCode="0.0%"/>
    <numFmt numFmtId="173" formatCode="0.0"/>
    <numFmt numFmtId="17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166" fontId="0" fillId="0" borderId="0" xfId="0" applyNumberFormat="1"/>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166" fontId="0" fillId="0" borderId="0" xfId="0" applyNumberFormat="1" applyAlignment="1">
      <alignment horizontal="center" vertical="center" wrapText="1"/>
    </xf>
    <xf numFmtId="10" fontId="0" fillId="0" borderId="0" xfId="0" applyNumberFormat="1"/>
    <xf numFmtId="173" fontId="0" fillId="0" borderId="0" xfId="0" applyNumberFormat="1"/>
    <xf numFmtId="17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25">
    <dxf>
      <numFmt numFmtId="173" formatCod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[hospital-readmission-quality-dashboard.xlsx]Pivot_MonthlyTrend!PivotTable3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&amp; Quarterly 30-Day Readmission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Pivot_MonthlyTrend!$B$3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Pivot_MonthlyTrend!$A$4:$A$14</c:f>
              <c:multiLvlStrCache>
                <c:ptCount val="8"/>
                <c:lvl>
                  <c:pt idx="0">
                    <c:v>Qtr1</c:v>
                  </c:pt>
                  <c:pt idx="1">
                    <c:v>Qtr2</c:v>
                  </c:pt>
                  <c:pt idx="2">
                    <c:v>Qtr3</c:v>
                  </c:pt>
                  <c:pt idx="3">
                    <c:v>Qtr4</c:v>
                  </c:pt>
                  <c:pt idx="4">
                    <c:v>Qtr1</c:v>
                  </c:pt>
                  <c:pt idx="5">
                    <c:v>Qtr2</c:v>
                  </c:pt>
                  <c:pt idx="6">
                    <c:v>Qtr3</c:v>
                  </c:pt>
                  <c:pt idx="7">
                    <c:v>Qtr4</c:v>
                  </c:pt>
                </c:lvl>
                <c:lvl>
                  <c:pt idx="0">
                    <c:v>2023</c:v>
                  </c:pt>
                  <c:pt idx="4">
                    <c:v>2024</c:v>
                  </c:pt>
                </c:lvl>
              </c:multiLvlStrCache>
            </c:multiLvlStrRef>
          </c:cat>
          <c:val>
            <c:numRef>
              <c:f>Pivot_MonthlyTrend!$B$4:$B$14</c:f>
              <c:numCache>
                <c:formatCode>0.00%</c:formatCode>
                <c:ptCount val="8"/>
                <c:pt idx="0">
                  <c:v>0.17204301075268819</c:v>
                </c:pt>
                <c:pt idx="1">
                  <c:v>0.11</c:v>
                </c:pt>
                <c:pt idx="2">
                  <c:v>0.14851485148514851</c:v>
                </c:pt>
                <c:pt idx="3">
                  <c:v>0.12087912087912088</c:v>
                </c:pt>
                <c:pt idx="4">
                  <c:v>0.11</c:v>
                </c:pt>
                <c:pt idx="5">
                  <c:v>0.15789473684210525</c:v>
                </c:pt>
                <c:pt idx="6">
                  <c:v>9.4017094017094016E-2</c:v>
                </c:pt>
                <c:pt idx="7">
                  <c:v>0.14563106796116504</c:v>
                </c:pt>
              </c:numCache>
            </c:numRef>
          </c:val>
          <c:smooth val="0"/>
          <c:extLst>
            <c:ext xmlns:c16="http://schemas.microsoft.com/office/drawing/2014/chart" uri="{C3380CC4-5D6E-409C-BE32-E72D297353CC}">
              <c16:uniqueId val="{00000000-A4D9-480B-A6E4-F9E968EF398E}"/>
            </c:ext>
          </c:extLst>
        </c:ser>
        <c:dLbls>
          <c:showLegendKey val="0"/>
          <c:showVal val="0"/>
          <c:showCatName val="0"/>
          <c:showSerName val="0"/>
          <c:showPercent val="0"/>
          <c:showBubbleSize val="0"/>
        </c:dLbls>
        <c:marker val="1"/>
        <c:smooth val="0"/>
        <c:axId val="570268880"/>
        <c:axId val="1930756368"/>
      </c:lineChart>
      <c:catAx>
        <c:axId val="5702688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Quarters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756368"/>
        <c:crosses val="autoZero"/>
        <c:auto val="1"/>
        <c:lblAlgn val="ctr"/>
        <c:lblOffset val="100"/>
        <c:noMultiLvlLbl val="0"/>
      </c:catAx>
      <c:valAx>
        <c:axId val="193075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Readmission Rate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6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[hospital-readmission-quality-dashboard.xlsx]Pivot_ReadmitByUnit!PivotTable4</c:name>
    <c:fmtId val="2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30-Day Readmissions by Hospital Unit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w="9525">
              <a:solidFill>
                <a:schemeClr val="accent1">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w="9525">
              <a:solidFill>
                <a:schemeClr val="accent1">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w="9525">
              <a:solidFill>
                <a:schemeClr val="accent1">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w="9525">
              <a:solidFill>
                <a:schemeClr val="accent1">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Pivot_ReadmitByUnit!$C$3</c:f>
              <c:strCache>
                <c:ptCount val="1"/>
                <c:pt idx="0">
                  <c:v>Patients</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Pivot_ReadmitByUnit!$A$4:$A$10</c:f>
              <c:strCache>
                <c:ptCount val="6"/>
                <c:pt idx="0">
                  <c:v>ED Observation</c:v>
                </c:pt>
                <c:pt idx="1">
                  <c:v>ICU</c:v>
                </c:pt>
                <c:pt idx="2">
                  <c:v>Med-Surg</c:v>
                </c:pt>
                <c:pt idx="3">
                  <c:v>Oncology</c:v>
                </c:pt>
                <c:pt idx="4">
                  <c:v>Ortho</c:v>
                </c:pt>
                <c:pt idx="5">
                  <c:v>Telemetry</c:v>
                </c:pt>
              </c:strCache>
            </c:strRef>
          </c:cat>
          <c:val>
            <c:numRef>
              <c:f>Pivot_ReadmitByUnit!$C$4:$C$10</c:f>
              <c:numCache>
                <c:formatCode>General</c:formatCode>
                <c:ptCount val="6"/>
                <c:pt idx="0">
                  <c:v>129</c:v>
                </c:pt>
                <c:pt idx="1">
                  <c:v>148</c:v>
                </c:pt>
                <c:pt idx="2">
                  <c:v>130</c:v>
                </c:pt>
                <c:pt idx="3">
                  <c:v>136</c:v>
                </c:pt>
                <c:pt idx="4">
                  <c:v>134</c:v>
                </c:pt>
                <c:pt idx="5">
                  <c:v>123</c:v>
                </c:pt>
              </c:numCache>
            </c:numRef>
          </c:val>
          <c:extLst>
            <c:ext xmlns:c16="http://schemas.microsoft.com/office/drawing/2014/chart" uri="{C3380CC4-5D6E-409C-BE32-E72D297353CC}">
              <c16:uniqueId val="{00000000-096F-4FE6-A3C5-A4741F23A0F4}"/>
            </c:ext>
          </c:extLst>
        </c:ser>
        <c:dLbls>
          <c:showLegendKey val="0"/>
          <c:showVal val="0"/>
          <c:showCatName val="0"/>
          <c:showSerName val="0"/>
          <c:showPercent val="0"/>
          <c:showBubbleSize val="0"/>
        </c:dLbls>
        <c:gapWidth val="219"/>
        <c:axId val="462535376"/>
        <c:axId val="462534416"/>
      </c:barChart>
      <c:lineChart>
        <c:grouping val="standard"/>
        <c:varyColors val="0"/>
        <c:ser>
          <c:idx val="0"/>
          <c:order val="0"/>
          <c:tx>
            <c:strRef>
              <c:f>Pivot_ReadmitByUnit!$B$3</c:f>
              <c:strCache>
                <c:ptCount val="1"/>
                <c:pt idx="0">
                  <c:v>Readmission Rate (%)</c:v>
                </c:pt>
              </c:strCache>
            </c:strRef>
          </c:tx>
          <c:spPr>
            <a:ln w="34925" cap="rnd">
              <a:solidFill>
                <a:schemeClr val="accent1">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w="9525">
                <a:solidFill>
                  <a:schemeClr val="accent1">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Pivot_ReadmitByUnit!$A$4:$A$10</c:f>
              <c:strCache>
                <c:ptCount val="6"/>
                <c:pt idx="0">
                  <c:v>ED Observation</c:v>
                </c:pt>
                <c:pt idx="1">
                  <c:v>ICU</c:v>
                </c:pt>
                <c:pt idx="2">
                  <c:v>Med-Surg</c:v>
                </c:pt>
                <c:pt idx="3">
                  <c:v>Oncology</c:v>
                </c:pt>
                <c:pt idx="4">
                  <c:v>Ortho</c:v>
                </c:pt>
                <c:pt idx="5">
                  <c:v>Telemetry</c:v>
                </c:pt>
              </c:strCache>
            </c:strRef>
          </c:cat>
          <c:val>
            <c:numRef>
              <c:f>Pivot_ReadmitByUnit!$B$4:$B$10</c:f>
              <c:numCache>
                <c:formatCode>0.0%</c:formatCode>
                <c:ptCount val="6"/>
                <c:pt idx="0">
                  <c:v>0.10852713178294573</c:v>
                </c:pt>
                <c:pt idx="1">
                  <c:v>0.14189189189189189</c:v>
                </c:pt>
                <c:pt idx="2">
                  <c:v>9.2307692307692313E-2</c:v>
                </c:pt>
                <c:pt idx="3">
                  <c:v>0.15441176470588236</c:v>
                </c:pt>
                <c:pt idx="4">
                  <c:v>0.14925373134328357</c:v>
                </c:pt>
                <c:pt idx="5">
                  <c:v>0.13821138211382114</c:v>
                </c:pt>
              </c:numCache>
            </c:numRef>
          </c:val>
          <c:smooth val="0"/>
          <c:extLst>
            <c:ext xmlns:c16="http://schemas.microsoft.com/office/drawing/2014/chart" uri="{C3380CC4-5D6E-409C-BE32-E72D297353CC}">
              <c16:uniqueId val="{00000001-096F-4FE6-A3C5-A4741F23A0F4}"/>
            </c:ext>
          </c:extLst>
        </c:ser>
        <c:dLbls>
          <c:showLegendKey val="0"/>
          <c:showVal val="1"/>
          <c:showCatName val="0"/>
          <c:showSerName val="0"/>
          <c:showPercent val="0"/>
          <c:showBubbleSize val="0"/>
        </c:dLbls>
        <c:marker val="1"/>
        <c:smooth val="0"/>
        <c:axId val="1275934912"/>
        <c:axId val="1275935872"/>
      </c:lineChart>
      <c:catAx>
        <c:axId val="1275934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Hospital Unit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35872"/>
        <c:crosses val="autoZero"/>
        <c:auto val="1"/>
        <c:lblAlgn val="ctr"/>
        <c:lblOffset val="100"/>
        <c:noMultiLvlLbl val="0"/>
      </c:catAx>
      <c:valAx>
        <c:axId val="127593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Readmission Rate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34912"/>
        <c:crosses val="autoZero"/>
        <c:crossBetween val="between"/>
      </c:valAx>
      <c:valAx>
        <c:axId val="462534416"/>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of Patients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35376"/>
        <c:crosses val="max"/>
        <c:crossBetween val="between"/>
      </c:valAx>
      <c:catAx>
        <c:axId val="462535376"/>
        <c:scaling>
          <c:orientation val="minMax"/>
        </c:scaling>
        <c:delete val="1"/>
        <c:axPos val="b"/>
        <c:numFmt formatCode="General" sourceLinked="1"/>
        <c:majorTickMark val="none"/>
        <c:minorTickMark val="none"/>
        <c:tickLblPos val="nextTo"/>
        <c:crossAx val="462534416"/>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[hospital-readmission-quality-dashboard.xlsx]Pivot_MonthlyTrend!PivotTable3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&amp; Quarterly 30-Day Readmission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Pivot_MonthlyTrend!$B$3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Pivot_MonthlyTrend!$A$4:$A$14</c:f>
              <c:multiLvlStrCache>
                <c:ptCount val="8"/>
                <c:lvl>
                  <c:pt idx="0">
                    <c:v>Qtr1</c:v>
                  </c:pt>
                  <c:pt idx="1">
                    <c:v>Qtr2</c:v>
                  </c:pt>
                  <c:pt idx="2">
                    <c:v>Qtr3</c:v>
                  </c:pt>
                  <c:pt idx="3">
                    <c:v>Qtr4</c:v>
                  </c:pt>
                  <c:pt idx="4">
                    <c:v>Qtr1</c:v>
                  </c:pt>
                  <c:pt idx="5">
                    <c:v>Qtr2</c:v>
                  </c:pt>
                  <c:pt idx="6">
                    <c:v>Qtr3</c:v>
                  </c:pt>
                  <c:pt idx="7">
                    <c:v>Qtr4</c:v>
                  </c:pt>
                </c:lvl>
                <c:lvl>
                  <c:pt idx="0">
                    <c:v>2023</c:v>
                  </c:pt>
                  <c:pt idx="4">
                    <c:v>2024</c:v>
                  </c:pt>
                </c:lvl>
              </c:multiLvlStrCache>
            </c:multiLvlStrRef>
          </c:cat>
          <c:val>
            <c:numRef>
              <c:f>Pivot_MonthlyTrend!$B$4:$B$14</c:f>
              <c:numCache>
                <c:formatCode>0.00%</c:formatCode>
                <c:ptCount val="8"/>
                <c:pt idx="0">
                  <c:v>0.17204301075268819</c:v>
                </c:pt>
                <c:pt idx="1">
                  <c:v>0.11</c:v>
                </c:pt>
                <c:pt idx="2">
                  <c:v>0.14851485148514851</c:v>
                </c:pt>
                <c:pt idx="3">
                  <c:v>0.12087912087912088</c:v>
                </c:pt>
                <c:pt idx="4">
                  <c:v>0.11</c:v>
                </c:pt>
                <c:pt idx="5">
                  <c:v>0.15789473684210525</c:v>
                </c:pt>
                <c:pt idx="6">
                  <c:v>9.4017094017094016E-2</c:v>
                </c:pt>
                <c:pt idx="7">
                  <c:v>0.14563106796116504</c:v>
                </c:pt>
              </c:numCache>
            </c:numRef>
          </c:val>
          <c:smooth val="0"/>
          <c:extLst>
            <c:ext xmlns:c16="http://schemas.microsoft.com/office/drawing/2014/chart" uri="{C3380CC4-5D6E-409C-BE32-E72D297353CC}">
              <c16:uniqueId val="{00000000-C5A1-4201-B067-52303553FC3F}"/>
            </c:ext>
          </c:extLst>
        </c:ser>
        <c:dLbls>
          <c:showLegendKey val="0"/>
          <c:showVal val="0"/>
          <c:showCatName val="0"/>
          <c:showSerName val="0"/>
          <c:showPercent val="0"/>
          <c:showBubbleSize val="0"/>
        </c:dLbls>
        <c:marker val="1"/>
        <c:smooth val="0"/>
        <c:axId val="570268880"/>
        <c:axId val="1930756368"/>
      </c:lineChart>
      <c:catAx>
        <c:axId val="5702688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Quarters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756368"/>
        <c:crosses val="autoZero"/>
        <c:auto val="1"/>
        <c:lblAlgn val="ctr"/>
        <c:lblOffset val="100"/>
        <c:noMultiLvlLbl val="0"/>
      </c:catAx>
      <c:valAx>
        <c:axId val="193075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Readmission Rate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6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[hospital-readmission-quality-dashboard.xlsx]Pivot_ReadmitByUnit!PivotTable4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30-Day Readmissions by Hospital Unit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w="9525">
              <a:solidFill>
                <a:schemeClr val="accent1">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w="9525">
              <a:solidFill>
                <a:schemeClr val="accent1">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Pivot_ReadmitByUnit!$C$3</c:f>
              <c:strCache>
                <c:ptCount val="1"/>
                <c:pt idx="0">
                  <c:v>Patients</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Pivot_ReadmitByUnit!$A$4:$A$10</c:f>
              <c:strCache>
                <c:ptCount val="6"/>
                <c:pt idx="0">
                  <c:v>ED Observation</c:v>
                </c:pt>
                <c:pt idx="1">
                  <c:v>ICU</c:v>
                </c:pt>
                <c:pt idx="2">
                  <c:v>Med-Surg</c:v>
                </c:pt>
                <c:pt idx="3">
                  <c:v>Oncology</c:v>
                </c:pt>
                <c:pt idx="4">
                  <c:v>Ortho</c:v>
                </c:pt>
                <c:pt idx="5">
                  <c:v>Telemetry</c:v>
                </c:pt>
              </c:strCache>
            </c:strRef>
          </c:cat>
          <c:val>
            <c:numRef>
              <c:f>Pivot_ReadmitByUnit!$C$4:$C$10</c:f>
              <c:numCache>
                <c:formatCode>General</c:formatCode>
                <c:ptCount val="6"/>
                <c:pt idx="0">
                  <c:v>129</c:v>
                </c:pt>
                <c:pt idx="1">
                  <c:v>148</c:v>
                </c:pt>
                <c:pt idx="2">
                  <c:v>130</c:v>
                </c:pt>
                <c:pt idx="3">
                  <c:v>136</c:v>
                </c:pt>
                <c:pt idx="4">
                  <c:v>134</c:v>
                </c:pt>
                <c:pt idx="5">
                  <c:v>123</c:v>
                </c:pt>
              </c:numCache>
            </c:numRef>
          </c:val>
          <c:extLst>
            <c:ext xmlns:c16="http://schemas.microsoft.com/office/drawing/2014/chart" uri="{C3380CC4-5D6E-409C-BE32-E72D297353CC}">
              <c16:uniqueId val="{00000001-A09B-424D-817C-F1CB43E185A3}"/>
            </c:ext>
          </c:extLst>
        </c:ser>
        <c:dLbls>
          <c:showLegendKey val="0"/>
          <c:showVal val="0"/>
          <c:showCatName val="0"/>
          <c:showSerName val="0"/>
          <c:showPercent val="0"/>
          <c:showBubbleSize val="0"/>
        </c:dLbls>
        <c:gapWidth val="219"/>
        <c:axId val="462535376"/>
        <c:axId val="462534416"/>
      </c:barChart>
      <c:lineChart>
        <c:grouping val="standard"/>
        <c:varyColors val="0"/>
        <c:ser>
          <c:idx val="0"/>
          <c:order val="0"/>
          <c:tx>
            <c:strRef>
              <c:f>Pivot_ReadmitByUnit!$B$3</c:f>
              <c:strCache>
                <c:ptCount val="1"/>
                <c:pt idx="0">
                  <c:v>Readmission Rate (%)</c:v>
                </c:pt>
              </c:strCache>
            </c:strRef>
          </c:tx>
          <c:spPr>
            <a:ln w="34925" cap="rnd">
              <a:solidFill>
                <a:schemeClr val="accent1">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w="9525">
                <a:solidFill>
                  <a:schemeClr val="accent1">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Pivot_ReadmitByUnit!$A$4:$A$10</c:f>
              <c:strCache>
                <c:ptCount val="6"/>
                <c:pt idx="0">
                  <c:v>ED Observation</c:v>
                </c:pt>
                <c:pt idx="1">
                  <c:v>ICU</c:v>
                </c:pt>
                <c:pt idx="2">
                  <c:v>Med-Surg</c:v>
                </c:pt>
                <c:pt idx="3">
                  <c:v>Oncology</c:v>
                </c:pt>
                <c:pt idx="4">
                  <c:v>Ortho</c:v>
                </c:pt>
                <c:pt idx="5">
                  <c:v>Telemetry</c:v>
                </c:pt>
              </c:strCache>
            </c:strRef>
          </c:cat>
          <c:val>
            <c:numRef>
              <c:f>Pivot_ReadmitByUnit!$B$4:$B$10</c:f>
              <c:numCache>
                <c:formatCode>0.0%</c:formatCode>
                <c:ptCount val="6"/>
                <c:pt idx="0">
                  <c:v>0.10852713178294573</c:v>
                </c:pt>
                <c:pt idx="1">
                  <c:v>0.14189189189189189</c:v>
                </c:pt>
                <c:pt idx="2">
                  <c:v>9.2307692307692313E-2</c:v>
                </c:pt>
                <c:pt idx="3">
                  <c:v>0.15441176470588236</c:v>
                </c:pt>
                <c:pt idx="4">
                  <c:v>0.14925373134328357</c:v>
                </c:pt>
                <c:pt idx="5">
                  <c:v>0.13821138211382114</c:v>
                </c:pt>
              </c:numCache>
            </c:numRef>
          </c:val>
          <c:smooth val="0"/>
          <c:extLst>
            <c:ext xmlns:c16="http://schemas.microsoft.com/office/drawing/2014/chart" uri="{C3380CC4-5D6E-409C-BE32-E72D297353CC}">
              <c16:uniqueId val="{00000000-A09B-424D-817C-F1CB43E185A3}"/>
            </c:ext>
          </c:extLst>
        </c:ser>
        <c:dLbls>
          <c:showLegendKey val="0"/>
          <c:showVal val="1"/>
          <c:showCatName val="0"/>
          <c:showSerName val="0"/>
          <c:showPercent val="0"/>
          <c:showBubbleSize val="0"/>
        </c:dLbls>
        <c:marker val="1"/>
        <c:smooth val="0"/>
        <c:axId val="1275934912"/>
        <c:axId val="1275935872"/>
      </c:lineChart>
      <c:catAx>
        <c:axId val="1275934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Hospital Unit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35872"/>
        <c:crosses val="autoZero"/>
        <c:auto val="1"/>
        <c:lblAlgn val="ctr"/>
        <c:lblOffset val="100"/>
        <c:noMultiLvlLbl val="0"/>
      </c:catAx>
      <c:valAx>
        <c:axId val="127593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Readmission Rate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34912"/>
        <c:crosses val="autoZero"/>
        <c:crossBetween val="between"/>
      </c:valAx>
      <c:valAx>
        <c:axId val="462534416"/>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of Patients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535376"/>
        <c:crosses val="max"/>
        <c:crossBetween val="between"/>
      </c:valAx>
      <c:catAx>
        <c:axId val="462535376"/>
        <c:scaling>
          <c:orientation val="minMax"/>
        </c:scaling>
        <c:delete val="1"/>
        <c:axPos val="b"/>
        <c:numFmt formatCode="General" sourceLinked="1"/>
        <c:majorTickMark val="none"/>
        <c:minorTickMark val="none"/>
        <c:tickLblPos val="nextTo"/>
        <c:crossAx val="462534416"/>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0</xdr:rowOff>
    </xdr:from>
    <xdr:to>
      <xdr:col>7</xdr:col>
      <xdr:colOff>326571</xdr:colOff>
      <xdr:row>10</xdr:row>
      <xdr:rowOff>124098</xdr:rowOff>
    </xdr:to>
    <xdr:sp macro="" textlink="">
      <xdr:nvSpPr>
        <xdr:cNvPr id="7" name="Rectangle: Rounded Corners 6">
          <a:extLst>
            <a:ext uri="{FF2B5EF4-FFF2-40B4-BE49-F238E27FC236}">
              <a16:creationId xmlns:a16="http://schemas.microsoft.com/office/drawing/2014/main" id="{FE188930-2309-485A-A4BA-825A66CEC38A}"/>
            </a:ext>
          </a:extLst>
        </xdr:cNvPr>
        <xdr:cNvSpPr/>
      </xdr:nvSpPr>
      <xdr:spPr>
        <a:xfrm>
          <a:off x="2612571" y="740229"/>
          <a:ext cx="2286000" cy="1234440"/>
        </a:xfrm>
        <a:prstGeom prst="roundRect">
          <a:avLst/>
        </a:prstGeom>
        <a:solidFill>
          <a:srgbClr val="4F81BD"/>
        </a:solidFill>
        <a:ln w="25400" cap="flat" cmpd="sng" algn="ctr">
          <a:solidFill>
            <a:srgbClr val="4F81BD">
              <a:shade val="15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30-Day Readmission Rate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 </a:t>
          </a: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Calibri"/>
              <a:ea typeface="+mn-ea"/>
              <a:cs typeface="+mn-cs"/>
            </a:rPr>
            <a:t>13.1%</a:t>
          </a:r>
        </a:p>
      </xdr:txBody>
    </xdr:sp>
    <xdr:clientData/>
  </xdr:twoCellAnchor>
  <xdr:twoCellAnchor>
    <xdr:from>
      <xdr:col>7</xdr:col>
      <xdr:colOff>453117</xdr:colOff>
      <xdr:row>4</xdr:row>
      <xdr:rowOff>0</xdr:rowOff>
    </xdr:from>
    <xdr:to>
      <xdr:col>11</xdr:col>
      <xdr:colOff>126546</xdr:colOff>
      <xdr:row>10</xdr:row>
      <xdr:rowOff>124098</xdr:rowOff>
    </xdr:to>
    <xdr:sp macro="" textlink="">
      <xdr:nvSpPr>
        <xdr:cNvPr id="8" name="Rectangle: Rounded Corners 7">
          <a:extLst>
            <a:ext uri="{FF2B5EF4-FFF2-40B4-BE49-F238E27FC236}">
              <a16:creationId xmlns:a16="http://schemas.microsoft.com/office/drawing/2014/main" id="{39070282-02CE-40D4-A7F9-FE4AA44E5BC2}"/>
            </a:ext>
          </a:extLst>
        </xdr:cNvPr>
        <xdr:cNvSpPr/>
      </xdr:nvSpPr>
      <xdr:spPr>
        <a:xfrm>
          <a:off x="5025117" y="740229"/>
          <a:ext cx="2286000" cy="1234440"/>
        </a:xfrm>
        <a:prstGeom prst="roundRect">
          <a:avLst/>
        </a:prstGeom>
        <a:solidFill>
          <a:srgbClr val="F79646"/>
        </a:solidFill>
        <a:ln w="25400" cap="flat" cmpd="sng" algn="ctr">
          <a:solidFill>
            <a:srgbClr val="F79646">
              <a:shade val="15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Average Length of Stay (Days)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 </a:t>
          </a: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Calibri"/>
              <a:ea typeface="+mn-ea"/>
              <a:cs typeface="+mn-cs"/>
            </a:rPr>
            <a:t>5.7</a:t>
          </a:r>
        </a:p>
      </xdr:txBody>
    </xdr:sp>
    <xdr:clientData/>
  </xdr:twoCellAnchor>
  <xdr:twoCellAnchor>
    <xdr:from>
      <xdr:col>15</xdr:col>
      <xdr:colOff>53068</xdr:colOff>
      <xdr:row>4</xdr:row>
      <xdr:rowOff>0</xdr:rowOff>
    </xdr:from>
    <xdr:to>
      <xdr:col>18</xdr:col>
      <xdr:colOff>379640</xdr:colOff>
      <xdr:row>10</xdr:row>
      <xdr:rowOff>124098</xdr:rowOff>
    </xdr:to>
    <xdr:sp macro="" textlink="">
      <xdr:nvSpPr>
        <xdr:cNvPr id="9" name="Rectangle: Rounded Corners 8">
          <a:extLst>
            <a:ext uri="{FF2B5EF4-FFF2-40B4-BE49-F238E27FC236}">
              <a16:creationId xmlns:a16="http://schemas.microsoft.com/office/drawing/2014/main" id="{A27FB575-0B97-4F7E-96F7-7C23AB3303CF}"/>
            </a:ext>
          </a:extLst>
        </xdr:cNvPr>
        <xdr:cNvSpPr/>
      </xdr:nvSpPr>
      <xdr:spPr>
        <a:xfrm>
          <a:off x="9850211" y="740229"/>
          <a:ext cx="2286000" cy="1234440"/>
        </a:xfrm>
        <a:prstGeom prst="roundRect">
          <a:avLst/>
        </a:prstGeom>
        <a:solidFill>
          <a:srgbClr val="9BBB59"/>
        </a:solidFill>
        <a:ln w="25400" cap="flat" cmpd="sng" algn="ctr">
          <a:solidFill>
            <a:srgbClr val="9BBB59">
              <a:shade val="15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Average Quality Score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 </a:t>
          </a: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Calibri"/>
              <a:ea typeface="+mn-ea"/>
              <a:cs typeface="+mn-cs"/>
            </a:rPr>
            <a:t>0.5</a:t>
          </a:r>
        </a:p>
      </xdr:txBody>
    </xdr:sp>
    <xdr:clientData/>
  </xdr:twoCellAnchor>
  <xdr:twoCellAnchor>
    <xdr:from>
      <xdr:col>11</xdr:col>
      <xdr:colOff>253093</xdr:colOff>
      <xdr:row>4</xdr:row>
      <xdr:rowOff>0</xdr:rowOff>
    </xdr:from>
    <xdr:to>
      <xdr:col>14</xdr:col>
      <xdr:colOff>579664</xdr:colOff>
      <xdr:row>10</xdr:row>
      <xdr:rowOff>124098</xdr:rowOff>
    </xdr:to>
    <xdr:sp macro="" textlink="">
      <xdr:nvSpPr>
        <xdr:cNvPr id="10" name="Rectangle: Rounded Corners 9">
          <a:extLst>
            <a:ext uri="{FF2B5EF4-FFF2-40B4-BE49-F238E27FC236}">
              <a16:creationId xmlns:a16="http://schemas.microsoft.com/office/drawing/2014/main" id="{81D0F342-3360-42A6-A954-D45B7F59B1FC}"/>
            </a:ext>
          </a:extLst>
        </xdr:cNvPr>
        <xdr:cNvSpPr/>
      </xdr:nvSpPr>
      <xdr:spPr>
        <a:xfrm>
          <a:off x="7437664" y="740229"/>
          <a:ext cx="2286000" cy="1234440"/>
        </a:xfrm>
        <a:prstGeom prst="roundRect">
          <a:avLst/>
        </a:prstGeom>
        <a:solidFill>
          <a:srgbClr val="8064A2"/>
        </a:solidFill>
        <a:ln w="25400" cap="flat" cmpd="sng" algn="ctr">
          <a:solidFill>
            <a:srgbClr val="8064A2">
              <a:shade val="15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Total Charges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 </a:t>
          </a: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Calibri"/>
              <a:ea typeface="+mn-ea"/>
              <a:cs typeface="+mn-cs"/>
            </a:rPr>
            <a:t>$17,131,276.30</a:t>
          </a:r>
        </a:p>
      </xdr:txBody>
    </xdr:sp>
    <xdr:clientData/>
  </xdr:twoCellAnchor>
  <xdr:twoCellAnchor>
    <xdr:from>
      <xdr:col>18</xdr:col>
      <xdr:colOff>506186</xdr:colOff>
      <xdr:row>4</xdr:row>
      <xdr:rowOff>0</xdr:rowOff>
    </xdr:from>
    <xdr:to>
      <xdr:col>22</xdr:col>
      <xdr:colOff>179614</xdr:colOff>
      <xdr:row>10</xdr:row>
      <xdr:rowOff>124098</xdr:rowOff>
    </xdr:to>
    <xdr:sp macro="" textlink="">
      <xdr:nvSpPr>
        <xdr:cNvPr id="11" name="Rectangle: Rounded Corners 10">
          <a:extLst>
            <a:ext uri="{FF2B5EF4-FFF2-40B4-BE49-F238E27FC236}">
              <a16:creationId xmlns:a16="http://schemas.microsoft.com/office/drawing/2014/main" id="{70754672-34C3-47E4-A179-D8C6E4825470}"/>
            </a:ext>
          </a:extLst>
        </xdr:cNvPr>
        <xdr:cNvSpPr/>
      </xdr:nvSpPr>
      <xdr:spPr>
        <a:xfrm>
          <a:off x="12262757" y="740229"/>
          <a:ext cx="2286000" cy="1234440"/>
        </a:xfrm>
        <a:prstGeom prst="roundRect">
          <a:avLst/>
        </a:prstGeom>
        <a:solidFill>
          <a:srgbClr val="4BACC6"/>
        </a:solidFill>
        <a:ln w="38100" cap="flat" cmpd="sng" algn="ctr">
          <a:solidFill>
            <a:sysClr val="window" lastClr="FFFFFF"/>
          </a:solidFill>
          <a:prstDash val="solid"/>
        </a:ln>
        <a:effectLst>
          <a:outerShdw blurRad="40000" dist="20000" dir="5400000" rotWithShape="0">
            <a:srgbClr val="000000">
              <a:alpha val="38000"/>
            </a:srgbClr>
          </a:out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Medicare 30-Day Readmission Rate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 </a:t>
          </a: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Calibri"/>
              <a:ea typeface="+mn-ea"/>
              <a:cs typeface="+mn-cs"/>
            </a:rPr>
            <a:t>13.9%</a:t>
          </a:r>
        </a:p>
      </xdr:txBody>
    </xdr:sp>
    <xdr:clientData/>
  </xdr:twoCellAnchor>
  <xdr:twoCellAnchor editAs="oneCell">
    <xdr:from>
      <xdr:col>8</xdr:col>
      <xdr:colOff>0</xdr:colOff>
      <xdr:row>12</xdr:row>
      <xdr:rowOff>1</xdr:rowOff>
    </xdr:from>
    <xdr:to>
      <xdr:col>10</xdr:col>
      <xdr:colOff>522514</xdr:colOff>
      <xdr:row>25</xdr:row>
      <xdr:rowOff>159198</xdr:rowOff>
    </xdr:to>
    <mc:AlternateContent xmlns:mc="http://schemas.openxmlformats.org/markup-compatibility/2006">
      <mc:Choice xmlns:a14="http://schemas.microsoft.com/office/drawing/2010/main" Requires="a14">
        <xdr:graphicFrame macro="">
          <xdr:nvGraphicFramePr>
            <xdr:cNvPr id="16" name=" Diagnosis_Category 1">
              <a:extLst>
                <a:ext uri="{FF2B5EF4-FFF2-40B4-BE49-F238E27FC236}">
                  <a16:creationId xmlns:a16="http://schemas.microsoft.com/office/drawing/2014/main" id="{DE38645C-DD10-4524-A4D1-ECD5FB36838C}"/>
                </a:ext>
              </a:extLst>
            </xdr:cNvPr>
            <xdr:cNvGraphicFramePr/>
          </xdr:nvGraphicFramePr>
          <xdr:xfrm>
            <a:off x="0" y="0"/>
            <a:ext cx="0" cy="0"/>
          </xdr:xfrm>
          <a:graphic>
            <a:graphicData uri="http://schemas.microsoft.com/office/drawing/2010/slicer">
              <sle:slicer xmlns:sle="http://schemas.microsoft.com/office/drawing/2010/slicer" name=" Diagnosis_Category 1"/>
            </a:graphicData>
          </a:graphic>
        </xdr:graphicFrame>
      </mc:Choice>
      <mc:Fallback>
        <xdr:sp macro="" textlink="">
          <xdr:nvSpPr>
            <xdr:cNvPr id="0" name=""/>
            <xdr:cNvSpPr>
              <a:spLocks noTextEdit="1"/>
            </xdr:cNvSpPr>
          </xdr:nvSpPr>
          <xdr:spPr>
            <a:xfrm>
              <a:off x="5225143" y="2220687"/>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506186</xdr:colOff>
      <xdr:row>12</xdr:row>
      <xdr:rowOff>21773</xdr:rowOff>
    </xdr:from>
    <xdr:to>
      <xdr:col>16</xdr:col>
      <xdr:colOff>375557</xdr:colOff>
      <xdr:row>25</xdr:row>
      <xdr:rowOff>180970</xdr:rowOff>
    </xdr:to>
    <mc:AlternateContent xmlns:mc="http://schemas.openxmlformats.org/markup-compatibility/2006">
      <mc:Choice xmlns:a14="http://schemas.microsoft.com/office/drawing/2010/main" Requires="a14">
        <xdr:graphicFrame macro="">
          <xdr:nvGraphicFramePr>
            <xdr:cNvPr id="17" name=" Hospital_Unit 1">
              <a:extLst>
                <a:ext uri="{FF2B5EF4-FFF2-40B4-BE49-F238E27FC236}">
                  <a16:creationId xmlns:a16="http://schemas.microsoft.com/office/drawing/2014/main" id="{13A4DE71-DB49-4A62-AA19-1724447CA62B}"/>
                </a:ext>
              </a:extLst>
            </xdr:cNvPr>
            <xdr:cNvGraphicFramePr/>
          </xdr:nvGraphicFramePr>
          <xdr:xfrm>
            <a:off x="0" y="0"/>
            <a:ext cx="0" cy="0"/>
          </xdr:xfrm>
          <a:graphic>
            <a:graphicData uri="http://schemas.microsoft.com/office/drawing/2010/slicer">
              <sle:slicer xmlns:sle="http://schemas.microsoft.com/office/drawing/2010/slicer" name=" Hospital_Unit 1"/>
            </a:graphicData>
          </a:graphic>
        </xdr:graphicFrame>
      </mc:Choice>
      <mc:Fallback>
        <xdr:sp macro="" textlink="">
          <xdr:nvSpPr>
            <xdr:cNvPr id="0" name=""/>
            <xdr:cNvSpPr>
              <a:spLocks noTextEdit="1"/>
            </xdr:cNvSpPr>
          </xdr:nvSpPr>
          <xdr:spPr>
            <a:xfrm>
              <a:off x="8997043" y="2242459"/>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576941</xdr:colOff>
      <xdr:row>12</xdr:row>
      <xdr:rowOff>0</xdr:rowOff>
    </xdr:from>
    <xdr:to>
      <xdr:col>13</xdr:col>
      <xdr:colOff>446313</xdr:colOff>
      <xdr:row>25</xdr:row>
      <xdr:rowOff>159197</xdr:rowOff>
    </xdr:to>
    <mc:AlternateContent xmlns:mc="http://schemas.openxmlformats.org/markup-compatibility/2006">
      <mc:Choice xmlns:a14="http://schemas.microsoft.com/office/drawing/2010/main" Requires="a14">
        <xdr:graphicFrame macro="">
          <xdr:nvGraphicFramePr>
            <xdr:cNvPr id="18" name="Payer_Type 1">
              <a:extLst>
                <a:ext uri="{FF2B5EF4-FFF2-40B4-BE49-F238E27FC236}">
                  <a16:creationId xmlns:a16="http://schemas.microsoft.com/office/drawing/2014/main" id="{470F4CFE-BF8C-44E5-86F6-5E6057A3EDCF}"/>
                </a:ext>
              </a:extLst>
            </xdr:cNvPr>
            <xdr:cNvGraphicFramePr/>
          </xdr:nvGraphicFramePr>
          <xdr:xfrm>
            <a:off x="0" y="0"/>
            <a:ext cx="0" cy="0"/>
          </xdr:xfrm>
          <a:graphic>
            <a:graphicData uri="http://schemas.microsoft.com/office/drawing/2010/slicer">
              <sle:slicer xmlns:sle="http://schemas.microsoft.com/office/drawing/2010/slicer" name="Payer_Type 1"/>
            </a:graphicData>
          </a:graphic>
        </xdr:graphicFrame>
      </mc:Choice>
      <mc:Fallback>
        <xdr:sp macro="" textlink="">
          <xdr:nvSpPr>
            <xdr:cNvPr id="0" name=""/>
            <xdr:cNvSpPr>
              <a:spLocks noTextEdit="1"/>
            </xdr:cNvSpPr>
          </xdr:nvSpPr>
          <xdr:spPr>
            <a:xfrm>
              <a:off x="7108370" y="2220686"/>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435429</xdr:colOff>
      <xdr:row>12</xdr:row>
      <xdr:rowOff>16329</xdr:rowOff>
    </xdr:from>
    <xdr:to>
      <xdr:col>19</xdr:col>
      <xdr:colOff>304801</xdr:colOff>
      <xdr:row>25</xdr:row>
      <xdr:rowOff>175526</xdr:rowOff>
    </xdr:to>
    <mc:AlternateContent xmlns:mc="http://schemas.openxmlformats.org/markup-compatibility/2006">
      <mc:Choice xmlns:a14="http://schemas.microsoft.com/office/drawing/2010/main" Requires="a14">
        <xdr:graphicFrame macro="">
          <xdr:nvGraphicFramePr>
            <xdr:cNvPr id="19" name="Readmission_30Day_Flag&#10; 1">
              <a:extLst>
                <a:ext uri="{FF2B5EF4-FFF2-40B4-BE49-F238E27FC236}">
                  <a16:creationId xmlns:a16="http://schemas.microsoft.com/office/drawing/2014/main" id="{9ADA7F83-8A62-4E6B-8839-B0B4D3F450F9}"/>
                </a:ext>
              </a:extLst>
            </xdr:cNvPr>
            <xdr:cNvGraphicFramePr/>
          </xdr:nvGraphicFramePr>
          <xdr:xfrm>
            <a:off x="0" y="0"/>
            <a:ext cx="0" cy="0"/>
          </xdr:xfrm>
          <a:graphic>
            <a:graphicData uri="http://schemas.microsoft.com/office/drawing/2010/slicer">
              <sle:slicer xmlns:sle="http://schemas.microsoft.com/office/drawing/2010/slicer" name="Readmission_30Day_Flag&#10; 1"/>
            </a:graphicData>
          </a:graphic>
        </xdr:graphicFrame>
      </mc:Choice>
      <mc:Fallback>
        <xdr:sp macro="" textlink="">
          <xdr:nvSpPr>
            <xdr:cNvPr id="0" name=""/>
            <xdr:cNvSpPr>
              <a:spLocks noTextEdit="1"/>
            </xdr:cNvSpPr>
          </xdr:nvSpPr>
          <xdr:spPr>
            <a:xfrm>
              <a:off x="10885715" y="2237015"/>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604158</xdr:colOff>
      <xdr:row>27</xdr:row>
      <xdr:rowOff>5444</xdr:rowOff>
    </xdr:from>
    <xdr:to>
      <xdr:col>13</xdr:col>
      <xdr:colOff>615044</xdr:colOff>
      <xdr:row>43</xdr:row>
      <xdr:rowOff>54430</xdr:rowOff>
    </xdr:to>
    <xdr:graphicFrame macro="">
      <xdr:nvGraphicFramePr>
        <xdr:cNvPr id="24" name="Chart 23">
          <a:extLst>
            <a:ext uri="{FF2B5EF4-FFF2-40B4-BE49-F238E27FC236}">
              <a16:creationId xmlns:a16="http://schemas.microsoft.com/office/drawing/2014/main" id="{FD6AFDCC-4BDB-4C3F-A1EF-EF1BEEE50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179616</xdr:colOff>
      <xdr:row>27</xdr:row>
      <xdr:rowOff>21771</xdr:rowOff>
    </xdr:from>
    <xdr:to>
      <xdr:col>23</xdr:col>
      <xdr:colOff>212272</xdr:colOff>
      <xdr:row>43</xdr:row>
      <xdr:rowOff>87086</xdr:rowOff>
    </xdr:to>
    <xdr:graphicFrame macro="">
      <xdr:nvGraphicFramePr>
        <xdr:cNvPr id="26" name="Chart 25">
          <a:extLst>
            <a:ext uri="{FF2B5EF4-FFF2-40B4-BE49-F238E27FC236}">
              <a16:creationId xmlns:a16="http://schemas.microsoft.com/office/drawing/2014/main" id="{71054474-A7B3-4020-8158-2B2A4D001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38100</xdr:colOff>
      <xdr:row>13</xdr:row>
      <xdr:rowOff>38099</xdr:rowOff>
    </xdr:from>
    <xdr:to>
      <xdr:col>5</xdr:col>
      <xdr:colOff>996043</xdr:colOff>
      <xdr:row>27</xdr:row>
      <xdr:rowOff>12239</xdr:rowOff>
    </xdr:to>
    <mc:AlternateContent xmlns:mc="http://schemas.openxmlformats.org/markup-compatibility/2006">
      <mc:Choice xmlns:a14="http://schemas.microsoft.com/office/drawing/2010/main" Requires="a14">
        <xdr:graphicFrame macro="">
          <xdr:nvGraphicFramePr>
            <xdr:cNvPr id="2" name=" Diagnosis_Category">
              <a:extLst>
                <a:ext uri="{FF2B5EF4-FFF2-40B4-BE49-F238E27FC236}">
                  <a16:creationId xmlns:a16="http://schemas.microsoft.com/office/drawing/2014/main" id="{72778D4E-4C03-A60C-4EBC-20CAC9C86ED9}"/>
                </a:ext>
              </a:extLst>
            </xdr:cNvPr>
            <xdr:cNvGraphicFramePr/>
          </xdr:nvGraphicFramePr>
          <xdr:xfrm>
            <a:off x="0" y="0"/>
            <a:ext cx="0" cy="0"/>
          </xdr:xfrm>
          <a:graphic>
            <a:graphicData uri="http://schemas.microsoft.com/office/drawing/2010/slicer">
              <sle:slicer xmlns:sle="http://schemas.microsoft.com/office/drawing/2010/slicer" name=" Diagnosis_Category"/>
            </a:graphicData>
          </a:graphic>
        </xdr:graphicFrame>
      </mc:Choice>
      <mc:Fallback>
        <xdr:sp macro="" textlink="">
          <xdr:nvSpPr>
            <xdr:cNvPr id="0" name=""/>
            <xdr:cNvSpPr>
              <a:spLocks noTextEdit="1"/>
            </xdr:cNvSpPr>
          </xdr:nvSpPr>
          <xdr:spPr>
            <a:xfrm>
              <a:off x="4376057" y="2443842"/>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636814</xdr:colOff>
      <xdr:row>13</xdr:row>
      <xdr:rowOff>59871</xdr:rowOff>
    </xdr:from>
    <xdr:to>
      <xdr:col>9</xdr:col>
      <xdr:colOff>386443</xdr:colOff>
      <xdr:row>27</xdr:row>
      <xdr:rowOff>34011</xdr:rowOff>
    </xdr:to>
    <mc:AlternateContent xmlns:mc="http://schemas.openxmlformats.org/markup-compatibility/2006">
      <mc:Choice xmlns:a14="http://schemas.microsoft.com/office/drawing/2010/main" Requires="a14">
        <xdr:graphicFrame macro="">
          <xdr:nvGraphicFramePr>
            <xdr:cNvPr id="3" name=" Hospital_Unit">
              <a:extLst>
                <a:ext uri="{FF2B5EF4-FFF2-40B4-BE49-F238E27FC236}">
                  <a16:creationId xmlns:a16="http://schemas.microsoft.com/office/drawing/2014/main" id="{8D7D27CB-0439-CDED-2E48-C6FBA934AE97}"/>
                </a:ext>
              </a:extLst>
            </xdr:cNvPr>
            <xdr:cNvGraphicFramePr/>
          </xdr:nvGraphicFramePr>
          <xdr:xfrm>
            <a:off x="0" y="0"/>
            <a:ext cx="0" cy="0"/>
          </xdr:xfrm>
          <a:graphic>
            <a:graphicData uri="http://schemas.microsoft.com/office/drawing/2010/slicer">
              <sle:slicer xmlns:sle="http://schemas.microsoft.com/office/drawing/2010/slicer" name=" Hospital_Unit"/>
            </a:graphicData>
          </a:graphic>
        </xdr:graphicFrame>
      </mc:Choice>
      <mc:Fallback>
        <xdr:sp macro="" textlink="">
          <xdr:nvSpPr>
            <xdr:cNvPr id="0" name=""/>
            <xdr:cNvSpPr>
              <a:spLocks noTextEdit="1"/>
            </xdr:cNvSpPr>
          </xdr:nvSpPr>
          <xdr:spPr>
            <a:xfrm>
              <a:off x="8147957" y="2465614"/>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1050470</xdr:colOff>
      <xdr:row>13</xdr:row>
      <xdr:rowOff>38098</xdr:rowOff>
    </xdr:from>
    <xdr:to>
      <xdr:col>7</xdr:col>
      <xdr:colOff>576941</xdr:colOff>
      <xdr:row>27</xdr:row>
      <xdr:rowOff>12238</xdr:rowOff>
    </xdr:to>
    <mc:AlternateContent xmlns:mc="http://schemas.openxmlformats.org/markup-compatibility/2006">
      <mc:Choice xmlns:a14="http://schemas.microsoft.com/office/drawing/2010/main" Requires="a14">
        <xdr:graphicFrame macro="">
          <xdr:nvGraphicFramePr>
            <xdr:cNvPr id="4" name="Payer_Type">
              <a:extLst>
                <a:ext uri="{FF2B5EF4-FFF2-40B4-BE49-F238E27FC236}">
                  <a16:creationId xmlns:a16="http://schemas.microsoft.com/office/drawing/2014/main" id="{DCCDC77B-5D2F-B297-2DE2-408CAF931013}"/>
                </a:ext>
              </a:extLst>
            </xdr:cNvPr>
            <xdr:cNvGraphicFramePr/>
          </xdr:nvGraphicFramePr>
          <xdr:xfrm>
            <a:off x="0" y="0"/>
            <a:ext cx="0" cy="0"/>
          </xdr:xfrm>
          <a:graphic>
            <a:graphicData uri="http://schemas.microsoft.com/office/drawing/2010/slicer">
              <sle:slicer xmlns:sle="http://schemas.microsoft.com/office/drawing/2010/slicer" name="Payer_Type"/>
            </a:graphicData>
          </a:graphic>
        </xdr:graphicFrame>
      </mc:Choice>
      <mc:Fallback>
        <xdr:sp macro="" textlink="">
          <xdr:nvSpPr>
            <xdr:cNvPr id="0" name=""/>
            <xdr:cNvSpPr>
              <a:spLocks noTextEdit="1"/>
            </xdr:cNvSpPr>
          </xdr:nvSpPr>
          <xdr:spPr>
            <a:xfrm>
              <a:off x="6259284" y="2443841"/>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446315</xdr:colOff>
      <xdr:row>13</xdr:row>
      <xdr:rowOff>54427</xdr:rowOff>
    </xdr:from>
    <xdr:to>
      <xdr:col>11</xdr:col>
      <xdr:colOff>310243</xdr:colOff>
      <xdr:row>27</xdr:row>
      <xdr:rowOff>28567</xdr:rowOff>
    </xdr:to>
    <mc:AlternateContent xmlns:mc="http://schemas.openxmlformats.org/markup-compatibility/2006">
      <mc:Choice xmlns:a14="http://schemas.microsoft.com/office/drawing/2010/main" Requires="a14">
        <xdr:graphicFrame macro="">
          <xdr:nvGraphicFramePr>
            <xdr:cNvPr id="5" name="Readmission_30Day_Flag&#10;">
              <a:extLst>
                <a:ext uri="{FF2B5EF4-FFF2-40B4-BE49-F238E27FC236}">
                  <a16:creationId xmlns:a16="http://schemas.microsoft.com/office/drawing/2014/main" id="{9976D50D-F585-488B-94AC-B309C4D806C9}"/>
                </a:ext>
              </a:extLst>
            </xdr:cNvPr>
            <xdr:cNvGraphicFramePr/>
          </xdr:nvGraphicFramePr>
          <xdr:xfrm>
            <a:off x="0" y="0"/>
            <a:ext cx="0" cy="0"/>
          </xdr:xfrm>
          <a:graphic>
            <a:graphicData uri="http://schemas.microsoft.com/office/drawing/2010/slicer">
              <sle:slicer xmlns:sle="http://schemas.microsoft.com/office/drawing/2010/slicer" name="Readmission_30Day_Flag&#10;"/>
            </a:graphicData>
          </a:graphic>
        </xdr:graphicFrame>
      </mc:Choice>
      <mc:Fallback>
        <xdr:sp macro="" textlink="">
          <xdr:nvSpPr>
            <xdr:cNvPr id="0" name=""/>
            <xdr:cNvSpPr>
              <a:spLocks noTextEdit="1"/>
            </xdr:cNvSpPr>
          </xdr:nvSpPr>
          <xdr:spPr>
            <a:xfrm>
              <a:off x="10036629" y="2460170"/>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549727</xdr:colOff>
      <xdr:row>14</xdr:row>
      <xdr:rowOff>81641</xdr:rowOff>
    </xdr:from>
    <xdr:to>
      <xdr:col>19</xdr:col>
      <xdr:colOff>631371</xdr:colOff>
      <xdr:row>35</xdr:row>
      <xdr:rowOff>168729</xdr:rowOff>
    </xdr:to>
    <xdr:graphicFrame macro="">
      <xdr:nvGraphicFramePr>
        <xdr:cNvPr id="2" name="Chart 1">
          <a:extLst>
            <a:ext uri="{FF2B5EF4-FFF2-40B4-BE49-F238E27FC236}">
              <a16:creationId xmlns:a16="http://schemas.microsoft.com/office/drawing/2014/main" id="{DE453B0E-5227-D1F5-7AC3-88C781FD2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538841</xdr:colOff>
      <xdr:row>14</xdr:row>
      <xdr:rowOff>81642</xdr:rowOff>
    </xdr:from>
    <xdr:to>
      <xdr:col>17</xdr:col>
      <xdr:colOff>566056</xdr:colOff>
      <xdr:row>33</xdr:row>
      <xdr:rowOff>141514</xdr:rowOff>
    </xdr:to>
    <xdr:graphicFrame macro="">
      <xdr:nvGraphicFramePr>
        <xdr:cNvPr id="3" name="Chart 2">
          <a:extLst>
            <a:ext uri="{FF2B5EF4-FFF2-40B4-BE49-F238E27FC236}">
              <a16:creationId xmlns:a16="http://schemas.microsoft.com/office/drawing/2014/main" id="{5FEB0B1E-258E-F96D-A95C-A09CB822E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473528</xdr:colOff>
      <xdr:row>1</xdr:row>
      <xdr:rowOff>38101</xdr:rowOff>
    </xdr:from>
    <xdr:to>
      <xdr:col>6</xdr:col>
      <xdr:colOff>146956</xdr:colOff>
      <xdr:row>7</xdr:row>
      <xdr:rowOff>162198</xdr:rowOff>
    </xdr:to>
    <xdr:sp macro="" textlink="">
      <xdr:nvSpPr>
        <xdr:cNvPr id="3" name="Rectangle: Rounded Corners 2">
          <a:extLst>
            <a:ext uri="{FF2B5EF4-FFF2-40B4-BE49-F238E27FC236}">
              <a16:creationId xmlns:a16="http://schemas.microsoft.com/office/drawing/2014/main" id="{E5A0CBEE-5F87-CE92-50E3-714651F78056}"/>
            </a:ext>
          </a:extLst>
        </xdr:cNvPr>
        <xdr:cNvSpPr/>
      </xdr:nvSpPr>
      <xdr:spPr>
        <a:xfrm>
          <a:off x="3554185" y="223158"/>
          <a:ext cx="2286000" cy="1234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t>30-Day Readmission Rate</a:t>
          </a:r>
        </a:p>
        <a:p>
          <a:pPr algn="ctr"/>
          <a:r>
            <a:rPr lang="en-US" sz="1000" b="1"/>
            <a:t> </a:t>
          </a:r>
          <a:endParaRPr lang="en-US" sz="1100" b="0"/>
        </a:p>
        <a:p>
          <a:pPr algn="ctr"/>
          <a:r>
            <a:rPr lang="en-US" sz="2400" b="1"/>
            <a:t>13.1%</a:t>
          </a:r>
        </a:p>
      </xdr:txBody>
    </xdr:sp>
    <xdr:clientData/>
  </xdr:twoCellAnchor>
  <xdr:twoCellAnchor>
    <xdr:from>
      <xdr:col>6</xdr:col>
      <xdr:colOff>273502</xdr:colOff>
      <xdr:row>1</xdr:row>
      <xdr:rowOff>38101</xdr:rowOff>
    </xdr:from>
    <xdr:to>
      <xdr:col>9</xdr:col>
      <xdr:colOff>600074</xdr:colOff>
      <xdr:row>7</xdr:row>
      <xdr:rowOff>162198</xdr:rowOff>
    </xdr:to>
    <xdr:sp macro="" textlink="">
      <xdr:nvSpPr>
        <xdr:cNvPr id="5" name="Rectangle: Rounded Corners 4">
          <a:extLst>
            <a:ext uri="{FF2B5EF4-FFF2-40B4-BE49-F238E27FC236}">
              <a16:creationId xmlns:a16="http://schemas.microsoft.com/office/drawing/2014/main" id="{29ABD022-B842-4A76-90B5-032F42CEB83D}"/>
            </a:ext>
          </a:extLst>
        </xdr:cNvPr>
        <xdr:cNvSpPr/>
      </xdr:nvSpPr>
      <xdr:spPr>
        <a:xfrm>
          <a:off x="5966731" y="223158"/>
          <a:ext cx="2286000" cy="1234440"/>
        </a:xfrm>
        <a:prstGeom prst="round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Average Length of Stay (Days)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 </a:t>
          </a: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Calibri"/>
              <a:ea typeface="+mn-ea"/>
              <a:cs typeface="+mn-cs"/>
            </a:rPr>
            <a:t>5.7</a:t>
          </a:r>
        </a:p>
      </xdr:txBody>
    </xdr:sp>
    <xdr:clientData/>
  </xdr:twoCellAnchor>
  <xdr:twoCellAnchor>
    <xdr:from>
      <xdr:col>13</xdr:col>
      <xdr:colOff>526596</xdr:colOff>
      <xdr:row>1</xdr:row>
      <xdr:rowOff>38101</xdr:rowOff>
    </xdr:from>
    <xdr:to>
      <xdr:col>17</xdr:col>
      <xdr:colOff>200025</xdr:colOff>
      <xdr:row>7</xdr:row>
      <xdr:rowOff>162198</xdr:rowOff>
    </xdr:to>
    <xdr:sp macro="" textlink="">
      <xdr:nvSpPr>
        <xdr:cNvPr id="10" name="Rectangle: Rounded Corners 9">
          <a:extLst>
            <a:ext uri="{FF2B5EF4-FFF2-40B4-BE49-F238E27FC236}">
              <a16:creationId xmlns:a16="http://schemas.microsoft.com/office/drawing/2014/main" id="{F1074273-A5A7-4DD9-845A-BC06BBB45686}"/>
            </a:ext>
          </a:extLst>
        </xdr:cNvPr>
        <xdr:cNvSpPr/>
      </xdr:nvSpPr>
      <xdr:spPr>
        <a:xfrm>
          <a:off x="10791825" y="223158"/>
          <a:ext cx="2286000" cy="1234440"/>
        </a:xfrm>
        <a:prstGeom prst="roundRect">
          <a:avLst/>
        </a:prstGeom>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Average Quality Score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 </a:t>
          </a: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Calibri"/>
              <a:ea typeface="+mn-ea"/>
              <a:cs typeface="+mn-cs"/>
            </a:rPr>
            <a:t>0.5</a:t>
          </a:r>
        </a:p>
      </xdr:txBody>
    </xdr:sp>
    <xdr:clientData/>
  </xdr:twoCellAnchor>
  <xdr:twoCellAnchor>
    <xdr:from>
      <xdr:col>10</xdr:col>
      <xdr:colOff>73478</xdr:colOff>
      <xdr:row>1</xdr:row>
      <xdr:rowOff>38101</xdr:rowOff>
    </xdr:from>
    <xdr:to>
      <xdr:col>13</xdr:col>
      <xdr:colOff>400049</xdr:colOff>
      <xdr:row>7</xdr:row>
      <xdr:rowOff>162198</xdr:rowOff>
    </xdr:to>
    <xdr:sp macro="" textlink="">
      <xdr:nvSpPr>
        <xdr:cNvPr id="12" name="Rectangle: Rounded Corners 11">
          <a:extLst>
            <a:ext uri="{FF2B5EF4-FFF2-40B4-BE49-F238E27FC236}">
              <a16:creationId xmlns:a16="http://schemas.microsoft.com/office/drawing/2014/main" id="{AE043773-E052-44C3-AFFD-BE6759339CEF}"/>
            </a:ext>
          </a:extLst>
        </xdr:cNvPr>
        <xdr:cNvSpPr/>
      </xdr:nvSpPr>
      <xdr:spPr>
        <a:xfrm>
          <a:off x="8379278" y="223158"/>
          <a:ext cx="2286000" cy="1234440"/>
        </a:xfrm>
        <a:prstGeom prst="roundRect">
          <a:avLst/>
        </a:prstGeom>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Total Charges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 </a:t>
          </a: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Calibri"/>
              <a:ea typeface="+mn-ea"/>
              <a:cs typeface="+mn-cs"/>
            </a:rPr>
            <a:t>$17,131,276.30</a:t>
          </a:r>
        </a:p>
      </xdr:txBody>
    </xdr:sp>
    <xdr:clientData/>
  </xdr:twoCellAnchor>
  <xdr:twoCellAnchor>
    <xdr:from>
      <xdr:col>17</xdr:col>
      <xdr:colOff>326571</xdr:colOff>
      <xdr:row>1</xdr:row>
      <xdr:rowOff>38101</xdr:rowOff>
    </xdr:from>
    <xdr:to>
      <xdr:col>21</xdr:col>
      <xdr:colOff>0</xdr:colOff>
      <xdr:row>7</xdr:row>
      <xdr:rowOff>162198</xdr:rowOff>
    </xdr:to>
    <xdr:sp macro="" textlink="">
      <xdr:nvSpPr>
        <xdr:cNvPr id="15" name="Rectangle: Rounded Corners 14">
          <a:extLst>
            <a:ext uri="{FF2B5EF4-FFF2-40B4-BE49-F238E27FC236}">
              <a16:creationId xmlns:a16="http://schemas.microsoft.com/office/drawing/2014/main" id="{D027581F-B0A9-4642-9997-D51AFAE81CE6}"/>
            </a:ext>
          </a:extLst>
        </xdr:cNvPr>
        <xdr:cNvSpPr/>
      </xdr:nvSpPr>
      <xdr:spPr>
        <a:xfrm>
          <a:off x="13204371" y="223158"/>
          <a:ext cx="2286000" cy="1234440"/>
        </a:xfrm>
        <a:prstGeom prst="round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Medicare 30-Day Readmission Date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a:ea typeface="+mn-ea"/>
              <a:cs typeface="+mn-cs"/>
            </a:rPr>
            <a:t> </a:t>
          </a:r>
          <a:endParaRPr kumimoji="0" lang="en-US" sz="1100" b="0" i="0" u="none" strike="noStrike" kern="0" cap="none" spc="0" normalizeH="0" baseline="0" noProof="0">
            <a:ln>
              <a:noFill/>
            </a:ln>
            <a:solidFill>
              <a:sysClr val="window" lastClr="FFFFFF"/>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Calibri"/>
              <a:ea typeface="+mn-ea"/>
              <a:cs typeface="+mn-cs"/>
            </a:rPr>
            <a:t>13.9%</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eeha Rizvi" refreshedDate="45881.616387037036" createdVersion="8" refreshedVersion="8" minRefreshableVersion="3" recordCount="800" xr:uid="{8D22E294-5ADC-4BAD-9869-B50386AA9329}">
  <cacheSource type="worksheet">
    <worksheetSource name="tblData"/>
  </cacheSource>
  <cacheFields count="17">
    <cacheField name="Patient_ID" numFmtId="0">
      <sharedItems/>
    </cacheField>
    <cacheField name="Admission_Date" numFmtId="164">
      <sharedItems containsSemiMixedTypes="0" containsNonDate="0" containsDate="1" containsString="0" minDate="2023-01-02T00:00:00" maxDate="2024-12-30T00:00:00"/>
    </cacheField>
    <cacheField name="Discharge_Date" numFmtId="164">
      <sharedItems containsSemiMixedTypes="0" containsNonDate="0" containsDate="1" containsString="0" minDate="2023-01-07T00:00:00" maxDate="2025-01-13T00:00:00"/>
    </cacheField>
    <cacheField name="Length_of_Stay_Days" numFmtId="1">
      <sharedItems containsSemiMixedTypes="0" containsString="0" containsNumber="1" containsInteger="1" minValue="1" maxValue="14"/>
    </cacheField>
    <cacheField name="_x0009_Diagnosis_Category" numFmtId="0">
      <sharedItems count="7">
        <s v="COPD"/>
        <s v="CHF"/>
        <s v="Pneumonia"/>
        <s v="Sepsis"/>
        <s v="AMI"/>
        <s v="Orthopedics"/>
        <s v="Stroke"/>
      </sharedItems>
    </cacheField>
    <cacheField name="_x0009_Hospital_Unit" numFmtId="0">
      <sharedItems count="6">
        <s v="Telemetry"/>
        <s v="Ortho"/>
        <s v="ICU"/>
        <s v="Med-Surg"/>
        <s v="Oncology"/>
        <s v="ED Observation"/>
      </sharedItems>
    </cacheField>
    <cacheField name="Discharge_Status" numFmtId="0">
      <sharedItems/>
    </cacheField>
    <cacheField name="Payer_Type" numFmtId="0">
      <sharedItems count="4">
        <s v="Medicare"/>
        <s v="Medicaid"/>
        <s v="Commercial"/>
        <s v="Self-Pay"/>
      </sharedItems>
    </cacheField>
    <cacheField name="Readmitted_Flag" numFmtId="0">
      <sharedItems/>
    </cacheField>
    <cacheField name="Days_to_Readmission" numFmtId="0">
      <sharedItems containsString="0" containsBlank="1" containsNumber="1" containsInteger="1" minValue="7" maxValue="90"/>
    </cacheField>
    <cacheField name="Quality_Score" numFmtId="0">
      <sharedItems containsSemiMixedTypes="0" containsString="0" containsNumber="1" minValue="63.9" maxValue="100"/>
    </cacheField>
    <cacheField name="Total_Charges_USD" numFmtId="165">
      <sharedItems containsSemiMixedTypes="0" containsString="0" containsNumber="1" minValue="3094.51" maxValue="39979.82"/>
    </cacheField>
    <cacheField name="Quality_Score_Index" numFmtId="166">
      <sharedItems containsSemiMixedTypes="0" containsString="0" containsNumber="1" minValue="0.35099999999999998" maxValue="0.7"/>
    </cacheField>
    <cacheField name="Total_Cost_USD" numFmtId="165">
      <sharedItems containsSemiMixedTypes="0" containsString="0" containsNumber="1" minValue="1373.96244" maxValue="26385.387920000001"/>
    </cacheField>
    <cacheField name="Patient_Age_x0009_" numFmtId="0">
      <sharedItems containsSemiMixedTypes="0" containsString="0" containsNumber="1" containsInteger="1" minValue="18" maxValue="95"/>
    </cacheField>
    <cacheField name="Patient_Sex" numFmtId="0">
      <sharedItems/>
    </cacheField>
    <cacheField name="Readmission_30Day_Flag_x000a_" numFmtId="1">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8364417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eeha Rizvi" refreshedDate="45881.626841550926" backgroundQuery="1" createdVersion="8" refreshedVersion="8" minRefreshableVersion="3" recordCount="0" supportSubquery="1" supportAdvancedDrill="1" xr:uid="{A31F2B16-9268-4ED0-9F2C-F441E2A53677}">
  <cacheSource type="external" connectionId="1"/>
  <cacheFields count="5">
    <cacheField name="[tblData].[Admission_Date].[Admission_Date]" caption="Admission_Date" numFmtId="0" hierarchy="1" level="1">
      <sharedItems containsSemiMixedTypes="0" containsNonDate="0" containsDate="1" containsString="0" minDate="2023-01-02T00:00:00" maxDate="2024-12-30T00:00:00" count="489">
        <d v="2023-01-02T00:00:00"/>
        <d v="2023-01-03T00:00:00"/>
        <d v="2023-01-06T00:00:00"/>
        <d v="2023-01-07T00:00:00"/>
        <d v="2023-01-08T00:00:00"/>
        <d v="2023-01-09T00:00:00"/>
        <d v="2023-01-12T00:00:00"/>
        <d v="2023-01-13T00:00:00"/>
        <d v="2023-01-16T00:00:00"/>
        <d v="2023-01-17T00:00:00"/>
        <d v="2023-01-18T00:00:00"/>
        <d v="2023-01-20T00:00:00"/>
        <d v="2023-01-21T00:00:00"/>
        <d v="2023-01-22T00:00:00"/>
        <d v="2023-01-26T00:00:00"/>
        <d v="2023-01-27T00:00:00"/>
        <d v="2023-01-28T00:00:00"/>
        <d v="2023-01-29T00:00:00"/>
        <d v="2023-01-30T00:00:00"/>
        <d v="2023-02-03T00:00:00"/>
        <d v="2023-02-04T00:00:00"/>
        <d v="2023-02-06T00:00:00"/>
        <d v="2023-02-07T00:00:00"/>
        <d v="2023-02-08T00:00:00"/>
        <d v="2023-02-10T00:00:00"/>
        <d v="2023-02-11T00:00:00"/>
        <d v="2023-02-14T00:00:00"/>
        <d v="2023-02-15T00:00:00"/>
        <d v="2023-02-16T00:00:00"/>
        <d v="2023-02-17T00:00:00"/>
        <d v="2023-02-18T00:00:00"/>
        <d v="2023-02-20T00:00:00"/>
        <d v="2023-02-21T00:00:00"/>
        <d v="2023-02-22T00:00:00"/>
        <d v="2023-02-24T00:00:00"/>
        <d v="2023-02-25T00:00:00"/>
        <d v="2023-02-26T00:00:00"/>
        <d v="2023-02-27T00:00:00"/>
        <d v="2023-02-28T00:00:00"/>
        <d v="2023-03-01T00:00:00"/>
        <d v="2023-03-02T00:00:00"/>
        <d v="2023-03-03T00:00:00"/>
        <d v="2023-03-06T00:00:00"/>
        <d v="2023-03-07T00:00:00"/>
        <d v="2023-03-08T00:00:00"/>
        <d v="2023-03-10T00:00:00"/>
        <d v="2023-03-11T00:00:00"/>
        <d v="2023-03-12T00:00:00"/>
        <d v="2023-03-13T00:00:00"/>
        <d v="2023-03-14T00:00:00"/>
        <d v="2023-03-17T00:00:00"/>
        <d v="2023-03-19T00:00:00"/>
        <d v="2023-03-21T00:00:00"/>
        <d v="2023-03-22T00:00:00"/>
        <d v="2023-03-24T00:00:00"/>
        <d v="2023-03-26T00:00:00"/>
        <d v="2023-03-28T00:00:00"/>
        <d v="2023-03-29T00:00:00"/>
        <d v="2023-03-30T00:00:00"/>
        <d v="2023-03-31T00:00:00"/>
        <d v="2023-04-01T00:00:00"/>
        <d v="2023-04-02T00:00:00"/>
        <d v="2023-04-03T00:00:00"/>
        <d v="2023-04-05T00:00:00"/>
        <d v="2023-04-06T00:00:00"/>
        <d v="2023-04-07T00:00:00"/>
        <d v="2023-04-09T00:00:00"/>
        <d v="2023-04-12T00:00:00"/>
        <d v="2023-04-15T00:00:00"/>
        <d v="2023-04-16T00:00:00"/>
        <d v="2023-04-17T00:00:00"/>
        <d v="2023-04-19T00:00:00"/>
        <d v="2023-04-21T00:00:00"/>
        <d v="2023-04-22T00:00:00"/>
        <d v="2023-04-23T00:00:00"/>
        <d v="2023-04-24T00:00:00"/>
        <d v="2023-04-25T00:00:00"/>
        <d v="2023-04-26T00:00:00"/>
        <d v="2023-04-27T00:00:00"/>
        <d v="2023-04-28T00:00:00"/>
        <d v="2023-04-30T00:00:00"/>
        <d v="2023-05-01T00:00:00"/>
        <d v="2023-05-02T00:00:00"/>
        <d v="2023-05-03T00:00:00"/>
        <d v="2023-05-04T00:00:00"/>
        <d v="2023-05-05T00:00:00"/>
        <d v="2023-05-06T00:00:00"/>
        <d v="2023-05-07T00:00:00"/>
        <d v="2023-05-08T00:00:00"/>
        <d v="2023-05-09T00:00:00"/>
        <d v="2023-05-10T00:00:00"/>
        <d v="2023-05-12T00:00:00"/>
        <d v="2023-05-13T00:00:00"/>
        <d v="2023-05-15T00:00:00"/>
        <d v="2023-05-19T00:00:00"/>
        <d v="2023-05-20T00:00:00"/>
        <d v="2023-05-21T00:00:00"/>
        <d v="2023-05-22T00:00:00"/>
        <d v="2023-05-23T00:00:00"/>
        <d v="2023-05-25T00:00:00"/>
        <d v="2023-05-27T00:00:00"/>
        <d v="2023-05-28T00:00:00"/>
        <d v="2023-05-29T00:00:00"/>
        <d v="2023-05-30T00:00:00"/>
        <d v="2023-05-31T00:00:00"/>
        <d v="2023-06-01T00:00:00"/>
        <d v="2023-06-02T00:00:00"/>
        <d v="2023-06-03T00:00:00"/>
        <d v="2023-06-05T00:00:00"/>
        <d v="2023-06-07T00:00:00"/>
        <d v="2023-06-10T00:00:00"/>
        <d v="2023-06-11T00:00:00"/>
        <d v="2023-06-12T00:00:00"/>
        <d v="2023-06-14T00:00:00"/>
        <d v="2023-06-16T00:00:00"/>
        <d v="2023-06-17T00:00:00"/>
        <d v="2023-06-18T00:00:00"/>
        <d v="2023-06-19T00:00:00"/>
        <d v="2023-06-20T00:00:00"/>
        <d v="2023-06-21T00:00:00"/>
        <d v="2023-06-22T00:00:00"/>
        <d v="2023-06-23T00:00:00"/>
        <d v="2023-06-25T00:00:00"/>
        <d v="2023-06-29T00:00:00"/>
        <d v="2023-07-03T00:00:00"/>
        <d v="2023-07-04T00:00:00"/>
        <d v="2023-07-05T00:00:00"/>
        <d v="2023-07-06T00:00:00"/>
        <d v="2023-07-07T00:00:00"/>
        <d v="2023-07-08T00:00:00"/>
        <d v="2023-07-11T00:00:00"/>
        <d v="2023-07-13T00:00:00"/>
        <d v="2023-07-14T00:00:00"/>
        <d v="2023-07-15T00:00:00"/>
        <d v="2023-07-16T00:00:00"/>
        <d v="2023-07-17T00:00:00"/>
        <d v="2023-07-18T00:00:00"/>
        <d v="2023-07-19T00:00:00"/>
        <d v="2023-07-20T00:00:00"/>
        <d v="2023-07-22T00:00:00"/>
        <d v="2023-07-24T00:00:00"/>
        <d v="2023-07-26T00:00:00"/>
        <d v="2023-07-29T00:00:00"/>
        <d v="2023-07-30T00:00:00"/>
        <d v="2023-08-02T00:00:00"/>
        <d v="2023-08-03T00:00:00"/>
        <d v="2023-08-04T00:00:00"/>
        <d v="2023-08-06T00:00:00"/>
        <d v="2023-08-08T00:00:00"/>
        <d v="2023-08-11T00:00:00"/>
        <d v="2023-08-12T00:00:00"/>
        <d v="2023-08-13T00:00:00"/>
        <d v="2023-08-14T00:00:00"/>
        <d v="2023-08-18T00:00:00"/>
        <d v="2023-08-19T00:00:00"/>
        <d v="2023-08-20T00:00:00"/>
        <d v="2023-08-22T00:00:00"/>
        <d v="2023-08-23T00:00:00"/>
        <d v="2023-08-25T00:00:00"/>
        <d v="2023-08-26T00:00:00"/>
        <d v="2023-08-27T00:00:00"/>
        <d v="2023-08-28T00:00:00"/>
        <d v="2023-08-31T00:00:00"/>
        <d v="2023-09-04T00:00:00"/>
        <d v="2023-09-05T00:00:00"/>
        <d v="2023-09-06T00:00:00"/>
        <d v="2023-09-07T00:00:00"/>
        <d v="2023-09-08T00:00:00"/>
        <d v="2023-09-10T00:00:00"/>
        <d v="2023-09-12T00:00:00"/>
        <d v="2023-09-13T00:00:00"/>
        <d v="2023-09-14T00:00:00"/>
        <d v="2023-09-15T00:00:00"/>
        <d v="2023-09-16T00:00:00"/>
        <d v="2023-09-17T00:00:00"/>
        <d v="2023-09-19T00:00:00"/>
        <d v="2023-09-20T00:00:00"/>
        <d v="2023-09-21T00:00:00"/>
        <d v="2023-09-23T00:00:00"/>
        <d v="2023-09-24T00:00:00"/>
        <d v="2023-09-25T00:00:00"/>
        <d v="2023-09-26T00:00:00"/>
        <d v="2023-09-27T00:00:00"/>
        <d v="2023-09-29T00:00:00"/>
        <d v="2023-10-01T00:00:00"/>
        <d v="2023-10-02T00:00:00"/>
        <d v="2023-10-03T00:00:00"/>
        <d v="2023-10-04T00:00:00"/>
        <d v="2023-10-05T00:00:00"/>
        <d v="2023-10-06T00:00:00"/>
        <d v="2023-10-07T00:00:00"/>
        <d v="2023-10-09T00:00:00"/>
        <d v="2023-10-10T00:00:00"/>
        <d v="2023-10-11T00:00:00"/>
        <d v="2023-10-12T00:00:00"/>
        <d v="2023-10-13T00:00:00"/>
        <d v="2023-10-14T00:00:00"/>
        <d v="2023-10-15T00:00:00"/>
        <d v="2023-10-16T00:00:00"/>
        <d v="2023-10-17T00:00:00"/>
        <d v="2023-10-18T00:00:00"/>
        <d v="2023-10-20T00:00:00"/>
        <d v="2023-10-21T00:00:00"/>
        <d v="2023-10-22T00:00:00"/>
        <d v="2023-10-23T00:00:00"/>
        <d v="2023-10-26T00:00:00"/>
        <d v="2023-10-28T00:00:00"/>
        <d v="2023-10-31T00:00:00"/>
        <d v="2023-11-03T00:00:00"/>
        <d v="2023-11-05T00:00:00"/>
        <d v="2023-11-07T00:00:00"/>
        <d v="2023-11-08T00:00:00"/>
        <d v="2023-11-09T00:00:00"/>
        <d v="2023-11-12T00:00:00"/>
        <d v="2023-11-14T00:00:00"/>
        <d v="2023-11-16T00:00:00"/>
        <d v="2023-11-19T00:00:00"/>
        <d v="2023-11-20T00:00:00"/>
        <d v="2023-11-21T00:00:00"/>
        <d v="2023-11-22T00:00:00"/>
        <d v="2023-11-24T00:00:00"/>
        <d v="2023-11-26T00:00:00"/>
        <d v="2023-11-27T00:00:00"/>
        <d v="2023-11-29T00:00:00"/>
        <d v="2023-12-02T00:00:00"/>
        <d v="2023-12-03T00:00:00"/>
        <d v="2023-12-04T00:00:00"/>
        <d v="2023-12-06T00:00:00"/>
        <d v="2023-12-07T00:00:00"/>
        <d v="2023-12-10T00:00:00"/>
        <d v="2023-12-11T00:00:00"/>
        <d v="2023-12-14T00:00:00"/>
        <d v="2023-12-15T00:00:00"/>
        <d v="2023-12-16T00:00:00"/>
        <d v="2023-12-17T00:00:00"/>
        <d v="2023-12-19T00:00:00"/>
        <d v="2023-12-20T00:00:00"/>
        <d v="2023-12-21T00:00:00"/>
        <d v="2023-12-22T00:00:00"/>
        <d v="2023-12-23T00:00:00"/>
        <d v="2023-12-24T00:00:00"/>
        <d v="2023-12-25T00:00:00"/>
        <d v="2023-12-26T00:00:00"/>
        <d v="2023-12-27T00:00:00"/>
        <d v="2023-12-28T00:00:00"/>
        <d v="2023-12-29T00:00:00"/>
        <d v="2023-12-31T00:00:00"/>
        <d v="2024-01-02T00:00:00"/>
        <d v="2024-01-03T00:00:00"/>
        <d v="2024-01-04T00:00:00"/>
        <d v="2024-01-06T00:00:00"/>
        <d v="2024-01-09T00:00:00"/>
        <d v="2024-01-10T00:00:00"/>
        <d v="2024-01-11T00:00:00"/>
        <d v="2024-01-12T00:00:00"/>
        <d v="2024-01-14T00:00:00"/>
        <d v="2024-01-16T00:00:00"/>
        <d v="2024-01-18T00:00:00"/>
        <d v="2024-01-19T00:00:00"/>
        <d v="2024-01-20T00:00:00"/>
        <d v="2024-01-22T00:00:00"/>
        <d v="2024-01-23T00:00:00"/>
        <d v="2024-01-24T00:00:00"/>
        <d v="2024-01-25T00:00:00"/>
        <d v="2024-01-26T00:00:00"/>
        <d v="2024-01-28T00:00:00"/>
        <d v="2024-01-29T00:00:00"/>
        <d v="2024-01-30T00:00:00"/>
        <d v="2024-01-31T00:00:00"/>
        <d v="2024-02-01T00:00:00"/>
        <d v="2024-02-02T00:00:00"/>
        <d v="2024-02-03T00:00:00"/>
        <d v="2024-02-04T00:00:00"/>
        <d v="2024-02-07T00:00:00"/>
        <d v="2024-02-08T00:00:00"/>
        <d v="2024-02-09T00:00:00"/>
        <d v="2024-02-10T00:00:00"/>
        <d v="2024-02-11T00:00:00"/>
        <d v="2024-02-13T00:00:00"/>
        <d v="2024-02-14T00:00:00"/>
        <d v="2024-02-15T00:00:00"/>
        <d v="2024-02-16T00:00:00"/>
        <d v="2024-02-17T00:00:00"/>
        <d v="2024-02-19T00:00:00"/>
        <d v="2024-02-20T00:00:00"/>
        <d v="2024-02-21T00:00:00"/>
        <d v="2024-02-22T00:00:00"/>
        <d v="2024-02-23T00:00:00"/>
        <d v="2024-02-24T00:00:00"/>
        <d v="2024-02-28T00:00:00"/>
        <d v="2024-02-29T00:00:00"/>
        <d v="2024-03-02T00:00:00"/>
        <d v="2024-03-03T00:00:00"/>
        <d v="2024-03-05T00:00:00"/>
        <d v="2024-03-06T00:00:00"/>
        <d v="2024-03-07T00:00:00"/>
        <d v="2024-03-08T00:00:00"/>
        <d v="2024-03-10T00:00:00"/>
        <d v="2024-03-11T00:00:00"/>
        <d v="2024-03-12T00:00:00"/>
        <d v="2024-03-14T00:00:00"/>
        <d v="2024-03-15T00:00:00"/>
        <d v="2024-03-16T00:00:00"/>
        <d v="2024-03-20T00:00:00"/>
        <d v="2024-03-22T00:00:00"/>
        <d v="2024-03-24T00:00:00"/>
        <d v="2024-03-25T00:00:00"/>
        <d v="2024-03-26T00:00:00"/>
        <d v="2024-03-28T00:00:00"/>
        <d v="2024-03-30T00:00:00"/>
        <d v="2024-03-31T00:00:00"/>
        <d v="2024-04-01T00:00:00"/>
        <d v="2024-04-04T00:00:00"/>
        <d v="2024-04-06T00:00:00"/>
        <d v="2024-04-08T00:00:00"/>
        <d v="2024-04-11T00:00:00"/>
        <d v="2024-04-12T00:00:00"/>
        <d v="2024-04-13T00:00:00"/>
        <d v="2024-04-14T00:00:00"/>
        <d v="2024-04-16T00:00:00"/>
        <d v="2024-04-17T00:00:00"/>
        <d v="2024-04-19T00:00:00"/>
        <d v="2024-04-21T00:00:00"/>
        <d v="2024-04-22T00:00:00"/>
        <d v="2024-04-24T00:00:00"/>
        <d v="2024-04-25T00:00:00"/>
        <d v="2024-04-27T00:00:00"/>
        <d v="2024-04-29T00:00:00"/>
        <d v="2024-04-30T00:00:00"/>
        <d v="2024-05-02T00:00:00"/>
        <d v="2024-05-03T00:00:00"/>
        <d v="2024-05-04T00:00:00"/>
        <d v="2024-05-06T00:00:00"/>
        <d v="2024-05-07T00:00:00"/>
        <d v="2024-05-09T00:00:00"/>
        <d v="2024-05-11T00:00:00"/>
        <d v="2024-05-13T00:00:00"/>
        <d v="2024-05-14T00:00:00"/>
        <d v="2024-05-22T00:00:00"/>
        <d v="2024-05-23T00:00:00"/>
        <d v="2024-05-24T00:00:00"/>
        <d v="2024-05-25T00:00:00"/>
        <d v="2024-05-26T00:00:00"/>
        <d v="2024-05-28T00:00:00"/>
        <d v="2024-05-29T00:00:00"/>
        <d v="2024-05-31T00:00:00"/>
        <d v="2024-06-01T00:00:00"/>
        <d v="2024-06-02T00:00:00"/>
        <d v="2024-06-03T00:00:00"/>
        <d v="2024-06-04T00:00:00"/>
        <d v="2024-06-07T00:00:00"/>
        <d v="2024-06-11T00:00:00"/>
        <d v="2024-06-12T00:00:00"/>
        <d v="2024-06-13T00:00:00"/>
        <d v="2024-06-14T00:00:00"/>
        <d v="2024-06-15T00:00:00"/>
        <d v="2024-06-16T00:00:00"/>
        <d v="2024-06-18T00:00:00"/>
        <d v="2024-06-19T00:00:00"/>
        <d v="2024-06-21T00:00:00"/>
        <d v="2024-06-23T00:00:00"/>
        <d v="2024-06-26T00:00:00"/>
        <d v="2024-06-27T00:00:00"/>
        <d v="2024-06-30T00:00:00"/>
        <d v="2024-07-06T00:00:00"/>
        <d v="2024-07-07T00:00:00"/>
        <d v="2024-07-08T00:00:00"/>
        <d v="2024-07-10T00:00:00"/>
        <d v="2024-07-12T00:00:00"/>
        <d v="2024-07-13T00:00:00"/>
        <d v="2024-07-14T00:00:00"/>
        <d v="2024-07-15T00:00:00"/>
        <d v="2024-07-16T00:00:00"/>
        <d v="2024-07-20T00:00:00"/>
        <d v="2024-07-22T00:00:00"/>
        <d v="2024-07-23T00:00:00"/>
        <d v="2024-07-24T00:00:00"/>
        <d v="2024-07-26T00:00:00"/>
        <d v="2024-07-27T00:00:00"/>
        <d v="2024-07-30T00:00:00"/>
        <d v="2024-07-31T00:00:00"/>
        <d v="2024-08-01T00:00:00"/>
        <d v="2024-08-02T00:00:00"/>
        <d v="2024-08-03T00:00:00"/>
        <d v="2024-08-04T00:00:00"/>
        <d v="2024-08-06T00:00:00"/>
        <d v="2024-08-07T00:00:00"/>
        <d v="2024-08-08T00:00:00"/>
        <d v="2024-08-09T00:00:00"/>
        <d v="2024-08-11T00:00:00"/>
        <d v="2024-08-12T00:00:00"/>
        <d v="2024-08-13T00:00:00"/>
        <d v="2024-08-16T00:00:00"/>
        <d v="2024-08-17T00:00:00"/>
        <d v="2024-08-19T00:00:00"/>
        <d v="2024-08-20T00:00:00"/>
        <d v="2024-08-22T00:00:00"/>
        <d v="2024-08-23T00:00:00"/>
        <d v="2024-08-24T00:00:00"/>
        <d v="2024-08-25T00:00:00"/>
        <d v="2024-08-26T00:00:00"/>
        <d v="2024-08-27T00:00:00"/>
        <d v="2024-08-28T00:00:00"/>
        <d v="2024-08-29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5T00:00:00"/>
        <d v="2024-09-16T00:00:00"/>
        <d v="2024-09-17T00:00:00"/>
        <d v="2024-09-18T00:00:00"/>
        <d v="2024-09-19T00:00:00"/>
        <d v="2024-09-20T00:00:00"/>
        <d v="2024-09-21T00:00:00"/>
        <d v="2024-09-22T00:00:00"/>
        <d v="2024-09-24T00:00:00"/>
        <d v="2024-09-25T00:00:00"/>
        <d v="2024-09-26T00:00:00"/>
        <d v="2024-09-27T00:00:00"/>
        <d v="2024-09-28T00:00:00"/>
        <d v="2024-09-29T00:00:00"/>
        <d v="2024-10-02T00:00:00"/>
        <d v="2024-10-03T00:00:00"/>
        <d v="2024-10-05T00:00:00"/>
        <d v="2024-10-06T00:00:00"/>
        <d v="2024-10-07T00:00:00"/>
        <d v="2024-10-09T00:00:00"/>
        <d v="2024-10-10T00:00:00"/>
        <d v="2024-10-11T00:00:00"/>
        <d v="2024-10-14T00:00:00"/>
        <d v="2024-10-15T00:00:00"/>
        <d v="2024-10-17T00:00:00"/>
        <d v="2024-10-18T00:00:00"/>
        <d v="2024-10-19T00:00:00"/>
        <d v="2024-10-20T00:00:00"/>
        <d v="2024-10-21T00:00:00"/>
        <d v="2024-10-23T00:00:00"/>
        <d v="2024-10-24T00:00:00"/>
        <d v="2024-10-25T00:00:00"/>
        <d v="2024-10-27T00:00:00"/>
        <d v="2024-10-28T00:00:00"/>
        <d v="2024-10-29T00:00:00"/>
        <d v="2024-11-01T00:00:00"/>
        <d v="2024-11-02T00:00:00"/>
        <d v="2024-11-05T00:00:00"/>
        <d v="2024-11-06T00:00:00"/>
        <d v="2024-11-07T00:00:00"/>
        <d v="2024-11-09T00:00:00"/>
        <d v="2024-11-10T00:00:00"/>
        <d v="2024-11-11T00:00:00"/>
        <d v="2024-11-15T00:00:00"/>
        <d v="2024-11-16T00:00:00"/>
        <d v="2024-11-17T00:00:00"/>
        <d v="2024-11-20T00:00:00"/>
        <d v="2024-11-21T00:00:00"/>
        <d v="2024-11-23T00:00:00"/>
        <d v="2024-11-27T00:00:00"/>
        <d v="2024-11-29T00:00:00"/>
        <d v="2024-11-30T00:00:00"/>
        <d v="2024-12-01T00:00:00"/>
        <d v="2024-12-02T00:00:00"/>
        <d v="2024-12-04T00:00:00"/>
        <d v="2024-12-07T00:00:00"/>
        <d v="2024-12-08T00:00:00"/>
        <d v="2024-12-09T00:00:00"/>
        <d v="2024-12-10T00:00:00"/>
        <d v="2024-12-12T00:00:00"/>
        <d v="2024-12-15T00:00:00"/>
        <d v="2024-12-16T00:00:00"/>
        <d v="2024-12-17T00:00:00"/>
        <d v="2024-12-19T00:00:00"/>
        <d v="2024-12-20T00:00:00"/>
        <d v="2024-12-21T00:00:00"/>
        <d v="2024-12-23T00:00:00"/>
        <d v="2024-12-24T00:00:00"/>
        <d v="2024-12-25T00:00:00"/>
        <d v="2024-12-26T00:00:00"/>
        <d v="2024-12-29T00:00:00"/>
      </sharedItems>
    </cacheField>
    <cacheField name="[tblData].[Admission_Date (Month)].[Admission_Date (Month)]" caption="Admission_Date (Month)" numFmtId="0" hierarchy="19" level="1">
      <sharedItems count="12">
        <s v="Jan"/>
        <s v="Feb"/>
        <s v="Mar"/>
        <s v="Apr"/>
        <s v="May"/>
        <s v="Jun"/>
        <s v="Jul"/>
        <s v="Aug"/>
        <s v="Sep"/>
        <s v="Oct"/>
        <s v="Nov"/>
        <s v="Dec"/>
      </sharedItems>
    </cacheField>
    <cacheField name="[tblData].[Admission_Date (Quarter)].[Admission_Date (Quarter)]" caption="Admission_Date (Quarter)" numFmtId="0" hierarchy="18" level="1">
      <sharedItems count="4">
        <s v="Qtr1"/>
        <s v="Qtr2"/>
        <s v="Qtr3"/>
        <s v="Qtr4"/>
      </sharedItems>
    </cacheField>
    <cacheField name="[tblData].[Admission_Date (Year)].[Admission_Date (Year)]" caption="Admission_Date (Year)" numFmtId="0" hierarchy="17" level="1">
      <sharedItems count="2">
        <s v="2023"/>
        <s v="2024"/>
      </sharedItems>
    </cacheField>
    <cacheField name="[Measures].[Average of Readmission_30Day_Flag]" caption="Average of Readmission_30Day_Flag" numFmtId="0" hierarchy="24" level="32767"/>
  </cacheFields>
  <cacheHierarchies count="26">
    <cacheHierarchy uniqueName="[tblData].[Patient_ID]" caption="Patient_ID" attribute="1" defaultMemberUniqueName="[tblData].[Patient_ID].[All]" allUniqueName="[tblData].[Patient_ID].[All]" dimensionUniqueName="[tblData]" displayFolder="" count="0" memberValueDatatype="130" unbalanced="0"/>
    <cacheHierarchy uniqueName="[tblData].[Admission_Date]" caption="Admission_Date" attribute="1" time="1" defaultMemberUniqueName="[tblData].[Admission_Date].[All]" allUniqueName="[tblData].[Admission_Date].[All]" dimensionUniqueName="[tblData]" displayFolder="" count="2" memberValueDatatype="7" unbalanced="0">
      <fieldsUsage count="2">
        <fieldUsage x="-1"/>
        <fieldUsage x="0"/>
      </fieldsUsage>
    </cacheHierarchy>
    <cacheHierarchy uniqueName="[tblData].[Discharge_Date]" caption="Discharge_Date" attribute="1" time="1" defaultMemberUniqueName="[tblData].[Discharge_Date].[All]" allUniqueName="[tblData].[Discharge_Date].[All]" dimensionUniqueName="[tblData]" displayFolder="" count="0" memberValueDatatype="7" unbalanced="0"/>
    <cacheHierarchy uniqueName="[tblData].[Length_of_Stay_Days]" caption="Length_of_Stay_Days" attribute="1" defaultMemberUniqueName="[tblData].[Length_of_Stay_Days].[All]" allUniqueName="[tblData].[Length_of_Stay_Days].[All]" dimensionUniqueName="[tblData]" displayFolder="" count="0" memberValueDatatype="20" unbalanced="0"/>
    <cacheHierarchy uniqueName="[tblData].[Diagnosis_Category]" caption="Diagnosis_Category" attribute="1" defaultMemberUniqueName="[tblData].[Diagnosis_Category].[All]" allUniqueName="[tblData].[Diagnosis_Category].[All]" dimensionUniqueName="[tblData]" displayFolder="" count="0" memberValueDatatype="130" unbalanced="0"/>
    <cacheHierarchy uniqueName="[tblData].[Hospital_Unit]" caption="Hospital_Unit" attribute="1" defaultMemberUniqueName="[tblData].[Hospital_Unit].[All]" allUniqueName="[tblData].[Hospital_Unit].[All]" dimensionUniqueName="[tblData]" displayFolder="" count="0" memberValueDatatype="130" unbalanced="0"/>
    <cacheHierarchy uniqueName="[tblData].[Discharge_Status]" caption="Discharge_Status" attribute="1" defaultMemberUniqueName="[tblData].[Discharge_Status].[All]" allUniqueName="[tblData].[Discharge_Status].[All]" dimensionUniqueName="[tblData]" displayFolder="" count="0" memberValueDatatype="130" unbalanced="0"/>
    <cacheHierarchy uniqueName="[tblData].[Payer_Type]" caption="Payer_Type" attribute="1" defaultMemberUniqueName="[tblData].[Payer_Type].[All]" allUniqueName="[tblData].[Payer_Type].[All]" dimensionUniqueName="[tblData]" displayFolder="" count="0" memberValueDatatype="130" unbalanced="0"/>
    <cacheHierarchy uniqueName="[tblData].[Readmitted_Flag]" caption="Readmitted_Flag" attribute="1" defaultMemberUniqueName="[tblData].[Readmitted_Flag].[All]" allUniqueName="[tblData].[Readmitted_Flag].[All]" dimensionUniqueName="[tblData]" displayFolder="" count="0" memberValueDatatype="11" unbalanced="0"/>
    <cacheHierarchy uniqueName="[tblData].[Days_to_Readmission]" caption="Days_to_Readmission" attribute="1" defaultMemberUniqueName="[tblData].[Days_to_Readmission].[All]" allUniqueName="[tblData].[Days_to_Readmission].[All]" dimensionUniqueName="[tblData]" displayFolder="" count="0" memberValueDatatype="20" unbalanced="0"/>
    <cacheHierarchy uniqueName="[tblData].[Quality_Score]" caption="Quality_Score" attribute="1" defaultMemberUniqueName="[tblData].[Quality_Score].[All]" allUniqueName="[tblData].[Quality_Score].[All]" dimensionUniqueName="[tblData]" displayFolder="" count="0" memberValueDatatype="5" unbalanced="0"/>
    <cacheHierarchy uniqueName="[tblData].[Total_Charges_USD]" caption="Total_Charges_USD" attribute="1" defaultMemberUniqueName="[tblData].[Total_Charges_USD].[All]" allUniqueName="[tblData].[Total_Charges_USD].[All]" dimensionUniqueName="[tblData]" displayFolder="" count="0" memberValueDatatype="5" unbalanced="0"/>
    <cacheHierarchy uniqueName="[tblData].[Quality_Score_Index]" caption="Quality_Score_Index" attribute="1" defaultMemberUniqueName="[tblData].[Quality_Score_Index].[All]" allUniqueName="[tblData].[Quality_Score_Index].[All]" dimensionUniqueName="[tblData]" displayFolder="" count="0" memberValueDatatype="5" unbalanced="0"/>
    <cacheHierarchy uniqueName="[tblData].[Total_Cost_USD]" caption="Total_Cost_USD" attribute="1" defaultMemberUniqueName="[tblData].[Total_Cost_USD].[All]" allUniqueName="[tblData].[Total_Cost_USD].[All]" dimensionUniqueName="[tblData]" displayFolder="" count="0" memberValueDatatype="5" unbalanced="0"/>
    <cacheHierarchy uniqueName="[tblData].[Patient_Age]" caption="Patient_Age" attribute="1" defaultMemberUniqueName="[tblData].[Patient_Age].[All]" allUniqueName="[tblData].[Patient_Age].[All]" dimensionUniqueName="[tblData]" displayFolder="" count="0" memberValueDatatype="20" unbalanced="0"/>
    <cacheHierarchy uniqueName="[tblData].[Patient_Sex]" caption="Patient_Sex" attribute="1" defaultMemberUniqueName="[tblData].[Patient_Sex].[All]" allUniqueName="[tblData].[Patient_Sex].[All]" dimensionUniqueName="[tblData]" displayFolder="" count="0" memberValueDatatype="130" unbalanced="0"/>
    <cacheHierarchy uniqueName="[tblData].[Readmission_30Day_Flag]" caption="Readmission_30Day_Flag" attribute="1" defaultMemberUniqueName="[tblData].[Readmission_30Day_Flag].[All]" allUniqueName="[tblData].[Readmission_30Day_Flag].[All]" dimensionUniqueName="[tblData]" displayFolder="" count="0" memberValueDatatype="20" unbalanced="0"/>
    <cacheHierarchy uniqueName="[tblData].[Admission_Date (Year)]" caption="Admission_Date (Year)" attribute="1" defaultMemberUniqueName="[tblData].[Admission_Date (Year)].[All]" allUniqueName="[tblData].[Admission_Date (Year)].[All]" dimensionUniqueName="[tblData]" displayFolder="" count="2" memberValueDatatype="130" unbalanced="0">
      <fieldsUsage count="2">
        <fieldUsage x="-1"/>
        <fieldUsage x="3"/>
      </fieldsUsage>
    </cacheHierarchy>
    <cacheHierarchy uniqueName="[tblData].[Admission_Date (Quarter)]" caption="Admission_Date (Quarter)" attribute="1" defaultMemberUniqueName="[tblData].[Admission_Date (Quarter)].[All]" allUniqueName="[tblData].[Admission_Date (Quarter)].[All]" dimensionUniqueName="[tblData]" displayFolder="" count="2" memberValueDatatype="130" unbalanced="0">
      <fieldsUsage count="2">
        <fieldUsage x="-1"/>
        <fieldUsage x="2"/>
      </fieldsUsage>
    </cacheHierarchy>
    <cacheHierarchy uniqueName="[tblData].[Admission_Date (Month)]" caption="Admission_Date (Month)" attribute="1" defaultMemberUniqueName="[tblData].[Admission_Date (Month)].[All]" allUniqueName="[tblData].[Admission_Date (Month)].[All]" dimensionUniqueName="[tblData]" displayFolder="" count="2" memberValueDatatype="130" unbalanced="0">
      <fieldsUsage count="2">
        <fieldUsage x="-1"/>
        <fieldUsage x="1"/>
      </fieldsUsage>
    </cacheHierarchy>
    <cacheHierarchy uniqueName="[tblData].[Admission_Date (Month Index)]" caption="Admission_Date (Month Index)" attribute="1" defaultMemberUniqueName="[tblData].[Admission_Date (Month Index)].[All]" allUniqueName="[tblData].[Admission_Date (Month Index)].[All]" dimensionUniqueName="[tblData]" displayFolder="" count="0" memberValueDatatype="20" unbalanced="0" hidden="1"/>
    <cacheHierarchy uniqueName="[Measures].[__XL_Count tblData]" caption="__XL_Count tblData" measure="1" displayFolder="" measureGroup="tblData" count="0" hidden="1"/>
    <cacheHierarchy uniqueName="[Measures].[__No measures defined]" caption="__No measures defined" measure="1" displayFolder="" count="0" hidden="1"/>
    <cacheHierarchy uniqueName="[Measures].[Sum of Readmission_30Day_Flag]" caption="Sum of Readmission_30Day_Flag" measure="1" displayFolder="" measureGroup="tblData" count="0" hidden="1">
      <extLst>
        <ext xmlns:x15="http://schemas.microsoft.com/office/spreadsheetml/2010/11/main" uri="{B97F6D7D-B522-45F9-BDA1-12C45D357490}">
          <x15:cacheHierarchy aggregatedColumn="16"/>
        </ext>
      </extLst>
    </cacheHierarchy>
    <cacheHierarchy uniqueName="[Measures].[Average of Readmission_30Day_Flag]" caption="Average of Readmission_30Day_Flag" measure="1" displayFolder="" measureGroup="tblData" count="0" oneField="1" hidden="1">
      <fieldsUsage count="1">
        <fieldUsage x="4"/>
      </fieldsUsage>
      <extLst>
        <ext xmlns:x15="http://schemas.microsoft.com/office/spreadsheetml/2010/11/main" uri="{B97F6D7D-B522-45F9-BDA1-12C45D357490}">
          <x15:cacheHierarchy aggregatedColumn="16"/>
        </ext>
      </extLst>
    </cacheHierarchy>
    <cacheHierarchy uniqueName="[Measures].[Count of Patient_ID]" caption="Count of Patient_ID" measure="1" displayFolder="" measureGroup="tblData"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blData" uniqueName="[tblData]" caption="tblData"/>
  </dimensions>
  <measureGroups count="1">
    <measureGroup name="tblData" caption="tbl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eeha Rizvi" refreshedDate="45881.633460648147" backgroundQuery="1" createdVersion="8" refreshedVersion="8" minRefreshableVersion="3" recordCount="0" supportSubquery="1" supportAdvancedDrill="1" xr:uid="{792129EA-A079-4FD2-8947-3CF8B9DE9F0F}">
  <cacheSource type="external" connectionId="1"/>
  <cacheFields count="3">
    <cacheField name="[tblData].[Hospital_Unit].[Hospital_Unit]" caption="Hospital_Unit" numFmtId="0" hierarchy="5" level="1">
      <sharedItems count="6">
        <s v="ED Observation"/>
        <s v="ICU"/>
        <s v="Med-Surg"/>
        <s v="Oncology"/>
        <s v="Ortho"/>
        <s v="Telemetry"/>
      </sharedItems>
    </cacheField>
    <cacheField name="[Measures].[Average of Readmission_30Day_Flag]" caption="Average of Readmission_30Day_Flag" numFmtId="0" hierarchy="24" level="32767"/>
    <cacheField name="[Measures].[Count of Patient_ID]" caption="Count of Patient_ID" numFmtId="0" hierarchy="25" level="32767"/>
  </cacheFields>
  <cacheHierarchies count="26">
    <cacheHierarchy uniqueName="[tblData].[Patient_ID]" caption="Patient_ID" attribute="1" defaultMemberUniqueName="[tblData].[Patient_ID].[All]" allUniqueName="[tblData].[Patient_ID].[All]" dimensionUniqueName="[tblData]" displayFolder="" count="0" memberValueDatatype="130" unbalanced="0"/>
    <cacheHierarchy uniqueName="[tblData].[Admission_Date]" caption="Admission_Date" attribute="1" time="1" defaultMemberUniqueName="[tblData].[Admission_Date].[All]" allUniqueName="[tblData].[Admission_Date].[All]" dimensionUniqueName="[tblData]" displayFolder="" count="0" memberValueDatatype="7" unbalanced="0"/>
    <cacheHierarchy uniqueName="[tblData].[Discharge_Date]" caption="Discharge_Date" attribute="1" time="1" defaultMemberUniqueName="[tblData].[Discharge_Date].[All]" allUniqueName="[tblData].[Discharge_Date].[All]" dimensionUniqueName="[tblData]" displayFolder="" count="0" memberValueDatatype="7" unbalanced="0"/>
    <cacheHierarchy uniqueName="[tblData].[Length_of_Stay_Days]" caption="Length_of_Stay_Days" attribute="1" defaultMemberUniqueName="[tblData].[Length_of_Stay_Days].[All]" allUniqueName="[tblData].[Length_of_Stay_Days].[All]" dimensionUniqueName="[tblData]" displayFolder="" count="0" memberValueDatatype="20" unbalanced="0"/>
    <cacheHierarchy uniqueName="[tblData].[Diagnosis_Category]" caption="Diagnosis_Category" attribute="1" defaultMemberUniqueName="[tblData].[Diagnosis_Category].[All]" allUniqueName="[tblData].[Diagnosis_Category].[All]" dimensionUniqueName="[tblData]" displayFolder="" count="0" memberValueDatatype="130" unbalanced="0"/>
    <cacheHierarchy uniqueName="[tblData].[Hospital_Unit]" caption="Hospital_Unit" attribute="1" defaultMemberUniqueName="[tblData].[Hospital_Unit].[All]" allUniqueName="[tblData].[Hospital_Unit].[All]" dimensionUniqueName="[tblData]" displayFolder="" count="2" memberValueDatatype="130" unbalanced="0">
      <fieldsUsage count="2">
        <fieldUsage x="-1"/>
        <fieldUsage x="0"/>
      </fieldsUsage>
    </cacheHierarchy>
    <cacheHierarchy uniqueName="[tblData].[Discharge_Status]" caption="Discharge_Status" attribute="1" defaultMemberUniqueName="[tblData].[Discharge_Status].[All]" allUniqueName="[tblData].[Discharge_Status].[All]" dimensionUniqueName="[tblData]" displayFolder="" count="0" memberValueDatatype="130" unbalanced="0"/>
    <cacheHierarchy uniqueName="[tblData].[Payer_Type]" caption="Payer_Type" attribute="1" defaultMemberUniqueName="[tblData].[Payer_Type].[All]" allUniqueName="[tblData].[Payer_Type].[All]" dimensionUniqueName="[tblData]" displayFolder="" count="0" memberValueDatatype="130" unbalanced="0"/>
    <cacheHierarchy uniqueName="[tblData].[Readmitted_Flag]" caption="Readmitted_Flag" attribute="1" defaultMemberUniqueName="[tblData].[Readmitted_Flag].[All]" allUniqueName="[tblData].[Readmitted_Flag].[All]" dimensionUniqueName="[tblData]" displayFolder="" count="0" memberValueDatatype="11" unbalanced="0"/>
    <cacheHierarchy uniqueName="[tblData].[Days_to_Readmission]" caption="Days_to_Readmission" attribute="1" defaultMemberUniqueName="[tblData].[Days_to_Readmission].[All]" allUniqueName="[tblData].[Days_to_Readmission].[All]" dimensionUniqueName="[tblData]" displayFolder="" count="0" memberValueDatatype="20" unbalanced="0"/>
    <cacheHierarchy uniqueName="[tblData].[Quality_Score]" caption="Quality_Score" attribute="1" defaultMemberUniqueName="[tblData].[Quality_Score].[All]" allUniqueName="[tblData].[Quality_Score].[All]" dimensionUniqueName="[tblData]" displayFolder="" count="0" memberValueDatatype="5" unbalanced="0"/>
    <cacheHierarchy uniqueName="[tblData].[Total_Charges_USD]" caption="Total_Charges_USD" attribute="1" defaultMemberUniqueName="[tblData].[Total_Charges_USD].[All]" allUniqueName="[tblData].[Total_Charges_USD].[All]" dimensionUniqueName="[tblData]" displayFolder="" count="0" memberValueDatatype="5" unbalanced="0"/>
    <cacheHierarchy uniqueName="[tblData].[Quality_Score_Index]" caption="Quality_Score_Index" attribute="1" defaultMemberUniqueName="[tblData].[Quality_Score_Index].[All]" allUniqueName="[tblData].[Quality_Score_Index].[All]" dimensionUniqueName="[tblData]" displayFolder="" count="0" memberValueDatatype="5" unbalanced="0"/>
    <cacheHierarchy uniqueName="[tblData].[Total_Cost_USD]" caption="Total_Cost_USD" attribute="1" defaultMemberUniqueName="[tblData].[Total_Cost_USD].[All]" allUniqueName="[tblData].[Total_Cost_USD].[All]" dimensionUniqueName="[tblData]" displayFolder="" count="0" memberValueDatatype="5" unbalanced="0"/>
    <cacheHierarchy uniqueName="[tblData].[Patient_Age]" caption="Patient_Age" attribute="1" defaultMemberUniqueName="[tblData].[Patient_Age].[All]" allUniqueName="[tblData].[Patient_Age].[All]" dimensionUniqueName="[tblData]" displayFolder="" count="0" memberValueDatatype="20" unbalanced="0"/>
    <cacheHierarchy uniqueName="[tblData].[Patient_Sex]" caption="Patient_Sex" attribute="1" defaultMemberUniqueName="[tblData].[Patient_Sex].[All]" allUniqueName="[tblData].[Patient_Sex].[All]" dimensionUniqueName="[tblData]" displayFolder="" count="0" memberValueDatatype="130" unbalanced="0"/>
    <cacheHierarchy uniqueName="[tblData].[Readmission_30Day_Flag]" caption="Readmission_30Day_Flag" attribute="1" defaultMemberUniqueName="[tblData].[Readmission_30Day_Flag].[All]" allUniqueName="[tblData].[Readmission_30Day_Flag].[All]" dimensionUniqueName="[tblData]" displayFolder="" count="0" memberValueDatatype="20" unbalanced="0"/>
    <cacheHierarchy uniqueName="[tblData].[Admission_Date (Year)]" caption="Admission_Date (Year)" attribute="1" defaultMemberUniqueName="[tblData].[Admission_Date (Year)].[All]" allUniqueName="[tblData].[Admission_Date (Year)].[All]" dimensionUniqueName="[tblData]" displayFolder="" count="0" memberValueDatatype="130" unbalanced="0"/>
    <cacheHierarchy uniqueName="[tblData].[Admission_Date (Quarter)]" caption="Admission_Date (Quarter)" attribute="1" defaultMemberUniqueName="[tblData].[Admission_Date (Quarter)].[All]" allUniqueName="[tblData].[Admission_Date (Quarter)].[All]" dimensionUniqueName="[tblData]" displayFolder="" count="0" memberValueDatatype="130" unbalanced="0"/>
    <cacheHierarchy uniqueName="[tblData].[Admission_Date (Month)]" caption="Admission_Date (Month)" attribute="1" defaultMemberUniqueName="[tblData].[Admission_Date (Month)].[All]" allUniqueName="[tblData].[Admission_Date (Month)].[All]" dimensionUniqueName="[tblData]" displayFolder="" count="0" memberValueDatatype="130" unbalanced="0"/>
    <cacheHierarchy uniqueName="[tblData].[Admission_Date (Month Index)]" caption="Admission_Date (Month Index)" attribute="1" defaultMemberUniqueName="[tblData].[Admission_Date (Month Index)].[All]" allUniqueName="[tblData].[Admission_Date (Month Index)].[All]" dimensionUniqueName="[tblData]" displayFolder="" count="0" memberValueDatatype="20" unbalanced="0" hidden="1"/>
    <cacheHierarchy uniqueName="[Measures].[__XL_Count tblData]" caption="__XL_Count tblData" measure="1" displayFolder="" measureGroup="tblData" count="0" hidden="1"/>
    <cacheHierarchy uniqueName="[Measures].[__No measures defined]" caption="__No measures defined" measure="1" displayFolder="" count="0" hidden="1"/>
    <cacheHierarchy uniqueName="[Measures].[Sum of Readmission_30Day_Flag]" caption="Sum of Readmission_30Day_Flag" measure="1" displayFolder="" measureGroup="tblData" count="0" hidden="1">
      <extLst>
        <ext xmlns:x15="http://schemas.microsoft.com/office/spreadsheetml/2010/11/main" uri="{B97F6D7D-B522-45F9-BDA1-12C45D357490}">
          <x15:cacheHierarchy aggregatedColumn="16"/>
        </ext>
      </extLst>
    </cacheHierarchy>
    <cacheHierarchy uniqueName="[Measures].[Average of Readmission_30Day_Flag]" caption="Average of Readmission_30Day_Flag" measure="1" displayFolder="" measureGroup="tbl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_ID]" caption="Count of Patient_ID" measure="1" displayFolder="" measureGroup="tblData"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blData" uniqueName="[tblData]" caption="tblData"/>
  </dimensions>
  <measureGroups count="1">
    <measureGroup name="tblData" caption="tbl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s v="P00001"/>
    <d v="2024-10-29T00:00:00"/>
    <d v="2024-11-05T00:00:00"/>
    <n v="7"/>
    <x v="0"/>
    <x v="0"/>
    <s v="SNF"/>
    <x v="0"/>
    <b v="0"/>
    <m/>
    <n v="82.4"/>
    <n v="36993.64"/>
    <n v="0.66500000000000004"/>
    <n v="24600.7706"/>
    <n v="64"/>
    <s v="M"/>
    <x v="0"/>
  </r>
  <r>
    <s v="P00002"/>
    <d v="2024-01-09T00:00:00"/>
    <d v="2024-01-15T00:00:00"/>
    <n v="6"/>
    <x v="1"/>
    <x v="1"/>
    <s v="Home"/>
    <x v="1"/>
    <b v="0"/>
    <m/>
    <n v="100"/>
    <n v="20958.96"/>
    <n v="0.61899999999999999"/>
    <n v="12973.596239999999"/>
    <n v="80"/>
    <s v="F"/>
    <x v="0"/>
  </r>
  <r>
    <s v="P00003"/>
    <d v="2024-11-16T00:00:00"/>
    <d v="2024-11-18T00:00:00"/>
    <n v="2"/>
    <x v="1"/>
    <x v="1"/>
    <s v="Home"/>
    <x v="1"/>
    <b v="0"/>
    <m/>
    <n v="82.3"/>
    <n v="33198.230000000003"/>
    <n v="0.45100000000000001"/>
    <n v="14972.401730000001"/>
    <n v="94"/>
    <s v="M"/>
    <x v="0"/>
  </r>
  <r>
    <s v="P00004"/>
    <d v="2023-10-28T00:00:00"/>
    <d v="2023-11-11T00:00:00"/>
    <n v="14"/>
    <x v="2"/>
    <x v="1"/>
    <s v="Home"/>
    <x v="2"/>
    <b v="0"/>
    <m/>
    <n v="82.2"/>
    <n v="19698.41"/>
    <n v="0.49"/>
    <n v="9652.2209000000003"/>
    <n v="82"/>
    <s v="M"/>
    <x v="0"/>
  </r>
  <r>
    <s v="P00005"/>
    <d v="2023-12-22T00:00:00"/>
    <d v="2023-12-27T00:00:00"/>
    <n v="5"/>
    <x v="3"/>
    <x v="2"/>
    <s v="SNF"/>
    <x v="2"/>
    <b v="0"/>
    <m/>
    <n v="80.099999999999994"/>
    <n v="4301.2299999999996"/>
    <n v="0.379"/>
    <n v="1630.1661699999997"/>
    <n v="30"/>
    <s v="M"/>
    <x v="0"/>
  </r>
  <r>
    <s v="P00006"/>
    <d v="2024-09-20T00:00:00"/>
    <d v="2024-09-26T00:00:00"/>
    <n v="6"/>
    <x v="4"/>
    <x v="2"/>
    <s v="Expired"/>
    <x v="0"/>
    <b v="0"/>
    <m/>
    <n v="82"/>
    <n v="4797.7700000000004"/>
    <n v="0.55000000000000004"/>
    <n v="2638.7735000000002"/>
    <n v="83"/>
    <s v="M"/>
    <x v="0"/>
  </r>
  <r>
    <s v="P00007"/>
    <d v="2023-07-04T00:00:00"/>
    <d v="2023-07-10T00:00:00"/>
    <n v="6"/>
    <x v="2"/>
    <x v="1"/>
    <s v="Home"/>
    <x v="1"/>
    <b v="0"/>
    <m/>
    <n v="100"/>
    <n v="11629.09"/>
    <n v="0.371"/>
    <n v="4314.39239"/>
    <n v="69"/>
    <s v="F"/>
    <x v="0"/>
  </r>
  <r>
    <s v="P00008"/>
    <d v="2024-12-09T00:00:00"/>
    <d v="2024-12-13T00:00:00"/>
    <n v="4"/>
    <x v="5"/>
    <x v="1"/>
    <s v="Home"/>
    <x v="2"/>
    <b v="0"/>
    <m/>
    <n v="85.3"/>
    <n v="15925.81"/>
    <n v="0.57499999999999996"/>
    <n v="9157.3407499999994"/>
    <n v="59"/>
    <s v="F"/>
    <x v="0"/>
  </r>
  <r>
    <s v="P00009"/>
    <d v="2023-05-29T00:00:00"/>
    <d v="2023-06-02T00:00:00"/>
    <n v="4"/>
    <x v="5"/>
    <x v="1"/>
    <s v="SNF"/>
    <x v="2"/>
    <b v="0"/>
    <m/>
    <n v="89.7"/>
    <n v="34716.050000000003"/>
    <n v="0.59099999999999997"/>
    <n v="20517.185550000002"/>
    <n v="62"/>
    <s v="M"/>
    <x v="0"/>
  </r>
  <r>
    <s v="P00010"/>
    <d v="2023-07-14T00:00:00"/>
    <d v="2023-07-20T00:00:00"/>
    <n v="6"/>
    <x v="5"/>
    <x v="3"/>
    <s v="Home"/>
    <x v="0"/>
    <b v="0"/>
    <m/>
    <n v="98.4"/>
    <n v="25185.91"/>
    <n v="0.45900000000000002"/>
    <n v="11560.332690000001"/>
    <n v="85"/>
    <s v="F"/>
    <x v="0"/>
  </r>
  <r>
    <s v="P00011"/>
    <d v="2024-06-11T00:00:00"/>
    <d v="2024-06-15T00:00:00"/>
    <n v="4"/>
    <x v="5"/>
    <x v="4"/>
    <s v="Rehab"/>
    <x v="2"/>
    <b v="0"/>
    <m/>
    <n v="83.4"/>
    <n v="18503.55"/>
    <n v="0.57699999999999996"/>
    <n v="10676.548349999999"/>
    <n v="67"/>
    <s v="F"/>
    <x v="0"/>
  </r>
  <r>
    <s v="P00012"/>
    <d v="2023-09-29T00:00:00"/>
    <d v="2023-10-03T00:00:00"/>
    <n v="4"/>
    <x v="3"/>
    <x v="0"/>
    <s v="Home"/>
    <x v="0"/>
    <b v="0"/>
    <m/>
    <n v="76.599999999999994"/>
    <n v="21508.85"/>
    <n v="0.40400000000000003"/>
    <n v="8689.5753999999997"/>
    <n v="60"/>
    <s v="F"/>
    <x v="0"/>
  </r>
  <r>
    <s v="P00013"/>
    <d v="2024-10-10T00:00:00"/>
    <d v="2024-10-13T00:00:00"/>
    <n v="3"/>
    <x v="3"/>
    <x v="3"/>
    <s v="Home"/>
    <x v="2"/>
    <b v="0"/>
    <m/>
    <n v="80.7"/>
    <n v="14594.46"/>
    <n v="0.379"/>
    <n v="5531.3003399999998"/>
    <n v="71"/>
    <s v="F"/>
    <x v="0"/>
  </r>
  <r>
    <s v="P00014"/>
    <d v="2023-12-17T00:00:00"/>
    <d v="2023-12-27T00:00:00"/>
    <n v="10"/>
    <x v="6"/>
    <x v="2"/>
    <s v="Home"/>
    <x v="1"/>
    <b v="0"/>
    <m/>
    <n v="76.2"/>
    <n v="21165.33"/>
    <n v="0.54"/>
    <n v="11429.278200000002"/>
    <n v="52"/>
    <s v="M"/>
    <x v="0"/>
  </r>
  <r>
    <s v="P00015"/>
    <d v="2024-12-04T00:00:00"/>
    <d v="2024-12-07T00:00:00"/>
    <n v="3"/>
    <x v="3"/>
    <x v="3"/>
    <s v="Home"/>
    <x v="1"/>
    <b v="0"/>
    <m/>
    <n v="74"/>
    <n v="16905.63"/>
    <n v="0.69599999999999995"/>
    <n v="11766.31848"/>
    <n v="78"/>
    <s v="M"/>
    <x v="0"/>
  </r>
  <r>
    <s v="P00016"/>
    <d v="2023-04-07T00:00:00"/>
    <d v="2023-04-13T00:00:00"/>
    <n v="6"/>
    <x v="2"/>
    <x v="2"/>
    <s v="Home"/>
    <x v="0"/>
    <b v="0"/>
    <m/>
    <n v="85.7"/>
    <n v="7299.61"/>
    <n v="0.436"/>
    <n v="3182.6299599999998"/>
    <n v="67"/>
    <s v="F"/>
    <x v="0"/>
  </r>
  <r>
    <s v="P00017"/>
    <d v="2024-08-12T00:00:00"/>
    <d v="2024-08-14T00:00:00"/>
    <n v="2"/>
    <x v="6"/>
    <x v="0"/>
    <s v="Home"/>
    <x v="2"/>
    <b v="1"/>
    <n v="30"/>
    <n v="73.900000000000006"/>
    <n v="10358.42"/>
    <n v="0.67700000000000005"/>
    <n v="7012.6503400000001"/>
    <n v="54"/>
    <s v="F"/>
    <x v="1"/>
  </r>
  <r>
    <s v="P00018"/>
    <d v="2023-02-21T00:00:00"/>
    <d v="2023-02-26T00:00:00"/>
    <n v="5"/>
    <x v="3"/>
    <x v="2"/>
    <s v="Expired"/>
    <x v="2"/>
    <b v="0"/>
    <m/>
    <n v="79.099999999999994"/>
    <n v="26639.78"/>
    <n v="0.63900000000000001"/>
    <n v="17022.81942"/>
    <n v="76"/>
    <s v="F"/>
    <x v="0"/>
  </r>
  <r>
    <s v="P00019"/>
    <d v="2024-11-06T00:00:00"/>
    <d v="2024-11-20T00:00:00"/>
    <n v="14"/>
    <x v="2"/>
    <x v="1"/>
    <s v="Rehab"/>
    <x v="0"/>
    <b v="0"/>
    <m/>
    <n v="90.3"/>
    <n v="6670.57"/>
    <n v="0.53300000000000003"/>
    <n v="3555.41381"/>
    <n v="85"/>
    <s v="M"/>
    <x v="0"/>
  </r>
  <r>
    <s v="P00020"/>
    <d v="2023-03-26T00:00:00"/>
    <d v="2023-04-01T00:00:00"/>
    <n v="6"/>
    <x v="0"/>
    <x v="5"/>
    <s v="Home"/>
    <x v="0"/>
    <b v="1"/>
    <n v="30"/>
    <n v="88.4"/>
    <n v="12809.8"/>
    <n v="0.48899999999999999"/>
    <n v="6263.9921999999997"/>
    <n v="76"/>
    <s v="F"/>
    <x v="1"/>
  </r>
  <r>
    <s v="P00021"/>
    <d v="2023-05-08T00:00:00"/>
    <d v="2023-05-13T00:00:00"/>
    <n v="5"/>
    <x v="2"/>
    <x v="1"/>
    <s v="Home"/>
    <x v="1"/>
    <b v="0"/>
    <m/>
    <n v="91.3"/>
    <n v="13770.98"/>
    <n v="0.61499999999999999"/>
    <n v="8469.1526999999987"/>
    <n v="73"/>
    <s v="F"/>
    <x v="0"/>
  </r>
  <r>
    <s v="P00022"/>
    <d v="2024-04-22T00:00:00"/>
    <d v="2024-04-25T00:00:00"/>
    <n v="3"/>
    <x v="3"/>
    <x v="3"/>
    <s v="Home"/>
    <x v="2"/>
    <b v="0"/>
    <m/>
    <n v="86.4"/>
    <n v="29187.5"/>
    <n v="0.61399999999999999"/>
    <n v="17921.125"/>
    <n v="44"/>
    <s v="M"/>
    <x v="0"/>
  </r>
  <r>
    <s v="P00023"/>
    <d v="2023-11-19T00:00:00"/>
    <d v="2023-11-22T00:00:00"/>
    <n v="3"/>
    <x v="0"/>
    <x v="3"/>
    <s v="SNF"/>
    <x v="0"/>
    <b v="0"/>
    <m/>
    <n v="76.5"/>
    <n v="25937.52"/>
    <n v="0.69899999999999995"/>
    <n v="18130.32648"/>
    <n v="60"/>
    <s v="M"/>
    <x v="0"/>
  </r>
  <r>
    <s v="P00024"/>
    <d v="2024-03-12T00:00:00"/>
    <d v="2024-03-16T00:00:00"/>
    <n v="4"/>
    <x v="5"/>
    <x v="2"/>
    <s v="SNF"/>
    <x v="2"/>
    <b v="0"/>
    <m/>
    <n v="67.099999999999994"/>
    <n v="12984.68"/>
    <n v="0.69599999999999995"/>
    <n v="9037.3372799999997"/>
    <n v="61"/>
    <s v="F"/>
    <x v="0"/>
  </r>
  <r>
    <s v="P00025"/>
    <d v="2023-12-28T00:00:00"/>
    <d v="2023-12-29T00:00:00"/>
    <n v="1"/>
    <x v="5"/>
    <x v="1"/>
    <s v="Home"/>
    <x v="0"/>
    <b v="1"/>
    <n v="7"/>
    <n v="79.099999999999994"/>
    <n v="30645.29"/>
    <n v="0.47199999999999998"/>
    <n v="14464.576880000001"/>
    <n v="75"/>
    <s v="F"/>
    <x v="1"/>
  </r>
  <r>
    <s v="P00026"/>
    <d v="2023-06-12T00:00:00"/>
    <d v="2023-06-18T00:00:00"/>
    <n v="6"/>
    <x v="0"/>
    <x v="1"/>
    <s v="Expired"/>
    <x v="0"/>
    <b v="0"/>
    <m/>
    <n v="77.3"/>
    <n v="28878.01"/>
    <n v="0.52800000000000002"/>
    <n v="15247.58928"/>
    <n v="71"/>
    <s v="F"/>
    <x v="0"/>
  </r>
  <r>
    <s v="P00027"/>
    <d v="2023-06-02T00:00:00"/>
    <d v="2023-06-06T00:00:00"/>
    <n v="4"/>
    <x v="5"/>
    <x v="1"/>
    <s v="Home"/>
    <x v="2"/>
    <b v="0"/>
    <m/>
    <n v="96.2"/>
    <n v="9888.2999999999993"/>
    <n v="0.43099999999999999"/>
    <n v="4261.8572999999997"/>
    <n v="41"/>
    <s v="F"/>
    <x v="0"/>
  </r>
  <r>
    <s v="P00028"/>
    <d v="2023-08-25T00:00:00"/>
    <d v="2023-08-30T00:00:00"/>
    <n v="5"/>
    <x v="0"/>
    <x v="2"/>
    <s v="Home"/>
    <x v="0"/>
    <b v="0"/>
    <m/>
    <n v="87.6"/>
    <n v="14800.89"/>
    <n v="0.55500000000000005"/>
    <n v="8214.49395"/>
    <n v="54"/>
    <s v="M"/>
    <x v="0"/>
  </r>
  <r>
    <s v="P00029"/>
    <d v="2023-04-03T00:00:00"/>
    <d v="2023-04-08T00:00:00"/>
    <n v="5"/>
    <x v="0"/>
    <x v="3"/>
    <s v="Home"/>
    <x v="2"/>
    <b v="0"/>
    <m/>
    <n v="90.6"/>
    <n v="20721.57"/>
    <n v="0.443"/>
    <n v="9179.6555100000005"/>
    <n v="78"/>
    <s v="M"/>
    <x v="0"/>
  </r>
  <r>
    <s v="P00030"/>
    <d v="2023-03-08T00:00:00"/>
    <d v="2023-03-13T00:00:00"/>
    <n v="5"/>
    <x v="0"/>
    <x v="5"/>
    <s v="Home"/>
    <x v="1"/>
    <b v="0"/>
    <m/>
    <n v="87.7"/>
    <n v="20693.560000000001"/>
    <n v="0.64"/>
    <n v="13243.878400000001"/>
    <n v="47"/>
    <s v="M"/>
    <x v="0"/>
  </r>
  <r>
    <s v="P00031"/>
    <d v="2023-10-15T00:00:00"/>
    <d v="2023-10-19T00:00:00"/>
    <n v="4"/>
    <x v="2"/>
    <x v="4"/>
    <s v="Home"/>
    <x v="1"/>
    <b v="0"/>
    <m/>
    <n v="81"/>
    <n v="9512.9599999999991"/>
    <n v="0.69699999999999995"/>
    <n v="6630.5331199999991"/>
    <n v="71"/>
    <s v="F"/>
    <x v="0"/>
  </r>
  <r>
    <s v="P00032"/>
    <d v="2023-01-08T00:00:00"/>
    <d v="2023-01-10T00:00:00"/>
    <n v="2"/>
    <x v="2"/>
    <x v="0"/>
    <s v="Home"/>
    <x v="2"/>
    <b v="0"/>
    <m/>
    <n v="90.6"/>
    <n v="16336.2"/>
    <n v="0.35199999999999998"/>
    <n v="5750.3423999999995"/>
    <n v="44"/>
    <s v="M"/>
    <x v="0"/>
  </r>
  <r>
    <s v="P00033"/>
    <d v="2024-08-26T00:00:00"/>
    <d v="2024-09-09T00:00:00"/>
    <n v="14"/>
    <x v="0"/>
    <x v="3"/>
    <s v="SNF"/>
    <x v="0"/>
    <b v="0"/>
    <m/>
    <n v="89.6"/>
    <n v="37521.839999999997"/>
    <n v="0.65700000000000003"/>
    <n v="24651.848879999998"/>
    <n v="67"/>
    <s v="M"/>
    <x v="0"/>
  </r>
  <r>
    <s v="P00034"/>
    <d v="2024-05-29T00:00:00"/>
    <d v="2024-06-03T00:00:00"/>
    <n v="5"/>
    <x v="0"/>
    <x v="0"/>
    <s v="Home"/>
    <x v="1"/>
    <b v="0"/>
    <m/>
    <n v="98.6"/>
    <n v="39205.599999999999"/>
    <n v="0.56799999999999995"/>
    <n v="22268.780799999997"/>
    <n v="81"/>
    <s v="F"/>
    <x v="0"/>
  </r>
  <r>
    <s v="P00035"/>
    <d v="2023-08-03T00:00:00"/>
    <d v="2023-08-08T00:00:00"/>
    <n v="5"/>
    <x v="6"/>
    <x v="3"/>
    <s v="Home"/>
    <x v="0"/>
    <b v="0"/>
    <m/>
    <n v="81.8"/>
    <n v="17699.599999999999"/>
    <n v="0.45300000000000001"/>
    <n v="8017.9187999999995"/>
    <n v="79"/>
    <s v="F"/>
    <x v="0"/>
  </r>
  <r>
    <s v="P00036"/>
    <d v="2024-02-28T00:00:00"/>
    <d v="2024-03-05T00:00:00"/>
    <n v="6"/>
    <x v="6"/>
    <x v="1"/>
    <s v="Home"/>
    <x v="1"/>
    <b v="1"/>
    <n v="14"/>
    <n v="84.5"/>
    <n v="38362.17"/>
    <n v="0.6"/>
    <n v="23017.302"/>
    <n v="84"/>
    <s v="M"/>
    <x v="1"/>
  </r>
  <r>
    <s v="P00037"/>
    <d v="2024-05-22T00:00:00"/>
    <d v="2024-05-26T00:00:00"/>
    <n v="4"/>
    <x v="6"/>
    <x v="4"/>
    <s v="Home"/>
    <x v="0"/>
    <b v="1"/>
    <n v="45"/>
    <n v="87.7"/>
    <n v="6692.35"/>
    <n v="0.46300000000000002"/>
    <n v="3098.5580500000001"/>
    <n v="45"/>
    <s v="M"/>
    <x v="0"/>
  </r>
  <r>
    <s v="P00038"/>
    <d v="2023-11-27T00:00:00"/>
    <d v="2023-11-30T00:00:00"/>
    <n v="3"/>
    <x v="6"/>
    <x v="0"/>
    <s v="Home"/>
    <x v="1"/>
    <b v="0"/>
    <m/>
    <n v="83.7"/>
    <n v="34400.870000000003"/>
    <n v="0.39400000000000002"/>
    <n v="13553.942780000001"/>
    <n v="65"/>
    <s v="F"/>
    <x v="0"/>
  </r>
  <r>
    <s v="P00039"/>
    <d v="2024-01-11T00:00:00"/>
    <d v="2024-01-17T00:00:00"/>
    <n v="6"/>
    <x v="5"/>
    <x v="3"/>
    <s v="Home"/>
    <x v="2"/>
    <b v="0"/>
    <m/>
    <n v="90.9"/>
    <n v="9133.8700000000008"/>
    <n v="0.439"/>
    <n v="4009.7689300000002"/>
    <n v="44"/>
    <s v="M"/>
    <x v="0"/>
  </r>
  <r>
    <s v="P00040"/>
    <d v="2024-10-20T00:00:00"/>
    <d v="2024-10-30T00:00:00"/>
    <n v="10"/>
    <x v="5"/>
    <x v="1"/>
    <s v="Home Health"/>
    <x v="0"/>
    <b v="0"/>
    <m/>
    <n v="78.599999999999994"/>
    <n v="12304.18"/>
    <n v="0.377"/>
    <n v="4638.6758600000003"/>
    <n v="57"/>
    <s v="F"/>
    <x v="0"/>
  </r>
  <r>
    <s v="P00041"/>
    <d v="2023-08-28T00:00:00"/>
    <d v="2023-09-01T00:00:00"/>
    <n v="4"/>
    <x v="6"/>
    <x v="4"/>
    <s v="Home"/>
    <x v="1"/>
    <b v="0"/>
    <m/>
    <n v="77.400000000000006"/>
    <n v="31061.65"/>
    <n v="0.497"/>
    <n v="15437.64005"/>
    <n v="32"/>
    <s v="F"/>
    <x v="0"/>
  </r>
  <r>
    <s v="P00042"/>
    <d v="2023-08-27T00:00:00"/>
    <d v="2023-09-04T00:00:00"/>
    <n v="8"/>
    <x v="1"/>
    <x v="3"/>
    <s v="Home"/>
    <x v="2"/>
    <b v="0"/>
    <m/>
    <n v="88.2"/>
    <n v="20547.330000000002"/>
    <n v="0.48799999999999999"/>
    <n v="10027.097040000001"/>
    <n v="51"/>
    <s v="F"/>
    <x v="0"/>
  </r>
  <r>
    <s v="P00043"/>
    <d v="2024-03-14T00:00:00"/>
    <d v="2024-03-16T00:00:00"/>
    <n v="2"/>
    <x v="6"/>
    <x v="5"/>
    <s v="Home"/>
    <x v="0"/>
    <b v="0"/>
    <m/>
    <n v="80.599999999999994"/>
    <n v="9894.94"/>
    <n v="0.47099999999999997"/>
    <n v="4660.51674"/>
    <n v="55"/>
    <s v="F"/>
    <x v="0"/>
  </r>
  <r>
    <s v="P00044"/>
    <d v="2024-11-01T00:00:00"/>
    <d v="2024-11-05T00:00:00"/>
    <n v="4"/>
    <x v="5"/>
    <x v="5"/>
    <s v="Home Health"/>
    <x v="2"/>
    <b v="0"/>
    <m/>
    <n v="92.7"/>
    <n v="3689.87"/>
    <n v="0.66"/>
    <n v="2435.3142000000003"/>
    <n v="59"/>
    <s v="F"/>
    <x v="0"/>
  </r>
  <r>
    <s v="P00045"/>
    <d v="2023-07-03T00:00:00"/>
    <d v="2023-07-05T00:00:00"/>
    <n v="2"/>
    <x v="6"/>
    <x v="5"/>
    <s v="Home"/>
    <x v="0"/>
    <b v="1"/>
    <n v="45"/>
    <n v="75.7"/>
    <n v="3094.51"/>
    <n v="0.44400000000000001"/>
    <n v="1373.96244"/>
    <n v="55"/>
    <s v="F"/>
    <x v="0"/>
  </r>
  <r>
    <s v="P00046"/>
    <d v="2023-12-07T00:00:00"/>
    <d v="2023-12-12T00:00:00"/>
    <n v="5"/>
    <x v="5"/>
    <x v="1"/>
    <s v="Home"/>
    <x v="0"/>
    <b v="1"/>
    <n v="14"/>
    <n v="75.2"/>
    <n v="13991.63"/>
    <n v="0.57499999999999996"/>
    <n v="8045.187249999999"/>
    <n v="42"/>
    <s v="M"/>
    <x v="1"/>
  </r>
  <r>
    <s v="P00047"/>
    <d v="2023-07-20T00:00:00"/>
    <d v="2023-08-01T00:00:00"/>
    <n v="12"/>
    <x v="3"/>
    <x v="3"/>
    <s v="Home"/>
    <x v="1"/>
    <b v="0"/>
    <m/>
    <n v="90.5"/>
    <n v="17798.560000000001"/>
    <n v="0.38400000000000001"/>
    <n v="6834.6470400000007"/>
    <n v="78"/>
    <s v="F"/>
    <x v="0"/>
  </r>
  <r>
    <s v="P00048"/>
    <d v="2024-02-21T00:00:00"/>
    <d v="2024-03-04T00:00:00"/>
    <n v="12"/>
    <x v="5"/>
    <x v="2"/>
    <s v="Home"/>
    <x v="2"/>
    <b v="0"/>
    <m/>
    <n v="99.3"/>
    <n v="20949.689999999999"/>
    <n v="0.63800000000000001"/>
    <n v="13365.90222"/>
    <n v="53"/>
    <s v="M"/>
    <x v="0"/>
  </r>
  <r>
    <s v="P00049"/>
    <d v="2023-05-31T00:00:00"/>
    <d v="2023-06-06T00:00:00"/>
    <n v="6"/>
    <x v="2"/>
    <x v="1"/>
    <s v="Rehab"/>
    <x v="0"/>
    <b v="0"/>
    <m/>
    <n v="81.8"/>
    <n v="15184.18"/>
    <n v="0.54400000000000004"/>
    <n v="8260.1939200000015"/>
    <n v="73"/>
    <s v="F"/>
    <x v="0"/>
  </r>
  <r>
    <s v="P00050"/>
    <d v="2023-02-22T00:00:00"/>
    <d v="2023-03-02T00:00:00"/>
    <n v="8"/>
    <x v="6"/>
    <x v="0"/>
    <s v="Rehab"/>
    <x v="0"/>
    <b v="0"/>
    <m/>
    <n v="82.9"/>
    <n v="37699.269999999997"/>
    <n v="0.51500000000000001"/>
    <n v="19415.124049999999"/>
    <n v="56"/>
    <s v="F"/>
    <x v="0"/>
  </r>
  <r>
    <s v="P00051"/>
    <d v="2023-02-11T00:00:00"/>
    <d v="2023-02-15T00:00:00"/>
    <n v="4"/>
    <x v="5"/>
    <x v="3"/>
    <s v="Home"/>
    <x v="2"/>
    <b v="0"/>
    <m/>
    <n v="78.599999999999994"/>
    <n v="20853.78"/>
    <n v="0.55300000000000005"/>
    <n v="11532.14034"/>
    <n v="50"/>
    <s v="M"/>
    <x v="0"/>
  </r>
  <r>
    <s v="P00052"/>
    <d v="2023-11-16T00:00:00"/>
    <d v="2023-11-20T00:00:00"/>
    <n v="4"/>
    <x v="6"/>
    <x v="3"/>
    <s v="Home"/>
    <x v="2"/>
    <b v="1"/>
    <n v="60"/>
    <n v="85.6"/>
    <n v="17271"/>
    <n v="0.375"/>
    <n v="6476.625"/>
    <n v="93"/>
    <s v="M"/>
    <x v="0"/>
  </r>
  <r>
    <s v="P00053"/>
    <d v="2024-10-20T00:00:00"/>
    <d v="2024-10-24T00:00:00"/>
    <n v="4"/>
    <x v="3"/>
    <x v="2"/>
    <s v="Home"/>
    <x v="0"/>
    <b v="0"/>
    <m/>
    <n v="84.8"/>
    <n v="38067.53"/>
    <n v="0.50800000000000001"/>
    <n v="19338.305239999998"/>
    <n v="46"/>
    <s v="F"/>
    <x v="0"/>
  </r>
  <r>
    <s v="P00054"/>
    <d v="2023-05-27T00:00:00"/>
    <d v="2023-05-31T00:00:00"/>
    <n v="4"/>
    <x v="2"/>
    <x v="2"/>
    <s v="SNF"/>
    <x v="0"/>
    <b v="0"/>
    <m/>
    <n v="87.6"/>
    <n v="24415.27"/>
    <n v="0.69299999999999995"/>
    <n v="16919.78211"/>
    <n v="67"/>
    <s v="F"/>
    <x v="0"/>
  </r>
  <r>
    <s v="P00055"/>
    <d v="2024-08-23T00:00:00"/>
    <d v="2024-08-28T00:00:00"/>
    <n v="5"/>
    <x v="6"/>
    <x v="3"/>
    <s v="Home"/>
    <x v="0"/>
    <b v="1"/>
    <n v="30"/>
    <n v="78.900000000000006"/>
    <n v="17719.16"/>
    <n v="0.65200000000000002"/>
    <n v="11552.892320000001"/>
    <n v="34"/>
    <s v="F"/>
    <x v="1"/>
  </r>
  <r>
    <s v="P00056"/>
    <d v="2023-12-26T00:00:00"/>
    <d v="2024-01-02T00:00:00"/>
    <n v="7"/>
    <x v="4"/>
    <x v="2"/>
    <s v="Rehab"/>
    <x v="2"/>
    <b v="0"/>
    <m/>
    <n v="72.400000000000006"/>
    <n v="5396.18"/>
    <n v="0.36099999999999999"/>
    <n v="1948.02098"/>
    <n v="55"/>
    <s v="F"/>
    <x v="0"/>
  </r>
  <r>
    <s v="P00057"/>
    <d v="2024-01-31T00:00:00"/>
    <d v="2024-02-02T00:00:00"/>
    <n v="2"/>
    <x v="4"/>
    <x v="1"/>
    <s v="SNF"/>
    <x v="0"/>
    <b v="0"/>
    <m/>
    <n v="100"/>
    <n v="5906.41"/>
    <n v="0.66100000000000003"/>
    <n v="3904.1370099999999"/>
    <n v="50"/>
    <s v="M"/>
    <x v="0"/>
  </r>
  <r>
    <s v="P00058"/>
    <d v="2024-02-07T00:00:00"/>
    <d v="2024-02-13T00:00:00"/>
    <n v="6"/>
    <x v="0"/>
    <x v="1"/>
    <s v="Home"/>
    <x v="0"/>
    <b v="0"/>
    <m/>
    <n v="84.3"/>
    <n v="6497.62"/>
    <n v="0.52200000000000002"/>
    <n v="3391.7576400000003"/>
    <n v="63"/>
    <s v="F"/>
    <x v="0"/>
  </r>
  <r>
    <s v="P00059"/>
    <d v="2024-06-03T00:00:00"/>
    <d v="2024-06-11T00:00:00"/>
    <n v="8"/>
    <x v="0"/>
    <x v="1"/>
    <s v="Home"/>
    <x v="0"/>
    <b v="0"/>
    <m/>
    <n v="91.9"/>
    <n v="39729"/>
    <n v="0.65800000000000003"/>
    <n v="26141.682000000001"/>
    <n v="46"/>
    <s v="M"/>
    <x v="0"/>
  </r>
  <r>
    <s v="P00060"/>
    <d v="2023-11-29T00:00:00"/>
    <d v="2023-12-05T00:00:00"/>
    <n v="6"/>
    <x v="3"/>
    <x v="2"/>
    <s v="Home"/>
    <x v="0"/>
    <b v="0"/>
    <m/>
    <n v="83.6"/>
    <n v="20247.939999999999"/>
    <n v="0.61499999999999999"/>
    <n v="12452.483099999999"/>
    <n v="74"/>
    <s v="F"/>
    <x v="0"/>
  </r>
  <r>
    <s v="P00061"/>
    <d v="2023-01-18T00:00:00"/>
    <d v="2023-01-20T00:00:00"/>
    <n v="2"/>
    <x v="5"/>
    <x v="0"/>
    <s v="Home"/>
    <x v="0"/>
    <b v="0"/>
    <m/>
    <n v="90.1"/>
    <n v="23574.18"/>
    <n v="0.443"/>
    <n v="10443.36174"/>
    <n v="67"/>
    <s v="F"/>
    <x v="0"/>
  </r>
  <r>
    <s v="P00062"/>
    <d v="2023-04-27T00:00:00"/>
    <d v="2023-04-28T00:00:00"/>
    <n v="1"/>
    <x v="0"/>
    <x v="0"/>
    <s v="Rehab"/>
    <x v="2"/>
    <b v="0"/>
    <m/>
    <n v="92.1"/>
    <n v="26341.85"/>
    <n v="0.66100000000000003"/>
    <n v="17411.96285"/>
    <n v="54"/>
    <s v="M"/>
    <x v="0"/>
  </r>
  <r>
    <s v="P00063"/>
    <d v="2023-03-26T00:00:00"/>
    <d v="2023-04-07T00:00:00"/>
    <n v="12"/>
    <x v="5"/>
    <x v="1"/>
    <s v="Home"/>
    <x v="0"/>
    <b v="1"/>
    <n v="60"/>
    <n v="73.599999999999994"/>
    <n v="27550.400000000001"/>
    <n v="0.42699999999999999"/>
    <n v="11764.0208"/>
    <n v="66"/>
    <s v="F"/>
    <x v="0"/>
  </r>
  <r>
    <s v="P00064"/>
    <d v="2024-12-04T00:00:00"/>
    <d v="2024-12-06T00:00:00"/>
    <n v="2"/>
    <x v="4"/>
    <x v="5"/>
    <s v="Home"/>
    <x v="0"/>
    <b v="0"/>
    <m/>
    <n v="82.7"/>
    <n v="28939.95"/>
    <n v="0.55300000000000005"/>
    <n v="16003.792350000002"/>
    <n v="90"/>
    <s v="F"/>
    <x v="0"/>
  </r>
  <r>
    <s v="P00065"/>
    <d v="2024-09-04T00:00:00"/>
    <d v="2024-09-09T00:00:00"/>
    <n v="5"/>
    <x v="1"/>
    <x v="2"/>
    <s v="Home"/>
    <x v="1"/>
    <b v="0"/>
    <m/>
    <n v="94"/>
    <n v="38206.54"/>
    <n v="0.35199999999999998"/>
    <n v="13448.702079999999"/>
    <n v="69"/>
    <s v="F"/>
    <x v="0"/>
  </r>
  <r>
    <s v="P00066"/>
    <d v="2023-08-27T00:00:00"/>
    <d v="2023-08-28T00:00:00"/>
    <n v="1"/>
    <x v="2"/>
    <x v="4"/>
    <s v="SNF"/>
    <x v="1"/>
    <b v="1"/>
    <n v="30"/>
    <n v="67.2"/>
    <n v="11701.34"/>
    <n v="0.376"/>
    <n v="4399.7038400000001"/>
    <n v="51"/>
    <s v="F"/>
    <x v="1"/>
  </r>
  <r>
    <s v="P00067"/>
    <d v="2023-02-10T00:00:00"/>
    <d v="2023-02-24T00:00:00"/>
    <n v="14"/>
    <x v="1"/>
    <x v="5"/>
    <s v="SNF"/>
    <x v="0"/>
    <b v="0"/>
    <m/>
    <n v="94"/>
    <n v="7555.64"/>
    <n v="0.58699999999999997"/>
    <n v="4435.16068"/>
    <n v="44"/>
    <s v="M"/>
    <x v="0"/>
  </r>
  <r>
    <s v="P00068"/>
    <d v="2024-10-02T00:00:00"/>
    <d v="2024-10-11T00:00:00"/>
    <n v="9"/>
    <x v="3"/>
    <x v="0"/>
    <s v="Home Health"/>
    <x v="0"/>
    <b v="0"/>
    <m/>
    <n v="81.400000000000006"/>
    <n v="20141.150000000001"/>
    <n v="0.51700000000000002"/>
    <n v="10412.974550000001"/>
    <n v="44"/>
    <s v="M"/>
    <x v="0"/>
  </r>
  <r>
    <s v="P00069"/>
    <d v="2024-11-29T00:00:00"/>
    <d v="2024-12-01T00:00:00"/>
    <n v="2"/>
    <x v="2"/>
    <x v="1"/>
    <s v="Expired"/>
    <x v="0"/>
    <b v="0"/>
    <m/>
    <n v="79.099999999999994"/>
    <n v="13131.48"/>
    <n v="0.44700000000000001"/>
    <n v="5869.7715600000001"/>
    <n v="52"/>
    <s v="F"/>
    <x v="0"/>
  </r>
  <r>
    <s v="P00070"/>
    <d v="2024-12-04T00:00:00"/>
    <d v="2024-12-14T00:00:00"/>
    <n v="10"/>
    <x v="1"/>
    <x v="0"/>
    <s v="Home"/>
    <x v="2"/>
    <b v="0"/>
    <m/>
    <n v="90"/>
    <n v="9842.1299999999992"/>
    <n v="0.69299999999999995"/>
    <n v="6820.5960899999991"/>
    <n v="63"/>
    <s v="M"/>
    <x v="0"/>
  </r>
  <r>
    <s v="P00071"/>
    <d v="2023-07-17T00:00:00"/>
    <d v="2023-07-22T00:00:00"/>
    <n v="5"/>
    <x v="1"/>
    <x v="0"/>
    <s v="Home"/>
    <x v="3"/>
    <b v="0"/>
    <m/>
    <n v="89.1"/>
    <n v="19613.07"/>
    <n v="0.497"/>
    <n v="9747.6957899999998"/>
    <n v="78"/>
    <s v="F"/>
    <x v="0"/>
  </r>
  <r>
    <s v="P00072"/>
    <d v="2023-04-02T00:00:00"/>
    <d v="2023-04-12T00:00:00"/>
    <n v="10"/>
    <x v="5"/>
    <x v="4"/>
    <s v="Expired"/>
    <x v="2"/>
    <b v="0"/>
    <m/>
    <n v="93.8"/>
    <n v="33399.760000000002"/>
    <n v="0.68"/>
    <n v="22711.836800000005"/>
    <n v="67"/>
    <s v="M"/>
    <x v="0"/>
  </r>
  <r>
    <s v="P00073"/>
    <d v="2024-12-12T00:00:00"/>
    <d v="2024-12-16T00:00:00"/>
    <n v="4"/>
    <x v="1"/>
    <x v="1"/>
    <s v="Home"/>
    <x v="2"/>
    <b v="0"/>
    <m/>
    <n v="94"/>
    <n v="24629.18"/>
    <n v="0.64400000000000002"/>
    <n v="15861.191920000001"/>
    <n v="31"/>
    <s v="M"/>
    <x v="0"/>
  </r>
  <r>
    <s v="P00074"/>
    <d v="2023-05-25T00:00:00"/>
    <d v="2023-05-31T00:00:00"/>
    <n v="6"/>
    <x v="5"/>
    <x v="3"/>
    <s v="Home"/>
    <x v="2"/>
    <b v="0"/>
    <m/>
    <n v="94.4"/>
    <n v="7805.4"/>
    <n v="0.40600000000000003"/>
    <n v="3168.9924000000001"/>
    <n v="36"/>
    <s v="F"/>
    <x v="0"/>
  </r>
  <r>
    <s v="P00075"/>
    <d v="2023-03-02T00:00:00"/>
    <d v="2023-03-04T00:00:00"/>
    <n v="2"/>
    <x v="3"/>
    <x v="2"/>
    <s v="Home"/>
    <x v="0"/>
    <b v="0"/>
    <m/>
    <n v="85.6"/>
    <n v="30109.42"/>
    <n v="0.44800000000000001"/>
    <n v="13489.02016"/>
    <n v="73"/>
    <s v="M"/>
    <x v="0"/>
  </r>
  <r>
    <s v="P00076"/>
    <d v="2023-09-16T00:00:00"/>
    <d v="2023-09-21T00:00:00"/>
    <n v="5"/>
    <x v="6"/>
    <x v="5"/>
    <s v="SNF"/>
    <x v="0"/>
    <b v="0"/>
    <m/>
    <n v="69.599999999999994"/>
    <n v="36298.89"/>
    <n v="0.42599999999999999"/>
    <n v="15463.327139999999"/>
    <n v="70"/>
    <s v="M"/>
    <x v="0"/>
  </r>
  <r>
    <s v="P00077"/>
    <d v="2023-03-13T00:00:00"/>
    <d v="2023-03-20T00:00:00"/>
    <n v="7"/>
    <x v="5"/>
    <x v="0"/>
    <s v="Home Health"/>
    <x v="0"/>
    <b v="0"/>
    <m/>
    <n v="85.8"/>
    <n v="31389.26"/>
    <n v="0.58299999999999996"/>
    <n v="18299.938579999998"/>
    <n v="68"/>
    <s v="F"/>
    <x v="0"/>
  </r>
  <r>
    <s v="P00078"/>
    <d v="2023-11-07T00:00:00"/>
    <d v="2023-11-11T00:00:00"/>
    <n v="4"/>
    <x v="3"/>
    <x v="3"/>
    <s v="Home Health"/>
    <x v="2"/>
    <b v="0"/>
    <m/>
    <n v="83.3"/>
    <n v="19983.169999999998"/>
    <n v="0.46800000000000003"/>
    <n v="9352.12356"/>
    <n v="65"/>
    <s v="F"/>
    <x v="0"/>
  </r>
  <r>
    <s v="P00079"/>
    <d v="2023-02-07T00:00:00"/>
    <d v="2023-02-15T00:00:00"/>
    <n v="8"/>
    <x v="6"/>
    <x v="4"/>
    <s v="Home Health"/>
    <x v="2"/>
    <b v="1"/>
    <n v="7"/>
    <n v="83.6"/>
    <n v="23757.89"/>
    <n v="0.50700000000000001"/>
    <n v="12045.25023"/>
    <n v="62"/>
    <s v="F"/>
    <x v="1"/>
  </r>
  <r>
    <s v="P00080"/>
    <d v="2024-07-30T00:00:00"/>
    <d v="2024-08-01T00:00:00"/>
    <n v="2"/>
    <x v="1"/>
    <x v="1"/>
    <s v="Home"/>
    <x v="1"/>
    <b v="0"/>
    <m/>
    <n v="88.3"/>
    <n v="35270.699999999997"/>
    <n v="0.35099999999999998"/>
    <n v="12380.015699999998"/>
    <n v="37"/>
    <s v="M"/>
    <x v="0"/>
  </r>
  <r>
    <s v="P00081"/>
    <d v="2023-08-23T00:00:00"/>
    <d v="2023-08-25T00:00:00"/>
    <n v="2"/>
    <x v="5"/>
    <x v="4"/>
    <s v="Home"/>
    <x v="0"/>
    <b v="0"/>
    <m/>
    <n v="75.900000000000006"/>
    <n v="25989.65"/>
    <n v="0.64300000000000002"/>
    <n v="16711.344950000002"/>
    <n v="55"/>
    <s v="M"/>
    <x v="0"/>
  </r>
  <r>
    <s v="P00082"/>
    <d v="2024-03-11T00:00:00"/>
    <d v="2024-03-16T00:00:00"/>
    <n v="5"/>
    <x v="1"/>
    <x v="1"/>
    <s v="Home"/>
    <x v="2"/>
    <b v="0"/>
    <m/>
    <n v="92.5"/>
    <n v="15146.34"/>
    <n v="0.58699999999999997"/>
    <n v="8890.9015799999997"/>
    <n v="60"/>
    <s v="M"/>
    <x v="0"/>
  </r>
  <r>
    <s v="P00083"/>
    <d v="2024-01-06T00:00:00"/>
    <d v="2024-01-08T00:00:00"/>
    <n v="2"/>
    <x v="4"/>
    <x v="0"/>
    <s v="Home Health"/>
    <x v="3"/>
    <b v="0"/>
    <m/>
    <n v="89.2"/>
    <n v="32092.46"/>
    <n v="0.65"/>
    <n v="20860.098999999998"/>
    <n v="48"/>
    <s v="M"/>
    <x v="0"/>
  </r>
  <r>
    <s v="P00084"/>
    <d v="2024-01-12T00:00:00"/>
    <d v="2024-01-18T00:00:00"/>
    <n v="6"/>
    <x v="2"/>
    <x v="3"/>
    <s v="Home"/>
    <x v="2"/>
    <b v="1"/>
    <n v="14"/>
    <n v="83.4"/>
    <n v="6423.58"/>
    <n v="0.35599999999999998"/>
    <n v="2286.79448"/>
    <n v="73"/>
    <s v="M"/>
    <x v="1"/>
  </r>
  <r>
    <s v="P00085"/>
    <d v="2024-11-10T00:00:00"/>
    <d v="2024-11-13T00:00:00"/>
    <n v="3"/>
    <x v="1"/>
    <x v="2"/>
    <s v="Home"/>
    <x v="2"/>
    <b v="0"/>
    <m/>
    <n v="93.3"/>
    <n v="21448.6"/>
    <n v="0.56899999999999995"/>
    <n v="12204.253399999998"/>
    <n v="71"/>
    <s v="F"/>
    <x v="0"/>
  </r>
  <r>
    <s v="P00086"/>
    <d v="2024-03-25T00:00:00"/>
    <d v="2024-03-29T00:00:00"/>
    <n v="4"/>
    <x v="2"/>
    <x v="4"/>
    <s v="Home"/>
    <x v="2"/>
    <b v="1"/>
    <n v="21"/>
    <n v="81.599999999999994"/>
    <n v="27986.799999999999"/>
    <n v="0.35499999999999998"/>
    <n v="9935.3139999999985"/>
    <n v="55"/>
    <s v="M"/>
    <x v="1"/>
  </r>
  <r>
    <s v="P00087"/>
    <d v="2024-04-17T00:00:00"/>
    <d v="2024-04-19T00:00:00"/>
    <n v="2"/>
    <x v="1"/>
    <x v="1"/>
    <s v="SNF"/>
    <x v="0"/>
    <b v="1"/>
    <n v="7"/>
    <n v="100"/>
    <n v="14246.09"/>
    <n v="0.69"/>
    <n v="9829.802099999999"/>
    <n v="95"/>
    <s v="F"/>
    <x v="1"/>
  </r>
  <r>
    <s v="P00088"/>
    <d v="2023-03-02T00:00:00"/>
    <d v="2023-03-05T00:00:00"/>
    <n v="3"/>
    <x v="3"/>
    <x v="1"/>
    <s v="Rehab"/>
    <x v="1"/>
    <b v="0"/>
    <m/>
    <n v="65.5"/>
    <n v="5156.1000000000004"/>
    <n v="0.65700000000000003"/>
    <n v="3387.5577000000003"/>
    <n v="88"/>
    <s v="M"/>
    <x v="0"/>
  </r>
  <r>
    <s v="P00089"/>
    <d v="2023-12-28T00:00:00"/>
    <d v="2024-01-11T00:00:00"/>
    <n v="14"/>
    <x v="3"/>
    <x v="2"/>
    <s v="Home"/>
    <x v="3"/>
    <b v="0"/>
    <m/>
    <n v="78.7"/>
    <n v="35139.980000000003"/>
    <n v="0.39400000000000002"/>
    <n v="13845.152120000002"/>
    <n v="73"/>
    <s v="F"/>
    <x v="0"/>
  </r>
  <r>
    <s v="P00090"/>
    <d v="2024-08-27T00:00:00"/>
    <d v="2024-08-30T00:00:00"/>
    <n v="3"/>
    <x v="0"/>
    <x v="1"/>
    <s v="Home"/>
    <x v="0"/>
    <b v="0"/>
    <m/>
    <n v="100"/>
    <n v="16972.53"/>
    <n v="0.58299999999999996"/>
    <n v="9894.984989999999"/>
    <n v="21"/>
    <s v="M"/>
    <x v="0"/>
  </r>
  <r>
    <s v="P00091"/>
    <d v="2023-08-11T00:00:00"/>
    <d v="2023-08-18T00:00:00"/>
    <n v="7"/>
    <x v="5"/>
    <x v="2"/>
    <s v="Rehab"/>
    <x v="1"/>
    <b v="0"/>
    <m/>
    <n v="74"/>
    <n v="27373.35"/>
    <n v="0.40300000000000002"/>
    <n v="11031.46005"/>
    <n v="95"/>
    <s v="F"/>
    <x v="0"/>
  </r>
  <r>
    <s v="P00092"/>
    <d v="2024-02-02T00:00:00"/>
    <d v="2024-02-04T00:00:00"/>
    <n v="2"/>
    <x v="3"/>
    <x v="1"/>
    <s v="Home"/>
    <x v="2"/>
    <b v="0"/>
    <m/>
    <n v="95"/>
    <n v="30298.25"/>
    <n v="0.63700000000000001"/>
    <n v="19299.985250000002"/>
    <n v="82"/>
    <s v="F"/>
    <x v="0"/>
  </r>
  <r>
    <s v="P00093"/>
    <d v="2024-02-04T00:00:00"/>
    <d v="2024-02-14T00:00:00"/>
    <n v="10"/>
    <x v="2"/>
    <x v="5"/>
    <s v="SNF"/>
    <x v="2"/>
    <b v="1"/>
    <n v="30"/>
    <n v="93.4"/>
    <n v="30858.33"/>
    <n v="0.55500000000000005"/>
    <n v="17126.373150000003"/>
    <n v="88"/>
    <s v="M"/>
    <x v="1"/>
  </r>
  <r>
    <s v="P00094"/>
    <d v="2023-08-13T00:00:00"/>
    <d v="2023-08-25T00:00:00"/>
    <n v="12"/>
    <x v="6"/>
    <x v="3"/>
    <s v="Home"/>
    <x v="0"/>
    <b v="0"/>
    <m/>
    <n v="100"/>
    <n v="22950.21"/>
    <n v="0.41"/>
    <n v="9409.5860999999986"/>
    <n v="36"/>
    <s v="F"/>
    <x v="0"/>
  </r>
  <r>
    <s v="P00095"/>
    <d v="2024-06-14T00:00:00"/>
    <d v="2024-06-17T00:00:00"/>
    <n v="3"/>
    <x v="3"/>
    <x v="2"/>
    <s v="Home"/>
    <x v="0"/>
    <b v="0"/>
    <m/>
    <n v="84"/>
    <n v="26994.02"/>
    <n v="0.504"/>
    <n v="13604.986080000001"/>
    <n v="52"/>
    <s v="M"/>
    <x v="0"/>
  </r>
  <r>
    <s v="P00096"/>
    <d v="2024-10-23T00:00:00"/>
    <d v="2024-10-30T00:00:00"/>
    <n v="7"/>
    <x v="5"/>
    <x v="5"/>
    <s v="Home"/>
    <x v="0"/>
    <b v="0"/>
    <m/>
    <n v="85.7"/>
    <n v="34755.69"/>
    <n v="0.53200000000000003"/>
    <n v="18490.027080000003"/>
    <n v="94"/>
    <s v="M"/>
    <x v="0"/>
  </r>
  <r>
    <s v="P00097"/>
    <d v="2023-09-27T00:00:00"/>
    <d v="2023-10-06T00:00:00"/>
    <n v="9"/>
    <x v="3"/>
    <x v="3"/>
    <s v="Home"/>
    <x v="2"/>
    <b v="0"/>
    <m/>
    <n v="90.9"/>
    <n v="28204.25"/>
    <n v="0.66"/>
    <n v="18614.805"/>
    <n v="47"/>
    <s v="M"/>
    <x v="0"/>
  </r>
  <r>
    <s v="P00098"/>
    <d v="2024-07-08T00:00:00"/>
    <d v="2024-07-10T00:00:00"/>
    <n v="2"/>
    <x v="6"/>
    <x v="1"/>
    <s v="Home Health"/>
    <x v="0"/>
    <b v="0"/>
    <m/>
    <n v="68.099999999999994"/>
    <n v="33229.69"/>
    <n v="0.45700000000000002"/>
    <n v="15185.968330000002"/>
    <n v="60"/>
    <s v="M"/>
    <x v="0"/>
  </r>
  <r>
    <s v="P00099"/>
    <d v="2024-03-31T00:00:00"/>
    <d v="2024-04-08T00:00:00"/>
    <n v="8"/>
    <x v="5"/>
    <x v="3"/>
    <s v="Rehab"/>
    <x v="2"/>
    <b v="0"/>
    <m/>
    <n v="75.3"/>
    <n v="10080.66"/>
    <n v="0.64800000000000002"/>
    <n v="6532.2676799999999"/>
    <n v="37"/>
    <s v="F"/>
    <x v="0"/>
  </r>
  <r>
    <s v="P00100"/>
    <d v="2024-10-25T00:00:00"/>
    <d v="2024-10-30T00:00:00"/>
    <n v="5"/>
    <x v="4"/>
    <x v="0"/>
    <s v="Home Health"/>
    <x v="0"/>
    <b v="0"/>
    <m/>
    <n v="73.8"/>
    <n v="35452.11"/>
    <n v="0.48799999999999999"/>
    <n v="17300.629679999998"/>
    <n v="63"/>
    <s v="F"/>
    <x v="0"/>
  </r>
  <r>
    <s v="P00101"/>
    <d v="2024-08-04T00:00:00"/>
    <d v="2024-08-09T00:00:00"/>
    <n v="5"/>
    <x v="4"/>
    <x v="4"/>
    <s v="SNF"/>
    <x v="0"/>
    <b v="0"/>
    <m/>
    <n v="80.099999999999994"/>
    <n v="11151.35"/>
    <n v="0.52600000000000002"/>
    <n v="5865.6101000000008"/>
    <n v="74"/>
    <s v="F"/>
    <x v="0"/>
  </r>
  <r>
    <s v="P00102"/>
    <d v="2024-08-16T00:00:00"/>
    <d v="2024-08-21T00:00:00"/>
    <n v="5"/>
    <x v="1"/>
    <x v="2"/>
    <s v="Home"/>
    <x v="0"/>
    <b v="0"/>
    <m/>
    <n v="88.2"/>
    <n v="23749.74"/>
    <n v="0.65700000000000003"/>
    <n v="15603.579180000002"/>
    <n v="61"/>
    <s v="M"/>
    <x v="0"/>
  </r>
  <r>
    <s v="P00103"/>
    <d v="2023-12-19T00:00:00"/>
    <d v="2023-12-31T00:00:00"/>
    <n v="12"/>
    <x v="1"/>
    <x v="4"/>
    <s v="Home"/>
    <x v="0"/>
    <b v="0"/>
    <m/>
    <n v="100"/>
    <n v="31937.86"/>
    <n v="0.41899999999999998"/>
    <n v="13381.96334"/>
    <n v="64"/>
    <s v="M"/>
    <x v="0"/>
  </r>
  <r>
    <s v="P00104"/>
    <d v="2023-09-21T00:00:00"/>
    <d v="2023-09-25T00:00:00"/>
    <n v="4"/>
    <x v="3"/>
    <x v="3"/>
    <s v="Rehab"/>
    <x v="1"/>
    <b v="0"/>
    <m/>
    <n v="83.5"/>
    <n v="11018.85"/>
    <n v="0.56399999999999995"/>
    <n v="6214.6313999999993"/>
    <n v="72"/>
    <s v="F"/>
    <x v="0"/>
  </r>
  <r>
    <s v="P00105"/>
    <d v="2024-04-01T00:00:00"/>
    <d v="2024-04-07T00:00:00"/>
    <n v="6"/>
    <x v="0"/>
    <x v="3"/>
    <s v="Home"/>
    <x v="1"/>
    <b v="0"/>
    <m/>
    <n v="93.3"/>
    <n v="39709.910000000003"/>
    <n v="0.47399999999999998"/>
    <n v="18822.497340000002"/>
    <n v="69"/>
    <s v="F"/>
    <x v="0"/>
  </r>
  <r>
    <s v="P00106"/>
    <d v="2024-02-01T00:00:00"/>
    <d v="2024-02-06T00:00:00"/>
    <n v="5"/>
    <x v="3"/>
    <x v="4"/>
    <s v="Home"/>
    <x v="2"/>
    <b v="0"/>
    <m/>
    <n v="92.4"/>
    <n v="37252.14"/>
    <n v="0.55900000000000005"/>
    <n v="20823.946260000001"/>
    <n v="95"/>
    <s v="M"/>
    <x v="0"/>
  </r>
  <r>
    <s v="P00107"/>
    <d v="2024-09-07T00:00:00"/>
    <d v="2024-09-09T00:00:00"/>
    <n v="2"/>
    <x v="6"/>
    <x v="4"/>
    <s v="Home"/>
    <x v="1"/>
    <b v="0"/>
    <m/>
    <n v="76.8"/>
    <n v="5256.87"/>
    <n v="0.55300000000000005"/>
    <n v="2907.0491100000004"/>
    <n v="52"/>
    <s v="F"/>
    <x v="0"/>
  </r>
  <r>
    <s v="P00108"/>
    <d v="2023-02-27T00:00:00"/>
    <d v="2023-03-06T00:00:00"/>
    <n v="7"/>
    <x v="6"/>
    <x v="0"/>
    <s v="Home"/>
    <x v="0"/>
    <b v="1"/>
    <n v="30"/>
    <n v="82.5"/>
    <n v="6618.29"/>
    <n v="0.67400000000000004"/>
    <n v="4460.7274600000001"/>
    <n v="73"/>
    <s v="F"/>
    <x v="1"/>
  </r>
  <r>
    <s v="P00109"/>
    <d v="2024-10-11T00:00:00"/>
    <d v="2024-10-17T00:00:00"/>
    <n v="6"/>
    <x v="2"/>
    <x v="4"/>
    <s v="Home"/>
    <x v="0"/>
    <b v="0"/>
    <m/>
    <n v="100"/>
    <n v="8582.2000000000007"/>
    <n v="0.378"/>
    <n v="3244.0716000000002"/>
    <n v="61"/>
    <s v="F"/>
    <x v="0"/>
  </r>
  <r>
    <s v="P00110"/>
    <d v="2023-01-30T00:00:00"/>
    <d v="2023-02-02T00:00:00"/>
    <n v="3"/>
    <x v="6"/>
    <x v="4"/>
    <s v="Home"/>
    <x v="1"/>
    <b v="0"/>
    <m/>
    <n v="86.2"/>
    <n v="10727.67"/>
    <n v="0.69799999999999995"/>
    <n v="7487.9136599999993"/>
    <n v="73"/>
    <s v="M"/>
    <x v="0"/>
  </r>
  <r>
    <s v="P00111"/>
    <d v="2024-03-24T00:00:00"/>
    <d v="2024-03-29T00:00:00"/>
    <n v="5"/>
    <x v="6"/>
    <x v="0"/>
    <s v="Rehab"/>
    <x v="1"/>
    <b v="0"/>
    <m/>
    <n v="75.8"/>
    <n v="30628.52"/>
    <n v="0.45500000000000002"/>
    <n v="13935.9766"/>
    <n v="42"/>
    <s v="F"/>
    <x v="0"/>
  </r>
  <r>
    <s v="P00112"/>
    <d v="2024-01-16T00:00:00"/>
    <d v="2024-01-23T00:00:00"/>
    <n v="7"/>
    <x v="1"/>
    <x v="5"/>
    <s v="Home"/>
    <x v="0"/>
    <b v="0"/>
    <m/>
    <n v="93.8"/>
    <n v="33430.559999999998"/>
    <n v="0.49"/>
    <n v="16380.974399999999"/>
    <n v="86"/>
    <s v="F"/>
    <x v="0"/>
  </r>
  <r>
    <s v="P00113"/>
    <d v="2023-04-01T00:00:00"/>
    <d v="2023-04-02T00:00:00"/>
    <n v="1"/>
    <x v="4"/>
    <x v="5"/>
    <s v="Home"/>
    <x v="0"/>
    <b v="0"/>
    <m/>
    <n v="75.8"/>
    <n v="10193.16"/>
    <n v="0.40600000000000003"/>
    <n v="4138.4229599999999"/>
    <n v="89"/>
    <s v="F"/>
    <x v="0"/>
  </r>
  <r>
    <s v="P00114"/>
    <d v="2024-11-20T00:00:00"/>
    <d v="2024-11-27T00:00:00"/>
    <n v="7"/>
    <x v="4"/>
    <x v="4"/>
    <s v="Home"/>
    <x v="2"/>
    <b v="0"/>
    <m/>
    <n v="84"/>
    <n v="29534.5"/>
    <n v="0.52300000000000002"/>
    <n v="15446.5435"/>
    <n v="35"/>
    <s v="M"/>
    <x v="0"/>
  </r>
  <r>
    <s v="P00115"/>
    <d v="2024-08-06T00:00:00"/>
    <d v="2024-08-13T00:00:00"/>
    <n v="7"/>
    <x v="3"/>
    <x v="1"/>
    <s v="Home"/>
    <x v="2"/>
    <b v="0"/>
    <m/>
    <n v="92"/>
    <n v="5415.28"/>
    <n v="0.54800000000000004"/>
    <n v="2967.5734400000001"/>
    <n v="70"/>
    <s v="F"/>
    <x v="0"/>
  </r>
  <r>
    <s v="P00116"/>
    <d v="2024-01-30T00:00:00"/>
    <d v="2024-02-05T00:00:00"/>
    <n v="6"/>
    <x v="4"/>
    <x v="0"/>
    <s v="Home"/>
    <x v="0"/>
    <b v="0"/>
    <m/>
    <n v="78.099999999999994"/>
    <n v="8441.0499999999993"/>
    <n v="0.68100000000000005"/>
    <n v="5748.3550500000001"/>
    <n v="61"/>
    <s v="M"/>
    <x v="0"/>
  </r>
  <r>
    <s v="P00117"/>
    <d v="2024-08-31T00:00:00"/>
    <d v="2024-09-06T00:00:00"/>
    <n v="6"/>
    <x v="0"/>
    <x v="4"/>
    <s v="Home"/>
    <x v="0"/>
    <b v="0"/>
    <m/>
    <n v="75.7"/>
    <n v="25467.3"/>
    <n v="0.38"/>
    <n v="9677.5740000000005"/>
    <n v="50"/>
    <s v="M"/>
    <x v="0"/>
  </r>
  <r>
    <s v="P00118"/>
    <d v="2024-12-24T00:00:00"/>
    <d v="2025-01-02T00:00:00"/>
    <n v="9"/>
    <x v="2"/>
    <x v="2"/>
    <s v="Home"/>
    <x v="0"/>
    <b v="1"/>
    <n v="14"/>
    <n v="72.3"/>
    <n v="9455.14"/>
    <n v="0.51400000000000001"/>
    <n v="4859.9419600000001"/>
    <n v="60"/>
    <s v="F"/>
    <x v="1"/>
  </r>
  <r>
    <s v="P00119"/>
    <d v="2024-06-11T00:00:00"/>
    <d v="2024-06-20T00:00:00"/>
    <n v="9"/>
    <x v="3"/>
    <x v="1"/>
    <s v="Home"/>
    <x v="2"/>
    <b v="0"/>
    <m/>
    <n v="78.900000000000006"/>
    <n v="12825.56"/>
    <n v="0.54300000000000004"/>
    <n v="6964.2790800000002"/>
    <n v="57"/>
    <s v="F"/>
    <x v="0"/>
  </r>
  <r>
    <s v="P00120"/>
    <d v="2024-06-13T00:00:00"/>
    <d v="2024-06-17T00:00:00"/>
    <n v="4"/>
    <x v="5"/>
    <x v="2"/>
    <s v="SNF"/>
    <x v="0"/>
    <b v="1"/>
    <n v="45"/>
    <n v="92.8"/>
    <n v="26441.58"/>
    <n v="0.59799999999999998"/>
    <n v="15812.064840000001"/>
    <n v="79"/>
    <s v="F"/>
    <x v="0"/>
  </r>
  <r>
    <s v="P00121"/>
    <d v="2024-10-18T00:00:00"/>
    <d v="2024-10-22T00:00:00"/>
    <n v="4"/>
    <x v="0"/>
    <x v="1"/>
    <s v="Home"/>
    <x v="2"/>
    <b v="1"/>
    <n v="21"/>
    <n v="84.7"/>
    <n v="23137.33"/>
    <n v="0.35899999999999999"/>
    <n v="8306.3014700000003"/>
    <n v="38"/>
    <s v="F"/>
    <x v="1"/>
  </r>
  <r>
    <s v="P00122"/>
    <d v="2023-11-12T00:00:00"/>
    <d v="2023-11-24T00:00:00"/>
    <n v="12"/>
    <x v="3"/>
    <x v="1"/>
    <s v="Home"/>
    <x v="0"/>
    <b v="0"/>
    <m/>
    <n v="82"/>
    <n v="6706.79"/>
    <n v="0.69799999999999995"/>
    <n v="4681.3394199999993"/>
    <n v="44"/>
    <s v="F"/>
    <x v="0"/>
  </r>
  <r>
    <s v="P00123"/>
    <d v="2024-10-24T00:00:00"/>
    <d v="2024-10-27T00:00:00"/>
    <n v="3"/>
    <x v="3"/>
    <x v="3"/>
    <s v="Home"/>
    <x v="1"/>
    <b v="0"/>
    <m/>
    <n v="70.099999999999994"/>
    <n v="6143.25"/>
    <n v="0.373"/>
    <n v="2291.4322499999998"/>
    <n v="69"/>
    <s v="F"/>
    <x v="0"/>
  </r>
  <r>
    <s v="P00124"/>
    <d v="2024-09-19T00:00:00"/>
    <d v="2024-09-24T00:00:00"/>
    <n v="5"/>
    <x v="1"/>
    <x v="2"/>
    <s v="Expired"/>
    <x v="2"/>
    <b v="0"/>
    <m/>
    <n v="93.6"/>
    <n v="26669.99"/>
    <n v="0.36499999999999999"/>
    <n v="9734.5463500000005"/>
    <n v="48"/>
    <s v="M"/>
    <x v="0"/>
  </r>
  <r>
    <s v="P00125"/>
    <d v="2024-07-16T00:00:00"/>
    <d v="2024-07-17T00:00:00"/>
    <n v="1"/>
    <x v="6"/>
    <x v="0"/>
    <s v="SNF"/>
    <x v="2"/>
    <b v="0"/>
    <m/>
    <n v="88.4"/>
    <n v="20700.91"/>
    <n v="0.54"/>
    <n v="11178.491400000001"/>
    <n v="68"/>
    <s v="F"/>
    <x v="0"/>
  </r>
  <r>
    <s v="P00126"/>
    <d v="2024-01-29T00:00:00"/>
    <d v="2024-02-08T00:00:00"/>
    <n v="10"/>
    <x v="1"/>
    <x v="1"/>
    <s v="SNF"/>
    <x v="1"/>
    <b v="0"/>
    <m/>
    <n v="81.400000000000006"/>
    <n v="19937.080000000002"/>
    <n v="0.66800000000000004"/>
    <n v="13317.969440000003"/>
    <n v="28"/>
    <s v="F"/>
    <x v="0"/>
  </r>
  <r>
    <s v="P00127"/>
    <d v="2024-12-10T00:00:00"/>
    <d v="2024-12-14T00:00:00"/>
    <n v="4"/>
    <x v="6"/>
    <x v="5"/>
    <s v="SNF"/>
    <x v="1"/>
    <b v="0"/>
    <m/>
    <n v="76.400000000000006"/>
    <n v="33547.449999999997"/>
    <n v="0.438"/>
    <n v="14693.783099999999"/>
    <n v="43"/>
    <s v="F"/>
    <x v="0"/>
  </r>
  <r>
    <s v="P00128"/>
    <d v="2024-07-30T00:00:00"/>
    <d v="2024-08-07T00:00:00"/>
    <n v="8"/>
    <x v="0"/>
    <x v="2"/>
    <s v="SNF"/>
    <x v="0"/>
    <b v="0"/>
    <m/>
    <n v="80.5"/>
    <n v="8581.7999999999993"/>
    <n v="0.69"/>
    <n v="5921.4419999999991"/>
    <n v="73"/>
    <s v="F"/>
    <x v="0"/>
  </r>
  <r>
    <s v="P00129"/>
    <d v="2024-06-14T00:00:00"/>
    <d v="2024-06-28T00:00:00"/>
    <n v="14"/>
    <x v="5"/>
    <x v="2"/>
    <s v="Home"/>
    <x v="3"/>
    <b v="0"/>
    <m/>
    <n v="92.6"/>
    <n v="5967.67"/>
    <n v="0.64600000000000002"/>
    <n v="3855.1148200000002"/>
    <n v="68"/>
    <s v="M"/>
    <x v="0"/>
  </r>
  <r>
    <s v="P00130"/>
    <d v="2024-04-06T00:00:00"/>
    <d v="2024-04-10T00:00:00"/>
    <n v="4"/>
    <x v="0"/>
    <x v="3"/>
    <s v="Home Health"/>
    <x v="1"/>
    <b v="0"/>
    <m/>
    <n v="92.6"/>
    <n v="34157.9"/>
    <n v="0.64600000000000002"/>
    <n v="22066.003400000001"/>
    <n v="46"/>
    <s v="M"/>
    <x v="0"/>
  </r>
  <r>
    <s v="P00131"/>
    <d v="2023-10-03T00:00:00"/>
    <d v="2023-10-05T00:00:00"/>
    <n v="2"/>
    <x v="6"/>
    <x v="5"/>
    <s v="Home Health"/>
    <x v="0"/>
    <b v="0"/>
    <m/>
    <n v="84.4"/>
    <n v="25118.93"/>
    <n v="0.53200000000000003"/>
    <n v="13363.270760000001"/>
    <n v="71"/>
    <s v="F"/>
    <x v="0"/>
  </r>
  <r>
    <s v="P00132"/>
    <d v="2023-05-22T00:00:00"/>
    <d v="2023-05-27T00:00:00"/>
    <n v="5"/>
    <x v="4"/>
    <x v="4"/>
    <s v="Home"/>
    <x v="3"/>
    <b v="0"/>
    <m/>
    <n v="91.8"/>
    <n v="31493.95"/>
    <n v="0.41399999999999998"/>
    <n v="13038.4953"/>
    <n v="59"/>
    <s v="F"/>
    <x v="0"/>
  </r>
  <r>
    <s v="P00133"/>
    <d v="2023-06-22T00:00:00"/>
    <d v="2023-06-24T00:00:00"/>
    <n v="2"/>
    <x v="4"/>
    <x v="1"/>
    <s v="Rehab"/>
    <x v="0"/>
    <b v="0"/>
    <m/>
    <n v="82.1"/>
    <n v="32057.35"/>
    <n v="0.66500000000000004"/>
    <n v="21318.137750000002"/>
    <n v="65"/>
    <s v="M"/>
    <x v="0"/>
  </r>
  <r>
    <s v="P00134"/>
    <d v="2024-09-20T00:00:00"/>
    <d v="2024-09-25T00:00:00"/>
    <n v="5"/>
    <x v="1"/>
    <x v="4"/>
    <s v="SNF"/>
    <x v="1"/>
    <b v="0"/>
    <m/>
    <n v="78.5"/>
    <n v="11308.59"/>
    <n v="0.49399999999999999"/>
    <n v="5586.4434600000004"/>
    <n v="56"/>
    <s v="M"/>
    <x v="0"/>
  </r>
  <r>
    <s v="P00135"/>
    <d v="2023-09-26T00:00:00"/>
    <d v="2023-10-02T00:00:00"/>
    <n v="6"/>
    <x v="5"/>
    <x v="5"/>
    <s v="Expired"/>
    <x v="1"/>
    <b v="0"/>
    <m/>
    <n v="87.3"/>
    <n v="8323.81"/>
    <n v="0.68200000000000005"/>
    <n v="5676.83842"/>
    <n v="62"/>
    <s v="M"/>
    <x v="0"/>
  </r>
  <r>
    <s v="P00136"/>
    <d v="2024-02-24T00:00:00"/>
    <d v="2024-02-26T00:00:00"/>
    <n v="2"/>
    <x v="6"/>
    <x v="5"/>
    <s v="Rehab"/>
    <x v="3"/>
    <b v="0"/>
    <m/>
    <n v="81.900000000000006"/>
    <n v="37671.5"/>
    <n v="0.43"/>
    <n v="16198.744999999999"/>
    <n v="69"/>
    <s v="M"/>
    <x v="0"/>
  </r>
  <r>
    <s v="P00137"/>
    <d v="2023-03-06T00:00:00"/>
    <d v="2023-03-09T00:00:00"/>
    <n v="3"/>
    <x v="6"/>
    <x v="0"/>
    <s v="Home"/>
    <x v="0"/>
    <b v="0"/>
    <m/>
    <n v="83.3"/>
    <n v="6151.66"/>
    <n v="0.40899999999999997"/>
    <n v="2516.0289399999997"/>
    <n v="50"/>
    <s v="M"/>
    <x v="0"/>
  </r>
  <r>
    <s v="P00138"/>
    <d v="2023-05-06T00:00:00"/>
    <d v="2023-05-13T00:00:00"/>
    <n v="7"/>
    <x v="0"/>
    <x v="2"/>
    <s v="Home"/>
    <x v="2"/>
    <b v="0"/>
    <m/>
    <n v="95"/>
    <n v="8638.5"/>
    <n v="0.51700000000000002"/>
    <n v="4466.1045000000004"/>
    <n v="43"/>
    <s v="F"/>
    <x v="0"/>
  </r>
  <r>
    <s v="P00139"/>
    <d v="2024-08-17T00:00:00"/>
    <d v="2024-08-22T00:00:00"/>
    <n v="5"/>
    <x v="4"/>
    <x v="3"/>
    <s v="Home"/>
    <x v="2"/>
    <b v="1"/>
    <n v="45"/>
    <n v="94.6"/>
    <n v="4039.38"/>
    <n v="0.49399999999999999"/>
    <n v="1995.45372"/>
    <n v="67"/>
    <s v="M"/>
    <x v="0"/>
  </r>
  <r>
    <s v="P00140"/>
    <d v="2024-05-13T00:00:00"/>
    <d v="2024-05-16T00:00:00"/>
    <n v="3"/>
    <x v="5"/>
    <x v="2"/>
    <s v="Home"/>
    <x v="0"/>
    <b v="0"/>
    <m/>
    <n v="88"/>
    <n v="36251.660000000003"/>
    <n v="0.376"/>
    <n v="13630.624160000001"/>
    <n v="66"/>
    <s v="M"/>
    <x v="0"/>
  </r>
  <r>
    <s v="P00141"/>
    <d v="2023-08-20T00:00:00"/>
    <d v="2023-08-23T00:00:00"/>
    <n v="3"/>
    <x v="3"/>
    <x v="2"/>
    <s v="Home"/>
    <x v="2"/>
    <b v="0"/>
    <m/>
    <n v="83.5"/>
    <n v="35447.42"/>
    <n v="0.628"/>
    <n v="22260.979759999998"/>
    <n v="74"/>
    <s v="F"/>
    <x v="0"/>
  </r>
  <r>
    <s v="P00142"/>
    <d v="2023-05-27T00:00:00"/>
    <d v="2023-06-10T00:00:00"/>
    <n v="14"/>
    <x v="2"/>
    <x v="1"/>
    <s v="Home"/>
    <x v="0"/>
    <b v="0"/>
    <m/>
    <n v="76.900000000000006"/>
    <n v="33929.71"/>
    <n v="0.52100000000000002"/>
    <n v="17677.378909999999"/>
    <n v="40"/>
    <s v="M"/>
    <x v="0"/>
  </r>
  <r>
    <s v="P00143"/>
    <d v="2024-09-19T00:00:00"/>
    <d v="2024-09-23T00:00:00"/>
    <n v="4"/>
    <x v="0"/>
    <x v="2"/>
    <s v="Home"/>
    <x v="2"/>
    <b v="0"/>
    <m/>
    <n v="89.4"/>
    <n v="3302.58"/>
    <n v="0.43099999999999999"/>
    <n v="1423.4119799999999"/>
    <n v="53"/>
    <s v="M"/>
    <x v="0"/>
  </r>
  <r>
    <s v="P00144"/>
    <d v="2023-10-03T00:00:00"/>
    <d v="2023-10-08T00:00:00"/>
    <n v="5"/>
    <x v="5"/>
    <x v="3"/>
    <s v="Home"/>
    <x v="2"/>
    <b v="1"/>
    <n v="7"/>
    <n v="72.5"/>
    <n v="26820.51"/>
    <n v="0.49299999999999999"/>
    <n v="13222.511429999999"/>
    <n v="63"/>
    <s v="F"/>
    <x v="1"/>
  </r>
  <r>
    <s v="P00145"/>
    <d v="2024-11-29T00:00:00"/>
    <d v="2024-12-02T00:00:00"/>
    <n v="3"/>
    <x v="6"/>
    <x v="1"/>
    <s v="SNF"/>
    <x v="0"/>
    <b v="0"/>
    <m/>
    <n v="78.900000000000006"/>
    <n v="28927.72"/>
    <n v="0.44700000000000001"/>
    <n v="12930.690840000001"/>
    <n v="62"/>
    <s v="M"/>
    <x v="0"/>
  </r>
  <r>
    <s v="P00146"/>
    <d v="2023-05-20T00:00:00"/>
    <d v="2023-05-22T00:00:00"/>
    <n v="2"/>
    <x v="3"/>
    <x v="2"/>
    <s v="Home"/>
    <x v="2"/>
    <b v="0"/>
    <m/>
    <n v="73.599999999999994"/>
    <n v="22360.94"/>
    <n v="0.52500000000000002"/>
    <n v="11739.4935"/>
    <n v="72"/>
    <s v="F"/>
    <x v="0"/>
  </r>
  <r>
    <s v="P00147"/>
    <d v="2023-03-17T00:00:00"/>
    <d v="2023-03-23T00:00:00"/>
    <n v="6"/>
    <x v="1"/>
    <x v="4"/>
    <s v="Home"/>
    <x v="2"/>
    <b v="0"/>
    <m/>
    <n v="100"/>
    <n v="7344.59"/>
    <n v="0.61"/>
    <n v="4480.1998999999996"/>
    <n v="50"/>
    <s v="F"/>
    <x v="0"/>
  </r>
  <r>
    <s v="P00148"/>
    <d v="2023-04-06T00:00:00"/>
    <d v="2023-04-09T00:00:00"/>
    <n v="3"/>
    <x v="6"/>
    <x v="3"/>
    <s v="SNF"/>
    <x v="2"/>
    <b v="0"/>
    <m/>
    <n v="73.400000000000006"/>
    <n v="36174.71"/>
    <n v="0.69799999999999995"/>
    <n v="25249.947579999996"/>
    <n v="76"/>
    <s v="M"/>
    <x v="0"/>
  </r>
  <r>
    <s v="P00149"/>
    <d v="2024-06-27T00:00:00"/>
    <d v="2024-06-29T00:00:00"/>
    <n v="2"/>
    <x v="5"/>
    <x v="1"/>
    <s v="SNF"/>
    <x v="0"/>
    <b v="0"/>
    <m/>
    <n v="87"/>
    <n v="14442.81"/>
    <n v="0.627"/>
    <n v="9055.6418699999995"/>
    <n v="50"/>
    <s v="M"/>
    <x v="0"/>
  </r>
  <r>
    <s v="P00150"/>
    <d v="2024-06-23T00:00:00"/>
    <d v="2024-07-07T00:00:00"/>
    <n v="14"/>
    <x v="5"/>
    <x v="4"/>
    <s v="Home"/>
    <x v="1"/>
    <b v="0"/>
    <m/>
    <n v="94.2"/>
    <n v="5086.16"/>
    <n v="0.63900000000000001"/>
    <n v="3250.0562399999999"/>
    <n v="81"/>
    <s v="F"/>
    <x v="0"/>
  </r>
  <r>
    <s v="P00151"/>
    <d v="2023-07-07T00:00:00"/>
    <d v="2023-07-19T00:00:00"/>
    <n v="12"/>
    <x v="1"/>
    <x v="4"/>
    <s v="Rehab"/>
    <x v="0"/>
    <b v="0"/>
    <m/>
    <n v="88.4"/>
    <n v="11844.56"/>
    <n v="0.505"/>
    <n v="5981.5028000000002"/>
    <n v="56"/>
    <s v="F"/>
    <x v="0"/>
  </r>
  <r>
    <s v="P00152"/>
    <d v="2023-05-01T00:00:00"/>
    <d v="2023-05-05T00:00:00"/>
    <n v="4"/>
    <x v="4"/>
    <x v="3"/>
    <s v="Home"/>
    <x v="1"/>
    <b v="0"/>
    <m/>
    <n v="81.099999999999994"/>
    <n v="37137.230000000003"/>
    <n v="0.63"/>
    <n v="23396.454900000001"/>
    <n v="35"/>
    <s v="F"/>
    <x v="0"/>
  </r>
  <r>
    <s v="P00153"/>
    <d v="2024-01-24T00:00:00"/>
    <d v="2024-01-27T00:00:00"/>
    <n v="3"/>
    <x v="1"/>
    <x v="0"/>
    <s v="Home"/>
    <x v="0"/>
    <b v="1"/>
    <n v="7"/>
    <n v="75.8"/>
    <n v="7983.8"/>
    <n v="0.59299999999999997"/>
    <n v="4734.3933999999999"/>
    <n v="73"/>
    <s v="M"/>
    <x v="1"/>
  </r>
  <r>
    <s v="P00154"/>
    <d v="2023-08-23T00:00:00"/>
    <d v="2023-09-02T00:00:00"/>
    <n v="10"/>
    <x v="4"/>
    <x v="2"/>
    <s v="Home Health"/>
    <x v="0"/>
    <b v="1"/>
    <n v="14"/>
    <n v="74.2"/>
    <n v="38592.1"/>
    <n v="0.40300000000000002"/>
    <n v="15552.6163"/>
    <n v="75"/>
    <s v="F"/>
    <x v="1"/>
  </r>
  <r>
    <s v="P00155"/>
    <d v="2024-11-21T00:00:00"/>
    <d v="2024-11-25T00:00:00"/>
    <n v="4"/>
    <x v="6"/>
    <x v="5"/>
    <s v="Home"/>
    <x v="0"/>
    <b v="0"/>
    <m/>
    <n v="97.6"/>
    <n v="4044.19"/>
    <n v="0.53200000000000003"/>
    <n v="2151.5090800000003"/>
    <n v="49"/>
    <s v="M"/>
    <x v="0"/>
  </r>
  <r>
    <s v="P00156"/>
    <d v="2024-07-06T00:00:00"/>
    <d v="2024-07-10T00:00:00"/>
    <n v="4"/>
    <x v="3"/>
    <x v="4"/>
    <s v="Home Health"/>
    <x v="0"/>
    <b v="0"/>
    <m/>
    <n v="85.3"/>
    <n v="3485.74"/>
    <n v="0.42699999999999999"/>
    <n v="1488.4109799999999"/>
    <n v="79"/>
    <s v="F"/>
    <x v="0"/>
  </r>
  <r>
    <s v="P00157"/>
    <d v="2024-08-25T00:00:00"/>
    <d v="2024-09-06T00:00:00"/>
    <n v="12"/>
    <x v="0"/>
    <x v="4"/>
    <s v="Home"/>
    <x v="2"/>
    <b v="1"/>
    <n v="7"/>
    <n v="81.900000000000006"/>
    <n v="32976.800000000003"/>
    <n v="0.57499999999999996"/>
    <n v="18961.66"/>
    <n v="83"/>
    <s v="F"/>
    <x v="1"/>
  </r>
  <r>
    <s v="P00158"/>
    <d v="2023-11-14T00:00:00"/>
    <d v="2023-11-22T00:00:00"/>
    <n v="8"/>
    <x v="3"/>
    <x v="2"/>
    <s v="Rehab"/>
    <x v="2"/>
    <b v="1"/>
    <n v="60"/>
    <n v="70.3"/>
    <n v="15760.34"/>
    <n v="0.45200000000000001"/>
    <n v="7123.6736799999999"/>
    <n v="70"/>
    <s v="M"/>
    <x v="0"/>
  </r>
  <r>
    <s v="P00159"/>
    <d v="2023-05-02T00:00:00"/>
    <d v="2023-05-05T00:00:00"/>
    <n v="3"/>
    <x v="0"/>
    <x v="0"/>
    <s v="Home Health"/>
    <x v="2"/>
    <b v="0"/>
    <m/>
    <n v="77.900000000000006"/>
    <n v="29321.61"/>
    <n v="0.42399999999999999"/>
    <n v="12432.362639999999"/>
    <n v="47"/>
    <s v="F"/>
    <x v="0"/>
  </r>
  <r>
    <s v="P00160"/>
    <d v="2023-01-20T00:00:00"/>
    <d v="2023-01-29T00:00:00"/>
    <n v="9"/>
    <x v="2"/>
    <x v="0"/>
    <s v="Home"/>
    <x v="1"/>
    <b v="0"/>
    <m/>
    <n v="88"/>
    <n v="39589.21"/>
    <n v="0.41"/>
    <n v="16231.576099999998"/>
    <n v="71"/>
    <s v="M"/>
    <x v="0"/>
  </r>
  <r>
    <s v="P00161"/>
    <d v="2023-02-10T00:00:00"/>
    <d v="2023-02-19T00:00:00"/>
    <n v="9"/>
    <x v="1"/>
    <x v="4"/>
    <s v="Rehab"/>
    <x v="0"/>
    <b v="0"/>
    <m/>
    <n v="86.3"/>
    <n v="7807.8"/>
    <n v="0.38700000000000001"/>
    <n v="3021.6186000000002"/>
    <n v="70"/>
    <s v="F"/>
    <x v="0"/>
  </r>
  <r>
    <s v="P00162"/>
    <d v="2023-12-04T00:00:00"/>
    <d v="2023-12-09T00:00:00"/>
    <n v="5"/>
    <x v="0"/>
    <x v="0"/>
    <s v="Home"/>
    <x v="0"/>
    <b v="1"/>
    <n v="90"/>
    <n v="82.4"/>
    <n v="21077.99"/>
    <n v="0.46800000000000003"/>
    <n v="9864.4993200000008"/>
    <n v="65"/>
    <s v="M"/>
    <x v="0"/>
  </r>
  <r>
    <s v="P00163"/>
    <d v="2024-08-19T00:00:00"/>
    <d v="2024-08-27T00:00:00"/>
    <n v="8"/>
    <x v="2"/>
    <x v="5"/>
    <s v="Home"/>
    <x v="2"/>
    <b v="0"/>
    <m/>
    <n v="82.9"/>
    <n v="38446.879999999997"/>
    <n v="0.47"/>
    <n v="18070.033599999999"/>
    <n v="74"/>
    <s v="F"/>
    <x v="0"/>
  </r>
  <r>
    <s v="P00164"/>
    <d v="2023-09-13T00:00:00"/>
    <d v="2023-09-18T00:00:00"/>
    <n v="5"/>
    <x v="0"/>
    <x v="2"/>
    <s v="Home"/>
    <x v="0"/>
    <b v="0"/>
    <m/>
    <n v="97.9"/>
    <n v="21933.759999999998"/>
    <n v="0.7"/>
    <n v="15353.631999999998"/>
    <n v="55"/>
    <s v="F"/>
    <x v="0"/>
  </r>
  <r>
    <s v="P00165"/>
    <d v="2024-02-22T00:00:00"/>
    <d v="2024-02-25T00:00:00"/>
    <n v="3"/>
    <x v="4"/>
    <x v="5"/>
    <s v="Home"/>
    <x v="2"/>
    <b v="0"/>
    <m/>
    <n v="87.7"/>
    <n v="23771.81"/>
    <n v="0.432"/>
    <n v="10269.421920000001"/>
    <n v="52"/>
    <s v="M"/>
    <x v="0"/>
  </r>
  <r>
    <s v="P00166"/>
    <d v="2024-01-23T00:00:00"/>
    <d v="2024-01-25T00:00:00"/>
    <n v="2"/>
    <x v="0"/>
    <x v="5"/>
    <s v="SNF"/>
    <x v="1"/>
    <b v="0"/>
    <m/>
    <n v="77.7"/>
    <n v="24586.69"/>
    <n v="0.59399999999999997"/>
    <n v="14604.493859999999"/>
    <n v="54"/>
    <s v="M"/>
    <x v="0"/>
  </r>
  <r>
    <s v="P00167"/>
    <d v="2024-03-20T00:00:00"/>
    <d v="2024-03-30T00:00:00"/>
    <n v="10"/>
    <x v="4"/>
    <x v="2"/>
    <s v="Home"/>
    <x v="3"/>
    <b v="0"/>
    <m/>
    <n v="69.2"/>
    <n v="38466.9"/>
    <n v="0.58299999999999996"/>
    <n v="22426.202699999998"/>
    <n v="55"/>
    <s v="F"/>
    <x v="0"/>
  </r>
  <r>
    <s v="P00168"/>
    <d v="2023-02-14T00:00:00"/>
    <d v="2023-02-20T00:00:00"/>
    <n v="6"/>
    <x v="1"/>
    <x v="5"/>
    <s v="Home"/>
    <x v="1"/>
    <b v="0"/>
    <m/>
    <n v="80.599999999999994"/>
    <n v="15064.25"/>
    <n v="0.53700000000000003"/>
    <n v="8089.5022500000005"/>
    <n v="52"/>
    <s v="F"/>
    <x v="0"/>
  </r>
  <r>
    <s v="P00169"/>
    <d v="2024-04-16T00:00:00"/>
    <d v="2024-04-21T00:00:00"/>
    <n v="5"/>
    <x v="0"/>
    <x v="0"/>
    <s v="Rehab"/>
    <x v="2"/>
    <b v="0"/>
    <m/>
    <n v="83.8"/>
    <n v="34866.68"/>
    <n v="0.68200000000000005"/>
    <n v="23779.075760000003"/>
    <n v="58"/>
    <s v="F"/>
    <x v="0"/>
  </r>
  <r>
    <s v="P00170"/>
    <d v="2024-07-23T00:00:00"/>
    <d v="2024-07-30T00:00:00"/>
    <n v="7"/>
    <x v="1"/>
    <x v="1"/>
    <s v="Home"/>
    <x v="2"/>
    <b v="0"/>
    <m/>
    <n v="87.8"/>
    <n v="10177.6"/>
    <n v="0.376"/>
    <n v="3826.7776000000003"/>
    <n v="67"/>
    <s v="F"/>
    <x v="0"/>
  </r>
  <r>
    <s v="P00171"/>
    <d v="2024-07-10T00:00:00"/>
    <d v="2024-07-13T00:00:00"/>
    <n v="3"/>
    <x v="1"/>
    <x v="1"/>
    <s v="SNF"/>
    <x v="0"/>
    <b v="0"/>
    <m/>
    <n v="83.3"/>
    <n v="17551.900000000001"/>
    <n v="0.57799999999999996"/>
    <n v="10144.9982"/>
    <n v="63"/>
    <s v="M"/>
    <x v="0"/>
  </r>
  <r>
    <s v="P00172"/>
    <d v="2024-11-07T00:00:00"/>
    <d v="2024-11-09T00:00:00"/>
    <n v="2"/>
    <x v="3"/>
    <x v="2"/>
    <s v="Home Health"/>
    <x v="2"/>
    <b v="1"/>
    <n v="21"/>
    <n v="89"/>
    <n v="16998.12"/>
    <n v="0.59"/>
    <n v="10028.890799999999"/>
    <n v="57"/>
    <s v="M"/>
    <x v="1"/>
  </r>
  <r>
    <s v="P00173"/>
    <d v="2023-12-06T00:00:00"/>
    <d v="2023-12-12T00:00:00"/>
    <n v="6"/>
    <x v="6"/>
    <x v="3"/>
    <s v="SNF"/>
    <x v="0"/>
    <b v="0"/>
    <m/>
    <n v="88.7"/>
    <n v="21376.15"/>
    <n v="0.46400000000000002"/>
    <n v="9918.5336000000007"/>
    <n v="58"/>
    <s v="M"/>
    <x v="0"/>
  </r>
  <r>
    <s v="P00174"/>
    <d v="2024-03-06T00:00:00"/>
    <d v="2024-03-10T00:00:00"/>
    <n v="4"/>
    <x v="4"/>
    <x v="0"/>
    <s v="Home"/>
    <x v="2"/>
    <b v="0"/>
    <m/>
    <n v="88.5"/>
    <n v="4591.2700000000004"/>
    <n v="0.57699999999999996"/>
    <n v="2649.1627899999999"/>
    <n v="71"/>
    <s v="M"/>
    <x v="0"/>
  </r>
  <r>
    <s v="P00175"/>
    <d v="2024-04-06T00:00:00"/>
    <d v="2024-04-09T00:00:00"/>
    <n v="3"/>
    <x v="4"/>
    <x v="4"/>
    <s v="Home"/>
    <x v="2"/>
    <b v="1"/>
    <n v="30"/>
    <n v="75.7"/>
    <n v="20048.25"/>
    <n v="0.39200000000000002"/>
    <n v="7858.9140000000007"/>
    <n v="89"/>
    <s v="F"/>
    <x v="1"/>
  </r>
  <r>
    <s v="P00176"/>
    <d v="2024-09-21T00:00:00"/>
    <d v="2024-09-29T00:00:00"/>
    <n v="8"/>
    <x v="6"/>
    <x v="5"/>
    <s v="Rehab"/>
    <x v="1"/>
    <b v="0"/>
    <m/>
    <n v="73.099999999999994"/>
    <n v="7277.8"/>
    <n v="0.41099999999999998"/>
    <n v="2991.1758"/>
    <n v="73"/>
    <s v="M"/>
    <x v="0"/>
  </r>
  <r>
    <s v="P00177"/>
    <d v="2024-02-07T00:00:00"/>
    <d v="2024-02-09T00:00:00"/>
    <n v="2"/>
    <x v="6"/>
    <x v="5"/>
    <s v="Home Health"/>
    <x v="2"/>
    <b v="0"/>
    <m/>
    <n v="76"/>
    <n v="11695.99"/>
    <n v="0.61099999999999999"/>
    <n v="7146.2498900000001"/>
    <n v="91"/>
    <s v="M"/>
    <x v="0"/>
  </r>
  <r>
    <s v="P00178"/>
    <d v="2023-04-06T00:00:00"/>
    <d v="2023-04-11T00:00:00"/>
    <n v="5"/>
    <x v="6"/>
    <x v="2"/>
    <s v="Rehab"/>
    <x v="1"/>
    <b v="0"/>
    <m/>
    <n v="75.900000000000006"/>
    <n v="33600.28"/>
    <n v="0.48799999999999999"/>
    <n v="16396.93664"/>
    <n v="81"/>
    <s v="M"/>
    <x v="0"/>
  </r>
  <r>
    <s v="P00179"/>
    <d v="2023-10-07T00:00:00"/>
    <d v="2023-10-14T00:00:00"/>
    <n v="7"/>
    <x v="2"/>
    <x v="5"/>
    <s v="Home"/>
    <x v="0"/>
    <b v="0"/>
    <m/>
    <n v="84.6"/>
    <n v="3597.35"/>
    <n v="0.41899999999999998"/>
    <n v="1507.2896499999999"/>
    <n v="53"/>
    <s v="M"/>
    <x v="0"/>
  </r>
  <r>
    <s v="P00180"/>
    <d v="2023-12-14T00:00:00"/>
    <d v="2023-12-21T00:00:00"/>
    <n v="7"/>
    <x v="2"/>
    <x v="0"/>
    <s v="Home"/>
    <x v="2"/>
    <b v="1"/>
    <n v="60"/>
    <n v="76.2"/>
    <n v="32970.92"/>
    <n v="0.375"/>
    <n v="12364.094999999999"/>
    <n v="47"/>
    <s v="M"/>
    <x v="0"/>
  </r>
  <r>
    <s v="P00181"/>
    <d v="2023-11-22T00:00:00"/>
    <d v="2023-11-23T00:00:00"/>
    <n v="1"/>
    <x v="1"/>
    <x v="3"/>
    <s v="Rehab"/>
    <x v="0"/>
    <b v="0"/>
    <m/>
    <n v="79.599999999999994"/>
    <n v="35295.449999999997"/>
    <n v="0.42099999999999999"/>
    <n v="14859.384449999998"/>
    <n v="91"/>
    <s v="M"/>
    <x v="0"/>
  </r>
  <r>
    <s v="P00182"/>
    <d v="2023-10-13T00:00:00"/>
    <d v="2023-10-19T00:00:00"/>
    <n v="6"/>
    <x v="4"/>
    <x v="0"/>
    <s v="Home"/>
    <x v="2"/>
    <b v="0"/>
    <m/>
    <n v="93.8"/>
    <n v="20601.13"/>
    <n v="0.64100000000000001"/>
    <n v="13205.324330000001"/>
    <n v="64"/>
    <s v="M"/>
    <x v="0"/>
  </r>
  <r>
    <s v="P00183"/>
    <d v="2023-11-21T00:00:00"/>
    <d v="2023-11-22T00:00:00"/>
    <n v="1"/>
    <x v="4"/>
    <x v="4"/>
    <s v="Home"/>
    <x v="0"/>
    <b v="1"/>
    <n v="14"/>
    <n v="76.599999999999994"/>
    <n v="33476.32"/>
    <n v="0.61299999999999999"/>
    <n v="20520.98416"/>
    <n v="74"/>
    <s v="F"/>
    <x v="1"/>
  </r>
  <r>
    <s v="P00184"/>
    <d v="2024-09-26T00:00:00"/>
    <d v="2024-10-04T00:00:00"/>
    <n v="8"/>
    <x v="2"/>
    <x v="1"/>
    <s v="Home Health"/>
    <x v="0"/>
    <b v="1"/>
    <n v="21"/>
    <n v="77.099999999999994"/>
    <n v="26514.07"/>
    <n v="0.40899999999999997"/>
    <n v="10844.254629999999"/>
    <n v="84"/>
    <s v="M"/>
    <x v="1"/>
  </r>
  <r>
    <s v="P00185"/>
    <d v="2023-04-24T00:00:00"/>
    <d v="2023-04-27T00:00:00"/>
    <n v="3"/>
    <x v="0"/>
    <x v="2"/>
    <s v="Rehab"/>
    <x v="0"/>
    <b v="0"/>
    <m/>
    <n v="87.6"/>
    <n v="14396.06"/>
    <n v="0.66900000000000004"/>
    <n v="9630.96414"/>
    <n v="59"/>
    <s v="F"/>
    <x v="0"/>
  </r>
  <r>
    <s v="P00186"/>
    <d v="2023-02-24T00:00:00"/>
    <d v="2023-03-02T00:00:00"/>
    <n v="6"/>
    <x v="0"/>
    <x v="2"/>
    <s v="SNF"/>
    <x v="2"/>
    <b v="0"/>
    <m/>
    <n v="73.3"/>
    <n v="33917.43"/>
    <n v="0.45200000000000001"/>
    <n v="15330.67836"/>
    <n v="61"/>
    <s v="F"/>
    <x v="0"/>
  </r>
  <r>
    <s v="P00187"/>
    <d v="2024-09-24T00:00:00"/>
    <d v="2024-09-27T00:00:00"/>
    <n v="3"/>
    <x v="4"/>
    <x v="0"/>
    <s v="Home Health"/>
    <x v="2"/>
    <b v="0"/>
    <m/>
    <n v="75"/>
    <n v="22564.21"/>
    <n v="0.65700000000000003"/>
    <n v="14824.68597"/>
    <n v="90"/>
    <s v="F"/>
    <x v="0"/>
  </r>
  <r>
    <s v="P00188"/>
    <d v="2024-10-17T00:00:00"/>
    <d v="2024-10-22T00:00:00"/>
    <n v="5"/>
    <x v="4"/>
    <x v="3"/>
    <s v="Rehab"/>
    <x v="0"/>
    <b v="0"/>
    <m/>
    <n v="90.6"/>
    <n v="16881.009999999998"/>
    <n v="0.435"/>
    <n v="7343.2393499999989"/>
    <n v="64"/>
    <s v="F"/>
    <x v="0"/>
  </r>
  <r>
    <s v="P00189"/>
    <d v="2024-08-12T00:00:00"/>
    <d v="2024-08-18T00:00:00"/>
    <n v="6"/>
    <x v="4"/>
    <x v="4"/>
    <s v="Home"/>
    <x v="2"/>
    <b v="0"/>
    <m/>
    <n v="91.3"/>
    <n v="29480.560000000001"/>
    <n v="0.66700000000000004"/>
    <n v="19663.533520000001"/>
    <n v="94"/>
    <s v="F"/>
    <x v="0"/>
  </r>
  <r>
    <s v="P00190"/>
    <d v="2024-11-17T00:00:00"/>
    <d v="2024-11-20T00:00:00"/>
    <n v="3"/>
    <x v="5"/>
    <x v="0"/>
    <s v="Home"/>
    <x v="0"/>
    <b v="0"/>
    <m/>
    <n v="85.5"/>
    <n v="21690.33"/>
    <n v="0.64400000000000002"/>
    <n v="13968.572520000002"/>
    <n v="61"/>
    <s v="F"/>
    <x v="0"/>
  </r>
  <r>
    <s v="P00191"/>
    <d v="2023-06-19T00:00:00"/>
    <d v="2023-06-24T00:00:00"/>
    <n v="5"/>
    <x v="1"/>
    <x v="1"/>
    <s v="Home"/>
    <x v="2"/>
    <b v="0"/>
    <m/>
    <n v="79.900000000000006"/>
    <n v="34120.870000000003"/>
    <n v="0.44800000000000001"/>
    <n v="15286.149760000002"/>
    <n v="48"/>
    <s v="M"/>
    <x v="0"/>
  </r>
  <r>
    <s v="P00192"/>
    <d v="2023-05-23T00:00:00"/>
    <d v="2023-05-26T00:00:00"/>
    <n v="3"/>
    <x v="5"/>
    <x v="5"/>
    <s v="Home"/>
    <x v="0"/>
    <b v="0"/>
    <m/>
    <n v="81"/>
    <n v="12572.35"/>
    <n v="0.51"/>
    <n v="6411.8985000000002"/>
    <n v="68"/>
    <s v="F"/>
    <x v="0"/>
  </r>
  <r>
    <s v="P00193"/>
    <d v="2023-02-22T00:00:00"/>
    <d v="2023-03-06T00:00:00"/>
    <n v="12"/>
    <x v="6"/>
    <x v="2"/>
    <s v="Home Health"/>
    <x v="1"/>
    <b v="0"/>
    <m/>
    <n v="89.5"/>
    <n v="16023.99"/>
    <n v="0.61799999999999999"/>
    <n v="9902.82582"/>
    <n v="94"/>
    <s v="F"/>
    <x v="0"/>
  </r>
  <r>
    <s v="P00194"/>
    <d v="2024-07-13T00:00:00"/>
    <d v="2024-07-25T00:00:00"/>
    <n v="12"/>
    <x v="2"/>
    <x v="4"/>
    <s v="Rehab"/>
    <x v="2"/>
    <b v="0"/>
    <m/>
    <n v="81.900000000000006"/>
    <n v="27814.31"/>
    <n v="0.38700000000000001"/>
    <n v="10764.137970000002"/>
    <n v="51"/>
    <s v="F"/>
    <x v="0"/>
  </r>
  <r>
    <s v="P00195"/>
    <d v="2023-02-25T00:00:00"/>
    <d v="2023-03-03T00:00:00"/>
    <n v="6"/>
    <x v="6"/>
    <x v="5"/>
    <s v="Home"/>
    <x v="2"/>
    <b v="0"/>
    <m/>
    <n v="77.2"/>
    <n v="30710.26"/>
    <n v="0.40799999999999997"/>
    <n v="12529.786079999998"/>
    <n v="89"/>
    <s v="M"/>
    <x v="0"/>
  </r>
  <r>
    <s v="P00196"/>
    <d v="2023-06-20T00:00:00"/>
    <d v="2023-06-26T00:00:00"/>
    <n v="6"/>
    <x v="0"/>
    <x v="4"/>
    <s v="Home"/>
    <x v="2"/>
    <b v="0"/>
    <m/>
    <n v="79.900000000000006"/>
    <n v="37847.949999999997"/>
    <n v="0.52100000000000002"/>
    <n v="19718.781950000001"/>
    <n v="67"/>
    <s v="F"/>
    <x v="0"/>
  </r>
  <r>
    <s v="P00197"/>
    <d v="2024-09-20T00:00:00"/>
    <d v="2024-09-25T00:00:00"/>
    <n v="5"/>
    <x v="5"/>
    <x v="0"/>
    <s v="Rehab"/>
    <x v="2"/>
    <b v="0"/>
    <m/>
    <n v="90.9"/>
    <n v="18053.189999999999"/>
    <n v="0.39100000000000001"/>
    <n v="7058.7972899999995"/>
    <n v="70"/>
    <s v="F"/>
    <x v="0"/>
  </r>
  <r>
    <s v="P00198"/>
    <d v="2023-11-12T00:00:00"/>
    <d v="2023-11-17T00:00:00"/>
    <n v="5"/>
    <x v="4"/>
    <x v="1"/>
    <s v="Rehab"/>
    <x v="2"/>
    <b v="0"/>
    <m/>
    <n v="94.8"/>
    <n v="24719.46"/>
    <n v="0.39100000000000001"/>
    <n v="9665.3088599999992"/>
    <n v="95"/>
    <s v="M"/>
    <x v="0"/>
  </r>
  <r>
    <s v="P00199"/>
    <d v="2024-01-18T00:00:00"/>
    <d v="2024-01-24T00:00:00"/>
    <n v="6"/>
    <x v="2"/>
    <x v="3"/>
    <s v="SNF"/>
    <x v="2"/>
    <b v="1"/>
    <n v="14"/>
    <n v="83.1"/>
    <n v="20061.54"/>
    <n v="0.437"/>
    <n v="8766.8929800000005"/>
    <n v="60"/>
    <s v="F"/>
    <x v="1"/>
  </r>
  <r>
    <s v="P00200"/>
    <d v="2023-02-28T00:00:00"/>
    <d v="2023-03-05T00:00:00"/>
    <n v="5"/>
    <x v="5"/>
    <x v="4"/>
    <s v="SNF"/>
    <x v="2"/>
    <b v="1"/>
    <n v="30"/>
    <n v="100"/>
    <n v="10161.76"/>
    <n v="0.41399999999999998"/>
    <n v="4206.9686400000001"/>
    <n v="60"/>
    <s v="M"/>
    <x v="1"/>
  </r>
  <r>
    <s v="P00201"/>
    <d v="2023-03-10T00:00:00"/>
    <d v="2023-03-18T00:00:00"/>
    <n v="8"/>
    <x v="3"/>
    <x v="5"/>
    <s v="Home"/>
    <x v="1"/>
    <b v="1"/>
    <n v="30"/>
    <n v="96"/>
    <n v="5769.09"/>
    <n v="0.57099999999999995"/>
    <n v="3294.1503899999998"/>
    <n v="48"/>
    <s v="F"/>
    <x v="1"/>
  </r>
  <r>
    <s v="P00202"/>
    <d v="2023-01-18T00:00:00"/>
    <d v="2023-01-22T00:00:00"/>
    <n v="4"/>
    <x v="6"/>
    <x v="4"/>
    <s v="SNF"/>
    <x v="3"/>
    <b v="0"/>
    <m/>
    <n v="85.3"/>
    <n v="8516.6299999999992"/>
    <n v="0.52800000000000002"/>
    <n v="4496.7806399999999"/>
    <n v="57"/>
    <s v="M"/>
    <x v="0"/>
  </r>
  <r>
    <s v="P00203"/>
    <d v="2024-04-08T00:00:00"/>
    <d v="2024-04-17T00:00:00"/>
    <n v="9"/>
    <x v="5"/>
    <x v="4"/>
    <s v="Home"/>
    <x v="0"/>
    <b v="0"/>
    <m/>
    <n v="82.6"/>
    <n v="32484.66"/>
    <n v="0.7"/>
    <n v="22739.261999999999"/>
    <n v="51"/>
    <s v="F"/>
    <x v="0"/>
  </r>
  <r>
    <s v="P00204"/>
    <d v="2023-12-26T00:00:00"/>
    <d v="2023-12-30T00:00:00"/>
    <n v="4"/>
    <x v="5"/>
    <x v="5"/>
    <s v="Home"/>
    <x v="1"/>
    <b v="0"/>
    <m/>
    <n v="76"/>
    <n v="10193.709999999999"/>
    <n v="0.69099999999999995"/>
    <n v="7043.8536099999992"/>
    <n v="95"/>
    <s v="M"/>
    <x v="0"/>
  </r>
  <r>
    <s v="P00205"/>
    <d v="2023-08-12T00:00:00"/>
    <d v="2023-08-15T00:00:00"/>
    <n v="3"/>
    <x v="1"/>
    <x v="3"/>
    <s v="Home Health"/>
    <x v="2"/>
    <b v="0"/>
    <m/>
    <n v="93.3"/>
    <n v="20734.77"/>
    <n v="0.35799999999999998"/>
    <n v="7423.0476600000002"/>
    <n v="95"/>
    <s v="M"/>
    <x v="0"/>
  </r>
  <r>
    <s v="P00206"/>
    <d v="2023-07-26T00:00:00"/>
    <d v="2023-07-31T00:00:00"/>
    <n v="5"/>
    <x v="0"/>
    <x v="3"/>
    <s v="SNF"/>
    <x v="0"/>
    <b v="0"/>
    <m/>
    <n v="100"/>
    <n v="36793.82"/>
    <n v="0.58799999999999997"/>
    <n v="21634.766159999999"/>
    <n v="59"/>
    <s v="M"/>
    <x v="0"/>
  </r>
  <r>
    <s v="P00207"/>
    <d v="2024-09-29T00:00:00"/>
    <d v="2024-10-08T00:00:00"/>
    <n v="9"/>
    <x v="5"/>
    <x v="5"/>
    <s v="SNF"/>
    <x v="0"/>
    <b v="0"/>
    <m/>
    <n v="98"/>
    <n v="14372.48"/>
    <n v="0.55000000000000004"/>
    <n v="7904.8640000000005"/>
    <n v="47"/>
    <s v="F"/>
    <x v="0"/>
  </r>
  <r>
    <s v="P00208"/>
    <d v="2023-11-20T00:00:00"/>
    <d v="2023-11-24T00:00:00"/>
    <n v="4"/>
    <x v="5"/>
    <x v="3"/>
    <s v="Home"/>
    <x v="2"/>
    <b v="0"/>
    <m/>
    <n v="80"/>
    <n v="35243.83"/>
    <n v="0.44700000000000001"/>
    <n v="15753.992010000002"/>
    <n v="53"/>
    <s v="M"/>
    <x v="0"/>
  </r>
  <r>
    <s v="P00209"/>
    <d v="2023-01-16T00:00:00"/>
    <d v="2023-01-18T00:00:00"/>
    <n v="2"/>
    <x v="3"/>
    <x v="2"/>
    <s v="Home"/>
    <x v="0"/>
    <b v="1"/>
    <n v="14"/>
    <n v="74.2"/>
    <n v="25311.759999999998"/>
    <n v="0.51400000000000001"/>
    <n v="13010.244639999999"/>
    <n v="54"/>
    <s v="F"/>
    <x v="1"/>
  </r>
  <r>
    <s v="P00210"/>
    <d v="2024-10-19T00:00:00"/>
    <d v="2024-10-26T00:00:00"/>
    <n v="7"/>
    <x v="1"/>
    <x v="5"/>
    <s v="Home"/>
    <x v="2"/>
    <b v="0"/>
    <m/>
    <n v="82.4"/>
    <n v="20291.36"/>
    <n v="0.433"/>
    <n v="8786.1588800000009"/>
    <n v="71"/>
    <s v="M"/>
    <x v="0"/>
  </r>
  <r>
    <s v="P00211"/>
    <d v="2023-09-25T00:00:00"/>
    <d v="2023-09-28T00:00:00"/>
    <n v="3"/>
    <x v="6"/>
    <x v="1"/>
    <s v="Home"/>
    <x v="0"/>
    <b v="0"/>
    <m/>
    <n v="83.7"/>
    <n v="37321.019999999997"/>
    <n v="0.66500000000000004"/>
    <n v="24818.478299999999"/>
    <n v="69"/>
    <s v="F"/>
    <x v="0"/>
  </r>
  <r>
    <s v="P00212"/>
    <d v="2024-04-30T00:00:00"/>
    <d v="2024-05-01T00:00:00"/>
    <n v="1"/>
    <x v="5"/>
    <x v="0"/>
    <s v="Home"/>
    <x v="2"/>
    <b v="1"/>
    <n v="7"/>
    <n v="81.8"/>
    <n v="27156.59"/>
    <n v="0.47"/>
    <n v="12763.597299999999"/>
    <n v="56"/>
    <s v="M"/>
    <x v="1"/>
  </r>
  <r>
    <s v="P00213"/>
    <d v="2023-07-06T00:00:00"/>
    <d v="2023-07-08T00:00:00"/>
    <n v="2"/>
    <x v="2"/>
    <x v="1"/>
    <s v="Home"/>
    <x v="0"/>
    <b v="0"/>
    <m/>
    <n v="81"/>
    <n v="19640.43"/>
    <n v="0.52400000000000002"/>
    <n v="10291.58532"/>
    <n v="67"/>
    <s v="F"/>
    <x v="0"/>
  </r>
  <r>
    <s v="P00214"/>
    <d v="2024-05-03T00:00:00"/>
    <d v="2024-05-08T00:00:00"/>
    <n v="5"/>
    <x v="1"/>
    <x v="4"/>
    <s v="Home"/>
    <x v="0"/>
    <b v="0"/>
    <m/>
    <n v="84.5"/>
    <n v="4823.32"/>
    <n v="0.41899999999999998"/>
    <n v="2020.9710799999998"/>
    <n v="66"/>
    <s v="F"/>
    <x v="0"/>
  </r>
  <r>
    <s v="P00215"/>
    <d v="2023-06-23T00:00:00"/>
    <d v="2023-06-24T00:00:00"/>
    <n v="1"/>
    <x v="0"/>
    <x v="3"/>
    <s v="Home"/>
    <x v="0"/>
    <b v="0"/>
    <m/>
    <n v="78.400000000000006"/>
    <n v="25549.439999999999"/>
    <n v="0.46"/>
    <n v="11752.742399999999"/>
    <n v="55"/>
    <s v="M"/>
    <x v="0"/>
  </r>
  <r>
    <s v="P00216"/>
    <d v="2023-03-19T00:00:00"/>
    <d v="2023-03-31T00:00:00"/>
    <n v="12"/>
    <x v="6"/>
    <x v="2"/>
    <s v="Rehab"/>
    <x v="1"/>
    <b v="0"/>
    <m/>
    <n v="96.5"/>
    <n v="36427.4"/>
    <n v="0.40300000000000002"/>
    <n v="14680.242200000001"/>
    <n v="67"/>
    <s v="F"/>
    <x v="0"/>
  </r>
  <r>
    <s v="P00217"/>
    <d v="2023-06-11T00:00:00"/>
    <d v="2023-06-15T00:00:00"/>
    <n v="4"/>
    <x v="2"/>
    <x v="5"/>
    <s v="Home"/>
    <x v="1"/>
    <b v="0"/>
    <m/>
    <n v="71.5"/>
    <n v="22006.639999999999"/>
    <n v="0.69899999999999995"/>
    <n v="15382.641359999998"/>
    <n v="72"/>
    <s v="M"/>
    <x v="0"/>
  </r>
  <r>
    <s v="P00218"/>
    <d v="2023-03-30T00:00:00"/>
    <d v="2023-04-08T00:00:00"/>
    <n v="9"/>
    <x v="0"/>
    <x v="5"/>
    <s v="Home"/>
    <x v="0"/>
    <b v="0"/>
    <m/>
    <n v="88.4"/>
    <n v="6381.58"/>
    <n v="0.54800000000000004"/>
    <n v="3497.1058400000002"/>
    <n v="87"/>
    <s v="M"/>
    <x v="0"/>
  </r>
  <r>
    <s v="P00219"/>
    <d v="2024-06-30T00:00:00"/>
    <d v="2024-07-07T00:00:00"/>
    <n v="7"/>
    <x v="4"/>
    <x v="3"/>
    <s v="Rehab"/>
    <x v="0"/>
    <b v="0"/>
    <m/>
    <n v="82.7"/>
    <n v="20637.73"/>
    <n v="0.36"/>
    <n v="7429.5827999999992"/>
    <n v="70"/>
    <s v="F"/>
    <x v="0"/>
  </r>
  <r>
    <s v="P00220"/>
    <d v="2023-01-29T00:00:00"/>
    <d v="2023-02-04T00:00:00"/>
    <n v="6"/>
    <x v="0"/>
    <x v="4"/>
    <s v="Home"/>
    <x v="2"/>
    <b v="0"/>
    <m/>
    <n v="72.900000000000006"/>
    <n v="5408.31"/>
    <n v="0.46800000000000003"/>
    <n v="2531.0890800000002"/>
    <n v="56"/>
    <s v="F"/>
    <x v="0"/>
  </r>
  <r>
    <s v="P00221"/>
    <d v="2024-08-11T00:00:00"/>
    <d v="2024-08-20T00:00:00"/>
    <n v="9"/>
    <x v="6"/>
    <x v="3"/>
    <s v="Rehab"/>
    <x v="0"/>
    <b v="0"/>
    <m/>
    <n v="74.900000000000006"/>
    <n v="16504.25"/>
    <n v="0.68500000000000005"/>
    <n v="11305.411250000001"/>
    <n v="83"/>
    <s v="M"/>
    <x v="0"/>
  </r>
  <r>
    <s v="P00222"/>
    <d v="2023-11-26T00:00:00"/>
    <d v="2023-12-03T00:00:00"/>
    <n v="7"/>
    <x v="0"/>
    <x v="2"/>
    <s v="SNF"/>
    <x v="0"/>
    <b v="0"/>
    <m/>
    <n v="88.8"/>
    <n v="14795.02"/>
    <n v="0.38500000000000001"/>
    <n v="5696.0826999999999"/>
    <n v="76"/>
    <s v="M"/>
    <x v="0"/>
  </r>
  <r>
    <s v="P00223"/>
    <d v="2024-03-11T00:00:00"/>
    <d v="2024-03-13T00:00:00"/>
    <n v="2"/>
    <x v="4"/>
    <x v="1"/>
    <s v="Rehab"/>
    <x v="0"/>
    <b v="0"/>
    <m/>
    <n v="82.2"/>
    <n v="35284.629999999997"/>
    <n v="0.66600000000000004"/>
    <n v="23499.563579999998"/>
    <n v="50"/>
    <s v="F"/>
    <x v="0"/>
  </r>
  <r>
    <s v="P00224"/>
    <d v="2024-09-26T00:00:00"/>
    <d v="2024-10-04T00:00:00"/>
    <n v="8"/>
    <x v="1"/>
    <x v="2"/>
    <s v="SNF"/>
    <x v="0"/>
    <b v="0"/>
    <m/>
    <n v="80.7"/>
    <n v="16378.15"/>
    <n v="0.45900000000000002"/>
    <n v="7517.5708500000001"/>
    <n v="75"/>
    <s v="F"/>
    <x v="0"/>
  </r>
  <r>
    <s v="P00225"/>
    <d v="2023-05-03T00:00:00"/>
    <d v="2023-05-08T00:00:00"/>
    <n v="5"/>
    <x v="3"/>
    <x v="5"/>
    <s v="Home"/>
    <x v="0"/>
    <b v="0"/>
    <m/>
    <n v="88.8"/>
    <n v="34365.589999999997"/>
    <n v="0.39500000000000002"/>
    <n v="13574.40805"/>
    <n v="53"/>
    <s v="F"/>
    <x v="0"/>
  </r>
  <r>
    <s v="P00226"/>
    <d v="2024-03-31T00:00:00"/>
    <d v="2024-04-03T00:00:00"/>
    <n v="3"/>
    <x v="2"/>
    <x v="3"/>
    <s v="Rehab"/>
    <x v="1"/>
    <b v="0"/>
    <m/>
    <n v="74.7"/>
    <n v="28987.62"/>
    <n v="0.49099999999999999"/>
    <n v="14232.921419999999"/>
    <n v="59"/>
    <s v="M"/>
    <x v="0"/>
  </r>
  <r>
    <s v="P00227"/>
    <d v="2024-09-15T00:00:00"/>
    <d v="2024-09-19T00:00:00"/>
    <n v="4"/>
    <x v="5"/>
    <x v="2"/>
    <s v="Home Health"/>
    <x v="0"/>
    <b v="0"/>
    <m/>
    <n v="99"/>
    <n v="14148.17"/>
    <n v="0.46"/>
    <n v="6508.1582000000008"/>
    <n v="77"/>
    <s v="F"/>
    <x v="0"/>
  </r>
  <r>
    <s v="P00228"/>
    <d v="2023-06-18T00:00:00"/>
    <d v="2023-06-23T00:00:00"/>
    <n v="5"/>
    <x v="6"/>
    <x v="5"/>
    <s v="SNF"/>
    <x v="2"/>
    <b v="0"/>
    <m/>
    <n v="86.9"/>
    <n v="16893.47"/>
    <n v="0.47199999999999998"/>
    <n v="7973.7178400000003"/>
    <n v="93"/>
    <s v="F"/>
    <x v="0"/>
  </r>
  <r>
    <s v="P00229"/>
    <d v="2024-09-03T00:00:00"/>
    <d v="2024-09-12T00:00:00"/>
    <n v="9"/>
    <x v="6"/>
    <x v="3"/>
    <s v="SNF"/>
    <x v="0"/>
    <b v="0"/>
    <m/>
    <n v="95"/>
    <n v="36186.42"/>
    <n v="0.61599999999999999"/>
    <n v="22290.834719999999"/>
    <n v="70"/>
    <s v="F"/>
    <x v="0"/>
  </r>
  <r>
    <s v="P00230"/>
    <d v="2024-04-19T00:00:00"/>
    <d v="2024-04-24T00:00:00"/>
    <n v="5"/>
    <x v="4"/>
    <x v="3"/>
    <s v="Home"/>
    <x v="1"/>
    <b v="0"/>
    <m/>
    <n v="90.5"/>
    <n v="19372.689999999999"/>
    <n v="0.60599999999999998"/>
    <n v="11739.850139999999"/>
    <n v="62"/>
    <s v="F"/>
    <x v="0"/>
  </r>
  <r>
    <s v="P00231"/>
    <d v="2023-10-09T00:00:00"/>
    <d v="2023-10-16T00:00:00"/>
    <n v="7"/>
    <x v="6"/>
    <x v="1"/>
    <s v="Home"/>
    <x v="2"/>
    <b v="0"/>
    <m/>
    <n v="97"/>
    <n v="16481.64"/>
    <n v="0.35799999999999998"/>
    <n v="5900.4271199999994"/>
    <n v="72"/>
    <s v="F"/>
    <x v="0"/>
  </r>
  <r>
    <s v="P00232"/>
    <d v="2024-08-12T00:00:00"/>
    <d v="2024-08-16T00:00:00"/>
    <n v="4"/>
    <x v="2"/>
    <x v="3"/>
    <s v="SNF"/>
    <x v="3"/>
    <b v="0"/>
    <m/>
    <n v="95.5"/>
    <n v="4660.92"/>
    <n v="0.442"/>
    <n v="2060.12664"/>
    <n v="71"/>
    <s v="F"/>
    <x v="0"/>
  </r>
  <r>
    <s v="P00233"/>
    <d v="2023-07-26T00:00:00"/>
    <d v="2023-08-05T00:00:00"/>
    <n v="10"/>
    <x v="4"/>
    <x v="0"/>
    <s v="Rehab"/>
    <x v="0"/>
    <b v="0"/>
    <m/>
    <n v="91"/>
    <n v="37524.33"/>
    <n v="0.52100000000000002"/>
    <n v="19550.175930000001"/>
    <n v="53"/>
    <s v="M"/>
    <x v="0"/>
  </r>
  <r>
    <s v="P00234"/>
    <d v="2024-03-31T00:00:00"/>
    <d v="2024-04-03T00:00:00"/>
    <n v="3"/>
    <x v="3"/>
    <x v="3"/>
    <s v="Home"/>
    <x v="0"/>
    <b v="0"/>
    <m/>
    <n v="83"/>
    <n v="22562.62"/>
    <n v="0.54100000000000004"/>
    <n v="12206.377420000001"/>
    <n v="64"/>
    <s v="F"/>
    <x v="0"/>
  </r>
  <r>
    <s v="P00235"/>
    <d v="2023-04-22T00:00:00"/>
    <d v="2023-04-24T00:00:00"/>
    <n v="2"/>
    <x v="6"/>
    <x v="2"/>
    <s v="Home"/>
    <x v="0"/>
    <b v="0"/>
    <m/>
    <n v="75.099999999999994"/>
    <n v="7955.72"/>
    <n v="0.58899999999999997"/>
    <n v="4685.9190799999997"/>
    <n v="47"/>
    <s v="M"/>
    <x v="0"/>
  </r>
  <r>
    <s v="P00236"/>
    <d v="2024-05-24T00:00:00"/>
    <d v="2024-06-03T00:00:00"/>
    <n v="10"/>
    <x v="1"/>
    <x v="2"/>
    <s v="Rehab"/>
    <x v="0"/>
    <b v="0"/>
    <m/>
    <n v="82"/>
    <n v="22504.66"/>
    <n v="0.61599999999999999"/>
    <n v="13862.870559999999"/>
    <n v="76"/>
    <s v="F"/>
    <x v="0"/>
  </r>
  <r>
    <s v="P00237"/>
    <d v="2024-03-25T00:00:00"/>
    <d v="2024-03-30T00:00:00"/>
    <n v="5"/>
    <x v="2"/>
    <x v="4"/>
    <s v="Home"/>
    <x v="1"/>
    <b v="0"/>
    <m/>
    <n v="81.099999999999994"/>
    <n v="32548.15"/>
    <n v="0.48699999999999999"/>
    <n v="15850.949050000001"/>
    <n v="48"/>
    <s v="M"/>
    <x v="0"/>
  </r>
  <r>
    <s v="P00238"/>
    <d v="2024-05-02T00:00:00"/>
    <d v="2024-05-16T00:00:00"/>
    <n v="14"/>
    <x v="3"/>
    <x v="4"/>
    <s v="Home"/>
    <x v="1"/>
    <b v="1"/>
    <n v="7"/>
    <n v="84"/>
    <n v="16333.68"/>
    <n v="0.495"/>
    <n v="8085.1715999999997"/>
    <n v="53"/>
    <s v="F"/>
    <x v="1"/>
  </r>
  <r>
    <s v="P00239"/>
    <d v="2024-12-25T00:00:00"/>
    <d v="2024-12-30T00:00:00"/>
    <n v="5"/>
    <x v="2"/>
    <x v="0"/>
    <s v="Home"/>
    <x v="2"/>
    <b v="0"/>
    <m/>
    <n v="83.8"/>
    <n v="39164.559999999998"/>
    <n v="0.55700000000000005"/>
    <n v="21814.659920000002"/>
    <n v="65"/>
    <s v="F"/>
    <x v="0"/>
  </r>
  <r>
    <s v="P00240"/>
    <d v="2024-09-12T00:00:00"/>
    <d v="2024-09-15T00:00:00"/>
    <n v="3"/>
    <x v="2"/>
    <x v="5"/>
    <s v="Home"/>
    <x v="2"/>
    <b v="0"/>
    <m/>
    <n v="84.4"/>
    <n v="30682.67"/>
    <n v="0.64400000000000002"/>
    <n v="19759.639479999998"/>
    <n v="50"/>
    <s v="M"/>
    <x v="0"/>
  </r>
  <r>
    <s v="P00241"/>
    <d v="2024-08-03T00:00:00"/>
    <d v="2024-08-10T00:00:00"/>
    <n v="7"/>
    <x v="4"/>
    <x v="3"/>
    <s v="Home"/>
    <x v="0"/>
    <b v="0"/>
    <m/>
    <n v="83.1"/>
    <n v="30051.919999999998"/>
    <n v="0.69699999999999995"/>
    <n v="20946.188239999996"/>
    <n v="48"/>
    <s v="M"/>
    <x v="0"/>
  </r>
  <r>
    <s v="P00242"/>
    <d v="2024-08-17T00:00:00"/>
    <d v="2024-08-20T00:00:00"/>
    <n v="3"/>
    <x v="3"/>
    <x v="1"/>
    <s v="Home"/>
    <x v="1"/>
    <b v="0"/>
    <m/>
    <n v="78.599999999999994"/>
    <n v="21654.31"/>
    <n v="0.65700000000000003"/>
    <n v="14226.881670000001"/>
    <n v="81"/>
    <s v="M"/>
    <x v="0"/>
  </r>
  <r>
    <s v="P00243"/>
    <d v="2024-04-29T00:00:00"/>
    <d v="2024-05-06T00:00:00"/>
    <n v="7"/>
    <x v="5"/>
    <x v="5"/>
    <s v="Home Health"/>
    <x v="1"/>
    <b v="0"/>
    <m/>
    <n v="98.5"/>
    <n v="25472.13"/>
    <n v="0.36799999999999999"/>
    <n v="9373.743840000001"/>
    <n v="48"/>
    <s v="F"/>
    <x v="0"/>
  </r>
  <r>
    <s v="P00244"/>
    <d v="2023-06-14T00:00:00"/>
    <d v="2023-06-16T00:00:00"/>
    <n v="2"/>
    <x v="2"/>
    <x v="1"/>
    <s v="SNF"/>
    <x v="0"/>
    <b v="0"/>
    <m/>
    <n v="88.2"/>
    <n v="10555.91"/>
    <n v="0.64400000000000002"/>
    <n v="6798.0060400000002"/>
    <n v="57"/>
    <s v="F"/>
    <x v="0"/>
  </r>
  <r>
    <s v="P00245"/>
    <d v="2024-08-06T00:00:00"/>
    <d v="2024-08-12T00:00:00"/>
    <n v="6"/>
    <x v="4"/>
    <x v="2"/>
    <s v="Home"/>
    <x v="2"/>
    <b v="0"/>
    <m/>
    <n v="97.1"/>
    <n v="12353.01"/>
    <n v="0.57299999999999995"/>
    <n v="7078.2747299999992"/>
    <n v="38"/>
    <s v="M"/>
    <x v="0"/>
  </r>
  <r>
    <s v="P00246"/>
    <d v="2024-04-19T00:00:00"/>
    <d v="2024-04-24T00:00:00"/>
    <n v="5"/>
    <x v="0"/>
    <x v="2"/>
    <s v="Home"/>
    <x v="0"/>
    <b v="1"/>
    <n v="21"/>
    <n v="73.599999999999994"/>
    <n v="33011.22"/>
    <n v="0.61199999999999999"/>
    <n v="20202.86664"/>
    <n v="52"/>
    <s v="F"/>
    <x v="1"/>
  </r>
  <r>
    <s v="P00247"/>
    <d v="2023-08-18T00:00:00"/>
    <d v="2023-08-23T00:00:00"/>
    <n v="5"/>
    <x v="3"/>
    <x v="4"/>
    <s v="SNF"/>
    <x v="2"/>
    <b v="0"/>
    <m/>
    <n v="87.9"/>
    <n v="15037.69"/>
    <n v="0.56100000000000005"/>
    <n v="8436.1440900000016"/>
    <n v="79"/>
    <s v="F"/>
    <x v="0"/>
  </r>
  <r>
    <s v="P00248"/>
    <d v="2023-05-31T00:00:00"/>
    <d v="2023-06-06T00:00:00"/>
    <n v="6"/>
    <x v="5"/>
    <x v="1"/>
    <s v="SNF"/>
    <x v="2"/>
    <b v="1"/>
    <n v="30"/>
    <n v="77.900000000000006"/>
    <n v="31780.51"/>
    <n v="0.59399999999999997"/>
    <n v="18877.622939999997"/>
    <n v="51"/>
    <s v="M"/>
    <x v="1"/>
  </r>
  <r>
    <s v="P00249"/>
    <d v="2023-08-23T00:00:00"/>
    <d v="2023-08-27T00:00:00"/>
    <n v="4"/>
    <x v="5"/>
    <x v="4"/>
    <s v="Home"/>
    <x v="2"/>
    <b v="0"/>
    <m/>
    <n v="75.2"/>
    <n v="28360.92"/>
    <n v="0.56200000000000006"/>
    <n v="15938.83704"/>
    <n v="72"/>
    <s v="M"/>
    <x v="0"/>
  </r>
  <r>
    <s v="P00250"/>
    <d v="2023-07-03T00:00:00"/>
    <d v="2023-07-07T00:00:00"/>
    <n v="4"/>
    <x v="0"/>
    <x v="4"/>
    <s v="Rehab"/>
    <x v="0"/>
    <b v="0"/>
    <m/>
    <n v="93.9"/>
    <n v="27897.49"/>
    <n v="0.438"/>
    <n v="12219.100620000001"/>
    <n v="66"/>
    <s v="M"/>
    <x v="0"/>
  </r>
  <r>
    <s v="P00251"/>
    <d v="2023-04-05T00:00:00"/>
    <d v="2023-04-11T00:00:00"/>
    <n v="6"/>
    <x v="4"/>
    <x v="4"/>
    <s v="Home"/>
    <x v="2"/>
    <b v="0"/>
    <m/>
    <n v="76.7"/>
    <n v="37520.03"/>
    <n v="0.59399999999999997"/>
    <n v="22286.897819999998"/>
    <n v="53"/>
    <s v="F"/>
    <x v="0"/>
  </r>
  <r>
    <s v="P00252"/>
    <d v="2023-11-12T00:00:00"/>
    <d v="2023-11-15T00:00:00"/>
    <n v="3"/>
    <x v="1"/>
    <x v="0"/>
    <s v="Home"/>
    <x v="2"/>
    <b v="0"/>
    <m/>
    <n v="75.900000000000006"/>
    <n v="4595.17"/>
    <n v="0.48299999999999998"/>
    <n v="2219.46711"/>
    <n v="80"/>
    <s v="F"/>
    <x v="0"/>
  </r>
  <r>
    <s v="P00253"/>
    <d v="2023-01-26T00:00:00"/>
    <d v="2023-01-28T00:00:00"/>
    <n v="2"/>
    <x v="2"/>
    <x v="5"/>
    <s v="Home"/>
    <x v="1"/>
    <b v="0"/>
    <m/>
    <n v="74.099999999999994"/>
    <n v="17996.71"/>
    <n v="0.42199999999999999"/>
    <n v="7594.6116199999997"/>
    <n v="53"/>
    <s v="F"/>
    <x v="0"/>
  </r>
  <r>
    <s v="P00254"/>
    <d v="2024-02-11T00:00:00"/>
    <d v="2024-02-15T00:00:00"/>
    <n v="4"/>
    <x v="0"/>
    <x v="5"/>
    <s v="Rehab"/>
    <x v="1"/>
    <b v="0"/>
    <m/>
    <n v="88.7"/>
    <n v="21893.98"/>
    <n v="0.42199999999999999"/>
    <n v="9239.2595600000004"/>
    <n v="48"/>
    <s v="F"/>
    <x v="0"/>
  </r>
  <r>
    <s v="P00255"/>
    <d v="2024-05-11T00:00:00"/>
    <d v="2024-05-15T00:00:00"/>
    <n v="4"/>
    <x v="6"/>
    <x v="4"/>
    <s v="Rehab"/>
    <x v="2"/>
    <b v="0"/>
    <m/>
    <n v="84.2"/>
    <n v="25767.24"/>
    <n v="0.56000000000000005"/>
    <n v="14429.654400000003"/>
    <n v="64"/>
    <s v="F"/>
    <x v="0"/>
  </r>
  <r>
    <s v="P00256"/>
    <d v="2023-01-26T00:00:00"/>
    <d v="2023-01-31T00:00:00"/>
    <n v="5"/>
    <x v="3"/>
    <x v="0"/>
    <s v="Home Health"/>
    <x v="2"/>
    <b v="1"/>
    <n v="30"/>
    <n v="76.5"/>
    <n v="25540.240000000002"/>
    <n v="0.41699999999999998"/>
    <n v="10650.28008"/>
    <n v="67"/>
    <s v="F"/>
    <x v="1"/>
  </r>
  <r>
    <s v="P00257"/>
    <d v="2023-08-06T00:00:00"/>
    <d v="2023-08-10T00:00:00"/>
    <n v="4"/>
    <x v="2"/>
    <x v="2"/>
    <s v="Home"/>
    <x v="0"/>
    <b v="1"/>
    <n v="14"/>
    <n v="86.4"/>
    <n v="10439.790000000001"/>
    <n v="0.53600000000000003"/>
    <n v="5595.7274400000006"/>
    <n v="83"/>
    <s v="M"/>
    <x v="1"/>
  </r>
  <r>
    <s v="P00258"/>
    <d v="2023-06-17T00:00:00"/>
    <d v="2023-06-21T00:00:00"/>
    <n v="4"/>
    <x v="0"/>
    <x v="5"/>
    <s v="Home Health"/>
    <x v="0"/>
    <b v="0"/>
    <m/>
    <n v="90.1"/>
    <n v="4564.9399999999996"/>
    <n v="0.69299999999999995"/>
    <n v="3163.5034199999996"/>
    <n v="73"/>
    <s v="F"/>
    <x v="0"/>
  </r>
  <r>
    <s v="P00259"/>
    <d v="2023-06-21T00:00:00"/>
    <d v="2023-06-27T00:00:00"/>
    <n v="6"/>
    <x v="3"/>
    <x v="1"/>
    <s v="Home"/>
    <x v="0"/>
    <b v="1"/>
    <n v="7"/>
    <n v="84.4"/>
    <n v="15639.53"/>
    <n v="0.61399999999999999"/>
    <n v="9602.6714200000006"/>
    <n v="34"/>
    <s v="F"/>
    <x v="1"/>
  </r>
  <r>
    <s v="P00260"/>
    <d v="2023-06-10T00:00:00"/>
    <d v="2023-06-13T00:00:00"/>
    <n v="3"/>
    <x v="0"/>
    <x v="2"/>
    <s v="Home"/>
    <x v="0"/>
    <b v="1"/>
    <n v="21"/>
    <n v="82.1"/>
    <n v="8951.9599999999991"/>
    <n v="0.63400000000000001"/>
    <n v="5675.5426399999997"/>
    <n v="65"/>
    <s v="M"/>
    <x v="1"/>
  </r>
  <r>
    <s v="P00261"/>
    <d v="2024-12-16T00:00:00"/>
    <d v="2024-12-21T00:00:00"/>
    <n v="5"/>
    <x v="3"/>
    <x v="1"/>
    <s v="Home"/>
    <x v="0"/>
    <b v="1"/>
    <n v="30"/>
    <n v="82.1"/>
    <n v="24128.71"/>
    <n v="0.39700000000000002"/>
    <n v="9579.0978699999996"/>
    <n v="58"/>
    <s v="M"/>
    <x v="1"/>
  </r>
  <r>
    <s v="P00262"/>
    <d v="2023-09-13T00:00:00"/>
    <d v="2023-09-17T00:00:00"/>
    <n v="4"/>
    <x v="6"/>
    <x v="2"/>
    <s v="Home"/>
    <x v="2"/>
    <b v="0"/>
    <m/>
    <n v="87.1"/>
    <n v="27301.35"/>
    <n v="0.47799999999999998"/>
    <n v="13050.045299999998"/>
    <n v="56"/>
    <s v="M"/>
    <x v="0"/>
  </r>
  <r>
    <s v="P00263"/>
    <d v="2023-07-03T00:00:00"/>
    <d v="2023-07-05T00:00:00"/>
    <n v="2"/>
    <x v="2"/>
    <x v="3"/>
    <s v="Home"/>
    <x v="0"/>
    <b v="0"/>
    <m/>
    <n v="88.6"/>
    <n v="39213.22"/>
    <n v="0.57199999999999995"/>
    <n v="22429.96184"/>
    <n v="37"/>
    <s v="M"/>
    <x v="0"/>
  </r>
  <r>
    <s v="P00264"/>
    <d v="2023-05-19T00:00:00"/>
    <d v="2023-05-24T00:00:00"/>
    <n v="5"/>
    <x v="4"/>
    <x v="1"/>
    <s v="Home"/>
    <x v="3"/>
    <b v="0"/>
    <m/>
    <n v="100"/>
    <n v="24958.68"/>
    <n v="0.38100000000000001"/>
    <n v="9509.2570799999994"/>
    <n v="61"/>
    <s v="F"/>
    <x v="0"/>
  </r>
  <r>
    <s v="P00265"/>
    <d v="2023-09-05T00:00:00"/>
    <d v="2023-09-11T00:00:00"/>
    <n v="6"/>
    <x v="2"/>
    <x v="0"/>
    <s v="Expired"/>
    <x v="0"/>
    <b v="0"/>
    <m/>
    <n v="89.3"/>
    <n v="35130.269999999997"/>
    <n v="0.36699999999999999"/>
    <n v="12892.809089999999"/>
    <n v="46"/>
    <s v="M"/>
    <x v="0"/>
  </r>
  <r>
    <s v="P00266"/>
    <d v="2024-06-21T00:00:00"/>
    <d v="2024-06-27T00:00:00"/>
    <n v="6"/>
    <x v="2"/>
    <x v="1"/>
    <s v="Home"/>
    <x v="0"/>
    <b v="0"/>
    <m/>
    <n v="88.1"/>
    <n v="11721.65"/>
    <n v="0.371"/>
    <n v="4348.7321499999998"/>
    <n v="54"/>
    <s v="F"/>
    <x v="0"/>
  </r>
  <r>
    <s v="P00267"/>
    <d v="2024-02-11T00:00:00"/>
    <d v="2024-02-13T00:00:00"/>
    <n v="2"/>
    <x v="6"/>
    <x v="2"/>
    <s v="Home"/>
    <x v="0"/>
    <b v="0"/>
    <m/>
    <n v="95.4"/>
    <n v="21101.85"/>
    <n v="0.51"/>
    <n v="10761.943499999999"/>
    <n v="43"/>
    <s v="M"/>
    <x v="0"/>
  </r>
  <r>
    <s v="P00268"/>
    <d v="2024-02-09T00:00:00"/>
    <d v="2024-02-21T00:00:00"/>
    <n v="12"/>
    <x v="2"/>
    <x v="1"/>
    <s v="Home"/>
    <x v="0"/>
    <b v="0"/>
    <m/>
    <n v="82.7"/>
    <n v="14094.54"/>
    <n v="0.42"/>
    <n v="5919.7067999999999"/>
    <n v="77"/>
    <s v="F"/>
    <x v="0"/>
  </r>
  <r>
    <s v="P00269"/>
    <d v="2024-05-26T00:00:00"/>
    <d v="2024-05-29T00:00:00"/>
    <n v="3"/>
    <x v="2"/>
    <x v="0"/>
    <s v="Rehab"/>
    <x v="1"/>
    <b v="1"/>
    <n v="21"/>
    <n v="100"/>
    <n v="30788.94"/>
    <n v="0.67900000000000005"/>
    <n v="20905.690259999999"/>
    <n v="87"/>
    <s v="M"/>
    <x v="1"/>
  </r>
  <r>
    <s v="P00270"/>
    <d v="2024-10-03T00:00:00"/>
    <d v="2024-10-05T00:00:00"/>
    <n v="2"/>
    <x v="4"/>
    <x v="5"/>
    <s v="Home"/>
    <x v="1"/>
    <b v="0"/>
    <m/>
    <n v="80.5"/>
    <n v="12302.18"/>
    <n v="0.55700000000000005"/>
    <n v="6852.314260000001"/>
    <n v="80"/>
    <s v="M"/>
    <x v="0"/>
  </r>
  <r>
    <s v="P00271"/>
    <d v="2024-08-13T00:00:00"/>
    <d v="2024-08-21T00:00:00"/>
    <n v="8"/>
    <x v="3"/>
    <x v="2"/>
    <s v="Rehab"/>
    <x v="0"/>
    <b v="0"/>
    <m/>
    <n v="81.900000000000006"/>
    <n v="9290.18"/>
    <n v="0.48199999999999998"/>
    <n v="4477.8667599999999"/>
    <n v="89"/>
    <s v="M"/>
    <x v="0"/>
  </r>
  <r>
    <s v="P00272"/>
    <d v="2024-09-18T00:00:00"/>
    <d v="2024-09-23T00:00:00"/>
    <n v="5"/>
    <x v="0"/>
    <x v="2"/>
    <s v="Home"/>
    <x v="0"/>
    <b v="0"/>
    <m/>
    <n v="86.6"/>
    <n v="27672.71"/>
    <n v="0.48099999999999998"/>
    <n v="13310.573509999998"/>
    <n v="70"/>
    <s v="F"/>
    <x v="0"/>
  </r>
  <r>
    <s v="P00273"/>
    <d v="2023-05-06T00:00:00"/>
    <d v="2023-05-16T00:00:00"/>
    <n v="10"/>
    <x v="5"/>
    <x v="4"/>
    <s v="Home"/>
    <x v="2"/>
    <b v="0"/>
    <m/>
    <n v="85.6"/>
    <n v="18764.18"/>
    <n v="0.56799999999999995"/>
    <n v="10658.054239999999"/>
    <n v="69"/>
    <s v="M"/>
    <x v="0"/>
  </r>
  <r>
    <s v="P00274"/>
    <d v="2023-11-26T00:00:00"/>
    <d v="2023-12-05T00:00:00"/>
    <n v="9"/>
    <x v="1"/>
    <x v="1"/>
    <s v="Rehab"/>
    <x v="2"/>
    <b v="0"/>
    <m/>
    <n v="100"/>
    <n v="5164.1499999999996"/>
    <n v="0.66800000000000004"/>
    <n v="3449.6522"/>
    <n v="42"/>
    <s v="F"/>
    <x v="0"/>
  </r>
  <r>
    <s v="P00275"/>
    <d v="2024-03-02T00:00:00"/>
    <d v="2024-03-06T00:00:00"/>
    <n v="4"/>
    <x v="6"/>
    <x v="1"/>
    <s v="Home"/>
    <x v="0"/>
    <b v="0"/>
    <m/>
    <n v="68.400000000000006"/>
    <n v="31280.87"/>
    <n v="0.61699999999999999"/>
    <n v="19300.29679"/>
    <n v="75"/>
    <s v="F"/>
    <x v="0"/>
  </r>
  <r>
    <s v="P00276"/>
    <d v="2023-06-22T00:00:00"/>
    <d v="2023-06-30T00:00:00"/>
    <n v="8"/>
    <x v="5"/>
    <x v="1"/>
    <s v="Home"/>
    <x v="2"/>
    <b v="0"/>
    <m/>
    <n v="77.3"/>
    <n v="7835.55"/>
    <n v="0.64500000000000002"/>
    <n v="5053.9297500000002"/>
    <n v="81"/>
    <s v="F"/>
    <x v="0"/>
  </r>
  <r>
    <s v="P00277"/>
    <d v="2024-10-25T00:00:00"/>
    <d v="2024-10-31T00:00:00"/>
    <n v="6"/>
    <x v="3"/>
    <x v="1"/>
    <s v="Rehab"/>
    <x v="2"/>
    <b v="1"/>
    <n v="14"/>
    <n v="93.8"/>
    <n v="19913.22"/>
    <n v="0.54600000000000004"/>
    <n v="10872.618120000001"/>
    <n v="44"/>
    <s v="F"/>
    <x v="1"/>
  </r>
  <r>
    <s v="P00278"/>
    <d v="2024-03-30T00:00:00"/>
    <d v="2024-04-03T00:00:00"/>
    <n v="4"/>
    <x v="6"/>
    <x v="1"/>
    <s v="SNF"/>
    <x v="0"/>
    <b v="0"/>
    <m/>
    <n v="93.2"/>
    <n v="7914.66"/>
    <n v="0.50600000000000001"/>
    <n v="4004.8179599999999"/>
    <n v="83"/>
    <s v="M"/>
    <x v="0"/>
  </r>
  <r>
    <s v="P00279"/>
    <d v="2024-08-27T00:00:00"/>
    <d v="2024-09-01T00:00:00"/>
    <n v="5"/>
    <x v="5"/>
    <x v="5"/>
    <s v="Home"/>
    <x v="2"/>
    <b v="1"/>
    <n v="21"/>
    <n v="94"/>
    <n v="36065.86"/>
    <n v="0.45400000000000001"/>
    <n v="16373.900440000001"/>
    <n v="48"/>
    <s v="F"/>
    <x v="1"/>
  </r>
  <r>
    <s v="P00280"/>
    <d v="2024-04-11T00:00:00"/>
    <d v="2024-04-19T00:00:00"/>
    <n v="8"/>
    <x v="6"/>
    <x v="1"/>
    <s v="Home"/>
    <x v="2"/>
    <b v="0"/>
    <m/>
    <n v="82.5"/>
    <n v="38870.230000000003"/>
    <n v="0.47299999999999998"/>
    <n v="18385.61879"/>
    <n v="81"/>
    <s v="F"/>
    <x v="0"/>
  </r>
  <r>
    <s v="P00281"/>
    <d v="2023-09-25T00:00:00"/>
    <d v="2023-09-30T00:00:00"/>
    <n v="5"/>
    <x v="2"/>
    <x v="2"/>
    <s v="Rehab"/>
    <x v="0"/>
    <b v="1"/>
    <n v="14"/>
    <n v="79.5"/>
    <n v="3461.43"/>
    <n v="0.49299999999999999"/>
    <n v="1706.4849899999999"/>
    <n v="64"/>
    <s v="M"/>
    <x v="1"/>
  </r>
  <r>
    <s v="P00282"/>
    <d v="2023-09-08T00:00:00"/>
    <d v="2023-09-14T00:00:00"/>
    <n v="6"/>
    <x v="2"/>
    <x v="3"/>
    <s v="SNF"/>
    <x v="0"/>
    <b v="0"/>
    <m/>
    <n v="90.9"/>
    <n v="37867.53"/>
    <n v="0.45500000000000002"/>
    <n v="17229.726149999999"/>
    <n v="50"/>
    <s v="M"/>
    <x v="0"/>
  </r>
  <r>
    <s v="P00283"/>
    <d v="2024-04-12T00:00:00"/>
    <d v="2024-04-17T00:00:00"/>
    <n v="5"/>
    <x v="5"/>
    <x v="0"/>
    <s v="Rehab"/>
    <x v="1"/>
    <b v="0"/>
    <m/>
    <n v="76.099999999999994"/>
    <n v="7713.92"/>
    <n v="0.69399999999999995"/>
    <n v="5353.4604799999997"/>
    <n v="91"/>
    <s v="M"/>
    <x v="0"/>
  </r>
  <r>
    <s v="P00284"/>
    <d v="2023-09-12T00:00:00"/>
    <d v="2023-09-19T00:00:00"/>
    <n v="7"/>
    <x v="3"/>
    <x v="5"/>
    <s v="Rehab"/>
    <x v="1"/>
    <b v="0"/>
    <m/>
    <n v="80.2"/>
    <n v="7899.28"/>
    <n v="0.376"/>
    <n v="2970.1292800000001"/>
    <n v="70"/>
    <s v="F"/>
    <x v="0"/>
  </r>
  <r>
    <s v="P00285"/>
    <d v="2024-05-06T00:00:00"/>
    <d v="2024-05-10T00:00:00"/>
    <n v="4"/>
    <x v="3"/>
    <x v="3"/>
    <s v="Home"/>
    <x v="1"/>
    <b v="0"/>
    <m/>
    <n v="78.2"/>
    <n v="19660.03"/>
    <n v="0.63800000000000001"/>
    <n v="12543.09914"/>
    <n v="49"/>
    <s v="M"/>
    <x v="0"/>
  </r>
  <r>
    <s v="P00286"/>
    <d v="2024-11-02T00:00:00"/>
    <d v="2024-11-07T00:00:00"/>
    <n v="5"/>
    <x v="3"/>
    <x v="5"/>
    <s v="Home Health"/>
    <x v="2"/>
    <b v="0"/>
    <m/>
    <n v="88"/>
    <n v="31302.959999999999"/>
    <n v="0.42699999999999999"/>
    <n v="13366.36392"/>
    <n v="92"/>
    <s v="M"/>
    <x v="0"/>
  </r>
  <r>
    <s v="P00287"/>
    <d v="2024-11-05T00:00:00"/>
    <d v="2024-11-15T00:00:00"/>
    <n v="10"/>
    <x v="5"/>
    <x v="3"/>
    <s v="SNF"/>
    <x v="2"/>
    <b v="0"/>
    <m/>
    <n v="79.3"/>
    <n v="26990.98"/>
    <n v="0.40600000000000003"/>
    <n v="10958.337880000001"/>
    <n v="63"/>
    <s v="F"/>
    <x v="0"/>
  </r>
  <r>
    <s v="P00288"/>
    <d v="2023-03-08T00:00:00"/>
    <d v="2023-03-09T00:00:00"/>
    <n v="1"/>
    <x v="2"/>
    <x v="0"/>
    <s v="Home"/>
    <x v="2"/>
    <b v="1"/>
    <n v="60"/>
    <n v="73.8"/>
    <n v="9496.19"/>
    <n v="0.56699999999999995"/>
    <n v="5384.3397299999997"/>
    <n v="76"/>
    <s v="F"/>
    <x v="0"/>
  </r>
  <r>
    <s v="P00289"/>
    <d v="2023-03-11T00:00:00"/>
    <d v="2023-03-15T00:00:00"/>
    <n v="4"/>
    <x v="0"/>
    <x v="0"/>
    <s v="Home"/>
    <x v="3"/>
    <b v="0"/>
    <m/>
    <n v="89.6"/>
    <n v="35654.300000000003"/>
    <n v="0.53700000000000003"/>
    <n v="19146.359100000001"/>
    <n v="89"/>
    <s v="F"/>
    <x v="0"/>
  </r>
  <r>
    <s v="P00290"/>
    <d v="2024-07-16T00:00:00"/>
    <d v="2024-07-25T00:00:00"/>
    <n v="9"/>
    <x v="4"/>
    <x v="0"/>
    <s v="Home"/>
    <x v="0"/>
    <b v="0"/>
    <m/>
    <n v="98.6"/>
    <n v="3830.79"/>
    <n v="0.55900000000000005"/>
    <n v="2141.4116100000001"/>
    <n v="60"/>
    <s v="F"/>
    <x v="0"/>
  </r>
  <r>
    <s v="P00291"/>
    <d v="2024-05-29T00:00:00"/>
    <d v="2024-06-02T00:00:00"/>
    <n v="4"/>
    <x v="2"/>
    <x v="3"/>
    <s v="Home"/>
    <x v="2"/>
    <b v="0"/>
    <m/>
    <n v="100"/>
    <n v="37550.19"/>
    <n v="0.40200000000000002"/>
    <n v="15095.176380000003"/>
    <n v="53"/>
    <s v="F"/>
    <x v="0"/>
  </r>
  <r>
    <s v="P00292"/>
    <d v="2024-07-12T00:00:00"/>
    <d v="2024-07-14T00:00:00"/>
    <n v="2"/>
    <x v="1"/>
    <x v="3"/>
    <s v="Home"/>
    <x v="0"/>
    <b v="0"/>
    <m/>
    <n v="91.1"/>
    <n v="30376.19"/>
    <n v="0.438"/>
    <n v="13304.771219999999"/>
    <n v="55"/>
    <s v="M"/>
    <x v="0"/>
  </r>
  <r>
    <s v="P00293"/>
    <d v="2023-08-03T00:00:00"/>
    <d v="2023-08-12T00:00:00"/>
    <n v="9"/>
    <x v="6"/>
    <x v="4"/>
    <s v="Home"/>
    <x v="0"/>
    <b v="0"/>
    <m/>
    <n v="73.3"/>
    <n v="6429.39"/>
    <n v="0.52"/>
    <n v="3343.2828000000004"/>
    <n v="59"/>
    <s v="F"/>
    <x v="0"/>
  </r>
  <r>
    <s v="P00294"/>
    <d v="2024-09-27T00:00:00"/>
    <d v="2024-09-29T00:00:00"/>
    <n v="2"/>
    <x v="0"/>
    <x v="3"/>
    <s v="Home"/>
    <x v="2"/>
    <b v="0"/>
    <m/>
    <n v="86.6"/>
    <n v="31418.04"/>
    <n v="0.436"/>
    <n v="13698.265440000001"/>
    <n v="60"/>
    <s v="M"/>
    <x v="0"/>
  </r>
  <r>
    <s v="P00295"/>
    <d v="2023-09-08T00:00:00"/>
    <d v="2023-09-11T00:00:00"/>
    <n v="3"/>
    <x v="0"/>
    <x v="5"/>
    <s v="Home"/>
    <x v="0"/>
    <b v="0"/>
    <m/>
    <n v="85.2"/>
    <n v="32507.46"/>
    <n v="0.41499999999999998"/>
    <n v="13490.595899999998"/>
    <n v="71"/>
    <s v="F"/>
    <x v="0"/>
  </r>
  <r>
    <s v="P00296"/>
    <d v="2023-03-29T00:00:00"/>
    <d v="2023-04-10T00:00:00"/>
    <n v="12"/>
    <x v="0"/>
    <x v="1"/>
    <s v="Home"/>
    <x v="0"/>
    <b v="0"/>
    <m/>
    <n v="81.5"/>
    <n v="7224.31"/>
    <n v="0.35299999999999998"/>
    <n v="2550.1814300000001"/>
    <n v="86"/>
    <s v="M"/>
    <x v="0"/>
  </r>
  <r>
    <s v="P00297"/>
    <d v="2023-03-02T00:00:00"/>
    <d v="2023-03-03T00:00:00"/>
    <n v="1"/>
    <x v="5"/>
    <x v="1"/>
    <s v="Home"/>
    <x v="1"/>
    <b v="0"/>
    <m/>
    <n v="69.400000000000006"/>
    <n v="33288.25"/>
    <n v="0.42399999999999999"/>
    <n v="14114.217999999999"/>
    <n v="68"/>
    <s v="F"/>
    <x v="0"/>
  </r>
  <r>
    <s v="P00298"/>
    <d v="2024-04-21T00:00:00"/>
    <d v="2024-04-26T00:00:00"/>
    <n v="5"/>
    <x v="3"/>
    <x v="2"/>
    <s v="Home"/>
    <x v="1"/>
    <b v="0"/>
    <m/>
    <n v="89.8"/>
    <n v="14573.09"/>
    <n v="0.66600000000000004"/>
    <n v="9705.6779400000014"/>
    <n v="79"/>
    <s v="F"/>
    <x v="0"/>
  </r>
  <r>
    <s v="P00299"/>
    <d v="2024-03-16T00:00:00"/>
    <d v="2024-03-18T00:00:00"/>
    <n v="2"/>
    <x v="3"/>
    <x v="2"/>
    <s v="Home"/>
    <x v="2"/>
    <b v="1"/>
    <n v="30"/>
    <n v="89.2"/>
    <n v="8204.7000000000007"/>
    <n v="0.68600000000000005"/>
    <n v="5628.4242000000013"/>
    <n v="72"/>
    <s v="M"/>
    <x v="1"/>
  </r>
  <r>
    <s v="P00300"/>
    <d v="2023-02-28T00:00:00"/>
    <d v="2023-03-05T00:00:00"/>
    <n v="5"/>
    <x v="6"/>
    <x v="2"/>
    <s v="Home"/>
    <x v="1"/>
    <b v="0"/>
    <m/>
    <n v="90.9"/>
    <n v="3704.3"/>
    <n v="0.375"/>
    <n v="1389.1125000000002"/>
    <n v="60"/>
    <s v="M"/>
    <x v="0"/>
  </r>
  <r>
    <s v="P00301"/>
    <d v="2023-06-05T00:00:00"/>
    <d v="2023-06-15T00:00:00"/>
    <n v="10"/>
    <x v="2"/>
    <x v="4"/>
    <s v="Expired"/>
    <x v="2"/>
    <b v="0"/>
    <m/>
    <n v="90.3"/>
    <n v="28886.57"/>
    <n v="0.47499999999999998"/>
    <n v="13721.12075"/>
    <n v="80"/>
    <s v="M"/>
    <x v="0"/>
  </r>
  <r>
    <s v="P00302"/>
    <d v="2023-10-16T00:00:00"/>
    <d v="2023-10-20T00:00:00"/>
    <n v="4"/>
    <x v="0"/>
    <x v="3"/>
    <s v="Home"/>
    <x v="0"/>
    <b v="0"/>
    <m/>
    <n v="82.2"/>
    <n v="23876.89"/>
    <n v="0.51500000000000001"/>
    <n v="12296.59835"/>
    <n v="75"/>
    <s v="F"/>
    <x v="0"/>
  </r>
  <r>
    <s v="P00303"/>
    <d v="2024-07-20T00:00:00"/>
    <d v="2024-07-22T00:00:00"/>
    <n v="2"/>
    <x v="5"/>
    <x v="2"/>
    <s v="Home"/>
    <x v="0"/>
    <b v="0"/>
    <m/>
    <n v="84.2"/>
    <n v="33049.86"/>
    <n v="0.51900000000000002"/>
    <n v="17152.877339999999"/>
    <n v="82"/>
    <s v="F"/>
    <x v="0"/>
  </r>
  <r>
    <s v="P00304"/>
    <d v="2023-05-04T00:00:00"/>
    <d v="2023-05-12T00:00:00"/>
    <n v="8"/>
    <x v="4"/>
    <x v="2"/>
    <s v="SNF"/>
    <x v="2"/>
    <b v="0"/>
    <m/>
    <n v="94.5"/>
    <n v="36134.53"/>
    <n v="0.55300000000000005"/>
    <n v="19982.395090000002"/>
    <n v="75"/>
    <s v="M"/>
    <x v="0"/>
  </r>
  <r>
    <s v="P00305"/>
    <d v="2024-01-03T00:00:00"/>
    <d v="2024-01-06T00:00:00"/>
    <n v="3"/>
    <x v="1"/>
    <x v="2"/>
    <s v="Home Health"/>
    <x v="1"/>
    <b v="0"/>
    <m/>
    <n v="85.5"/>
    <n v="6689.97"/>
    <n v="0.64200000000000002"/>
    <n v="4294.9607400000004"/>
    <n v="75"/>
    <s v="F"/>
    <x v="0"/>
  </r>
  <r>
    <s v="P00306"/>
    <d v="2024-09-20T00:00:00"/>
    <d v="2024-09-26T00:00:00"/>
    <n v="6"/>
    <x v="6"/>
    <x v="5"/>
    <s v="Home"/>
    <x v="0"/>
    <b v="0"/>
    <m/>
    <n v="76.7"/>
    <n v="10655.68"/>
    <n v="0.35399999999999998"/>
    <n v="3772.1107200000001"/>
    <n v="79"/>
    <s v="M"/>
    <x v="0"/>
  </r>
  <r>
    <s v="P00307"/>
    <d v="2023-09-29T00:00:00"/>
    <d v="2023-10-02T00:00:00"/>
    <n v="3"/>
    <x v="1"/>
    <x v="4"/>
    <s v="Home"/>
    <x v="2"/>
    <b v="0"/>
    <m/>
    <n v="95.2"/>
    <n v="34760.07"/>
    <n v="0.52200000000000002"/>
    <n v="18144.756540000002"/>
    <n v="50"/>
    <s v="F"/>
    <x v="0"/>
  </r>
  <r>
    <s v="P00308"/>
    <d v="2024-02-28T00:00:00"/>
    <d v="2024-03-01T00:00:00"/>
    <n v="2"/>
    <x v="2"/>
    <x v="5"/>
    <s v="Home"/>
    <x v="3"/>
    <b v="0"/>
    <m/>
    <n v="84.8"/>
    <n v="39503.79"/>
    <n v="0.58199999999999996"/>
    <n v="22991.20578"/>
    <n v="54"/>
    <s v="M"/>
    <x v="0"/>
  </r>
  <r>
    <s v="P00309"/>
    <d v="2023-04-26T00:00:00"/>
    <d v="2023-05-04T00:00:00"/>
    <n v="8"/>
    <x v="6"/>
    <x v="2"/>
    <s v="Home"/>
    <x v="1"/>
    <b v="0"/>
    <m/>
    <n v="84.6"/>
    <n v="27621.42"/>
    <n v="0.44500000000000001"/>
    <n v="12291.5319"/>
    <n v="61"/>
    <s v="F"/>
    <x v="0"/>
  </r>
  <r>
    <s v="P00310"/>
    <d v="2023-10-06T00:00:00"/>
    <d v="2023-10-13T00:00:00"/>
    <n v="7"/>
    <x v="3"/>
    <x v="3"/>
    <s v="Home"/>
    <x v="2"/>
    <b v="0"/>
    <m/>
    <n v="89.2"/>
    <n v="28683.7"/>
    <n v="0.47699999999999998"/>
    <n v="13682.124899999999"/>
    <n v="60"/>
    <s v="F"/>
    <x v="0"/>
  </r>
  <r>
    <s v="P00311"/>
    <d v="2023-01-13T00:00:00"/>
    <d v="2023-01-23T00:00:00"/>
    <n v="10"/>
    <x v="3"/>
    <x v="1"/>
    <s v="Home"/>
    <x v="0"/>
    <b v="0"/>
    <m/>
    <n v="95.4"/>
    <n v="6397.01"/>
    <n v="0.58299999999999996"/>
    <n v="3729.4568300000001"/>
    <n v="48"/>
    <s v="F"/>
    <x v="0"/>
  </r>
  <r>
    <s v="P00312"/>
    <d v="2023-07-26T00:00:00"/>
    <d v="2023-07-30T00:00:00"/>
    <n v="4"/>
    <x v="0"/>
    <x v="1"/>
    <s v="Home"/>
    <x v="2"/>
    <b v="0"/>
    <m/>
    <n v="78"/>
    <n v="8225.73"/>
    <n v="0.7"/>
    <n v="5758.0109999999995"/>
    <n v="44"/>
    <s v="F"/>
    <x v="0"/>
  </r>
  <r>
    <s v="P00313"/>
    <d v="2024-03-12T00:00:00"/>
    <d v="2024-03-26T00:00:00"/>
    <n v="14"/>
    <x v="6"/>
    <x v="0"/>
    <s v="Home"/>
    <x v="3"/>
    <b v="0"/>
    <m/>
    <n v="93.6"/>
    <n v="28990.9"/>
    <n v="0.42099999999999999"/>
    <n v="12205.168900000001"/>
    <n v="69"/>
    <s v="M"/>
    <x v="0"/>
  </r>
  <r>
    <s v="P00314"/>
    <d v="2023-02-25T00:00:00"/>
    <d v="2023-03-11T00:00:00"/>
    <n v="14"/>
    <x v="1"/>
    <x v="0"/>
    <s v="SNF"/>
    <x v="2"/>
    <b v="1"/>
    <n v="60"/>
    <n v="81.099999999999994"/>
    <n v="28398.14"/>
    <n v="0.47599999999999998"/>
    <n v="13517.514639999999"/>
    <n v="78"/>
    <s v="F"/>
    <x v="0"/>
  </r>
  <r>
    <s v="P00315"/>
    <d v="2024-08-20T00:00:00"/>
    <d v="2024-08-28T00:00:00"/>
    <n v="8"/>
    <x v="4"/>
    <x v="2"/>
    <s v="Home"/>
    <x v="0"/>
    <b v="0"/>
    <m/>
    <n v="99.7"/>
    <n v="37774.089999999997"/>
    <n v="0.67"/>
    <n v="25308.640299999999"/>
    <n v="59"/>
    <s v="F"/>
    <x v="0"/>
  </r>
  <r>
    <s v="P00316"/>
    <d v="2024-05-26T00:00:00"/>
    <d v="2024-06-02T00:00:00"/>
    <n v="7"/>
    <x v="4"/>
    <x v="1"/>
    <s v="Home"/>
    <x v="3"/>
    <b v="1"/>
    <n v="14"/>
    <n v="92.8"/>
    <n v="34394.58"/>
    <n v="0.39500000000000002"/>
    <n v="13585.859100000001"/>
    <n v="46"/>
    <s v="F"/>
    <x v="1"/>
  </r>
  <r>
    <s v="P00317"/>
    <d v="2024-09-19T00:00:00"/>
    <d v="2024-09-22T00:00:00"/>
    <n v="3"/>
    <x v="3"/>
    <x v="4"/>
    <s v="Home Health"/>
    <x v="3"/>
    <b v="0"/>
    <m/>
    <n v="84.7"/>
    <n v="35893.620000000003"/>
    <n v="0.56399999999999995"/>
    <n v="20244.001680000001"/>
    <n v="80"/>
    <s v="M"/>
    <x v="0"/>
  </r>
  <r>
    <s v="P00318"/>
    <d v="2024-05-31T00:00:00"/>
    <d v="2024-06-01T00:00:00"/>
    <n v="1"/>
    <x v="4"/>
    <x v="4"/>
    <s v="Home"/>
    <x v="2"/>
    <b v="1"/>
    <n v="7"/>
    <n v="83.6"/>
    <n v="17926.2"/>
    <n v="0.41599999999999998"/>
    <n v="7457.2992000000004"/>
    <n v="76"/>
    <s v="F"/>
    <x v="1"/>
  </r>
  <r>
    <s v="P00319"/>
    <d v="2024-03-15T00:00:00"/>
    <d v="2024-03-18T00:00:00"/>
    <n v="3"/>
    <x v="4"/>
    <x v="0"/>
    <s v="Home"/>
    <x v="0"/>
    <b v="0"/>
    <m/>
    <n v="76.5"/>
    <n v="9725.7000000000007"/>
    <n v="0.55000000000000004"/>
    <n v="5349.1350000000011"/>
    <n v="55"/>
    <s v="M"/>
    <x v="0"/>
  </r>
  <r>
    <s v="P00320"/>
    <d v="2024-10-15T00:00:00"/>
    <d v="2024-10-19T00:00:00"/>
    <n v="4"/>
    <x v="2"/>
    <x v="5"/>
    <s v="Home"/>
    <x v="1"/>
    <b v="0"/>
    <m/>
    <n v="89.5"/>
    <n v="28110.09"/>
    <n v="0.58399999999999996"/>
    <n v="16416.292559999998"/>
    <n v="65"/>
    <s v="F"/>
    <x v="0"/>
  </r>
  <r>
    <s v="P00321"/>
    <d v="2023-06-22T00:00:00"/>
    <d v="2023-06-23T00:00:00"/>
    <n v="1"/>
    <x v="4"/>
    <x v="5"/>
    <s v="Home"/>
    <x v="1"/>
    <b v="0"/>
    <m/>
    <n v="91.2"/>
    <n v="19754.990000000002"/>
    <n v="0.67200000000000004"/>
    <n v="13275.353280000001"/>
    <n v="54"/>
    <s v="F"/>
    <x v="0"/>
  </r>
  <r>
    <s v="P00322"/>
    <d v="2023-02-03T00:00:00"/>
    <d v="2023-02-08T00:00:00"/>
    <n v="5"/>
    <x v="1"/>
    <x v="0"/>
    <s v="Home"/>
    <x v="0"/>
    <b v="1"/>
    <n v="7"/>
    <n v="81.400000000000006"/>
    <n v="20289.98"/>
    <n v="0.65200000000000002"/>
    <n v="13229.06696"/>
    <n v="64"/>
    <s v="M"/>
    <x v="1"/>
  </r>
  <r>
    <s v="P00323"/>
    <d v="2024-08-02T00:00:00"/>
    <d v="2024-08-08T00:00:00"/>
    <n v="6"/>
    <x v="3"/>
    <x v="2"/>
    <s v="Home"/>
    <x v="0"/>
    <b v="1"/>
    <n v="60"/>
    <n v="76.3"/>
    <n v="31293.1"/>
    <n v="0.56999999999999995"/>
    <n v="17837.066999999999"/>
    <n v="60"/>
    <s v="M"/>
    <x v="0"/>
  </r>
  <r>
    <s v="P00324"/>
    <d v="2023-11-08T00:00:00"/>
    <d v="2023-11-16T00:00:00"/>
    <n v="8"/>
    <x v="6"/>
    <x v="4"/>
    <s v="Home"/>
    <x v="2"/>
    <b v="0"/>
    <m/>
    <n v="77.900000000000006"/>
    <n v="9434.23"/>
    <n v="0.57099999999999995"/>
    <n v="5386.9453299999996"/>
    <n v="84"/>
    <s v="F"/>
    <x v="0"/>
  </r>
  <r>
    <s v="P00325"/>
    <d v="2024-03-11T00:00:00"/>
    <d v="2024-03-25T00:00:00"/>
    <n v="14"/>
    <x v="2"/>
    <x v="4"/>
    <s v="Home"/>
    <x v="0"/>
    <b v="0"/>
    <m/>
    <n v="95.3"/>
    <n v="17392.939999999999"/>
    <n v="0.54100000000000004"/>
    <n v="9409.580539999999"/>
    <n v="59"/>
    <s v="F"/>
    <x v="0"/>
  </r>
  <r>
    <s v="P00326"/>
    <d v="2023-01-18T00:00:00"/>
    <d v="2023-01-25T00:00:00"/>
    <n v="7"/>
    <x v="3"/>
    <x v="1"/>
    <s v="Home"/>
    <x v="2"/>
    <b v="0"/>
    <m/>
    <n v="83.2"/>
    <n v="15110.14"/>
    <n v="0.52800000000000002"/>
    <n v="7978.1539199999997"/>
    <n v="72"/>
    <s v="F"/>
    <x v="0"/>
  </r>
  <r>
    <s v="P00327"/>
    <d v="2024-01-02T00:00:00"/>
    <d v="2024-01-03T00:00:00"/>
    <n v="1"/>
    <x v="3"/>
    <x v="0"/>
    <s v="Home"/>
    <x v="0"/>
    <b v="0"/>
    <m/>
    <n v="84.6"/>
    <n v="18746.53"/>
    <n v="0.52800000000000002"/>
    <n v="9898.1678400000001"/>
    <n v="67"/>
    <s v="F"/>
    <x v="0"/>
  </r>
  <r>
    <s v="P00328"/>
    <d v="2024-04-30T00:00:00"/>
    <d v="2024-05-08T00:00:00"/>
    <n v="8"/>
    <x v="3"/>
    <x v="2"/>
    <s v="Home Health"/>
    <x v="0"/>
    <b v="0"/>
    <m/>
    <n v="88.7"/>
    <n v="11275.24"/>
    <n v="0.374"/>
    <n v="4216.9397600000002"/>
    <n v="68"/>
    <s v="M"/>
    <x v="0"/>
  </r>
  <r>
    <s v="P00329"/>
    <d v="2024-11-06T00:00:00"/>
    <d v="2024-11-08T00:00:00"/>
    <n v="2"/>
    <x v="6"/>
    <x v="4"/>
    <s v="Rehab"/>
    <x v="2"/>
    <b v="0"/>
    <m/>
    <n v="75.900000000000006"/>
    <n v="3263.05"/>
    <n v="0.69699999999999995"/>
    <n v="2274.3458500000002"/>
    <n v="78"/>
    <s v="M"/>
    <x v="0"/>
  </r>
  <r>
    <s v="P00330"/>
    <d v="2024-09-11T00:00:00"/>
    <d v="2024-09-19T00:00:00"/>
    <n v="8"/>
    <x v="4"/>
    <x v="5"/>
    <s v="Rehab"/>
    <x v="2"/>
    <b v="0"/>
    <m/>
    <n v="76.8"/>
    <n v="6576.5"/>
    <n v="0.44700000000000001"/>
    <n v="2939.6955000000003"/>
    <n v="68"/>
    <s v="M"/>
    <x v="0"/>
  </r>
  <r>
    <s v="P00331"/>
    <d v="2023-02-16T00:00:00"/>
    <d v="2023-02-22T00:00:00"/>
    <n v="6"/>
    <x v="4"/>
    <x v="1"/>
    <s v="Home"/>
    <x v="1"/>
    <b v="1"/>
    <n v="7"/>
    <n v="78.8"/>
    <n v="4030.99"/>
    <n v="0.66500000000000004"/>
    <n v="2680.60835"/>
    <n v="50"/>
    <s v="F"/>
    <x v="1"/>
  </r>
  <r>
    <s v="P00332"/>
    <d v="2023-05-22T00:00:00"/>
    <d v="2023-06-01T00:00:00"/>
    <n v="10"/>
    <x v="5"/>
    <x v="2"/>
    <s v="Home"/>
    <x v="2"/>
    <b v="0"/>
    <m/>
    <n v="81.8"/>
    <n v="7483.52"/>
    <n v="0.66300000000000003"/>
    <n v="4961.5737600000002"/>
    <n v="69"/>
    <s v="F"/>
    <x v="0"/>
  </r>
  <r>
    <s v="P00333"/>
    <d v="2024-12-08T00:00:00"/>
    <d v="2024-12-14T00:00:00"/>
    <n v="6"/>
    <x v="4"/>
    <x v="0"/>
    <s v="Rehab"/>
    <x v="0"/>
    <b v="0"/>
    <m/>
    <n v="92.8"/>
    <n v="27529.46"/>
    <n v="0.49399999999999999"/>
    <n v="13599.553239999999"/>
    <n v="66"/>
    <s v="F"/>
    <x v="0"/>
  </r>
  <r>
    <s v="P00334"/>
    <d v="2023-03-30T00:00:00"/>
    <d v="2023-04-06T00:00:00"/>
    <n v="7"/>
    <x v="2"/>
    <x v="5"/>
    <s v="Home"/>
    <x v="2"/>
    <b v="1"/>
    <n v="7"/>
    <n v="71.400000000000006"/>
    <n v="14372.44"/>
    <n v="0.44600000000000001"/>
    <n v="6410.1082400000005"/>
    <n v="56"/>
    <s v="M"/>
    <x v="1"/>
  </r>
  <r>
    <s v="P00335"/>
    <d v="2024-01-19T00:00:00"/>
    <d v="2024-01-25T00:00:00"/>
    <n v="6"/>
    <x v="6"/>
    <x v="5"/>
    <s v="Home"/>
    <x v="0"/>
    <b v="0"/>
    <m/>
    <n v="79.5"/>
    <n v="31024.6"/>
    <n v="0.41"/>
    <n v="12720.085999999999"/>
    <n v="58"/>
    <s v="F"/>
    <x v="0"/>
  </r>
  <r>
    <s v="P00336"/>
    <d v="2023-04-28T00:00:00"/>
    <d v="2023-05-05T00:00:00"/>
    <n v="7"/>
    <x v="0"/>
    <x v="4"/>
    <s v="Home"/>
    <x v="2"/>
    <b v="0"/>
    <m/>
    <n v="82.8"/>
    <n v="10514.39"/>
    <n v="0.5"/>
    <n v="5257.1949999999997"/>
    <n v="64"/>
    <s v="M"/>
    <x v="0"/>
  </r>
  <r>
    <s v="P00337"/>
    <d v="2024-07-22T00:00:00"/>
    <d v="2024-07-28T00:00:00"/>
    <n v="6"/>
    <x v="5"/>
    <x v="1"/>
    <s v="Home"/>
    <x v="0"/>
    <b v="0"/>
    <m/>
    <n v="78.7"/>
    <n v="27471.439999999999"/>
    <n v="0.505"/>
    <n v="13873.0772"/>
    <n v="95"/>
    <s v="F"/>
    <x v="0"/>
  </r>
  <r>
    <s v="P00338"/>
    <d v="2023-03-21T00:00:00"/>
    <d v="2023-03-28T00:00:00"/>
    <n v="7"/>
    <x v="5"/>
    <x v="2"/>
    <s v="SNF"/>
    <x v="2"/>
    <b v="0"/>
    <m/>
    <n v="78.2"/>
    <n v="16383.04"/>
    <n v="0.61599999999999999"/>
    <n v="10091.95264"/>
    <n v="65"/>
    <s v="F"/>
    <x v="0"/>
  </r>
  <r>
    <s v="P00339"/>
    <d v="2024-04-13T00:00:00"/>
    <d v="2024-04-21T00:00:00"/>
    <n v="8"/>
    <x v="1"/>
    <x v="2"/>
    <s v="Expired"/>
    <x v="0"/>
    <b v="0"/>
    <m/>
    <n v="76"/>
    <n v="21727.94"/>
    <n v="0.46600000000000003"/>
    <n v="10125.22004"/>
    <n v="48"/>
    <s v="F"/>
    <x v="0"/>
  </r>
  <r>
    <s v="P00340"/>
    <d v="2024-07-10T00:00:00"/>
    <d v="2024-07-15T00:00:00"/>
    <n v="5"/>
    <x v="4"/>
    <x v="4"/>
    <s v="Home"/>
    <x v="2"/>
    <b v="0"/>
    <m/>
    <n v="92.1"/>
    <n v="39772.519999999997"/>
    <n v="0.35699999999999998"/>
    <n v="14198.789639999999"/>
    <n v="52"/>
    <s v="M"/>
    <x v="0"/>
  </r>
  <r>
    <s v="P00341"/>
    <d v="2023-11-12T00:00:00"/>
    <d v="2023-11-18T00:00:00"/>
    <n v="6"/>
    <x v="1"/>
    <x v="5"/>
    <s v="Home"/>
    <x v="1"/>
    <b v="0"/>
    <m/>
    <n v="89.5"/>
    <n v="21426.240000000002"/>
    <n v="0.496"/>
    <n v="10627.41504"/>
    <n v="45"/>
    <s v="F"/>
    <x v="0"/>
  </r>
  <r>
    <s v="P00342"/>
    <d v="2023-04-09T00:00:00"/>
    <d v="2023-04-19T00:00:00"/>
    <n v="10"/>
    <x v="5"/>
    <x v="5"/>
    <s v="Home"/>
    <x v="1"/>
    <b v="0"/>
    <m/>
    <n v="92.3"/>
    <n v="15695.93"/>
    <n v="0.36399999999999999"/>
    <n v="5713.3185199999998"/>
    <n v="47"/>
    <s v="F"/>
    <x v="0"/>
  </r>
  <r>
    <s v="P00343"/>
    <d v="2024-07-15T00:00:00"/>
    <d v="2024-07-21T00:00:00"/>
    <n v="6"/>
    <x v="4"/>
    <x v="4"/>
    <s v="Home"/>
    <x v="1"/>
    <b v="0"/>
    <m/>
    <n v="82.8"/>
    <n v="5461.08"/>
    <n v="0.40699999999999997"/>
    <n v="2222.6595599999996"/>
    <n v="72"/>
    <s v="M"/>
    <x v="0"/>
  </r>
  <r>
    <s v="P00344"/>
    <d v="2024-04-29T00:00:00"/>
    <d v="2024-05-05T00:00:00"/>
    <n v="6"/>
    <x v="3"/>
    <x v="0"/>
    <s v="Home"/>
    <x v="2"/>
    <b v="0"/>
    <m/>
    <n v="95.3"/>
    <n v="10422.06"/>
    <n v="0.39900000000000002"/>
    <n v="4158.4019399999997"/>
    <n v="82"/>
    <s v="M"/>
    <x v="0"/>
  </r>
  <r>
    <s v="P00345"/>
    <d v="2024-09-03T00:00:00"/>
    <d v="2024-09-09T00:00:00"/>
    <n v="6"/>
    <x v="2"/>
    <x v="3"/>
    <s v="Home"/>
    <x v="2"/>
    <b v="0"/>
    <m/>
    <n v="93.9"/>
    <n v="35896.97"/>
    <n v="0.46600000000000003"/>
    <n v="16727.988020000001"/>
    <n v="53"/>
    <s v="F"/>
    <x v="0"/>
  </r>
  <r>
    <s v="P00346"/>
    <d v="2023-06-12T00:00:00"/>
    <d v="2023-06-15T00:00:00"/>
    <n v="3"/>
    <x v="3"/>
    <x v="0"/>
    <s v="Expired"/>
    <x v="0"/>
    <b v="0"/>
    <m/>
    <n v="81.8"/>
    <n v="3616.69"/>
    <n v="0.49"/>
    <n v="1772.1781000000001"/>
    <n v="76"/>
    <s v="F"/>
    <x v="0"/>
  </r>
  <r>
    <s v="P00347"/>
    <d v="2023-11-27T00:00:00"/>
    <d v="2023-12-01T00:00:00"/>
    <n v="4"/>
    <x v="5"/>
    <x v="5"/>
    <s v="Rehab"/>
    <x v="0"/>
    <b v="0"/>
    <m/>
    <n v="82.4"/>
    <n v="10911.56"/>
    <n v="0.62"/>
    <n v="6765.1671999999999"/>
    <n v="70"/>
    <s v="M"/>
    <x v="0"/>
  </r>
  <r>
    <s v="P00348"/>
    <d v="2023-07-16T00:00:00"/>
    <d v="2023-07-21T00:00:00"/>
    <n v="5"/>
    <x v="6"/>
    <x v="5"/>
    <s v="Home"/>
    <x v="0"/>
    <b v="0"/>
    <m/>
    <n v="88.3"/>
    <n v="14697.3"/>
    <n v="0.61099999999999999"/>
    <n v="8980.050299999999"/>
    <n v="54"/>
    <s v="F"/>
    <x v="0"/>
  </r>
  <r>
    <s v="P00349"/>
    <d v="2024-09-09T00:00:00"/>
    <d v="2024-09-19T00:00:00"/>
    <n v="10"/>
    <x v="6"/>
    <x v="0"/>
    <s v="SNF"/>
    <x v="2"/>
    <b v="0"/>
    <m/>
    <n v="87.9"/>
    <n v="16751.29"/>
    <n v="0.53700000000000003"/>
    <n v="8995.4427300000007"/>
    <n v="60"/>
    <s v="M"/>
    <x v="0"/>
  </r>
  <r>
    <s v="P00350"/>
    <d v="2023-09-29T00:00:00"/>
    <d v="2023-10-02T00:00:00"/>
    <n v="3"/>
    <x v="1"/>
    <x v="4"/>
    <s v="Home"/>
    <x v="0"/>
    <b v="1"/>
    <n v="60"/>
    <n v="86.6"/>
    <n v="22662.080000000002"/>
    <n v="0.46400000000000002"/>
    <n v="10515.205120000001"/>
    <n v="63"/>
    <s v="F"/>
    <x v="0"/>
  </r>
  <r>
    <s v="P00351"/>
    <d v="2023-10-03T00:00:00"/>
    <d v="2023-10-05T00:00:00"/>
    <n v="2"/>
    <x v="6"/>
    <x v="2"/>
    <s v="Home"/>
    <x v="1"/>
    <b v="0"/>
    <m/>
    <n v="81.099999999999994"/>
    <n v="30124.639999999999"/>
    <n v="0.47899999999999998"/>
    <n v="14429.70256"/>
    <n v="53"/>
    <s v="M"/>
    <x v="0"/>
  </r>
  <r>
    <s v="P00352"/>
    <d v="2023-10-21T00:00:00"/>
    <d v="2023-10-26T00:00:00"/>
    <n v="5"/>
    <x v="6"/>
    <x v="4"/>
    <s v="SNF"/>
    <x v="1"/>
    <b v="0"/>
    <m/>
    <n v="84.2"/>
    <n v="7354.62"/>
    <n v="0.49299999999999999"/>
    <n v="3625.8276599999999"/>
    <n v="70"/>
    <s v="F"/>
    <x v="0"/>
  </r>
  <r>
    <s v="P00353"/>
    <d v="2023-12-25T00:00:00"/>
    <d v="2024-01-02T00:00:00"/>
    <n v="8"/>
    <x v="1"/>
    <x v="0"/>
    <s v="Home"/>
    <x v="2"/>
    <b v="0"/>
    <m/>
    <n v="90.5"/>
    <n v="5459.93"/>
    <n v="0.54800000000000004"/>
    <n v="2992.0416400000004"/>
    <n v="73"/>
    <s v="M"/>
    <x v="0"/>
  </r>
  <r>
    <s v="P00354"/>
    <d v="2024-11-23T00:00:00"/>
    <d v="2024-11-25T00:00:00"/>
    <n v="2"/>
    <x v="6"/>
    <x v="0"/>
    <s v="Home"/>
    <x v="2"/>
    <b v="1"/>
    <n v="30"/>
    <n v="89.7"/>
    <n v="39609.14"/>
    <n v="0.52300000000000002"/>
    <n v="20715.58022"/>
    <n v="74"/>
    <s v="M"/>
    <x v="1"/>
  </r>
  <r>
    <s v="P00355"/>
    <d v="2024-06-18T00:00:00"/>
    <d v="2024-06-25T00:00:00"/>
    <n v="7"/>
    <x v="2"/>
    <x v="3"/>
    <s v="Home Health"/>
    <x v="0"/>
    <b v="0"/>
    <m/>
    <n v="88.1"/>
    <n v="34358.17"/>
    <n v="0.432"/>
    <n v="14842.729439999999"/>
    <n v="55"/>
    <s v="F"/>
    <x v="0"/>
  </r>
  <r>
    <s v="P00356"/>
    <d v="2024-08-02T00:00:00"/>
    <d v="2024-08-12T00:00:00"/>
    <n v="10"/>
    <x v="4"/>
    <x v="4"/>
    <s v="Home"/>
    <x v="0"/>
    <b v="0"/>
    <m/>
    <n v="93"/>
    <n v="9504.0400000000009"/>
    <n v="0.58699999999999997"/>
    <n v="5578.8714799999998"/>
    <n v="60"/>
    <s v="M"/>
    <x v="0"/>
  </r>
  <r>
    <s v="P00357"/>
    <d v="2024-09-28T00:00:00"/>
    <d v="2024-10-04T00:00:00"/>
    <n v="6"/>
    <x v="1"/>
    <x v="1"/>
    <s v="Rehab"/>
    <x v="0"/>
    <b v="1"/>
    <n v="30"/>
    <n v="100"/>
    <n v="30715.86"/>
    <n v="0.56100000000000005"/>
    <n v="17231.597460000001"/>
    <n v="54"/>
    <s v="F"/>
    <x v="1"/>
  </r>
  <r>
    <s v="P00358"/>
    <d v="2023-05-09T00:00:00"/>
    <d v="2023-05-18T00:00:00"/>
    <n v="9"/>
    <x v="6"/>
    <x v="4"/>
    <s v="Home"/>
    <x v="2"/>
    <b v="0"/>
    <m/>
    <n v="83.5"/>
    <n v="39419.620000000003"/>
    <n v="0.42899999999999999"/>
    <n v="16911.01698"/>
    <n v="82"/>
    <s v="F"/>
    <x v="0"/>
  </r>
  <r>
    <s v="P00359"/>
    <d v="2024-04-16T00:00:00"/>
    <d v="2024-04-23T00:00:00"/>
    <n v="7"/>
    <x v="2"/>
    <x v="2"/>
    <s v="Home"/>
    <x v="2"/>
    <b v="0"/>
    <m/>
    <n v="81.5"/>
    <n v="12394.69"/>
    <n v="0.441"/>
    <n v="5466.0582899999999"/>
    <n v="52"/>
    <s v="M"/>
    <x v="0"/>
  </r>
  <r>
    <s v="P00360"/>
    <d v="2024-09-16T00:00:00"/>
    <d v="2024-09-21T00:00:00"/>
    <n v="5"/>
    <x v="0"/>
    <x v="2"/>
    <s v="Home"/>
    <x v="0"/>
    <b v="0"/>
    <m/>
    <n v="83.8"/>
    <n v="7339.39"/>
    <n v="0.61899999999999999"/>
    <n v="4543.08241"/>
    <n v="95"/>
    <s v="F"/>
    <x v="0"/>
  </r>
  <r>
    <s v="P00361"/>
    <d v="2024-03-22T00:00:00"/>
    <d v="2024-03-24T00:00:00"/>
    <n v="2"/>
    <x v="3"/>
    <x v="3"/>
    <s v="Home"/>
    <x v="0"/>
    <b v="0"/>
    <m/>
    <n v="72.2"/>
    <n v="4065.49"/>
    <n v="0.68100000000000005"/>
    <n v="2768.5986900000003"/>
    <n v="23"/>
    <s v="M"/>
    <x v="0"/>
  </r>
  <r>
    <s v="P00362"/>
    <d v="2023-06-07T00:00:00"/>
    <d v="2023-06-09T00:00:00"/>
    <n v="2"/>
    <x v="5"/>
    <x v="1"/>
    <s v="Home Health"/>
    <x v="3"/>
    <b v="0"/>
    <m/>
    <n v="93"/>
    <n v="28118.23"/>
    <n v="0.67100000000000004"/>
    <n v="18867.332330000001"/>
    <n v="52"/>
    <s v="F"/>
    <x v="0"/>
  </r>
  <r>
    <s v="P00363"/>
    <d v="2024-02-16T00:00:00"/>
    <d v="2024-02-19T00:00:00"/>
    <n v="3"/>
    <x v="3"/>
    <x v="2"/>
    <s v="Home"/>
    <x v="0"/>
    <b v="0"/>
    <m/>
    <n v="87.4"/>
    <n v="18137.400000000001"/>
    <n v="0.40300000000000002"/>
    <n v="7309.3722000000007"/>
    <n v="79"/>
    <s v="M"/>
    <x v="0"/>
  </r>
  <r>
    <s v="P00364"/>
    <d v="2023-01-03T00:00:00"/>
    <d v="2023-01-07T00:00:00"/>
    <n v="4"/>
    <x v="2"/>
    <x v="4"/>
    <s v="Home"/>
    <x v="3"/>
    <b v="1"/>
    <n v="14"/>
    <n v="87.1"/>
    <n v="29883.42"/>
    <n v="0.59899999999999998"/>
    <n v="17900.168579999998"/>
    <n v="63"/>
    <s v="F"/>
    <x v="1"/>
  </r>
  <r>
    <s v="P00365"/>
    <d v="2023-05-30T00:00:00"/>
    <d v="2023-06-03T00:00:00"/>
    <n v="4"/>
    <x v="6"/>
    <x v="5"/>
    <s v="Home Health"/>
    <x v="0"/>
    <b v="0"/>
    <m/>
    <n v="78.3"/>
    <n v="19201.77"/>
    <n v="0.64500000000000002"/>
    <n v="12385.141650000001"/>
    <n v="34"/>
    <s v="F"/>
    <x v="0"/>
  </r>
  <r>
    <s v="P00366"/>
    <d v="2023-06-01T00:00:00"/>
    <d v="2023-06-03T00:00:00"/>
    <n v="2"/>
    <x v="2"/>
    <x v="5"/>
    <s v="Home Health"/>
    <x v="2"/>
    <b v="0"/>
    <m/>
    <n v="74.099999999999994"/>
    <n v="32509.39"/>
    <n v="0.54300000000000004"/>
    <n v="17652.598770000001"/>
    <n v="56"/>
    <s v="F"/>
    <x v="0"/>
  </r>
  <r>
    <s v="P00367"/>
    <d v="2023-07-20T00:00:00"/>
    <d v="2023-07-25T00:00:00"/>
    <n v="5"/>
    <x v="1"/>
    <x v="2"/>
    <s v="Home"/>
    <x v="2"/>
    <b v="0"/>
    <m/>
    <n v="81.900000000000006"/>
    <n v="4503.43"/>
    <n v="0.54900000000000004"/>
    <n v="2472.3830700000003"/>
    <n v="73"/>
    <s v="M"/>
    <x v="0"/>
  </r>
  <r>
    <s v="P00368"/>
    <d v="2023-09-07T00:00:00"/>
    <d v="2023-09-13T00:00:00"/>
    <n v="6"/>
    <x v="5"/>
    <x v="3"/>
    <s v="Home"/>
    <x v="0"/>
    <b v="0"/>
    <m/>
    <n v="87.5"/>
    <n v="34923.07"/>
    <n v="0.63400000000000001"/>
    <n v="22141.22638"/>
    <n v="58"/>
    <s v="F"/>
    <x v="0"/>
  </r>
  <r>
    <s v="P00369"/>
    <d v="2024-08-07T00:00:00"/>
    <d v="2024-08-19T00:00:00"/>
    <n v="12"/>
    <x v="5"/>
    <x v="4"/>
    <s v="Home"/>
    <x v="2"/>
    <b v="0"/>
    <m/>
    <n v="85.1"/>
    <n v="14465.17"/>
    <n v="0.67"/>
    <n v="9691.6639000000014"/>
    <n v="65"/>
    <s v="F"/>
    <x v="0"/>
  </r>
  <r>
    <s v="P00370"/>
    <d v="2023-03-07T00:00:00"/>
    <d v="2023-03-09T00:00:00"/>
    <n v="2"/>
    <x v="0"/>
    <x v="1"/>
    <s v="Home Health"/>
    <x v="0"/>
    <b v="0"/>
    <m/>
    <n v="87.8"/>
    <n v="13805.18"/>
    <n v="0.36099999999999999"/>
    <n v="4983.6699799999997"/>
    <n v="60"/>
    <s v="M"/>
    <x v="0"/>
  </r>
  <r>
    <s v="P00371"/>
    <d v="2023-08-26T00:00:00"/>
    <d v="2023-09-07T00:00:00"/>
    <n v="12"/>
    <x v="1"/>
    <x v="0"/>
    <s v="Home"/>
    <x v="0"/>
    <b v="0"/>
    <m/>
    <n v="88.9"/>
    <n v="18414.060000000001"/>
    <n v="0.68600000000000005"/>
    <n v="12632.045160000001"/>
    <n v="79"/>
    <s v="M"/>
    <x v="0"/>
  </r>
  <r>
    <s v="P00372"/>
    <d v="2023-03-03T00:00:00"/>
    <d v="2023-03-08T00:00:00"/>
    <n v="5"/>
    <x v="0"/>
    <x v="2"/>
    <s v="Home"/>
    <x v="0"/>
    <b v="0"/>
    <m/>
    <n v="100"/>
    <n v="25498.99"/>
    <n v="0.58599999999999997"/>
    <n v="14942.40814"/>
    <n v="65"/>
    <s v="M"/>
    <x v="0"/>
  </r>
  <r>
    <s v="P00373"/>
    <d v="2024-03-16T00:00:00"/>
    <d v="2024-03-19T00:00:00"/>
    <n v="3"/>
    <x v="1"/>
    <x v="3"/>
    <s v="Home"/>
    <x v="2"/>
    <b v="0"/>
    <m/>
    <n v="87.7"/>
    <n v="24014.49"/>
    <n v="0.60899999999999999"/>
    <n v="14624.824410000001"/>
    <n v="37"/>
    <s v="F"/>
    <x v="0"/>
  </r>
  <r>
    <s v="P00374"/>
    <d v="2023-05-13T00:00:00"/>
    <d v="2023-05-16T00:00:00"/>
    <n v="3"/>
    <x v="5"/>
    <x v="1"/>
    <s v="Rehab"/>
    <x v="0"/>
    <b v="0"/>
    <m/>
    <n v="78"/>
    <n v="33388.75"/>
    <n v="0.69599999999999995"/>
    <n v="23238.57"/>
    <n v="63"/>
    <s v="F"/>
    <x v="0"/>
  </r>
  <r>
    <s v="P00375"/>
    <d v="2023-11-21T00:00:00"/>
    <d v="2023-11-27T00:00:00"/>
    <n v="6"/>
    <x v="2"/>
    <x v="0"/>
    <s v="Expired"/>
    <x v="0"/>
    <b v="0"/>
    <m/>
    <n v="88.4"/>
    <n v="28519.29"/>
    <n v="0.48399999999999999"/>
    <n v="13803.336359999999"/>
    <n v="95"/>
    <s v="M"/>
    <x v="0"/>
  </r>
  <r>
    <s v="P00376"/>
    <d v="2024-12-25T00:00:00"/>
    <d v="2025-01-08T00:00:00"/>
    <n v="14"/>
    <x v="5"/>
    <x v="5"/>
    <s v="Home Health"/>
    <x v="2"/>
    <b v="0"/>
    <m/>
    <n v="93.5"/>
    <n v="6055.54"/>
    <n v="0.35899999999999999"/>
    <n v="2173.9388599999997"/>
    <n v="59"/>
    <s v="F"/>
    <x v="0"/>
  </r>
  <r>
    <s v="P00377"/>
    <d v="2024-09-02T00:00:00"/>
    <d v="2024-09-08T00:00:00"/>
    <n v="6"/>
    <x v="1"/>
    <x v="5"/>
    <s v="Home"/>
    <x v="0"/>
    <b v="0"/>
    <m/>
    <n v="77"/>
    <n v="27456.31"/>
    <n v="0.46300000000000002"/>
    <n v="12712.271530000002"/>
    <n v="67"/>
    <s v="M"/>
    <x v="0"/>
  </r>
  <r>
    <s v="P00378"/>
    <d v="2023-10-01T00:00:00"/>
    <d v="2023-10-15T00:00:00"/>
    <n v="14"/>
    <x v="0"/>
    <x v="2"/>
    <s v="Rehab"/>
    <x v="3"/>
    <b v="0"/>
    <m/>
    <n v="77.900000000000006"/>
    <n v="23071.73"/>
    <n v="0.443"/>
    <n v="10220.776389999999"/>
    <n v="64"/>
    <s v="F"/>
    <x v="0"/>
  </r>
  <r>
    <s v="P00379"/>
    <d v="2023-08-20T00:00:00"/>
    <d v="2023-08-23T00:00:00"/>
    <n v="3"/>
    <x v="5"/>
    <x v="2"/>
    <s v="Home"/>
    <x v="2"/>
    <b v="0"/>
    <m/>
    <n v="86.9"/>
    <n v="35209.79"/>
    <n v="0.44500000000000001"/>
    <n v="15668.35655"/>
    <n v="68"/>
    <s v="M"/>
    <x v="0"/>
  </r>
  <r>
    <s v="P00380"/>
    <d v="2024-01-31T00:00:00"/>
    <d v="2024-02-03T00:00:00"/>
    <n v="3"/>
    <x v="2"/>
    <x v="4"/>
    <s v="Home"/>
    <x v="2"/>
    <b v="0"/>
    <m/>
    <n v="98.6"/>
    <n v="31171.39"/>
    <n v="0.378"/>
    <n v="11782.78542"/>
    <n v="47"/>
    <s v="M"/>
    <x v="0"/>
  </r>
  <r>
    <s v="P00381"/>
    <d v="2023-03-24T00:00:00"/>
    <d v="2023-03-30T00:00:00"/>
    <n v="6"/>
    <x v="1"/>
    <x v="5"/>
    <s v="Home"/>
    <x v="0"/>
    <b v="0"/>
    <m/>
    <n v="77.3"/>
    <n v="14519.56"/>
    <n v="0.69499999999999995"/>
    <n v="10091.0942"/>
    <n v="69"/>
    <s v="F"/>
    <x v="0"/>
  </r>
  <r>
    <s v="P00382"/>
    <d v="2024-11-20T00:00:00"/>
    <d v="2024-12-04T00:00:00"/>
    <n v="14"/>
    <x v="2"/>
    <x v="2"/>
    <s v="Home"/>
    <x v="0"/>
    <b v="0"/>
    <m/>
    <n v="75.5"/>
    <n v="38333.65"/>
    <n v="0.42599999999999999"/>
    <n v="16330.134900000001"/>
    <n v="75"/>
    <s v="F"/>
    <x v="0"/>
  </r>
  <r>
    <s v="P00383"/>
    <d v="2024-07-24T00:00:00"/>
    <d v="2024-07-29T00:00:00"/>
    <n v="5"/>
    <x v="4"/>
    <x v="5"/>
    <s v="SNF"/>
    <x v="0"/>
    <b v="0"/>
    <m/>
    <n v="82"/>
    <n v="23735.14"/>
    <n v="0.54800000000000004"/>
    <n v="13006.856720000002"/>
    <n v="83"/>
    <s v="M"/>
    <x v="0"/>
  </r>
  <r>
    <s v="P00384"/>
    <d v="2023-07-26T00:00:00"/>
    <d v="2023-08-03T00:00:00"/>
    <n v="8"/>
    <x v="0"/>
    <x v="2"/>
    <s v="Home"/>
    <x v="2"/>
    <b v="1"/>
    <n v="7"/>
    <n v="80.599999999999994"/>
    <n v="26495.65"/>
    <n v="0.61199999999999999"/>
    <n v="16215.337800000001"/>
    <n v="67"/>
    <s v="M"/>
    <x v="1"/>
  </r>
  <r>
    <s v="P00385"/>
    <d v="2023-09-15T00:00:00"/>
    <d v="2023-09-18T00:00:00"/>
    <n v="3"/>
    <x v="1"/>
    <x v="2"/>
    <s v="Rehab"/>
    <x v="1"/>
    <b v="0"/>
    <m/>
    <n v="95.8"/>
    <n v="23352.12"/>
    <n v="0.625"/>
    <n v="14595.074999999999"/>
    <n v="47"/>
    <s v="F"/>
    <x v="0"/>
  </r>
  <r>
    <s v="P00386"/>
    <d v="2024-08-07T00:00:00"/>
    <d v="2024-08-09T00:00:00"/>
    <n v="2"/>
    <x v="1"/>
    <x v="5"/>
    <s v="Home"/>
    <x v="2"/>
    <b v="0"/>
    <m/>
    <n v="84.2"/>
    <n v="17245.2"/>
    <n v="0.65500000000000003"/>
    <n v="11295.606000000002"/>
    <n v="91"/>
    <s v="M"/>
    <x v="0"/>
  </r>
  <r>
    <s v="P00387"/>
    <d v="2023-12-16T00:00:00"/>
    <d v="2023-12-24T00:00:00"/>
    <n v="8"/>
    <x v="6"/>
    <x v="3"/>
    <s v="Home"/>
    <x v="1"/>
    <b v="0"/>
    <m/>
    <n v="77.400000000000006"/>
    <n v="9554.44"/>
    <n v="0.435"/>
    <n v="4156.1814000000004"/>
    <n v="31"/>
    <s v="F"/>
    <x v="0"/>
  </r>
  <r>
    <s v="P00388"/>
    <d v="2024-11-20T00:00:00"/>
    <d v="2024-11-23T00:00:00"/>
    <n v="3"/>
    <x v="2"/>
    <x v="5"/>
    <s v="SNF"/>
    <x v="2"/>
    <b v="0"/>
    <m/>
    <n v="80.8"/>
    <n v="32341.26"/>
    <n v="0.58399999999999996"/>
    <n v="18887.295839999999"/>
    <n v="61"/>
    <s v="M"/>
    <x v="0"/>
  </r>
  <r>
    <s v="P00389"/>
    <d v="2023-05-13T00:00:00"/>
    <d v="2023-05-18T00:00:00"/>
    <n v="5"/>
    <x v="2"/>
    <x v="2"/>
    <s v="Home"/>
    <x v="0"/>
    <b v="0"/>
    <m/>
    <n v="100"/>
    <n v="12642.81"/>
    <n v="0.38900000000000001"/>
    <n v="4918.0530900000003"/>
    <n v="59"/>
    <s v="M"/>
    <x v="0"/>
  </r>
  <r>
    <s v="P00390"/>
    <d v="2023-04-17T00:00:00"/>
    <d v="2023-05-01T00:00:00"/>
    <n v="14"/>
    <x v="4"/>
    <x v="5"/>
    <s v="Home"/>
    <x v="0"/>
    <b v="0"/>
    <m/>
    <n v="82.3"/>
    <n v="3786.63"/>
    <n v="0.46700000000000003"/>
    <n v="1768.3562100000001"/>
    <n v="67"/>
    <s v="F"/>
    <x v="0"/>
  </r>
  <r>
    <s v="P00391"/>
    <d v="2023-12-02T00:00:00"/>
    <d v="2023-12-06T00:00:00"/>
    <n v="4"/>
    <x v="2"/>
    <x v="3"/>
    <s v="Home"/>
    <x v="2"/>
    <b v="0"/>
    <m/>
    <n v="75.599999999999994"/>
    <n v="36137.199999999997"/>
    <n v="0.46600000000000003"/>
    <n v="16839.9352"/>
    <n v="53"/>
    <s v="M"/>
    <x v="0"/>
  </r>
  <r>
    <s v="P00392"/>
    <d v="2024-05-09T00:00:00"/>
    <d v="2024-05-19T00:00:00"/>
    <n v="10"/>
    <x v="2"/>
    <x v="0"/>
    <s v="Home"/>
    <x v="0"/>
    <b v="0"/>
    <m/>
    <n v="81"/>
    <n v="30846.62"/>
    <n v="0.45"/>
    <n v="13880.978999999999"/>
    <n v="62"/>
    <s v="F"/>
    <x v="0"/>
  </r>
  <r>
    <s v="P00393"/>
    <d v="2024-11-29T00:00:00"/>
    <d v="2024-12-04T00:00:00"/>
    <n v="5"/>
    <x v="4"/>
    <x v="3"/>
    <s v="Home"/>
    <x v="1"/>
    <b v="0"/>
    <m/>
    <n v="95.8"/>
    <n v="39129.97"/>
    <n v="0.54500000000000004"/>
    <n v="21325.83365"/>
    <n v="45"/>
    <s v="M"/>
    <x v="0"/>
  </r>
  <r>
    <s v="P00394"/>
    <d v="2024-10-06T00:00:00"/>
    <d v="2024-10-12T00:00:00"/>
    <n v="6"/>
    <x v="5"/>
    <x v="0"/>
    <s v="Rehab"/>
    <x v="0"/>
    <b v="0"/>
    <m/>
    <n v="93.2"/>
    <n v="6338.12"/>
    <n v="0.52"/>
    <n v="3295.8224"/>
    <n v="40"/>
    <s v="M"/>
    <x v="0"/>
  </r>
  <r>
    <s v="P00395"/>
    <d v="2024-04-29T00:00:00"/>
    <d v="2024-05-03T00:00:00"/>
    <n v="4"/>
    <x v="4"/>
    <x v="2"/>
    <s v="Home Health"/>
    <x v="0"/>
    <b v="0"/>
    <m/>
    <n v="95.6"/>
    <n v="13212.01"/>
    <n v="0.38800000000000001"/>
    <n v="5126.2598800000005"/>
    <n v="59"/>
    <s v="F"/>
    <x v="0"/>
  </r>
  <r>
    <s v="P00396"/>
    <d v="2023-05-10T00:00:00"/>
    <d v="2023-05-14T00:00:00"/>
    <n v="4"/>
    <x v="2"/>
    <x v="0"/>
    <s v="Rehab"/>
    <x v="2"/>
    <b v="0"/>
    <m/>
    <n v="77"/>
    <n v="35863.550000000003"/>
    <n v="0.36799999999999999"/>
    <n v="13197.786400000001"/>
    <n v="39"/>
    <s v="F"/>
    <x v="0"/>
  </r>
  <r>
    <s v="P00397"/>
    <d v="2024-01-03T00:00:00"/>
    <d v="2024-01-08T00:00:00"/>
    <n v="5"/>
    <x v="1"/>
    <x v="5"/>
    <s v="Home"/>
    <x v="2"/>
    <b v="0"/>
    <m/>
    <n v="78.8"/>
    <n v="34655.589999999997"/>
    <n v="0.36399999999999999"/>
    <n v="12614.634759999999"/>
    <n v="71"/>
    <s v="F"/>
    <x v="0"/>
  </r>
  <r>
    <s v="P00398"/>
    <d v="2023-04-23T00:00:00"/>
    <d v="2023-05-01T00:00:00"/>
    <n v="8"/>
    <x v="2"/>
    <x v="4"/>
    <s v="Home"/>
    <x v="0"/>
    <b v="0"/>
    <m/>
    <n v="81.599999999999994"/>
    <n v="8367.18"/>
    <n v="0.69499999999999995"/>
    <n v="5815.1900999999998"/>
    <n v="58"/>
    <s v="F"/>
    <x v="0"/>
  </r>
  <r>
    <s v="P00399"/>
    <d v="2024-01-16T00:00:00"/>
    <d v="2024-01-20T00:00:00"/>
    <n v="4"/>
    <x v="5"/>
    <x v="2"/>
    <s v="Home"/>
    <x v="0"/>
    <b v="0"/>
    <m/>
    <n v="84.6"/>
    <n v="30797.29"/>
    <n v="0.41199999999999998"/>
    <n v="12688.483479999999"/>
    <n v="71"/>
    <s v="M"/>
    <x v="0"/>
  </r>
  <r>
    <s v="P00400"/>
    <d v="2024-10-09T00:00:00"/>
    <d v="2024-10-13T00:00:00"/>
    <n v="4"/>
    <x v="5"/>
    <x v="3"/>
    <s v="Home"/>
    <x v="0"/>
    <b v="1"/>
    <n v="30"/>
    <n v="79.7"/>
    <n v="30990.34"/>
    <n v="0.38200000000000001"/>
    <n v="11838.309880000001"/>
    <n v="74"/>
    <s v="M"/>
    <x v="1"/>
  </r>
  <r>
    <s v="P00401"/>
    <d v="2023-08-02T00:00:00"/>
    <d v="2023-08-06T00:00:00"/>
    <n v="4"/>
    <x v="3"/>
    <x v="0"/>
    <s v="Home"/>
    <x v="2"/>
    <b v="0"/>
    <m/>
    <n v="88.9"/>
    <n v="15042.17"/>
    <n v="0.61399999999999999"/>
    <n v="9235.8923799999993"/>
    <n v="44"/>
    <s v="M"/>
    <x v="0"/>
  </r>
  <r>
    <s v="P00402"/>
    <d v="2024-01-30T00:00:00"/>
    <d v="2024-02-03T00:00:00"/>
    <n v="4"/>
    <x v="2"/>
    <x v="4"/>
    <s v="Expired"/>
    <x v="0"/>
    <b v="0"/>
    <m/>
    <n v="82.3"/>
    <n v="26680.71"/>
    <n v="0.625"/>
    <n v="16675.443749999999"/>
    <n v="67"/>
    <s v="M"/>
    <x v="0"/>
  </r>
  <r>
    <s v="P00403"/>
    <d v="2024-10-03T00:00:00"/>
    <d v="2024-10-08T00:00:00"/>
    <n v="5"/>
    <x v="4"/>
    <x v="2"/>
    <s v="Home"/>
    <x v="0"/>
    <b v="1"/>
    <n v="30"/>
    <n v="84"/>
    <n v="33268.720000000001"/>
    <n v="0.58799999999999997"/>
    <n v="19562.00736"/>
    <n v="54"/>
    <s v="F"/>
    <x v="1"/>
  </r>
  <r>
    <s v="P00404"/>
    <d v="2024-08-11T00:00:00"/>
    <d v="2024-08-17T00:00:00"/>
    <n v="6"/>
    <x v="1"/>
    <x v="1"/>
    <s v="Rehab"/>
    <x v="0"/>
    <b v="1"/>
    <n v="21"/>
    <n v="94.6"/>
    <n v="27549.29"/>
    <n v="0.69899999999999995"/>
    <n v="19256.953709999998"/>
    <n v="76"/>
    <s v="M"/>
    <x v="1"/>
  </r>
  <r>
    <s v="P00405"/>
    <d v="2024-12-02T00:00:00"/>
    <d v="2024-12-06T00:00:00"/>
    <n v="4"/>
    <x v="3"/>
    <x v="4"/>
    <s v="Home"/>
    <x v="0"/>
    <b v="0"/>
    <m/>
    <n v="70.8"/>
    <n v="6816.36"/>
    <n v="0.69799999999999995"/>
    <n v="4757.8192799999997"/>
    <n v="78"/>
    <s v="F"/>
    <x v="0"/>
  </r>
  <r>
    <s v="P00406"/>
    <d v="2023-01-09T00:00:00"/>
    <d v="2023-01-14T00:00:00"/>
    <n v="5"/>
    <x v="1"/>
    <x v="3"/>
    <s v="Rehab"/>
    <x v="0"/>
    <b v="0"/>
    <m/>
    <n v="85.5"/>
    <n v="33158.980000000003"/>
    <n v="0.45800000000000002"/>
    <n v="15186.812840000002"/>
    <n v="69"/>
    <s v="F"/>
    <x v="0"/>
  </r>
  <r>
    <s v="P00407"/>
    <d v="2024-04-12T00:00:00"/>
    <d v="2024-04-18T00:00:00"/>
    <n v="6"/>
    <x v="2"/>
    <x v="1"/>
    <s v="Home"/>
    <x v="0"/>
    <b v="1"/>
    <n v="30"/>
    <n v="82.5"/>
    <n v="35503.08"/>
    <n v="0.67800000000000005"/>
    <n v="24071.088240000005"/>
    <n v="48"/>
    <s v="M"/>
    <x v="1"/>
  </r>
  <r>
    <s v="P00408"/>
    <d v="2024-08-02T00:00:00"/>
    <d v="2024-08-03T00:00:00"/>
    <n v="1"/>
    <x v="2"/>
    <x v="5"/>
    <s v="Home"/>
    <x v="0"/>
    <b v="1"/>
    <n v="45"/>
    <n v="78.599999999999994"/>
    <n v="29078.240000000002"/>
    <n v="0.48199999999999998"/>
    <n v="14015.71168"/>
    <n v="81"/>
    <s v="F"/>
    <x v="0"/>
  </r>
  <r>
    <s v="P00409"/>
    <d v="2024-12-29T00:00:00"/>
    <d v="2025-01-12T00:00:00"/>
    <n v="14"/>
    <x v="1"/>
    <x v="3"/>
    <s v="Home"/>
    <x v="0"/>
    <b v="0"/>
    <m/>
    <n v="78"/>
    <n v="29459.279999999999"/>
    <n v="0.40899999999999997"/>
    <n v="12048.845519999999"/>
    <n v="87"/>
    <s v="M"/>
    <x v="0"/>
  </r>
  <r>
    <s v="P00410"/>
    <d v="2024-02-29T00:00:00"/>
    <d v="2024-03-09T00:00:00"/>
    <n v="9"/>
    <x v="1"/>
    <x v="5"/>
    <s v="Home"/>
    <x v="0"/>
    <b v="0"/>
    <m/>
    <n v="100"/>
    <n v="14537.98"/>
    <n v="0.504"/>
    <n v="7327.14192"/>
    <n v="60"/>
    <s v="M"/>
    <x v="0"/>
  </r>
  <r>
    <s v="P00411"/>
    <d v="2024-02-29T00:00:00"/>
    <d v="2024-03-05T00:00:00"/>
    <n v="5"/>
    <x v="2"/>
    <x v="0"/>
    <s v="Home"/>
    <x v="2"/>
    <b v="0"/>
    <m/>
    <n v="81.7"/>
    <n v="38726.720000000001"/>
    <n v="0.63800000000000001"/>
    <n v="24707.647360000003"/>
    <n v="65"/>
    <s v="F"/>
    <x v="0"/>
  </r>
  <r>
    <s v="P00412"/>
    <d v="2024-06-16T00:00:00"/>
    <d v="2024-06-18T00:00:00"/>
    <n v="2"/>
    <x v="2"/>
    <x v="2"/>
    <s v="Rehab"/>
    <x v="2"/>
    <b v="0"/>
    <m/>
    <n v="75.8"/>
    <n v="34649.24"/>
    <n v="0.41599999999999998"/>
    <n v="14414.083839999999"/>
    <n v="56"/>
    <s v="M"/>
    <x v="0"/>
  </r>
  <r>
    <s v="P00413"/>
    <d v="2024-09-29T00:00:00"/>
    <d v="2024-10-04T00:00:00"/>
    <n v="5"/>
    <x v="6"/>
    <x v="5"/>
    <s v="Home"/>
    <x v="3"/>
    <b v="0"/>
    <m/>
    <n v="76.8"/>
    <n v="4341.37"/>
    <n v="0.68"/>
    <n v="2952.1316000000002"/>
    <n v="83"/>
    <s v="F"/>
    <x v="0"/>
  </r>
  <r>
    <s v="P00414"/>
    <d v="2023-07-05T00:00:00"/>
    <d v="2023-07-15T00:00:00"/>
    <n v="10"/>
    <x v="3"/>
    <x v="4"/>
    <s v="Home"/>
    <x v="0"/>
    <b v="0"/>
    <m/>
    <n v="100"/>
    <n v="32248.02"/>
    <n v="0.58899999999999997"/>
    <n v="18994.083780000001"/>
    <n v="73"/>
    <s v="F"/>
    <x v="0"/>
  </r>
  <r>
    <s v="P00415"/>
    <d v="2024-02-15T00:00:00"/>
    <d v="2024-02-20T00:00:00"/>
    <n v="5"/>
    <x v="1"/>
    <x v="3"/>
    <s v="Home"/>
    <x v="2"/>
    <b v="0"/>
    <m/>
    <n v="97.4"/>
    <n v="19032.39"/>
    <n v="0.65"/>
    <n v="12371.0535"/>
    <n v="61"/>
    <s v="F"/>
    <x v="0"/>
  </r>
  <r>
    <s v="P00416"/>
    <d v="2023-04-15T00:00:00"/>
    <d v="2023-04-21T00:00:00"/>
    <n v="6"/>
    <x v="1"/>
    <x v="2"/>
    <s v="Rehab"/>
    <x v="2"/>
    <b v="1"/>
    <n v="30"/>
    <n v="87"/>
    <n v="39249.49"/>
    <n v="0.47499999999999998"/>
    <n v="18643.507749999997"/>
    <n v="73"/>
    <s v="M"/>
    <x v="1"/>
  </r>
  <r>
    <s v="P00417"/>
    <d v="2023-02-11T00:00:00"/>
    <d v="2023-02-19T00:00:00"/>
    <n v="8"/>
    <x v="3"/>
    <x v="2"/>
    <s v="Home"/>
    <x v="0"/>
    <b v="0"/>
    <m/>
    <n v="93.9"/>
    <n v="23111.21"/>
    <n v="0.64"/>
    <n v="14791.1744"/>
    <n v="56"/>
    <s v="F"/>
    <x v="0"/>
  </r>
  <r>
    <s v="P00418"/>
    <d v="2024-04-13T00:00:00"/>
    <d v="2024-04-22T00:00:00"/>
    <n v="9"/>
    <x v="5"/>
    <x v="3"/>
    <s v="Home"/>
    <x v="0"/>
    <b v="0"/>
    <m/>
    <n v="79.8"/>
    <n v="4022.99"/>
    <n v="0.40100000000000002"/>
    <n v="1613.2189900000001"/>
    <n v="91"/>
    <s v="F"/>
    <x v="0"/>
  </r>
  <r>
    <s v="P00419"/>
    <d v="2024-02-28T00:00:00"/>
    <d v="2024-03-08T00:00:00"/>
    <n v="9"/>
    <x v="3"/>
    <x v="1"/>
    <s v="Home"/>
    <x v="2"/>
    <b v="1"/>
    <n v="90"/>
    <n v="84.9"/>
    <n v="21951.200000000001"/>
    <n v="0.377"/>
    <n v="8275.6023999999998"/>
    <n v="95"/>
    <s v="M"/>
    <x v="0"/>
  </r>
  <r>
    <s v="P00420"/>
    <d v="2023-03-24T00:00:00"/>
    <d v="2023-03-25T00:00:00"/>
    <n v="1"/>
    <x v="4"/>
    <x v="2"/>
    <s v="Home"/>
    <x v="0"/>
    <b v="0"/>
    <m/>
    <n v="76.099999999999994"/>
    <n v="24525.58"/>
    <n v="0.68300000000000005"/>
    <n v="16750.971140000001"/>
    <n v="44"/>
    <s v="M"/>
    <x v="0"/>
  </r>
  <r>
    <s v="P00421"/>
    <d v="2024-11-23T00:00:00"/>
    <d v="2024-11-28T00:00:00"/>
    <n v="5"/>
    <x v="2"/>
    <x v="4"/>
    <s v="Rehab"/>
    <x v="2"/>
    <b v="0"/>
    <m/>
    <n v="72.099999999999994"/>
    <n v="5860.33"/>
    <n v="0.66300000000000003"/>
    <n v="3885.3987900000002"/>
    <n v="67"/>
    <s v="M"/>
    <x v="0"/>
  </r>
  <r>
    <s v="P00422"/>
    <d v="2024-03-10T00:00:00"/>
    <d v="2024-03-15T00:00:00"/>
    <n v="5"/>
    <x v="0"/>
    <x v="0"/>
    <s v="Home"/>
    <x v="2"/>
    <b v="0"/>
    <m/>
    <n v="80.5"/>
    <n v="11455.07"/>
    <n v="0.59099999999999997"/>
    <n v="6769.9463699999997"/>
    <n v="42"/>
    <s v="M"/>
    <x v="0"/>
  </r>
  <r>
    <s v="P00423"/>
    <d v="2024-06-01T00:00:00"/>
    <d v="2024-06-11T00:00:00"/>
    <n v="10"/>
    <x v="1"/>
    <x v="3"/>
    <s v="SNF"/>
    <x v="2"/>
    <b v="0"/>
    <m/>
    <n v="88.2"/>
    <n v="28687.65"/>
    <n v="0.64700000000000002"/>
    <n v="18560.90955"/>
    <n v="95"/>
    <s v="M"/>
    <x v="0"/>
  </r>
  <r>
    <s v="P00424"/>
    <d v="2023-04-19T00:00:00"/>
    <d v="2023-04-22T00:00:00"/>
    <n v="3"/>
    <x v="0"/>
    <x v="2"/>
    <s v="Home Health"/>
    <x v="2"/>
    <b v="0"/>
    <m/>
    <n v="75"/>
    <n v="32283.32"/>
    <n v="0.46600000000000003"/>
    <n v="15044.027120000001"/>
    <n v="48"/>
    <s v="M"/>
    <x v="0"/>
  </r>
  <r>
    <s v="P00425"/>
    <d v="2024-12-01T00:00:00"/>
    <d v="2024-12-11T00:00:00"/>
    <n v="10"/>
    <x v="4"/>
    <x v="5"/>
    <s v="Rehab"/>
    <x v="1"/>
    <b v="0"/>
    <m/>
    <n v="93.2"/>
    <n v="27381.439999999999"/>
    <n v="0.56699999999999995"/>
    <n v="15525.276479999999"/>
    <n v="78"/>
    <s v="F"/>
    <x v="0"/>
  </r>
  <r>
    <s v="P00426"/>
    <d v="2023-12-27T00:00:00"/>
    <d v="2024-01-01T00:00:00"/>
    <n v="5"/>
    <x v="2"/>
    <x v="3"/>
    <s v="Home"/>
    <x v="2"/>
    <b v="0"/>
    <m/>
    <n v="93.5"/>
    <n v="24367.29"/>
    <n v="0.61699999999999999"/>
    <n v="15034.61793"/>
    <n v="59"/>
    <s v="F"/>
    <x v="0"/>
  </r>
  <r>
    <s v="P00427"/>
    <d v="2024-12-26T00:00:00"/>
    <d v="2024-12-28T00:00:00"/>
    <n v="2"/>
    <x v="1"/>
    <x v="4"/>
    <s v="Home"/>
    <x v="2"/>
    <b v="0"/>
    <m/>
    <n v="87.8"/>
    <n v="36502.03"/>
    <n v="0.52500000000000002"/>
    <n v="19163.565750000002"/>
    <n v="49"/>
    <s v="M"/>
    <x v="0"/>
  </r>
  <r>
    <s v="P00428"/>
    <d v="2024-10-10T00:00:00"/>
    <d v="2024-10-19T00:00:00"/>
    <n v="9"/>
    <x v="3"/>
    <x v="3"/>
    <s v="Home"/>
    <x v="0"/>
    <b v="0"/>
    <m/>
    <n v="67.099999999999994"/>
    <n v="16475.740000000002"/>
    <n v="0.55700000000000005"/>
    <n v="9176.9871800000019"/>
    <n v="82"/>
    <s v="F"/>
    <x v="0"/>
  </r>
  <r>
    <s v="P00429"/>
    <d v="2024-08-09T00:00:00"/>
    <d v="2024-08-13T00:00:00"/>
    <n v="4"/>
    <x v="5"/>
    <x v="0"/>
    <s v="Rehab"/>
    <x v="0"/>
    <b v="0"/>
    <m/>
    <n v="79.599999999999994"/>
    <n v="27671.77"/>
    <n v="0.51900000000000002"/>
    <n v="14361.648630000002"/>
    <n v="38"/>
    <s v="M"/>
    <x v="0"/>
  </r>
  <r>
    <s v="P00430"/>
    <d v="2024-07-10T00:00:00"/>
    <d v="2024-07-17T00:00:00"/>
    <n v="7"/>
    <x v="3"/>
    <x v="4"/>
    <s v="Home"/>
    <x v="0"/>
    <b v="0"/>
    <m/>
    <n v="88.5"/>
    <n v="22138.15"/>
    <n v="0.42399999999999999"/>
    <n v="9386.5756000000001"/>
    <n v="81"/>
    <s v="F"/>
    <x v="0"/>
  </r>
  <r>
    <s v="P00431"/>
    <d v="2024-10-07T00:00:00"/>
    <d v="2024-10-12T00:00:00"/>
    <n v="5"/>
    <x v="6"/>
    <x v="3"/>
    <s v="Home Health"/>
    <x v="1"/>
    <b v="0"/>
    <m/>
    <n v="92.4"/>
    <n v="10000.19"/>
    <n v="0.60799999999999998"/>
    <n v="6080.1155200000003"/>
    <n v="82"/>
    <s v="M"/>
    <x v="0"/>
  </r>
  <r>
    <s v="P00432"/>
    <d v="2023-08-27T00:00:00"/>
    <d v="2023-08-31T00:00:00"/>
    <n v="4"/>
    <x v="6"/>
    <x v="0"/>
    <s v="Home"/>
    <x v="2"/>
    <b v="1"/>
    <n v="7"/>
    <n v="81.2"/>
    <n v="9977.83"/>
    <n v="0.38200000000000001"/>
    <n v="3811.5310600000003"/>
    <n v="51"/>
    <s v="F"/>
    <x v="1"/>
  </r>
  <r>
    <s v="P00433"/>
    <d v="2024-04-22T00:00:00"/>
    <d v="2024-04-30T00:00:00"/>
    <n v="8"/>
    <x v="0"/>
    <x v="3"/>
    <s v="Home Health"/>
    <x v="0"/>
    <b v="0"/>
    <m/>
    <n v="84.7"/>
    <n v="37756.82"/>
    <n v="0.56899999999999995"/>
    <n v="21483.630579999997"/>
    <n v="57"/>
    <s v="M"/>
    <x v="0"/>
  </r>
  <r>
    <s v="P00434"/>
    <d v="2024-04-25T00:00:00"/>
    <d v="2024-05-05T00:00:00"/>
    <n v="10"/>
    <x v="2"/>
    <x v="3"/>
    <s v="Home"/>
    <x v="1"/>
    <b v="0"/>
    <m/>
    <n v="72.900000000000006"/>
    <n v="18499.36"/>
    <n v="0.48799999999999999"/>
    <n v="9027.6876800000009"/>
    <n v="61"/>
    <s v="F"/>
    <x v="0"/>
  </r>
  <r>
    <s v="P00435"/>
    <d v="2023-03-01T00:00:00"/>
    <d v="2023-03-09T00:00:00"/>
    <n v="8"/>
    <x v="6"/>
    <x v="1"/>
    <s v="Home"/>
    <x v="2"/>
    <b v="1"/>
    <n v="14"/>
    <n v="98.7"/>
    <n v="12070.19"/>
    <n v="0.46400000000000002"/>
    <n v="5600.5681600000007"/>
    <n v="58"/>
    <s v="M"/>
    <x v="1"/>
  </r>
  <r>
    <s v="P00436"/>
    <d v="2024-01-16T00:00:00"/>
    <d v="2024-01-21T00:00:00"/>
    <n v="5"/>
    <x v="3"/>
    <x v="2"/>
    <s v="Home"/>
    <x v="3"/>
    <b v="0"/>
    <m/>
    <n v="90"/>
    <n v="11026.72"/>
    <n v="0.501"/>
    <n v="5524.3867199999995"/>
    <n v="50"/>
    <s v="F"/>
    <x v="0"/>
  </r>
  <r>
    <s v="P00437"/>
    <d v="2023-03-13T00:00:00"/>
    <d v="2023-03-16T00:00:00"/>
    <n v="3"/>
    <x v="5"/>
    <x v="3"/>
    <s v="Home"/>
    <x v="3"/>
    <b v="0"/>
    <m/>
    <n v="84.4"/>
    <n v="18036.28"/>
    <n v="0.39700000000000002"/>
    <n v="7160.4031599999998"/>
    <n v="87"/>
    <s v="F"/>
    <x v="0"/>
  </r>
  <r>
    <s v="P00438"/>
    <d v="2023-11-09T00:00:00"/>
    <d v="2023-11-17T00:00:00"/>
    <n v="8"/>
    <x v="3"/>
    <x v="2"/>
    <s v="Home"/>
    <x v="0"/>
    <b v="1"/>
    <n v="7"/>
    <n v="100"/>
    <n v="28335.14"/>
    <n v="0.66900000000000004"/>
    <n v="18956.20866"/>
    <n v="69"/>
    <s v="M"/>
    <x v="1"/>
  </r>
  <r>
    <s v="P00439"/>
    <d v="2024-03-12T00:00:00"/>
    <d v="2024-03-16T00:00:00"/>
    <n v="4"/>
    <x v="5"/>
    <x v="2"/>
    <s v="Home"/>
    <x v="2"/>
    <b v="0"/>
    <m/>
    <n v="81.099999999999994"/>
    <n v="24451.83"/>
    <n v="0.45500000000000002"/>
    <n v="11125.58265"/>
    <n v="49"/>
    <s v="M"/>
    <x v="0"/>
  </r>
  <r>
    <s v="P00440"/>
    <d v="2024-06-18T00:00:00"/>
    <d v="2024-06-22T00:00:00"/>
    <n v="4"/>
    <x v="0"/>
    <x v="4"/>
    <s v="Home"/>
    <x v="0"/>
    <b v="0"/>
    <m/>
    <n v="84.7"/>
    <n v="29929.77"/>
    <n v="0.61399999999999999"/>
    <n v="18376.878779999999"/>
    <n v="77"/>
    <s v="M"/>
    <x v="0"/>
  </r>
  <r>
    <s v="P00441"/>
    <d v="2023-09-20T00:00:00"/>
    <d v="2023-09-24T00:00:00"/>
    <n v="4"/>
    <x v="0"/>
    <x v="0"/>
    <s v="Rehab"/>
    <x v="0"/>
    <b v="1"/>
    <n v="21"/>
    <n v="92.2"/>
    <n v="6623.02"/>
    <n v="0.53800000000000003"/>
    <n v="3563.1847600000006"/>
    <n v="64"/>
    <s v="M"/>
    <x v="1"/>
  </r>
  <r>
    <s v="P00442"/>
    <d v="2023-10-06T00:00:00"/>
    <d v="2023-10-10T00:00:00"/>
    <n v="4"/>
    <x v="3"/>
    <x v="2"/>
    <s v="Rehab"/>
    <x v="2"/>
    <b v="0"/>
    <m/>
    <n v="75.099999999999994"/>
    <n v="18174.64"/>
    <n v="0.58399999999999996"/>
    <n v="10613.989759999999"/>
    <n v="56"/>
    <s v="F"/>
    <x v="0"/>
  </r>
  <r>
    <s v="P00443"/>
    <d v="2023-04-26T00:00:00"/>
    <d v="2023-04-30T00:00:00"/>
    <n v="4"/>
    <x v="4"/>
    <x v="3"/>
    <s v="Home"/>
    <x v="0"/>
    <b v="0"/>
    <m/>
    <n v="85.2"/>
    <n v="18665.939999999999"/>
    <n v="0.39100000000000001"/>
    <n v="7298.3825399999996"/>
    <n v="57"/>
    <s v="M"/>
    <x v="0"/>
  </r>
  <r>
    <s v="P00444"/>
    <d v="2024-06-03T00:00:00"/>
    <d v="2024-06-09T00:00:00"/>
    <n v="6"/>
    <x v="1"/>
    <x v="4"/>
    <s v="Rehab"/>
    <x v="0"/>
    <b v="0"/>
    <m/>
    <n v="87.7"/>
    <n v="18697.87"/>
    <n v="0.67400000000000004"/>
    <n v="12602.364380000001"/>
    <n v="51"/>
    <s v="M"/>
    <x v="0"/>
  </r>
  <r>
    <s v="P00445"/>
    <d v="2023-04-19T00:00:00"/>
    <d v="2023-04-25T00:00:00"/>
    <n v="6"/>
    <x v="5"/>
    <x v="4"/>
    <s v="Home Health"/>
    <x v="2"/>
    <b v="0"/>
    <m/>
    <n v="63.9"/>
    <n v="5794.64"/>
    <n v="0.66500000000000004"/>
    <n v="3853.4356000000002"/>
    <n v="73"/>
    <s v="F"/>
    <x v="0"/>
  </r>
  <r>
    <s v="P00446"/>
    <d v="2023-02-03T00:00:00"/>
    <d v="2023-02-10T00:00:00"/>
    <n v="7"/>
    <x v="6"/>
    <x v="3"/>
    <s v="Home"/>
    <x v="0"/>
    <b v="0"/>
    <m/>
    <n v="77.400000000000006"/>
    <n v="7239.01"/>
    <n v="0.64800000000000002"/>
    <n v="4690.8784800000003"/>
    <n v="74"/>
    <s v="F"/>
    <x v="0"/>
  </r>
  <r>
    <s v="P00447"/>
    <d v="2024-09-17T00:00:00"/>
    <d v="2024-09-27T00:00:00"/>
    <n v="10"/>
    <x v="1"/>
    <x v="2"/>
    <s v="Home"/>
    <x v="2"/>
    <b v="0"/>
    <m/>
    <n v="85.5"/>
    <n v="19162.509999999998"/>
    <n v="0.55500000000000005"/>
    <n v="10635.19305"/>
    <n v="39"/>
    <s v="M"/>
    <x v="0"/>
  </r>
  <r>
    <s v="P00448"/>
    <d v="2023-05-02T00:00:00"/>
    <d v="2023-05-05T00:00:00"/>
    <n v="3"/>
    <x v="5"/>
    <x v="1"/>
    <s v="Home"/>
    <x v="0"/>
    <b v="0"/>
    <m/>
    <n v="86.9"/>
    <n v="10915.32"/>
    <n v="0.53900000000000003"/>
    <n v="5883.3574800000006"/>
    <n v="52"/>
    <s v="M"/>
    <x v="0"/>
  </r>
  <r>
    <s v="P00449"/>
    <d v="2023-04-17T00:00:00"/>
    <d v="2023-04-26T00:00:00"/>
    <n v="9"/>
    <x v="3"/>
    <x v="0"/>
    <s v="Home"/>
    <x v="2"/>
    <b v="0"/>
    <m/>
    <n v="83.8"/>
    <n v="28261.99"/>
    <n v="0.64100000000000001"/>
    <n v="18115.935590000001"/>
    <n v="63"/>
    <s v="M"/>
    <x v="0"/>
  </r>
  <r>
    <s v="P00450"/>
    <d v="2024-07-10T00:00:00"/>
    <d v="2024-07-16T00:00:00"/>
    <n v="6"/>
    <x v="3"/>
    <x v="1"/>
    <s v="Home"/>
    <x v="0"/>
    <b v="0"/>
    <m/>
    <n v="75.599999999999994"/>
    <n v="20132.64"/>
    <n v="0.45900000000000002"/>
    <n v="9240.8817600000002"/>
    <n v="37"/>
    <s v="F"/>
    <x v="0"/>
  </r>
  <r>
    <s v="P00451"/>
    <d v="2024-03-05T00:00:00"/>
    <d v="2024-03-09T00:00:00"/>
    <n v="4"/>
    <x v="4"/>
    <x v="3"/>
    <s v="Home"/>
    <x v="0"/>
    <b v="1"/>
    <n v="21"/>
    <n v="80.599999999999994"/>
    <n v="3796.12"/>
    <n v="0.53900000000000003"/>
    <n v="2046.10868"/>
    <n v="83"/>
    <s v="M"/>
    <x v="1"/>
  </r>
  <r>
    <s v="P00452"/>
    <d v="2024-02-10T00:00:00"/>
    <d v="2024-02-22T00:00:00"/>
    <n v="12"/>
    <x v="1"/>
    <x v="4"/>
    <s v="Rehab"/>
    <x v="3"/>
    <b v="0"/>
    <m/>
    <n v="95"/>
    <n v="31265.06"/>
    <n v="0.67100000000000004"/>
    <n v="20978.855260000004"/>
    <n v="63"/>
    <s v="M"/>
    <x v="0"/>
  </r>
  <r>
    <s v="P00453"/>
    <d v="2023-06-23T00:00:00"/>
    <d v="2023-06-28T00:00:00"/>
    <n v="5"/>
    <x v="0"/>
    <x v="4"/>
    <s v="Home"/>
    <x v="0"/>
    <b v="0"/>
    <m/>
    <n v="82.3"/>
    <n v="16511.29"/>
    <n v="0.68500000000000005"/>
    <n v="11310.233650000002"/>
    <n v="50"/>
    <s v="F"/>
    <x v="0"/>
  </r>
  <r>
    <s v="P00454"/>
    <d v="2024-01-11T00:00:00"/>
    <d v="2024-01-15T00:00:00"/>
    <n v="4"/>
    <x v="6"/>
    <x v="5"/>
    <s v="Home"/>
    <x v="2"/>
    <b v="1"/>
    <n v="30"/>
    <n v="77.099999999999994"/>
    <n v="12209.09"/>
    <n v="0.503"/>
    <n v="6141.17227"/>
    <n v="44"/>
    <s v="F"/>
    <x v="1"/>
  </r>
  <r>
    <s v="P00455"/>
    <d v="2024-02-19T00:00:00"/>
    <d v="2024-02-29T00:00:00"/>
    <n v="10"/>
    <x v="4"/>
    <x v="4"/>
    <s v="Home"/>
    <x v="0"/>
    <b v="0"/>
    <m/>
    <n v="76.7"/>
    <n v="28077.81"/>
    <n v="0.38300000000000001"/>
    <n v="10753.801230000001"/>
    <n v="32"/>
    <s v="M"/>
    <x v="0"/>
  </r>
  <r>
    <s v="P00456"/>
    <d v="2024-10-20T00:00:00"/>
    <d v="2024-10-23T00:00:00"/>
    <n v="3"/>
    <x v="3"/>
    <x v="4"/>
    <s v="Home Health"/>
    <x v="1"/>
    <b v="0"/>
    <m/>
    <n v="92.8"/>
    <n v="7115.19"/>
    <n v="0.67"/>
    <n v="4767.1773000000003"/>
    <n v="64"/>
    <s v="F"/>
    <x v="0"/>
  </r>
  <r>
    <s v="P00457"/>
    <d v="2023-07-07T00:00:00"/>
    <d v="2023-07-10T00:00:00"/>
    <n v="3"/>
    <x v="4"/>
    <x v="2"/>
    <s v="Expired"/>
    <x v="2"/>
    <b v="0"/>
    <m/>
    <n v="80"/>
    <n v="7550.77"/>
    <n v="0.433"/>
    <n v="3269.4834100000003"/>
    <n v="49"/>
    <s v="M"/>
    <x v="0"/>
  </r>
  <r>
    <s v="P00458"/>
    <d v="2023-01-17T00:00:00"/>
    <d v="2023-01-21T00:00:00"/>
    <n v="4"/>
    <x v="4"/>
    <x v="3"/>
    <s v="Home"/>
    <x v="1"/>
    <b v="0"/>
    <m/>
    <n v="91.2"/>
    <n v="4124.58"/>
    <n v="0.45700000000000002"/>
    <n v="1884.9330600000001"/>
    <n v="95"/>
    <s v="F"/>
    <x v="0"/>
  </r>
  <r>
    <s v="P00459"/>
    <d v="2023-12-15T00:00:00"/>
    <d v="2023-12-17T00:00:00"/>
    <n v="2"/>
    <x v="1"/>
    <x v="0"/>
    <s v="Home"/>
    <x v="0"/>
    <b v="1"/>
    <n v="14"/>
    <n v="80.2"/>
    <n v="20143.86"/>
    <n v="0.434"/>
    <n v="8742.4352400000007"/>
    <n v="55"/>
    <s v="M"/>
    <x v="1"/>
  </r>
  <r>
    <s v="P00460"/>
    <d v="2024-05-23T00:00:00"/>
    <d v="2024-05-30T00:00:00"/>
    <n v="7"/>
    <x v="6"/>
    <x v="5"/>
    <s v="SNF"/>
    <x v="1"/>
    <b v="0"/>
    <m/>
    <n v="94.3"/>
    <n v="12081.3"/>
    <n v="0.64500000000000002"/>
    <n v="7792.4384999999993"/>
    <n v="46"/>
    <s v="F"/>
    <x v="0"/>
  </r>
  <r>
    <s v="P00461"/>
    <d v="2024-07-07T00:00:00"/>
    <d v="2024-07-11T00:00:00"/>
    <n v="4"/>
    <x v="1"/>
    <x v="0"/>
    <s v="Expired"/>
    <x v="0"/>
    <b v="0"/>
    <m/>
    <n v="92.4"/>
    <n v="17583.52"/>
    <n v="0.65500000000000003"/>
    <n v="11517.205600000001"/>
    <n v="47"/>
    <s v="M"/>
    <x v="0"/>
  </r>
  <r>
    <s v="P00462"/>
    <d v="2024-02-20T00:00:00"/>
    <d v="2024-02-27T00:00:00"/>
    <n v="7"/>
    <x v="3"/>
    <x v="1"/>
    <s v="Rehab"/>
    <x v="0"/>
    <b v="0"/>
    <m/>
    <n v="91.1"/>
    <n v="15773.31"/>
    <n v="0.64600000000000002"/>
    <n v="10189.55826"/>
    <n v="46"/>
    <s v="M"/>
    <x v="0"/>
  </r>
  <r>
    <s v="P00463"/>
    <d v="2023-02-17T00:00:00"/>
    <d v="2023-02-22T00:00:00"/>
    <n v="5"/>
    <x v="2"/>
    <x v="1"/>
    <s v="Home"/>
    <x v="0"/>
    <b v="0"/>
    <m/>
    <n v="95.3"/>
    <n v="13717.32"/>
    <n v="0.43099999999999999"/>
    <n v="5912.1649200000002"/>
    <n v="73"/>
    <s v="F"/>
    <x v="0"/>
  </r>
  <r>
    <s v="P00464"/>
    <d v="2024-07-31T00:00:00"/>
    <d v="2024-08-01T00:00:00"/>
    <n v="1"/>
    <x v="1"/>
    <x v="0"/>
    <s v="SNF"/>
    <x v="0"/>
    <b v="0"/>
    <m/>
    <n v="72.900000000000006"/>
    <n v="38430.769999999997"/>
    <n v="0.49"/>
    <n v="18831.077299999997"/>
    <n v="63"/>
    <s v="F"/>
    <x v="0"/>
  </r>
  <r>
    <s v="P00465"/>
    <d v="2023-11-03T00:00:00"/>
    <d v="2023-11-06T00:00:00"/>
    <n v="3"/>
    <x v="1"/>
    <x v="2"/>
    <s v="SNF"/>
    <x v="0"/>
    <b v="0"/>
    <m/>
    <n v="84.9"/>
    <n v="24942.11"/>
    <n v="0.42299999999999999"/>
    <n v="10550.51253"/>
    <n v="73"/>
    <s v="F"/>
    <x v="0"/>
  </r>
  <r>
    <s v="P00466"/>
    <d v="2024-05-28T00:00:00"/>
    <d v="2024-06-03T00:00:00"/>
    <n v="6"/>
    <x v="0"/>
    <x v="2"/>
    <s v="SNF"/>
    <x v="0"/>
    <b v="0"/>
    <m/>
    <n v="92.9"/>
    <n v="24309.64"/>
    <n v="0.39"/>
    <n v="9480.7595999999994"/>
    <n v="53"/>
    <s v="M"/>
    <x v="0"/>
  </r>
  <r>
    <s v="P00467"/>
    <d v="2024-02-16T00:00:00"/>
    <d v="2024-02-20T00:00:00"/>
    <n v="4"/>
    <x v="2"/>
    <x v="5"/>
    <s v="Home"/>
    <x v="0"/>
    <b v="0"/>
    <m/>
    <n v="86.5"/>
    <n v="30168.91"/>
    <n v="0.35599999999999998"/>
    <n v="10740.131959999999"/>
    <n v="44"/>
    <s v="F"/>
    <x v="0"/>
  </r>
  <r>
    <s v="P00468"/>
    <d v="2023-07-30T00:00:00"/>
    <d v="2023-08-06T00:00:00"/>
    <n v="7"/>
    <x v="6"/>
    <x v="3"/>
    <s v="Home"/>
    <x v="2"/>
    <b v="0"/>
    <m/>
    <n v="86.5"/>
    <n v="9439.8700000000008"/>
    <n v="0.44500000000000001"/>
    <n v="4200.74215"/>
    <n v="59"/>
    <s v="M"/>
    <x v="0"/>
  </r>
  <r>
    <s v="P00469"/>
    <d v="2023-09-20T00:00:00"/>
    <d v="2023-09-23T00:00:00"/>
    <n v="3"/>
    <x v="6"/>
    <x v="5"/>
    <s v="Home"/>
    <x v="0"/>
    <b v="0"/>
    <m/>
    <n v="77.3"/>
    <n v="8460.77"/>
    <n v="0.65800000000000003"/>
    <n v="5567.1866600000003"/>
    <n v="54"/>
    <s v="F"/>
    <x v="0"/>
  </r>
  <r>
    <s v="P00470"/>
    <d v="2023-05-19T00:00:00"/>
    <d v="2023-05-26T00:00:00"/>
    <n v="7"/>
    <x v="5"/>
    <x v="1"/>
    <s v="Home"/>
    <x v="0"/>
    <b v="0"/>
    <m/>
    <n v="95.9"/>
    <n v="32490.799999999999"/>
    <n v="0.50900000000000001"/>
    <n v="16537.817200000001"/>
    <n v="65"/>
    <s v="M"/>
    <x v="0"/>
  </r>
  <r>
    <s v="P00471"/>
    <d v="2023-02-06T00:00:00"/>
    <d v="2023-02-13T00:00:00"/>
    <n v="7"/>
    <x v="1"/>
    <x v="5"/>
    <s v="Home"/>
    <x v="0"/>
    <b v="0"/>
    <m/>
    <n v="85.1"/>
    <n v="36441.43"/>
    <n v="0.63100000000000001"/>
    <n v="22994.54233"/>
    <n v="24"/>
    <s v="M"/>
    <x v="0"/>
  </r>
  <r>
    <s v="P00472"/>
    <d v="2024-09-21T00:00:00"/>
    <d v="2024-09-28T00:00:00"/>
    <n v="7"/>
    <x v="6"/>
    <x v="0"/>
    <s v="Home"/>
    <x v="0"/>
    <b v="0"/>
    <m/>
    <n v="87.7"/>
    <n v="4566.13"/>
    <n v="0.43099999999999999"/>
    <n v="1968.0020300000001"/>
    <n v="75"/>
    <s v="F"/>
    <x v="0"/>
  </r>
  <r>
    <s v="P00473"/>
    <d v="2024-12-24T00:00:00"/>
    <d v="2024-12-30T00:00:00"/>
    <n v="6"/>
    <x v="0"/>
    <x v="5"/>
    <s v="Home"/>
    <x v="1"/>
    <b v="0"/>
    <m/>
    <n v="80.400000000000006"/>
    <n v="22581.86"/>
    <n v="0.38100000000000001"/>
    <n v="8603.6886599999998"/>
    <n v="54"/>
    <s v="M"/>
    <x v="0"/>
  </r>
  <r>
    <s v="P00474"/>
    <d v="2023-09-25T00:00:00"/>
    <d v="2023-09-29T00:00:00"/>
    <n v="4"/>
    <x v="0"/>
    <x v="5"/>
    <s v="Rehab"/>
    <x v="0"/>
    <b v="0"/>
    <m/>
    <n v="84.5"/>
    <n v="28153.8"/>
    <n v="0.64500000000000002"/>
    <n v="18159.201000000001"/>
    <n v="51"/>
    <s v="M"/>
    <x v="0"/>
  </r>
  <r>
    <s v="P00475"/>
    <d v="2023-09-24T00:00:00"/>
    <d v="2023-10-01T00:00:00"/>
    <n v="7"/>
    <x v="0"/>
    <x v="4"/>
    <s v="Home"/>
    <x v="1"/>
    <b v="0"/>
    <m/>
    <n v="79.7"/>
    <n v="13180.81"/>
    <n v="0.57799999999999996"/>
    <n v="7618.5081799999989"/>
    <n v="68"/>
    <s v="M"/>
    <x v="0"/>
  </r>
  <r>
    <s v="P00476"/>
    <d v="2024-02-13T00:00:00"/>
    <d v="2024-02-18T00:00:00"/>
    <n v="5"/>
    <x v="5"/>
    <x v="4"/>
    <s v="Home"/>
    <x v="2"/>
    <b v="0"/>
    <m/>
    <n v="97.1"/>
    <n v="21977.13"/>
    <n v="0.42499999999999999"/>
    <n v="9340.2802499999998"/>
    <n v="51"/>
    <s v="F"/>
    <x v="0"/>
  </r>
  <r>
    <s v="P00477"/>
    <d v="2024-06-03T00:00:00"/>
    <d v="2024-06-07T00:00:00"/>
    <n v="4"/>
    <x v="1"/>
    <x v="3"/>
    <s v="Home"/>
    <x v="2"/>
    <b v="0"/>
    <m/>
    <n v="85.3"/>
    <n v="25331.63"/>
    <n v="0.51300000000000001"/>
    <n v="12995.126190000001"/>
    <n v="69"/>
    <s v="F"/>
    <x v="0"/>
  </r>
  <r>
    <s v="P00478"/>
    <d v="2023-06-25T00:00:00"/>
    <d v="2023-06-30T00:00:00"/>
    <n v="5"/>
    <x v="2"/>
    <x v="2"/>
    <s v="Expired"/>
    <x v="0"/>
    <b v="0"/>
    <m/>
    <n v="85.2"/>
    <n v="17826.099999999999"/>
    <n v="0.47499999999999998"/>
    <n v="8467.3974999999991"/>
    <n v="93"/>
    <s v="M"/>
    <x v="0"/>
  </r>
  <r>
    <s v="P00479"/>
    <d v="2023-07-29T00:00:00"/>
    <d v="2023-08-05T00:00:00"/>
    <n v="7"/>
    <x v="1"/>
    <x v="3"/>
    <s v="Home"/>
    <x v="1"/>
    <b v="0"/>
    <m/>
    <n v="84.6"/>
    <n v="29410.51"/>
    <n v="0.5"/>
    <n v="14705.254999999999"/>
    <n v="58"/>
    <s v="F"/>
    <x v="0"/>
  </r>
  <r>
    <s v="P00480"/>
    <d v="2023-03-08T00:00:00"/>
    <d v="2023-03-20T00:00:00"/>
    <n v="12"/>
    <x v="4"/>
    <x v="2"/>
    <s v="Home"/>
    <x v="0"/>
    <b v="0"/>
    <m/>
    <n v="100"/>
    <n v="5362.48"/>
    <n v="0.46400000000000002"/>
    <n v="2488.1907200000001"/>
    <n v="52"/>
    <s v="M"/>
    <x v="0"/>
  </r>
  <r>
    <s v="P00481"/>
    <d v="2024-08-06T00:00:00"/>
    <d v="2024-08-09T00:00:00"/>
    <n v="3"/>
    <x v="2"/>
    <x v="0"/>
    <s v="Home Health"/>
    <x v="2"/>
    <b v="1"/>
    <n v="45"/>
    <n v="85"/>
    <n v="10155.42"/>
    <n v="0.39"/>
    <n v="3960.6138000000001"/>
    <n v="57"/>
    <s v="M"/>
    <x v="0"/>
  </r>
  <r>
    <s v="P00482"/>
    <d v="2024-09-09T00:00:00"/>
    <d v="2024-09-15T00:00:00"/>
    <n v="6"/>
    <x v="2"/>
    <x v="0"/>
    <s v="Rehab"/>
    <x v="0"/>
    <b v="0"/>
    <m/>
    <n v="80.3"/>
    <n v="37659.79"/>
    <n v="0.38300000000000001"/>
    <n v="14423.699570000001"/>
    <n v="81"/>
    <s v="F"/>
    <x v="0"/>
  </r>
  <r>
    <s v="P00483"/>
    <d v="2023-05-03T00:00:00"/>
    <d v="2023-05-10T00:00:00"/>
    <n v="7"/>
    <x v="2"/>
    <x v="4"/>
    <s v="Home"/>
    <x v="1"/>
    <b v="0"/>
    <m/>
    <n v="80.400000000000006"/>
    <n v="4920.04"/>
    <n v="0.50800000000000001"/>
    <n v="2499.3803200000002"/>
    <n v="75"/>
    <s v="F"/>
    <x v="0"/>
  </r>
  <r>
    <s v="P00484"/>
    <d v="2024-10-02T00:00:00"/>
    <d v="2024-10-05T00:00:00"/>
    <n v="3"/>
    <x v="0"/>
    <x v="0"/>
    <s v="Rehab"/>
    <x v="0"/>
    <b v="1"/>
    <n v="21"/>
    <n v="93.8"/>
    <n v="36217.800000000003"/>
    <n v="0.38300000000000001"/>
    <n v="13871.417400000002"/>
    <n v="56"/>
    <s v="F"/>
    <x v="1"/>
  </r>
  <r>
    <s v="P00485"/>
    <d v="2023-04-03T00:00:00"/>
    <d v="2023-04-12T00:00:00"/>
    <n v="9"/>
    <x v="4"/>
    <x v="3"/>
    <s v="Home"/>
    <x v="2"/>
    <b v="0"/>
    <m/>
    <n v="84.2"/>
    <n v="34718.639999999999"/>
    <n v="0.52"/>
    <n v="18053.692800000001"/>
    <n v="42"/>
    <s v="F"/>
    <x v="0"/>
  </r>
  <r>
    <s v="P00486"/>
    <d v="2024-06-12T00:00:00"/>
    <d v="2024-06-17T00:00:00"/>
    <n v="5"/>
    <x v="0"/>
    <x v="3"/>
    <s v="Home Health"/>
    <x v="2"/>
    <b v="0"/>
    <m/>
    <n v="77.2"/>
    <n v="34592.86"/>
    <n v="0.442"/>
    <n v="15290.04412"/>
    <n v="69"/>
    <s v="F"/>
    <x v="0"/>
  </r>
  <r>
    <s v="P00487"/>
    <d v="2023-10-18T00:00:00"/>
    <d v="2023-10-28T00:00:00"/>
    <n v="10"/>
    <x v="6"/>
    <x v="2"/>
    <s v="SNF"/>
    <x v="0"/>
    <b v="0"/>
    <m/>
    <n v="82.6"/>
    <n v="37204.92"/>
    <n v="0.57199999999999995"/>
    <n v="21281.214239999998"/>
    <n v="36"/>
    <s v="M"/>
    <x v="0"/>
  </r>
  <r>
    <s v="P00488"/>
    <d v="2023-11-22T00:00:00"/>
    <d v="2023-11-29T00:00:00"/>
    <n v="7"/>
    <x v="3"/>
    <x v="5"/>
    <s v="SNF"/>
    <x v="2"/>
    <b v="1"/>
    <n v="30"/>
    <n v="75.8"/>
    <n v="24486.63"/>
    <n v="0.60799999999999998"/>
    <n v="14887.87104"/>
    <n v="55"/>
    <s v="M"/>
    <x v="1"/>
  </r>
  <r>
    <s v="P00489"/>
    <d v="2024-11-11T00:00:00"/>
    <d v="2024-11-18T00:00:00"/>
    <n v="7"/>
    <x v="6"/>
    <x v="3"/>
    <s v="Home"/>
    <x v="2"/>
    <b v="0"/>
    <m/>
    <n v="94.4"/>
    <n v="35712.199999999997"/>
    <n v="0.623"/>
    <n v="22248.700599999996"/>
    <n v="37"/>
    <s v="F"/>
    <x v="0"/>
  </r>
  <r>
    <s v="P00490"/>
    <d v="2024-05-06T00:00:00"/>
    <d v="2024-05-11T00:00:00"/>
    <n v="5"/>
    <x v="4"/>
    <x v="1"/>
    <s v="SNF"/>
    <x v="0"/>
    <b v="0"/>
    <m/>
    <n v="86.5"/>
    <n v="37538.39"/>
    <n v="0.55900000000000005"/>
    <n v="20983.960010000003"/>
    <n v="43"/>
    <s v="F"/>
    <x v="0"/>
  </r>
  <r>
    <s v="P00491"/>
    <d v="2023-12-20T00:00:00"/>
    <d v="2023-12-26T00:00:00"/>
    <n v="6"/>
    <x v="4"/>
    <x v="3"/>
    <s v="Home"/>
    <x v="0"/>
    <b v="0"/>
    <m/>
    <n v="85"/>
    <n v="28053.55"/>
    <n v="0.53600000000000003"/>
    <n v="15036.702800000001"/>
    <n v="74"/>
    <s v="F"/>
    <x v="0"/>
  </r>
  <r>
    <s v="P00492"/>
    <d v="2024-06-07T00:00:00"/>
    <d v="2024-06-11T00:00:00"/>
    <n v="4"/>
    <x v="1"/>
    <x v="4"/>
    <s v="Home"/>
    <x v="2"/>
    <b v="0"/>
    <m/>
    <n v="67.2"/>
    <n v="27071.47"/>
    <n v="0.47299999999999998"/>
    <n v="12804.80531"/>
    <n v="59"/>
    <s v="M"/>
    <x v="0"/>
  </r>
  <r>
    <s v="P00493"/>
    <d v="2023-01-07T00:00:00"/>
    <d v="2023-01-10T00:00:00"/>
    <n v="3"/>
    <x v="5"/>
    <x v="4"/>
    <s v="Rehab"/>
    <x v="0"/>
    <b v="1"/>
    <n v="7"/>
    <n v="79.2"/>
    <n v="28438.29"/>
    <n v="0.68200000000000005"/>
    <n v="19394.913780000003"/>
    <n v="63"/>
    <s v="M"/>
    <x v="1"/>
  </r>
  <r>
    <s v="P00494"/>
    <d v="2023-04-16T00:00:00"/>
    <d v="2023-04-20T00:00:00"/>
    <n v="4"/>
    <x v="1"/>
    <x v="0"/>
    <s v="Expired"/>
    <x v="0"/>
    <b v="0"/>
    <m/>
    <n v="90.3"/>
    <n v="37226.68"/>
    <n v="0.63600000000000001"/>
    <n v="23676.16848"/>
    <n v="44"/>
    <s v="F"/>
    <x v="0"/>
  </r>
  <r>
    <s v="P00495"/>
    <d v="2024-06-15T00:00:00"/>
    <d v="2024-06-23T00:00:00"/>
    <n v="8"/>
    <x v="0"/>
    <x v="4"/>
    <s v="Home"/>
    <x v="2"/>
    <b v="0"/>
    <m/>
    <n v="88.2"/>
    <n v="7165.56"/>
    <n v="0.66300000000000003"/>
    <n v="4750.7662800000007"/>
    <n v="62"/>
    <s v="M"/>
    <x v="0"/>
  </r>
  <r>
    <s v="P00496"/>
    <d v="2023-12-11T00:00:00"/>
    <d v="2023-12-17T00:00:00"/>
    <n v="6"/>
    <x v="4"/>
    <x v="4"/>
    <s v="Home"/>
    <x v="0"/>
    <b v="0"/>
    <m/>
    <n v="77.400000000000006"/>
    <n v="38603.01"/>
    <n v="0.54600000000000004"/>
    <n v="21077.243460000002"/>
    <n v="68"/>
    <s v="F"/>
    <x v="0"/>
  </r>
  <r>
    <s v="P00497"/>
    <d v="2024-12-21T00:00:00"/>
    <d v="2025-01-02T00:00:00"/>
    <n v="12"/>
    <x v="5"/>
    <x v="2"/>
    <s v="Home Health"/>
    <x v="1"/>
    <b v="0"/>
    <m/>
    <n v="89.6"/>
    <n v="23254.34"/>
    <n v="0.61799999999999999"/>
    <n v="14371.182119999999"/>
    <n v="95"/>
    <s v="M"/>
    <x v="0"/>
  </r>
  <r>
    <s v="P00498"/>
    <d v="2023-10-17T00:00:00"/>
    <d v="2023-10-22T00:00:00"/>
    <n v="5"/>
    <x v="0"/>
    <x v="3"/>
    <s v="Home"/>
    <x v="2"/>
    <b v="0"/>
    <m/>
    <n v="86.6"/>
    <n v="18320.55"/>
    <n v="0.55000000000000004"/>
    <n v="10076.3025"/>
    <n v="89"/>
    <s v="F"/>
    <x v="0"/>
  </r>
  <r>
    <s v="P00499"/>
    <d v="2024-01-14T00:00:00"/>
    <d v="2024-01-19T00:00:00"/>
    <n v="5"/>
    <x v="3"/>
    <x v="5"/>
    <s v="Rehab"/>
    <x v="1"/>
    <b v="0"/>
    <m/>
    <n v="84"/>
    <n v="32595.040000000001"/>
    <n v="0.67800000000000005"/>
    <n v="22099.437120000002"/>
    <n v="65"/>
    <s v="F"/>
    <x v="0"/>
  </r>
  <r>
    <s v="P00500"/>
    <d v="2024-03-11T00:00:00"/>
    <d v="2024-03-18T00:00:00"/>
    <n v="7"/>
    <x v="1"/>
    <x v="5"/>
    <s v="SNF"/>
    <x v="2"/>
    <b v="0"/>
    <m/>
    <n v="89.8"/>
    <n v="36190.9"/>
    <n v="0.64400000000000002"/>
    <n v="23306.939600000002"/>
    <n v="68"/>
    <s v="F"/>
    <x v="0"/>
  </r>
  <r>
    <s v="P00501"/>
    <d v="2023-09-06T00:00:00"/>
    <d v="2023-09-08T00:00:00"/>
    <n v="2"/>
    <x v="0"/>
    <x v="1"/>
    <s v="Rehab"/>
    <x v="0"/>
    <b v="0"/>
    <m/>
    <n v="80"/>
    <n v="11506.57"/>
    <n v="0.45500000000000002"/>
    <n v="5235.4893499999998"/>
    <n v="50"/>
    <s v="F"/>
    <x v="0"/>
  </r>
  <r>
    <s v="P00502"/>
    <d v="2024-03-11T00:00:00"/>
    <d v="2024-03-18T00:00:00"/>
    <n v="7"/>
    <x v="0"/>
    <x v="2"/>
    <s v="Home"/>
    <x v="0"/>
    <b v="0"/>
    <m/>
    <n v="91.4"/>
    <n v="22080.35"/>
    <n v="0.51100000000000001"/>
    <n v="11283.058849999999"/>
    <n v="78"/>
    <s v="F"/>
    <x v="0"/>
  </r>
  <r>
    <s v="P00503"/>
    <d v="2023-10-04T00:00:00"/>
    <d v="2023-10-16T00:00:00"/>
    <n v="12"/>
    <x v="2"/>
    <x v="2"/>
    <s v="Home"/>
    <x v="0"/>
    <b v="0"/>
    <m/>
    <n v="71.900000000000006"/>
    <n v="28422.89"/>
    <n v="0.58799999999999997"/>
    <n v="16712.659319999999"/>
    <n v="73"/>
    <s v="M"/>
    <x v="0"/>
  </r>
  <r>
    <s v="P00504"/>
    <d v="2023-07-14T00:00:00"/>
    <d v="2023-07-21T00:00:00"/>
    <n v="7"/>
    <x v="6"/>
    <x v="2"/>
    <s v="Home"/>
    <x v="2"/>
    <b v="0"/>
    <m/>
    <n v="78.7"/>
    <n v="7425.39"/>
    <n v="0.495"/>
    <n v="3675.5680500000003"/>
    <n v="73"/>
    <s v="F"/>
    <x v="0"/>
  </r>
  <r>
    <s v="P00505"/>
    <d v="2024-12-20T00:00:00"/>
    <d v="2024-12-25T00:00:00"/>
    <n v="5"/>
    <x v="4"/>
    <x v="0"/>
    <s v="Home"/>
    <x v="0"/>
    <b v="0"/>
    <m/>
    <n v="80.8"/>
    <n v="9949.11"/>
    <n v="0.65100000000000002"/>
    <n v="6476.8706100000009"/>
    <n v="44"/>
    <s v="F"/>
    <x v="0"/>
  </r>
  <r>
    <s v="P00506"/>
    <d v="2023-02-04T00:00:00"/>
    <d v="2023-02-07T00:00:00"/>
    <n v="3"/>
    <x v="5"/>
    <x v="3"/>
    <s v="Home Health"/>
    <x v="2"/>
    <b v="0"/>
    <m/>
    <n v="78.900000000000006"/>
    <n v="6832.26"/>
    <n v="0.57999999999999996"/>
    <n v="3962.7107999999998"/>
    <n v="65"/>
    <s v="M"/>
    <x v="0"/>
  </r>
  <r>
    <s v="P00507"/>
    <d v="2024-07-16T00:00:00"/>
    <d v="2024-07-25T00:00:00"/>
    <n v="9"/>
    <x v="1"/>
    <x v="5"/>
    <s v="Home"/>
    <x v="0"/>
    <b v="0"/>
    <m/>
    <n v="82.6"/>
    <n v="20443.37"/>
    <n v="0.36099999999999999"/>
    <n v="7380.0565699999997"/>
    <n v="64"/>
    <s v="M"/>
    <x v="0"/>
  </r>
  <r>
    <s v="P00508"/>
    <d v="2024-01-22T00:00:00"/>
    <d v="2024-01-27T00:00:00"/>
    <n v="5"/>
    <x v="1"/>
    <x v="1"/>
    <s v="Home"/>
    <x v="2"/>
    <b v="0"/>
    <m/>
    <n v="86.3"/>
    <n v="21062.25"/>
    <n v="0.54800000000000004"/>
    <n v="11542.113000000001"/>
    <n v="58"/>
    <s v="M"/>
    <x v="0"/>
  </r>
  <r>
    <s v="P00509"/>
    <d v="2023-01-22T00:00:00"/>
    <d v="2023-01-28T00:00:00"/>
    <n v="6"/>
    <x v="1"/>
    <x v="1"/>
    <s v="Home"/>
    <x v="2"/>
    <b v="0"/>
    <m/>
    <n v="82.4"/>
    <n v="22476.63"/>
    <n v="0.35799999999999998"/>
    <n v="8046.6335399999998"/>
    <n v="57"/>
    <s v="M"/>
    <x v="0"/>
  </r>
  <r>
    <s v="P00510"/>
    <d v="2023-11-20T00:00:00"/>
    <d v="2023-11-23T00:00:00"/>
    <n v="3"/>
    <x v="6"/>
    <x v="0"/>
    <s v="Rehab"/>
    <x v="2"/>
    <b v="0"/>
    <m/>
    <n v="93.3"/>
    <n v="37809.370000000003"/>
    <n v="0.46800000000000003"/>
    <n v="17694.785160000003"/>
    <n v="79"/>
    <s v="F"/>
    <x v="0"/>
  </r>
  <r>
    <s v="P00511"/>
    <d v="2023-10-14T00:00:00"/>
    <d v="2023-10-18T00:00:00"/>
    <n v="4"/>
    <x v="5"/>
    <x v="1"/>
    <s v="Home"/>
    <x v="0"/>
    <b v="0"/>
    <m/>
    <n v="75.599999999999994"/>
    <n v="8660.0499999999993"/>
    <n v="0.60599999999999998"/>
    <n v="5247.9902999999995"/>
    <n v="65"/>
    <s v="F"/>
    <x v="0"/>
  </r>
  <r>
    <s v="P00512"/>
    <d v="2024-09-18T00:00:00"/>
    <d v="2024-09-23T00:00:00"/>
    <n v="5"/>
    <x v="1"/>
    <x v="0"/>
    <s v="Home"/>
    <x v="1"/>
    <b v="0"/>
    <m/>
    <n v="92"/>
    <n v="33882.1"/>
    <n v="0.41499999999999998"/>
    <n v="14061.071499999998"/>
    <n v="69"/>
    <s v="M"/>
    <x v="0"/>
  </r>
  <r>
    <s v="P00513"/>
    <d v="2024-09-22T00:00:00"/>
    <d v="2024-09-30T00:00:00"/>
    <n v="8"/>
    <x v="5"/>
    <x v="0"/>
    <s v="Home"/>
    <x v="2"/>
    <b v="0"/>
    <m/>
    <n v="97.5"/>
    <n v="32664.07"/>
    <n v="0.56699999999999995"/>
    <n v="18520.527689999999"/>
    <n v="83"/>
    <s v="M"/>
    <x v="0"/>
  </r>
  <r>
    <s v="P00514"/>
    <d v="2024-02-03T00:00:00"/>
    <d v="2024-02-09T00:00:00"/>
    <n v="6"/>
    <x v="1"/>
    <x v="3"/>
    <s v="Home"/>
    <x v="3"/>
    <b v="0"/>
    <m/>
    <n v="83.4"/>
    <n v="14990.25"/>
    <n v="0.35799999999999998"/>
    <n v="5366.5095000000001"/>
    <n v="60"/>
    <s v="F"/>
    <x v="0"/>
  </r>
  <r>
    <s v="P00515"/>
    <d v="2024-07-14T00:00:00"/>
    <d v="2024-07-16T00:00:00"/>
    <n v="2"/>
    <x v="3"/>
    <x v="0"/>
    <s v="Home"/>
    <x v="0"/>
    <b v="0"/>
    <m/>
    <n v="84.1"/>
    <n v="32014.39"/>
    <n v="0.52400000000000002"/>
    <n v="16775.540359999999"/>
    <n v="37"/>
    <s v="F"/>
    <x v="0"/>
  </r>
  <r>
    <s v="P00516"/>
    <d v="2023-01-12T00:00:00"/>
    <d v="2023-01-15T00:00:00"/>
    <n v="3"/>
    <x v="5"/>
    <x v="0"/>
    <s v="Home"/>
    <x v="0"/>
    <b v="0"/>
    <m/>
    <n v="88.7"/>
    <n v="37902.85"/>
    <n v="0.49099999999999999"/>
    <n v="18610.299349999998"/>
    <n v="74"/>
    <s v="F"/>
    <x v="0"/>
  </r>
  <r>
    <s v="P00517"/>
    <d v="2024-10-23T00:00:00"/>
    <d v="2024-10-30T00:00:00"/>
    <n v="7"/>
    <x v="6"/>
    <x v="2"/>
    <s v="Home"/>
    <x v="0"/>
    <b v="1"/>
    <n v="14"/>
    <n v="85.9"/>
    <n v="23744.81"/>
    <n v="0.45400000000000001"/>
    <n v="10780.143740000001"/>
    <n v="80"/>
    <s v="M"/>
    <x v="1"/>
  </r>
  <r>
    <s v="P00518"/>
    <d v="2024-02-15T00:00:00"/>
    <d v="2024-02-19T00:00:00"/>
    <n v="4"/>
    <x v="1"/>
    <x v="1"/>
    <s v="Home"/>
    <x v="0"/>
    <b v="0"/>
    <m/>
    <n v="89.3"/>
    <n v="25418.25"/>
    <n v="0.69"/>
    <n v="17538.592499999999"/>
    <n v="64"/>
    <s v="M"/>
    <x v="0"/>
  </r>
  <r>
    <s v="P00519"/>
    <d v="2024-06-01T00:00:00"/>
    <d v="2024-06-09T00:00:00"/>
    <n v="8"/>
    <x v="3"/>
    <x v="1"/>
    <s v="Rehab"/>
    <x v="2"/>
    <b v="0"/>
    <m/>
    <n v="88.2"/>
    <n v="23372.75"/>
    <n v="0.38700000000000001"/>
    <n v="9045.25425"/>
    <n v="67"/>
    <s v="M"/>
    <x v="0"/>
  </r>
  <r>
    <s v="P00520"/>
    <d v="2023-04-25T00:00:00"/>
    <d v="2023-04-30T00:00:00"/>
    <n v="5"/>
    <x v="1"/>
    <x v="3"/>
    <s v="Home"/>
    <x v="2"/>
    <b v="0"/>
    <m/>
    <n v="76.7"/>
    <n v="30960.28"/>
    <n v="0.58899999999999997"/>
    <n v="18235.604919999998"/>
    <n v="77"/>
    <s v="F"/>
    <x v="0"/>
  </r>
  <r>
    <s v="P00521"/>
    <d v="2023-04-16T00:00:00"/>
    <d v="2023-04-30T00:00:00"/>
    <n v="14"/>
    <x v="3"/>
    <x v="3"/>
    <s v="Home"/>
    <x v="0"/>
    <b v="1"/>
    <n v="30"/>
    <n v="91"/>
    <n v="29248.240000000002"/>
    <n v="0.42599999999999999"/>
    <n v="12459.750240000001"/>
    <n v="39"/>
    <s v="M"/>
    <x v="1"/>
  </r>
  <r>
    <s v="P00522"/>
    <d v="2023-06-05T00:00:00"/>
    <d v="2023-06-08T00:00:00"/>
    <n v="3"/>
    <x v="1"/>
    <x v="1"/>
    <s v="Home Health"/>
    <x v="0"/>
    <b v="0"/>
    <m/>
    <n v="86.9"/>
    <n v="36811.53"/>
    <n v="0.64100000000000001"/>
    <n v="23596.190729999998"/>
    <n v="69"/>
    <s v="M"/>
    <x v="0"/>
  </r>
  <r>
    <s v="P00523"/>
    <d v="2024-08-02T00:00:00"/>
    <d v="2024-08-07T00:00:00"/>
    <n v="5"/>
    <x v="4"/>
    <x v="1"/>
    <s v="Home"/>
    <x v="2"/>
    <b v="0"/>
    <m/>
    <n v="85.6"/>
    <n v="6010.29"/>
    <n v="0.39"/>
    <n v="2344.0131000000001"/>
    <n v="72"/>
    <s v="M"/>
    <x v="0"/>
  </r>
  <r>
    <s v="P00524"/>
    <d v="2023-10-04T00:00:00"/>
    <d v="2023-10-07T00:00:00"/>
    <n v="3"/>
    <x v="4"/>
    <x v="0"/>
    <s v="Home"/>
    <x v="2"/>
    <b v="0"/>
    <m/>
    <n v="85"/>
    <n v="16009.11"/>
    <n v="0.623"/>
    <n v="9973.6755300000004"/>
    <n v="72"/>
    <s v="F"/>
    <x v="0"/>
  </r>
  <r>
    <s v="P00525"/>
    <d v="2023-12-10T00:00:00"/>
    <d v="2023-12-13T00:00:00"/>
    <n v="3"/>
    <x v="3"/>
    <x v="0"/>
    <s v="Home"/>
    <x v="2"/>
    <b v="0"/>
    <m/>
    <n v="78.7"/>
    <n v="10072.049999999999"/>
    <n v="0.38900000000000001"/>
    <n v="3918.02745"/>
    <n v="30"/>
    <s v="F"/>
    <x v="0"/>
  </r>
  <r>
    <s v="P00526"/>
    <d v="2023-07-13T00:00:00"/>
    <d v="2023-07-15T00:00:00"/>
    <n v="2"/>
    <x v="2"/>
    <x v="4"/>
    <s v="Home"/>
    <x v="0"/>
    <b v="1"/>
    <n v="7"/>
    <n v="81.3"/>
    <n v="11880.26"/>
    <n v="0.68899999999999995"/>
    <n v="8185.4991399999999"/>
    <n v="93"/>
    <s v="M"/>
    <x v="1"/>
  </r>
  <r>
    <s v="P00527"/>
    <d v="2023-04-02T00:00:00"/>
    <d v="2023-04-05T00:00:00"/>
    <n v="3"/>
    <x v="2"/>
    <x v="3"/>
    <s v="Home"/>
    <x v="0"/>
    <b v="0"/>
    <m/>
    <n v="96.5"/>
    <n v="20487.93"/>
    <n v="0.624"/>
    <n v="12784.46832"/>
    <n v="68"/>
    <s v="M"/>
    <x v="0"/>
  </r>
  <r>
    <s v="P00528"/>
    <d v="2024-09-13T00:00:00"/>
    <d v="2024-09-19T00:00:00"/>
    <n v="6"/>
    <x v="0"/>
    <x v="3"/>
    <s v="Home"/>
    <x v="1"/>
    <b v="1"/>
    <n v="7"/>
    <n v="92.9"/>
    <n v="31375.53"/>
    <n v="0.69399999999999995"/>
    <n v="21774.617819999996"/>
    <n v="66"/>
    <s v="M"/>
    <x v="1"/>
  </r>
  <r>
    <s v="P00529"/>
    <d v="2024-11-01T00:00:00"/>
    <d v="2024-11-05T00:00:00"/>
    <n v="4"/>
    <x v="2"/>
    <x v="2"/>
    <s v="Home"/>
    <x v="2"/>
    <b v="0"/>
    <m/>
    <n v="82.6"/>
    <n v="22127.42"/>
    <n v="0.56200000000000006"/>
    <n v="12435.61004"/>
    <n v="78"/>
    <s v="M"/>
    <x v="0"/>
  </r>
  <r>
    <s v="P00530"/>
    <d v="2024-09-01T00:00:00"/>
    <d v="2024-09-10T00:00:00"/>
    <n v="9"/>
    <x v="2"/>
    <x v="3"/>
    <s v="Home"/>
    <x v="0"/>
    <b v="0"/>
    <m/>
    <n v="82.5"/>
    <n v="26251.68"/>
    <n v="0.48599999999999999"/>
    <n v="12758.31648"/>
    <n v="68"/>
    <s v="F"/>
    <x v="0"/>
  </r>
  <r>
    <s v="P00531"/>
    <d v="2023-04-01T00:00:00"/>
    <d v="2023-04-07T00:00:00"/>
    <n v="6"/>
    <x v="3"/>
    <x v="2"/>
    <s v="Expired"/>
    <x v="2"/>
    <b v="1"/>
    <n v="21"/>
    <n v="88.7"/>
    <n v="12568.76"/>
    <n v="0.45200000000000001"/>
    <n v="5681.0795200000002"/>
    <n v="54"/>
    <s v="M"/>
    <x v="1"/>
  </r>
  <r>
    <s v="P00532"/>
    <d v="2024-08-24T00:00:00"/>
    <d v="2024-08-28T00:00:00"/>
    <n v="4"/>
    <x v="5"/>
    <x v="4"/>
    <s v="Rehab"/>
    <x v="2"/>
    <b v="0"/>
    <m/>
    <n v="88.9"/>
    <n v="33162.730000000003"/>
    <n v="0.53100000000000003"/>
    <n v="17609.409630000002"/>
    <n v="88"/>
    <s v="F"/>
    <x v="0"/>
  </r>
  <r>
    <s v="P00533"/>
    <d v="2024-11-21T00:00:00"/>
    <d v="2024-12-01T00:00:00"/>
    <n v="10"/>
    <x v="6"/>
    <x v="2"/>
    <s v="Home"/>
    <x v="1"/>
    <b v="0"/>
    <m/>
    <n v="85"/>
    <n v="35169.57"/>
    <n v="0.57799999999999996"/>
    <n v="20328.011459999998"/>
    <n v="85"/>
    <s v="M"/>
    <x v="0"/>
  </r>
  <r>
    <s v="P00534"/>
    <d v="2024-09-01T00:00:00"/>
    <d v="2024-09-05T00:00:00"/>
    <n v="4"/>
    <x v="6"/>
    <x v="0"/>
    <s v="Home"/>
    <x v="2"/>
    <b v="0"/>
    <m/>
    <n v="88.4"/>
    <n v="18226.810000000001"/>
    <n v="0.41199999999999998"/>
    <n v="7509.4457199999997"/>
    <n v="55"/>
    <s v="F"/>
    <x v="0"/>
  </r>
  <r>
    <s v="P00535"/>
    <d v="2024-01-31T00:00:00"/>
    <d v="2024-02-02T00:00:00"/>
    <n v="2"/>
    <x v="6"/>
    <x v="3"/>
    <s v="Home"/>
    <x v="0"/>
    <b v="0"/>
    <m/>
    <n v="97.3"/>
    <n v="29275.56"/>
    <n v="0.41199999999999998"/>
    <n v="12061.530720000001"/>
    <n v="78"/>
    <s v="F"/>
    <x v="0"/>
  </r>
  <r>
    <s v="P00536"/>
    <d v="2024-09-18T00:00:00"/>
    <d v="2024-09-26T00:00:00"/>
    <n v="8"/>
    <x v="0"/>
    <x v="4"/>
    <s v="Home Health"/>
    <x v="2"/>
    <b v="0"/>
    <m/>
    <n v="72.400000000000006"/>
    <n v="7455.22"/>
    <n v="0.35799999999999998"/>
    <n v="2668.9687600000002"/>
    <n v="49"/>
    <s v="M"/>
    <x v="0"/>
  </r>
  <r>
    <s v="P00537"/>
    <d v="2023-03-12T00:00:00"/>
    <d v="2023-03-26T00:00:00"/>
    <n v="14"/>
    <x v="5"/>
    <x v="5"/>
    <s v="Rehab"/>
    <x v="0"/>
    <b v="1"/>
    <n v="21"/>
    <n v="69.400000000000006"/>
    <n v="18577.439999999999"/>
    <n v="0.53100000000000003"/>
    <n v="9864.6206399999992"/>
    <n v="34"/>
    <s v="F"/>
    <x v="1"/>
  </r>
  <r>
    <s v="P00538"/>
    <d v="2024-01-24T00:00:00"/>
    <d v="2024-01-29T00:00:00"/>
    <n v="5"/>
    <x v="3"/>
    <x v="0"/>
    <s v="Home"/>
    <x v="2"/>
    <b v="0"/>
    <m/>
    <n v="82.6"/>
    <n v="33174.86"/>
    <n v="0.377"/>
    <n v="12506.92222"/>
    <n v="88"/>
    <s v="M"/>
    <x v="0"/>
  </r>
  <r>
    <s v="P00539"/>
    <d v="2024-05-29T00:00:00"/>
    <d v="2024-06-04T00:00:00"/>
    <n v="6"/>
    <x v="4"/>
    <x v="2"/>
    <s v="SNF"/>
    <x v="0"/>
    <b v="0"/>
    <m/>
    <n v="81"/>
    <n v="26118.95"/>
    <n v="0.48599999999999999"/>
    <n v="12693.8097"/>
    <n v="90"/>
    <s v="F"/>
    <x v="0"/>
  </r>
  <r>
    <s v="P00540"/>
    <d v="2023-10-15T00:00:00"/>
    <d v="2023-10-21T00:00:00"/>
    <n v="6"/>
    <x v="5"/>
    <x v="3"/>
    <s v="Rehab"/>
    <x v="0"/>
    <b v="0"/>
    <m/>
    <n v="75.900000000000006"/>
    <n v="32766.91"/>
    <n v="0.54400000000000004"/>
    <n v="17825.19904"/>
    <n v="59"/>
    <s v="F"/>
    <x v="0"/>
  </r>
  <r>
    <s v="P00541"/>
    <d v="2024-08-08T00:00:00"/>
    <d v="2024-08-10T00:00:00"/>
    <n v="2"/>
    <x v="4"/>
    <x v="1"/>
    <s v="Home"/>
    <x v="0"/>
    <b v="0"/>
    <m/>
    <n v="95.5"/>
    <n v="30434.37"/>
    <n v="0.41399999999999998"/>
    <n v="12599.829179999999"/>
    <n v="88"/>
    <s v="F"/>
    <x v="0"/>
  </r>
  <r>
    <s v="P00542"/>
    <d v="2023-11-05T00:00:00"/>
    <d v="2023-11-11T00:00:00"/>
    <n v="6"/>
    <x v="0"/>
    <x v="1"/>
    <s v="Home"/>
    <x v="0"/>
    <b v="0"/>
    <m/>
    <n v="91.3"/>
    <n v="4799.3900000000003"/>
    <n v="0.372"/>
    <n v="1785.3730800000001"/>
    <n v="63"/>
    <s v="F"/>
    <x v="0"/>
  </r>
  <r>
    <s v="P00543"/>
    <d v="2024-11-15T00:00:00"/>
    <d v="2024-11-21T00:00:00"/>
    <n v="6"/>
    <x v="5"/>
    <x v="5"/>
    <s v="Home"/>
    <x v="0"/>
    <b v="1"/>
    <n v="7"/>
    <n v="78.8"/>
    <n v="34368.17"/>
    <n v="0.42899999999999999"/>
    <n v="14743.94493"/>
    <n v="68"/>
    <s v="M"/>
    <x v="1"/>
  </r>
  <r>
    <s v="P00544"/>
    <d v="2024-11-16T00:00:00"/>
    <d v="2024-11-24T00:00:00"/>
    <n v="8"/>
    <x v="3"/>
    <x v="1"/>
    <s v="Home"/>
    <x v="0"/>
    <b v="0"/>
    <m/>
    <n v="87.7"/>
    <n v="26068.17"/>
    <n v="0.61799999999999999"/>
    <n v="16110.129059999999"/>
    <n v="64"/>
    <s v="F"/>
    <x v="0"/>
  </r>
  <r>
    <s v="P00545"/>
    <d v="2023-04-28T00:00:00"/>
    <d v="2023-05-03T00:00:00"/>
    <n v="5"/>
    <x v="0"/>
    <x v="1"/>
    <s v="Home"/>
    <x v="2"/>
    <b v="0"/>
    <m/>
    <n v="89.7"/>
    <n v="9932.73"/>
    <n v="0.65600000000000003"/>
    <n v="6515.8708800000004"/>
    <n v="70"/>
    <s v="F"/>
    <x v="0"/>
  </r>
  <r>
    <s v="P00546"/>
    <d v="2024-12-29T00:00:00"/>
    <d v="2025-01-02T00:00:00"/>
    <n v="4"/>
    <x v="4"/>
    <x v="5"/>
    <s v="Home"/>
    <x v="0"/>
    <b v="0"/>
    <m/>
    <n v="90.8"/>
    <n v="13408.61"/>
    <n v="0.38700000000000001"/>
    <n v="5189.1320700000006"/>
    <n v="58"/>
    <s v="F"/>
    <x v="0"/>
  </r>
  <r>
    <s v="P00547"/>
    <d v="2023-10-10T00:00:00"/>
    <d v="2023-10-14T00:00:00"/>
    <n v="4"/>
    <x v="0"/>
    <x v="4"/>
    <s v="Home Health"/>
    <x v="2"/>
    <b v="0"/>
    <m/>
    <n v="77.3"/>
    <n v="13667.05"/>
    <n v="0.36"/>
    <n v="4920.1379999999999"/>
    <n v="57"/>
    <s v="M"/>
    <x v="0"/>
  </r>
  <r>
    <s v="P00548"/>
    <d v="2023-01-06T00:00:00"/>
    <d v="2023-01-14T00:00:00"/>
    <n v="8"/>
    <x v="5"/>
    <x v="5"/>
    <s v="Home Health"/>
    <x v="0"/>
    <b v="0"/>
    <m/>
    <n v="79.2"/>
    <n v="15028.35"/>
    <n v="0.504"/>
    <n v="7574.2884000000004"/>
    <n v="95"/>
    <s v="F"/>
    <x v="0"/>
  </r>
  <r>
    <s v="P00549"/>
    <d v="2023-10-11T00:00:00"/>
    <d v="2023-10-20T00:00:00"/>
    <n v="9"/>
    <x v="6"/>
    <x v="5"/>
    <s v="Home"/>
    <x v="0"/>
    <b v="0"/>
    <m/>
    <n v="70.2"/>
    <n v="34944.42"/>
    <n v="0.39600000000000002"/>
    <n v="13837.990320000001"/>
    <n v="72"/>
    <s v="M"/>
    <x v="0"/>
  </r>
  <r>
    <s v="P00550"/>
    <d v="2023-09-17T00:00:00"/>
    <d v="2023-09-29T00:00:00"/>
    <n v="12"/>
    <x v="0"/>
    <x v="4"/>
    <s v="Home"/>
    <x v="2"/>
    <b v="0"/>
    <m/>
    <n v="75"/>
    <n v="27374.25"/>
    <n v="0.42899999999999999"/>
    <n v="11743.553249999999"/>
    <n v="77"/>
    <s v="M"/>
    <x v="0"/>
  </r>
  <r>
    <s v="P00551"/>
    <d v="2024-02-08T00:00:00"/>
    <d v="2024-02-14T00:00:00"/>
    <n v="6"/>
    <x v="1"/>
    <x v="1"/>
    <s v="Home"/>
    <x v="1"/>
    <b v="0"/>
    <m/>
    <n v="82.9"/>
    <n v="37907.96"/>
    <n v="0.56399999999999995"/>
    <n v="21380.089439999996"/>
    <n v="93"/>
    <s v="F"/>
    <x v="0"/>
  </r>
  <r>
    <s v="P00552"/>
    <d v="2023-03-03T00:00:00"/>
    <d v="2023-03-09T00:00:00"/>
    <n v="6"/>
    <x v="4"/>
    <x v="0"/>
    <s v="Home"/>
    <x v="0"/>
    <b v="0"/>
    <m/>
    <n v="79.900000000000006"/>
    <n v="25640.46"/>
    <n v="0.39300000000000002"/>
    <n v="10076.700779999999"/>
    <n v="91"/>
    <s v="F"/>
    <x v="0"/>
  </r>
  <r>
    <s v="P00553"/>
    <d v="2023-02-15T00:00:00"/>
    <d v="2023-02-22T00:00:00"/>
    <n v="7"/>
    <x v="1"/>
    <x v="2"/>
    <s v="Home"/>
    <x v="1"/>
    <b v="0"/>
    <m/>
    <n v="79.599999999999994"/>
    <n v="18943.39"/>
    <n v="0.54900000000000004"/>
    <n v="10399.921110000001"/>
    <n v="64"/>
    <s v="F"/>
    <x v="0"/>
  </r>
  <r>
    <s v="P00554"/>
    <d v="2024-06-04T00:00:00"/>
    <d v="2024-06-09T00:00:00"/>
    <n v="5"/>
    <x v="1"/>
    <x v="0"/>
    <s v="Home"/>
    <x v="0"/>
    <b v="1"/>
    <n v="60"/>
    <n v="97.4"/>
    <n v="19457.419999999998"/>
    <n v="0.48299999999999998"/>
    <n v="9397.9338599999992"/>
    <n v="47"/>
    <s v="F"/>
    <x v="0"/>
  </r>
  <r>
    <s v="P00555"/>
    <d v="2024-12-24T00:00:00"/>
    <d v="2024-12-31T00:00:00"/>
    <n v="7"/>
    <x v="2"/>
    <x v="0"/>
    <s v="Home"/>
    <x v="0"/>
    <b v="0"/>
    <m/>
    <n v="87"/>
    <n v="24309.37"/>
    <n v="0.40899999999999997"/>
    <n v="9942.5323299999982"/>
    <n v="44"/>
    <s v="F"/>
    <x v="0"/>
  </r>
  <r>
    <s v="P00556"/>
    <d v="2024-08-24T00:00:00"/>
    <d v="2024-08-29T00:00:00"/>
    <n v="5"/>
    <x v="1"/>
    <x v="4"/>
    <s v="Home"/>
    <x v="2"/>
    <b v="0"/>
    <m/>
    <n v="90.2"/>
    <n v="17490.310000000001"/>
    <n v="0.56000000000000005"/>
    <n v="9794.5736000000015"/>
    <n v="72"/>
    <s v="F"/>
    <x v="0"/>
  </r>
  <r>
    <s v="P00557"/>
    <d v="2024-09-10T00:00:00"/>
    <d v="2024-09-24T00:00:00"/>
    <n v="14"/>
    <x v="3"/>
    <x v="4"/>
    <s v="Home"/>
    <x v="0"/>
    <b v="0"/>
    <m/>
    <n v="84.5"/>
    <n v="33763.11"/>
    <n v="0.67700000000000005"/>
    <n v="22857.625470000003"/>
    <n v="66"/>
    <s v="M"/>
    <x v="0"/>
  </r>
  <r>
    <s v="P00558"/>
    <d v="2023-03-01T00:00:00"/>
    <d v="2023-03-08T00:00:00"/>
    <n v="7"/>
    <x v="4"/>
    <x v="4"/>
    <s v="Home"/>
    <x v="1"/>
    <b v="0"/>
    <m/>
    <n v="100"/>
    <n v="13278.3"/>
    <n v="0.372"/>
    <n v="4939.5275999999994"/>
    <n v="74"/>
    <s v="F"/>
    <x v="0"/>
  </r>
  <r>
    <s v="P00559"/>
    <d v="2024-12-07T00:00:00"/>
    <d v="2024-12-11T00:00:00"/>
    <n v="4"/>
    <x v="6"/>
    <x v="1"/>
    <s v="Rehab"/>
    <x v="2"/>
    <b v="0"/>
    <m/>
    <n v="86"/>
    <n v="26272.18"/>
    <n v="0.68"/>
    <n v="17865.082400000003"/>
    <n v="84"/>
    <s v="M"/>
    <x v="0"/>
  </r>
  <r>
    <s v="P00560"/>
    <d v="2024-08-22T00:00:00"/>
    <d v="2024-08-27T00:00:00"/>
    <n v="5"/>
    <x v="1"/>
    <x v="0"/>
    <s v="Home"/>
    <x v="3"/>
    <b v="0"/>
    <m/>
    <n v="85.7"/>
    <n v="39150.67"/>
    <n v="0.63"/>
    <n v="24664.9221"/>
    <n v="39"/>
    <s v="M"/>
    <x v="0"/>
  </r>
  <r>
    <s v="P00561"/>
    <d v="2024-07-27T00:00:00"/>
    <d v="2024-07-28T00:00:00"/>
    <n v="1"/>
    <x v="4"/>
    <x v="4"/>
    <s v="Home"/>
    <x v="2"/>
    <b v="0"/>
    <m/>
    <n v="79.7"/>
    <n v="31195.05"/>
    <n v="0.54600000000000004"/>
    <n v="17032.497299999999"/>
    <n v="86"/>
    <s v="M"/>
    <x v="0"/>
  </r>
  <r>
    <s v="P00562"/>
    <d v="2024-08-22T00:00:00"/>
    <d v="2024-08-24T00:00:00"/>
    <n v="2"/>
    <x v="3"/>
    <x v="5"/>
    <s v="Home"/>
    <x v="3"/>
    <b v="0"/>
    <m/>
    <n v="74.3"/>
    <n v="11905.68"/>
    <n v="0.67700000000000005"/>
    <n v="8060.1453600000004"/>
    <n v="63"/>
    <s v="F"/>
    <x v="0"/>
  </r>
  <r>
    <s v="P00563"/>
    <d v="2023-10-21T00:00:00"/>
    <d v="2023-10-26T00:00:00"/>
    <n v="5"/>
    <x v="2"/>
    <x v="4"/>
    <s v="Home"/>
    <x v="0"/>
    <b v="0"/>
    <m/>
    <n v="94.5"/>
    <n v="27181.01"/>
    <n v="0.35599999999999998"/>
    <n v="9676.4395599999989"/>
    <n v="49"/>
    <s v="F"/>
    <x v="0"/>
  </r>
  <r>
    <s v="P00564"/>
    <d v="2024-02-09T00:00:00"/>
    <d v="2024-02-16T00:00:00"/>
    <n v="7"/>
    <x v="5"/>
    <x v="0"/>
    <s v="Home"/>
    <x v="1"/>
    <b v="0"/>
    <m/>
    <n v="64.7"/>
    <n v="3738.24"/>
    <n v="0.69499999999999995"/>
    <n v="2598.0767999999998"/>
    <n v="55"/>
    <s v="F"/>
    <x v="0"/>
  </r>
  <r>
    <s v="P00565"/>
    <d v="2024-06-11T00:00:00"/>
    <d v="2024-06-15T00:00:00"/>
    <n v="4"/>
    <x v="0"/>
    <x v="3"/>
    <s v="Rehab"/>
    <x v="2"/>
    <b v="0"/>
    <m/>
    <n v="76.900000000000006"/>
    <n v="29437.34"/>
    <n v="0.374"/>
    <n v="11009.56516"/>
    <n v="64"/>
    <s v="M"/>
    <x v="0"/>
  </r>
  <r>
    <s v="P00566"/>
    <d v="2023-04-23T00:00:00"/>
    <d v="2023-04-26T00:00:00"/>
    <n v="3"/>
    <x v="2"/>
    <x v="3"/>
    <s v="Home"/>
    <x v="0"/>
    <b v="0"/>
    <m/>
    <n v="81.099999999999994"/>
    <n v="34504.019999999997"/>
    <n v="0.64300000000000002"/>
    <n v="22186.084859999999"/>
    <n v="84"/>
    <s v="M"/>
    <x v="0"/>
  </r>
  <r>
    <s v="P00567"/>
    <d v="2023-03-11T00:00:00"/>
    <d v="2023-03-23T00:00:00"/>
    <n v="12"/>
    <x v="4"/>
    <x v="5"/>
    <s v="Home"/>
    <x v="2"/>
    <b v="0"/>
    <m/>
    <n v="90.7"/>
    <n v="11181.47"/>
    <n v="0.68"/>
    <n v="7603.3995999999997"/>
    <n v="58"/>
    <s v="M"/>
    <x v="0"/>
  </r>
  <r>
    <s v="P00568"/>
    <d v="2023-09-12T00:00:00"/>
    <d v="2023-09-15T00:00:00"/>
    <n v="3"/>
    <x v="4"/>
    <x v="4"/>
    <s v="Rehab"/>
    <x v="2"/>
    <b v="0"/>
    <m/>
    <n v="85.9"/>
    <n v="20441.41"/>
    <n v="0.44"/>
    <n v="8994.2204000000002"/>
    <n v="58"/>
    <s v="F"/>
    <x v="0"/>
  </r>
  <r>
    <s v="P00569"/>
    <d v="2024-10-07T00:00:00"/>
    <d v="2024-10-17T00:00:00"/>
    <n v="10"/>
    <x v="3"/>
    <x v="2"/>
    <s v="Expired"/>
    <x v="0"/>
    <b v="0"/>
    <m/>
    <n v="89.8"/>
    <n v="39737.03"/>
    <n v="0.66400000000000003"/>
    <n v="26385.387920000001"/>
    <n v="36"/>
    <s v="F"/>
    <x v="0"/>
  </r>
  <r>
    <s v="P00570"/>
    <d v="2023-10-22T00:00:00"/>
    <d v="2023-10-26T00:00:00"/>
    <n v="4"/>
    <x v="3"/>
    <x v="4"/>
    <s v="Home"/>
    <x v="2"/>
    <b v="1"/>
    <n v="7"/>
    <n v="74.7"/>
    <n v="34275.769999999997"/>
    <n v="0.48599999999999999"/>
    <n v="16658.024219999999"/>
    <n v="58"/>
    <s v="F"/>
    <x v="1"/>
  </r>
  <r>
    <s v="P00571"/>
    <d v="2023-12-27T00:00:00"/>
    <d v="2024-01-02T00:00:00"/>
    <n v="6"/>
    <x v="4"/>
    <x v="1"/>
    <s v="SNF"/>
    <x v="1"/>
    <b v="0"/>
    <m/>
    <n v="78.7"/>
    <n v="27195.29"/>
    <n v="0.69599999999999995"/>
    <n v="18927.921839999999"/>
    <n v="53"/>
    <s v="M"/>
    <x v="0"/>
  </r>
  <r>
    <s v="P00572"/>
    <d v="2023-12-24T00:00:00"/>
    <d v="2023-12-29T00:00:00"/>
    <n v="5"/>
    <x v="0"/>
    <x v="5"/>
    <s v="Home"/>
    <x v="2"/>
    <b v="0"/>
    <m/>
    <n v="83.1"/>
    <n v="17736.64"/>
    <n v="0.60499999999999998"/>
    <n v="10730.6672"/>
    <n v="77"/>
    <s v="F"/>
    <x v="0"/>
  </r>
  <r>
    <s v="P00573"/>
    <d v="2024-11-01T00:00:00"/>
    <d v="2024-11-03T00:00:00"/>
    <n v="2"/>
    <x v="1"/>
    <x v="3"/>
    <s v="Home"/>
    <x v="0"/>
    <b v="0"/>
    <m/>
    <n v="90.1"/>
    <n v="4768.58"/>
    <n v="0.46300000000000002"/>
    <n v="2207.8525399999999"/>
    <n v="56"/>
    <s v="F"/>
    <x v="0"/>
  </r>
  <r>
    <s v="P00574"/>
    <d v="2023-11-08T00:00:00"/>
    <d v="2023-11-22T00:00:00"/>
    <n v="14"/>
    <x v="5"/>
    <x v="4"/>
    <s v="Home"/>
    <x v="1"/>
    <b v="0"/>
    <m/>
    <n v="81.5"/>
    <n v="17451.900000000001"/>
    <n v="0.35599999999999998"/>
    <n v="6212.8764000000001"/>
    <n v="55"/>
    <s v="M"/>
    <x v="0"/>
  </r>
  <r>
    <s v="P00575"/>
    <d v="2024-04-27T00:00:00"/>
    <d v="2024-05-05T00:00:00"/>
    <n v="8"/>
    <x v="5"/>
    <x v="4"/>
    <s v="Home"/>
    <x v="2"/>
    <b v="0"/>
    <m/>
    <n v="96.3"/>
    <n v="25214.89"/>
    <n v="0.497"/>
    <n v="12531.80033"/>
    <n v="59"/>
    <s v="F"/>
    <x v="0"/>
  </r>
  <r>
    <s v="P00576"/>
    <d v="2023-10-13T00:00:00"/>
    <d v="2023-10-15T00:00:00"/>
    <n v="2"/>
    <x v="3"/>
    <x v="3"/>
    <s v="Home"/>
    <x v="2"/>
    <b v="0"/>
    <m/>
    <n v="96.6"/>
    <n v="4388.09"/>
    <n v="0.54800000000000004"/>
    <n v="2404.6733200000003"/>
    <n v="63"/>
    <s v="M"/>
    <x v="0"/>
  </r>
  <r>
    <s v="P00577"/>
    <d v="2024-11-23T00:00:00"/>
    <d v="2024-12-03T00:00:00"/>
    <n v="10"/>
    <x v="6"/>
    <x v="1"/>
    <s v="SNF"/>
    <x v="1"/>
    <b v="0"/>
    <m/>
    <n v="82"/>
    <n v="29152.04"/>
    <n v="0.51"/>
    <n v="14867.5404"/>
    <n v="69"/>
    <s v="F"/>
    <x v="0"/>
  </r>
  <r>
    <s v="P00578"/>
    <d v="2024-04-11T00:00:00"/>
    <d v="2024-04-15T00:00:00"/>
    <n v="4"/>
    <x v="5"/>
    <x v="2"/>
    <s v="Home"/>
    <x v="0"/>
    <b v="0"/>
    <m/>
    <n v="85.9"/>
    <n v="37509.82"/>
    <n v="0.44600000000000001"/>
    <n v="16729.379720000001"/>
    <n v="78"/>
    <s v="M"/>
    <x v="0"/>
  </r>
  <r>
    <s v="P00579"/>
    <d v="2024-09-27T00:00:00"/>
    <d v="2024-10-01T00:00:00"/>
    <n v="4"/>
    <x v="1"/>
    <x v="5"/>
    <s v="Rehab"/>
    <x v="1"/>
    <b v="0"/>
    <m/>
    <n v="88.7"/>
    <n v="27420.16"/>
    <n v="0.626"/>
    <n v="17165.02016"/>
    <n v="58"/>
    <s v="F"/>
    <x v="0"/>
  </r>
  <r>
    <s v="P00580"/>
    <d v="2023-12-23T00:00:00"/>
    <d v="2023-12-30T00:00:00"/>
    <n v="7"/>
    <x v="0"/>
    <x v="2"/>
    <s v="SNF"/>
    <x v="2"/>
    <b v="0"/>
    <m/>
    <n v="92.3"/>
    <n v="16359.38"/>
    <n v="0.67200000000000004"/>
    <n v="10993.503360000001"/>
    <n v="62"/>
    <s v="F"/>
    <x v="0"/>
  </r>
  <r>
    <s v="P00581"/>
    <d v="2023-07-15T00:00:00"/>
    <d v="2023-07-21T00:00:00"/>
    <n v="6"/>
    <x v="4"/>
    <x v="3"/>
    <s v="Rehab"/>
    <x v="3"/>
    <b v="0"/>
    <m/>
    <n v="94.1"/>
    <n v="23075.33"/>
    <n v="0.43099999999999999"/>
    <n v="9945.4672300000002"/>
    <n v="52"/>
    <s v="F"/>
    <x v="0"/>
  </r>
  <r>
    <s v="P00582"/>
    <d v="2024-04-01T00:00:00"/>
    <d v="2024-04-07T00:00:00"/>
    <n v="6"/>
    <x v="1"/>
    <x v="3"/>
    <s v="Rehab"/>
    <x v="1"/>
    <b v="0"/>
    <m/>
    <n v="81.7"/>
    <n v="33183.08"/>
    <n v="0.40799999999999997"/>
    <n v="13538.69664"/>
    <n v="75"/>
    <s v="M"/>
    <x v="0"/>
  </r>
  <r>
    <s v="P00583"/>
    <d v="2023-09-08T00:00:00"/>
    <d v="2023-09-14T00:00:00"/>
    <n v="6"/>
    <x v="5"/>
    <x v="5"/>
    <s v="Home"/>
    <x v="0"/>
    <b v="0"/>
    <m/>
    <n v="80.400000000000006"/>
    <n v="15672.63"/>
    <n v="0.35299999999999998"/>
    <n v="5532.4383899999993"/>
    <n v="73"/>
    <s v="F"/>
    <x v="0"/>
  </r>
  <r>
    <s v="P00584"/>
    <d v="2023-12-07T00:00:00"/>
    <d v="2023-12-14T00:00:00"/>
    <n v="7"/>
    <x v="0"/>
    <x v="5"/>
    <s v="SNF"/>
    <x v="0"/>
    <b v="0"/>
    <m/>
    <n v="80.2"/>
    <n v="30334.61"/>
    <n v="0.54700000000000004"/>
    <n v="16593.03167"/>
    <n v="90"/>
    <s v="M"/>
    <x v="0"/>
  </r>
  <r>
    <s v="P00585"/>
    <d v="2024-03-03T00:00:00"/>
    <d v="2024-03-09T00:00:00"/>
    <n v="6"/>
    <x v="0"/>
    <x v="0"/>
    <s v="SNF"/>
    <x v="0"/>
    <b v="0"/>
    <m/>
    <n v="81.8"/>
    <n v="22148.43"/>
    <n v="0.375"/>
    <n v="8305.661250000001"/>
    <n v="66"/>
    <s v="F"/>
    <x v="0"/>
  </r>
  <r>
    <s v="P00586"/>
    <d v="2024-03-07T00:00:00"/>
    <d v="2024-03-13T00:00:00"/>
    <n v="6"/>
    <x v="4"/>
    <x v="0"/>
    <s v="Home"/>
    <x v="3"/>
    <b v="0"/>
    <m/>
    <n v="94"/>
    <n v="17122.73"/>
    <n v="0.49299999999999999"/>
    <n v="8441.5058900000004"/>
    <n v="61"/>
    <s v="M"/>
    <x v="0"/>
  </r>
  <r>
    <s v="P00587"/>
    <d v="2023-05-07T00:00:00"/>
    <d v="2023-05-21T00:00:00"/>
    <n v="14"/>
    <x v="3"/>
    <x v="2"/>
    <s v="Home"/>
    <x v="2"/>
    <b v="0"/>
    <m/>
    <n v="72.900000000000006"/>
    <n v="10191.25"/>
    <n v="0.61099999999999999"/>
    <n v="6226.8537500000002"/>
    <n v="51"/>
    <s v="F"/>
    <x v="0"/>
  </r>
  <r>
    <s v="P00588"/>
    <d v="2024-06-03T00:00:00"/>
    <d v="2024-06-05T00:00:00"/>
    <n v="2"/>
    <x v="1"/>
    <x v="3"/>
    <s v="Home"/>
    <x v="2"/>
    <b v="0"/>
    <m/>
    <n v="80.7"/>
    <n v="37277.019999999997"/>
    <n v="0.45400000000000001"/>
    <n v="16923.767079999998"/>
    <n v="80"/>
    <s v="F"/>
    <x v="0"/>
  </r>
  <r>
    <s v="P00589"/>
    <d v="2023-03-28T00:00:00"/>
    <d v="2023-04-02T00:00:00"/>
    <n v="5"/>
    <x v="2"/>
    <x v="2"/>
    <s v="Home"/>
    <x v="2"/>
    <b v="0"/>
    <m/>
    <n v="91"/>
    <n v="8279.7800000000007"/>
    <n v="0.45600000000000002"/>
    <n v="3775.5796800000003"/>
    <n v="43"/>
    <s v="M"/>
    <x v="0"/>
  </r>
  <r>
    <s v="P00590"/>
    <d v="2024-08-11T00:00:00"/>
    <d v="2024-08-16T00:00:00"/>
    <n v="5"/>
    <x v="5"/>
    <x v="3"/>
    <s v="Rehab"/>
    <x v="2"/>
    <b v="0"/>
    <m/>
    <n v="81.8"/>
    <n v="9569.0499999999993"/>
    <n v="0.39400000000000002"/>
    <n v="3770.2057"/>
    <n v="63"/>
    <s v="F"/>
    <x v="0"/>
  </r>
  <r>
    <s v="P00591"/>
    <d v="2024-05-13T00:00:00"/>
    <d v="2024-05-18T00:00:00"/>
    <n v="5"/>
    <x v="1"/>
    <x v="5"/>
    <s v="Home"/>
    <x v="0"/>
    <b v="0"/>
    <m/>
    <n v="81"/>
    <n v="5764.12"/>
    <n v="0.56599999999999995"/>
    <n v="3262.4919199999995"/>
    <n v="41"/>
    <s v="F"/>
    <x v="0"/>
  </r>
  <r>
    <s v="P00592"/>
    <d v="2024-11-16T00:00:00"/>
    <d v="2024-11-28T00:00:00"/>
    <n v="12"/>
    <x v="5"/>
    <x v="1"/>
    <s v="SNF"/>
    <x v="2"/>
    <b v="1"/>
    <n v="14"/>
    <n v="74"/>
    <n v="18743.939999999999"/>
    <n v="0.58199999999999996"/>
    <n v="10908.973079999998"/>
    <n v="69"/>
    <s v="F"/>
    <x v="1"/>
  </r>
  <r>
    <s v="P00593"/>
    <d v="2023-03-14T00:00:00"/>
    <d v="2023-03-26T00:00:00"/>
    <n v="12"/>
    <x v="6"/>
    <x v="2"/>
    <s v="Home"/>
    <x v="0"/>
    <b v="0"/>
    <m/>
    <n v="87.3"/>
    <n v="37104.28"/>
    <n v="0.60899999999999999"/>
    <n v="22596.506519999999"/>
    <n v="82"/>
    <s v="F"/>
    <x v="0"/>
  </r>
  <r>
    <s v="P00594"/>
    <d v="2023-05-21T00:00:00"/>
    <d v="2023-05-28T00:00:00"/>
    <n v="7"/>
    <x v="0"/>
    <x v="3"/>
    <s v="Home"/>
    <x v="0"/>
    <b v="0"/>
    <m/>
    <n v="86.2"/>
    <n v="37982.07"/>
    <n v="0.56999999999999995"/>
    <n v="21649.779899999998"/>
    <n v="47"/>
    <s v="M"/>
    <x v="0"/>
  </r>
  <r>
    <s v="P00595"/>
    <d v="2023-09-10T00:00:00"/>
    <d v="2023-09-16T00:00:00"/>
    <n v="6"/>
    <x v="5"/>
    <x v="2"/>
    <s v="Home"/>
    <x v="0"/>
    <b v="1"/>
    <n v="7"/>
    <n v="97.3"/>
    <n v="31665.68"/>
    <n v="0.36799999999999999"/>
    <n v="11652.970240000001"/>
    <n v="76"/>
    <s v="M"/>
    <x v="1"/>
  </r>
  <r>
    <s v="P00596"/>
    <d v="2024-12-07T00:00:00"/>
    <d v="2024-12-12T00:00:00"/>
    <n v="5"/>
    <x v="0"/>
    <x v="1"/>
    <s v="Rehab"/>
    <x v="2"/>
    <b v="0"/>
    <m/>
    <n v="96.3"/>
    <n v="19373.310000000001"/>
    <n v="0.54700000000000004"/>
    <n v="10597.200570000001"/>
    <n v="68"/>
    <s v="M"/>
    <x v="0"/>
  </r>
  <r>
    <s v="P00597"/>
    <d v="2023-05-27T00:00:00"/>
    <d v="2023-06-01T00:00:00"/>
    <n v="5"/>
    <x v="2"/>
    <x v="0"/>
    <s v="Home"/>
    <x v="0"/>
    <b v="0"/>
    <m/>
    <n v="92.4"/>
    <n v="4921.07"/>
    <n v="0.438"/>
    <n v="2155.42866"/>
    <n v="87"/>
    <s v="M"/>
    <x v="0"/>
  </r>
  <r>
    <s v="P00598"/>
    <d v="2023-10-22T00:00:00"/>
    <d v="2023-10-25T00:00:00"/>
    <n v="3"/>
    <x v="6"/>
    <x v="4"/>
    <s v="Home"/>
    <x v="3"/>
    <b v="1"/>
    <n v="21"/>
    <n v="83.2"/>
    <n v="9190.34"/>
    <n v="0.41899999999999998"/>
    <n v="3850.7524599999997"/>
    <n v="89"/>
    <s v="F"/>
    <x v="1"/>
  </r>
  <r>
    <s v="P00599"/>
    <d v="2023-08-14T00:00:00"/>
    <d v="2023-08-26T00:00:00"/>
    <n v="12"/>
    <x v="1"/>
    <x v="1"/>
    <s v="Rehab"/>
    <x v="0"/>
    <b v="1"/>
    <n v="45"/>
    <n v="90.9"/>
    <n v="24013.09"/>
    <n v="0.38400000000000001"/>
    <n v="9221.0265600000002"/>
    <n v="55"/>
    <s v="M"/>
    <x v="0"/>
  </r>
  <r>
    <s v="P00600"/>
    <d v="2023-03-21T00:00:00"/>
    <d v="2023-03-26T00:00:00"/>
    <n v="5"/>
    <x v="6"/>
    <x v="1"/>
    <s v="Home"/>
    <x v="0"/>
    <b v="0"/>
    <m/>
    <n v="79.2"/>
    <n v="21138.05"/>
    <n v="0.46600000000000003"/>
    <n v="9850.3312999999998"/>
    <n v="46"/>
    <s v="M"/>
    <x v="0"/>
  </r>
  <r>
    <s v="P00601"/>
    <d v="2024-06-02T00:00:00"/>
    <d v="2024-06-07T00:00:00"/>
    <n v="5"/>
    <x v="3"/>
    <x v="1"/>
    <s v="Rehab"/>
    <x v="0"/>
    <b v="0"/>
    <m/>
    <n v="79.400000000000006"/>
    <n v="39244.230000000003"/>
    <n v="0.47299999999999998"/>
    <n v="18562.520790000002"/>
    <n v="35"/>
    <s v="F"/>
    <x v="0"/>
  </r>
  <r>
    <s v="P00602"/>
    <d v="2023-09-13T00:00:00"/>
    <d v="2023-09-18T00:00:00"/>
    <n v="5"/>
    <x v="3"/>
    <x v="5"/>
    <s v="Home"/>
    <x v="2"/>
    <b v="0"/>
    <m/>
    <n v="82.4"/>
    <n v="16016.89"/>
    <n v="0.44700000000000001"/>
    <n v="7159.5498299999999"/>
    <n v="82"/>
    <s v="M"/>
    <x v="0"/>
  </r>
  <r>
    <s v="P00603"/>
    <d v="2023-01-02T00:00:00"/>
    <d v="2023-01-09T00:00:00"/>
    <n v="7"/>
    <x v="4"/>
    <x v="2"/>
    <s v="Home"/>
    <x v="2"/>
    <b v="0"/>
    <m/>
    <n v="76.900000000000006"/>
    <n v="22848.01"/>
    <n v="0.433"/>
    <n v="9893.188329999999"/>
    <n v="76"/>
    <s v="M"/>
    <x v="0"/>
  </r>
  <r>
    <s v="P00604"/>
    <d v="2023-06-25T00:00:00"/>
    <d v="2023-07-04T00:00:00"/>
    <n v="9"/>
    <x v="6"/>
    <x v="5"/>
    <s v="SNF"/>
    <x v="3"/>
    <b v="0"/>
    <m/>
    <n v="78.400000000000006"/>
    <n v="23879.73"/>
    <n v="0.69899999999999995"/>
    <n v="16691.931269999997"/>
    <n v="61"/>
    <s v="F"/>
    <x v="0"/>
  </r>
  <r>
    <s v="P00605"/>
    <d v="2024-08-25T00:00:00"/>
    <d v="2024-09-01T00:00:00"/>
    <n v="7"/>
    <x v="0"/>
    <x v="0"/>
    <s v="Rehab"/>
    <x v="2"/>
    <b v="0"/>
    <m/>
    <n v="73.7"/>
    <n v="4558.82"/>
    <n v="0.42699999999999999"/>
    <n v="1946.6161399999999"/>
    <n v="65"/>
    <s v="M"/>
    <x v="0"/>
  </r>
  <r>
    <s v="P00606"/>
    <d v="2024-01-28T00:00:00"/>
    <d v="2024-02-03T00:00:00"/>
    <n v="6"/>
    <x v="4"/>
    <x v="1"/>
    <s v="Rehab"/>
    <x v="0"/>
    <b v="0"/>
    <m/>
    <n v="85.4"/>
    <n v="15129.13"/>
    <n v="0.68300000000000005"/>
    <n v="10333.19579"/>
    <n v="63"/>
    <s v="M"/>
    <x v="0"/>
  </r>
  <r>
    <s v="P00607"/>
    <d v="2023-10-12T00:00:00"/>
    <d v="2023-10-16T00:00:00"/>
    <n v="4"/>
    <x v="1"/>
    <x v="0"/>
    <s v="Home"/>
    <x v="0"/>
    <b v="0"/>
    <m/>
    <n v="81.3"/>
    <n v="27604.45"/>
    <n v="0.5"/>
    <n v="13802.225"/>
    <n v="63"/>
    <s v="F"/>
    <x v="0"/>
  </r>
  <r>
    <s v="P00608"/>
    <d v="2024-05-02T00:00:00"/>
    <d v="2024-05-03T00:00:00"/>
    <n v="1"/>
    <x v="6"/>
    <x v="3"/>
    <s v="Home"/>
    <x v="2"/>
    <b v="0"/>
    <m/>
    <n v="82.3"/>
    <n v="27058.11"/>
    <n v="0.46200000000000002"/>
    <n v="12500.846820000001"/>
    <n v="93"/>
    <s v="F"/>
    <x v="0"/>
  </r>
  <r>
    <s v="P00609"/>
    <d v="2023-02-20T00:00:00"/>
    <d v="2023-02-26T00:00:00"/>
    <n v="6"/>
    <x v="0"/>
    <x v="5"/>
    <s v="Home"/>
    <x v="0"/>
    <b v="0"/>
    <m/>
    <n v="92.1"/>
    <n v="32109.759999999998"/>
    <n v="0.63800000000000001"/>
    <n v="20486.026879999998"/>
    <n v="68"/>
    <s v="F"/>
    <x v="0"/>
  </r>
  <r>
    <s v="P00610"/>
    <d v="2023-03-22T00:00:00"/>
    <d v="2023-03-24T00:00:00"/>
    <n v="2"/>
    <x v="1"/>
    <x v="3"/>
    <s v="Home"/>
    <x v="2"/>
    <b v="0"/>
    <m/>
    <n v="74.2"/>
    <n v="14823.35"/>
    <n v="0.39"/>
    <n v="5781.1065000000008"/>
    <n v="67"/>
    <s v="M"/>
    <x v="0"/>
  </r>
  <r>
    <s v="P00611"/>
    <d v="2024-05-25T00:00:00"/>
    <d v="2024-05-26T00:00:00"/>
    <n v="1"/>
    <x v="5"/>
    <x v="0"/>
    <s v="Home"/>
    <x v="0"/>
    <b v="0"/>
    <m/>
    <n v="88"/>
    <n v="15526.96"/>
    <n v="0.41699999999999998"/>
    <n v="6474.7423199999994"/>
    <n v="62"/>
    <s v="F"/>
    <x v="0"/>
  </r>
  <r>
    <s v="P00612"/>
    <d v="2024-11-17T00:00:00"/>
    <d v="2024-11-27T00:00:00"/>
    <n v="10"/>
    <x v="4"/>
    <x v="2"/>
    <s v="Home"/>
    <x v="2"/>
    <b v="0"/>
    <m/>
    <n v="93.7"/>
    <n v="32626.67"/>
    <n v="0.45100000000000001"/>
    <n v="14714.62817"/>
    <n v="71"/>
    <s v="F"/>
    <x v="0"/>
  </r>
  <r>
    <s v="P00613"/>
    <d v="2024-08-27T00:00:00"/>
    <d v="2024-09-04T00:00:00"/>
    <n v="8"/>
    <x v="2"/>
    <x v="1"/>
    <s v="Home Health"/>
    <x v="0"/>
    <b v="0"/>
    <m/>
    <n v="88.5"/>
    <n v="14040.22"/>
    <n v="0.51100000000000001"/>
    <n v="7174.55242"/>
    <n v="31"/>
    <s v="M"/>
    <x v="0"/>
  </r>
  <r>
    <s v="P00614"/>
    <d v="2023-09-13T00:00:00"/>
    <d v="2023-09-19T00:00:00"/>
    <n v="6"/>
    <x v="5"/>
    <x v="5"/>
    <s v="Home"/>
    <x v="1"/>
    <b v="1"/>
    <n v="14"/>
    <n v="78.7"/>
    <n v="22253.61"/>
    <n v="0.69599999999999995"/>
    <n v="15488.512559999999"/>
    <n v="41"/>
    <s v="M"/>
    <x v="1"/>
  </r>
  <r>
    <s v="P00615"/>
    <d v="2024-11-30T00:00:00"/>
    <d v="2024-12-05T00:00:00"/>
    <n v="5"/>
    <x v="3"/>
    <x v="3"/>
    <s v="Home"/>
    <x v="2"/>
    <b v="0"/>
    <m/>
    <n v="100"/>
    <n v="9909.7800000000007"/>
    <n v="0.47599999999999998"/>
    <n v="4717.0552800000005"/>
    <n v="59"/>
    <s v="F"/>
    <x v="0"/>
  </r>
  <r>
    <s v="P00616"/>
    <d v="2023-10-31T00:00:00"/>
    <d v="2023-11-09T00:00:00"/>
    <n v="9"/>
    <x v="6"/>
    <x v="0"/>
    <s v="Home Health"/>
    <x v="2"/>
    <b v="0"/>
    <m/>
    <n v="88.4"/>
    <n v="6685.03"/>
    <n v="0.54200000000000004"/>
    <n v="3623.2862600000003"/>
    <n v="80"/>
    <s v="M"/>
    <x v="0"/>
  </r>
  <r>
    <s v="P00617"/>
    <d v="2023-06-03T00:00:00"/>
    <d v="2023-06-06T00:00:00"/>
    <n v="3"/>
    <x v="6"/>
    <x v="1"/>
    <s v="Home Health"/>
    <x v="2"/>
    <b v="0"/>
    <m/>
    <n v="75"/>
    <n v="23451.5"/>
    <n v="0.51500000000000001"/>
    <n v="12077.522500000001"/>
    <n v="71"/>
    <s v="F"/>
    <x v="0"/>
  </r>
  <r>
    <s v="P00618"/>
    <d v="2023-10-28T00:00:00"/>
    <d v="2023-11-03T00:00:00"/>
    <n v="6"/>
    <x v="3"/>
    <x v="0"/>
    <s v="Home"/>
    <x v="0"/>
    <b v="1"/>
    <n v="7"/>
    <n v="88.9"/>
    <n v="27142"/>
    <n v="0.42799999999999999"/>
    <n v="11616.776"/>
    <n v="46"/>
    <s v="F"/>
    <x v="1"/>
  </r>
  <r>
    <s v="P00619"/>
    <d v="2023-08-12T00:00:00"/>
    <d v="2023-08-17T00:00:00"/>
    <n v="5"/>
    <x v="4"/>
    <x v="4"/>
    <s v="SNF"/>
    <x v="1"/>
    <b v="0"/>
    <m/>
    <n v="68.8"/>
    <n v="31164.7"/>
    <n v="0.63100000000000001"/>
    <n v="19664.9257"/>
    <n v="80"/>
    <s v="M"/>
    <x v="0"/>
  </r>
  <r>
    <s v="P00620"/>
    <d v="2023-12-03T00:00:00"/>
    <d v="2023-12-10T00:00:00"/>
    <n v="7"/>
    <x v="5"/>
    <x v="1"/>
    <s v="SNF"/>
    <x v="2"/>
    <b v="0"/>
    <m/>
    <n v="67.3"/>
    <n v="18840.13"/>
    <n v="0.54500000000000004"/>
    <n v="10267.870850000001"/>
    <n v="47"/>
    <s v="F"/>
    <x v="0"/>
  </r>
  <r>
    <s v="P00621"/>
    <d v="2024-11-21T00:00:00"/>
    <d v="2024-11-22T00:00:00"/>
    <n v="1"/>
    <x v="6"/>
    <x v="0"/>
    <s v="Rehab"/>
    <x v="2"/>
    <b v="0"/>
    <m/>
    <n v="93.8"/>
    <n v="39212.86"/>
    <n v="0.55500000000000005"/>
    <n v="21763.137300000002"/>
    <n v="57"/>
    <s v="F"/>
    <x v="0"/>
  </r>
  <r>
    <s v="P00622"/>
    <d v="2024-09-09T00:00:00"/>
    <d v="2024-09-12T00:00:00"/>
    <n v="3"/>
    <x v="6"/>
    <x v="1"/>
    <s v="Home"/>
    <x v="0"/>
    <b v="0"/>
    <m/>
    <n v="92.7"/>
    <n v="36531.620000000003"/>
    <n v="0.4"/>
    <n v="14612.648000000001"/>
    <n v="46"/>
    <s v="F"/>
    <x v="0"/>
  </r>
  <r>
    <s v="P00623"/>
    <d v="2023-08-22T00:00:00"/>
    <d v="2023-09-03T00:00:00"/>
    <n v="12"/>
    <x v="3"/>
    <x v="4"/>
    <s v="SNF"/>
    <x v="0"/>
    <b v="0"/>
    <m/>
    <n v="87.3"/>
    <n v="12818.09"/>
    <n v="0.51500000000000001"/>
    <n v="6601.3163500000001"/>
    <n v="67"/>
    <s v="F"/>
    <x v="0"/>
  </r>
  <r>
    <s v="P00624"/>
    <d v="2024-09-06T00:00:00"/>
    <d v="2024-09-10T00:00:00"/>
    <n v="4"/>
    <x v="5"/>
    <x v="4"/>
    <s v="Home"/>
    <x v="0"/>
    <b v="0"/>
    <m/>
    <n v="86.6"/>
    <n v="19752.55"/>
    <n v="0.46600000000000003"/>
    <n v="9204.6882999999998"/>
    <n v="52"/>
    <s v="F"/>
    <x v="0"/>
  </r>
  <r>
    <s v="P00625"/>
    <d v="2023-01-12T00:00:00"/>
    <d v="2023-01-15T00:00:00"/>
    <n v="3"/>
    <x v="4"/>
    <x v="2"/>
    <s v="Expired"/>
    <x v="2"/>
    <b v="0"/>
    <m/>
    <n v="89.4"/>
    <n v="21593.8"/>
    <n v="0.65500000000000003"/>
    <n v="14143.939"/>
    <n v="73"/>
    <s v="M"/>
    <x v="0"/>
  </r>
  <r>
    <s v="P00626"/>
    <d v="2024-01-24T00:00:00"/>
    <d v="2024-01-26T00:00:00"/>
    <n v="2"/>
    <x v="2"/>
    <x v="2"/>
    <s v="Home"/>
    <x v="2"/>
    <b v="0"/>
    <m/>
    <n v="72"/>
    <n v="32399.59"/>
    <n v="0.379"/>
    <n v="12279.44461"/>
    <n v="75"/>
    <s v="M"/>
    <x v="0"/>
  </r>
  <r>
    <s v="P00627"/>
    <d v="2024-11-09T00:00:00"/>
    <d v="2024-11-13T00:00:00"/>
    <n v="4"/>
    <x v="2"/>
    <x v="4"/>
    <s v="Home"/>
    <x v="0"/>
    <b v="0"/>
    <m/>
    <n v="85.7"/>
    <n v="21197.87"/>
    <n v="0.54600000000000004"/>
    <n v="11574.03702"/>
    <n v="63"/>
    <s v="F"/>
    <x v="0"/>
  </r>
  <r>
    <s v="P00628"/>
    <d v="2024-04-08T00:00:00"/>
    <d v="2024-04-11T00:00:00"/>
    <n v="3"/>
    <x v="0"/>
    <x v="5"/>
    <s v="Home"/>
    <x v="0"/>
    <b v="0"/>
    <m/>
    <n v="75.900000000000006"/>
    <n v="32209.55"/>
    <n v="0.45400000000000001"/>
    <n v="14623.135700000001"/>
    <n v="64"/>
    <s v="F"/>
    <x v="0"/>
  </r>
  <r>
    <s v="P00629"/>
    <d v="2023-09-26T00:00:00"/>
    <d v="2023-09-28T00:00:00"/>
    <n v="2"/>
    <x v="6"/>
    <x v="2"/>
    <s v="Home"/>
    <x v="2"/>
    <b v="0"/>
    <m/>
    <n v="75.400000000000006"/>
    <n v="12678.21"/>
    <n v="0.47799999999999998"/>
    <n v="6060.1843799999997"/>
    <n v="72"/>
    <s v="F"/>
    <x v="0"/>
  </r>
  <r>
    <s v="P00630"/>
    <d v="2024-01-20T00:00:00"/>
    <d v="2024-01-22T00:00:00"/>
    <n v="2"/>
    <x v="0"/>
    <x v="1"/>
    <s v="Home"/>
    <x v="0"/>
    <b v="0"/>
    <m/>
    <n v="75.099999999999994"/>
    <n v="10765.91"/>
    <n v="0.69899999999999995"/>
    <n v="7525.3710899999996"/>
    <n v="35"/>
    <s v="M"/>
    <x v="0"/>
  </r>
  <r>
    <s v="P00631"/>
    <d v="2024-08-01T00:00:00"/>
    <d v="2024-08-15T00:00:00"/>
    <n v="14"/>
    <x v="0"/>
    <x v="5"/>
    <s v="Rehab"/>
    <x v="2"/>
    <b v="0"/>
    <m/>
    <n v="92.2"/>
    <n v="11926.35"/>
    <n v="0.41299999999999998"/>
    <n v="4925.5825500000001"/>
    <n v="79"/>
    <s v="M"/>
    <x v="0"/>
  </r>
  <r>
    <s v="P00632"/>
    <d v="2023-07-07T00:00:00"/>
    <d v="2023-07-08T00:00:00"/>
    <n v="1"/>
    <x v="6"/>
    <x v="4"/>
    <s v="Home"/>
    <x v="2"/>
    <b v="0"/>
    <m/>
    <n v="90.3"/>
    <n v="16786.79"/>
    <n v="0.56799999999999995"/>
    <n v="9534.8967199999988"/>
    <n v="52"/>
    <s v="M"/>
    <x v="0"/>
  </r>
  <r>
    <s v="P00633"/>
    <d v="2023-12-03T00:00:00"/>
    <d v="2023-12-06T00:00:00"/>
    <n v="3"/>
    <x v="2"/>
    <x v="3"/>
    <s v="Home"/>
    <x v="2"/>
    <b v="0"/>
    <m/>
    <n v="84.9"/>
    <n v="12074.01"/>
    <n v="0.66700000000000004"/>
    <n v="8053.3646700000008"/>
    <n v="75"/>
    <s v="M"/>
    <x v="0"/>
  </r>
  <r>
    <s v="P00634"/>
    <d v="2023-04-12T00:00:00"/>
    <d v="2023-04-16T00:00:00"/>
    <n v="4"/>
    <x v="3"/>
    <x v="4"/>
    <s v="Home Health"/>
    <x v="0"/>
    <b v="0"/>
    <m/>
    <n v="80.7"/>
    <n v="26151.24"/>
    <n v="0.53400000000000003"/>
    <n v="13964.762160000002"/>
    <n v="42"/>
    <s v="M"/>
    <x v="0"/>
  </r>
  <r>
    <s v="P00635"/>
    <d v="2024-12-25T00:00:00"/>
    <d v="2024-12-30T00:00:00"/>
    <n v="5"/>
    <x v="2"/>
    <x v="4"/>
    <s v="Home"/>
    <x v="0"/>
    <b v="0"/>
    <m/>
    <n v="66.099999999999994"/>
    <n v="4212.3"/>
    <n v="0.41699999999999998"/>
    <n v="1756.5291"/>
    <n v="92"/>
    <s v="M"/>
    <x v="0"/>
  </r>
  <r>
    <s v="P00636"/>
    <d v="2024-01-26T00:00:00"/>
    <d v="2024-02-05T00:00:00"/>
    <n v="10"/>
    <x v="1"/>
    <x v="1"/>
    <s v="Home"/>
    <x v="0"/>
    <b v="0"/>
    <m/>
    <n v="100"/>
    <n v="31271.49"/>
    <n v="0.435"/>
    <n v="13603.09815"/>
    <n v="88"/>
    <s v="F"/>
    <x v="0"/>
  </r>
  <r>
    <s v="P00637"/>
    <d v="2024-09-08T00:00:00"/>
    <d v="2024-09-18T00:00:00"/>
    <n v="10"/>
    <x v="4"/>
    <x v="0"/>
    <s v="Home"/>
    <x v="0"/>
    <b v="0"/>
    <m/>
    <n v="94.3"/>
    <n v="9287.52"/>
    <n v="0.38"/>
    <n v="3529.2576000000004"/>
    <n v="71"/>
    <s v="M"/>
    <x v="0"/>
  </r>
  <r>
    <s v="P00638"/>
    <d v="2024-04-06T00:00:00"/>
    <d v="2024-04-11T00:00:00"/>
    <n v="5"/>
    <x v="0"/>
    <x v="3"/>
    <s v="Home"/>
    <x v="0"/>
    <b v="1"/>
    <n v="21"/>
    <n v="87.8"/>
    <n v="29140.11"/>
    <n v="0.59299999999999997"/>
    <n v="17280.085230000001"/>
    <n v="83"/>
    <s v="M"/>
    <x v="1"/>
  </r>
  <r>
    <s v="P00639"/>
    <d v="2024-08-03T00:00:00"/>
    <d v="2024-08-05T00:00:00"/>
    <n v="2"/>
    <x v="4"/>
    <x v="3"/>
    <s v="SNF"/>
    <x v="1"/>
    <b v="0"/>
    <m/>
    <n v="88.3"/>
    <n v="19499.28"/>
    <n v="0.43099999999999999"/>
    <n v="8404.1896799999995"/>
    <n v="72"/>
    <s v="F"/>
    <x v="0"/>
  </r>
  <r>
    <s v="P00640"/>
    <d v="2023-07-30T00:00:00"/>
    <d v="2023-08-05T00:00:00"/>
    <n v="6"/>
    <x v="4"/>
    <x v="2"/>
    <s v="Home Health"/>
    <x v="2"/>
    <b v="1"/>
    <n v="7"/>
    <n v="85.8"/>
    <n v="20645.45"/>
    <n v="0.63"/>
    <n v="13006.6335"/>
    <n v="61"/>
    <s v="M"/>
    <x v="1"/>
  </r>
  <r>
    <s v="P00641"/>
    <d v="2024-10-24T00:00:00"/>
    <d v="2024-10-27T00:00:00"/>
    <n v="3"/>
    <x v="3"/>
    <x v="3"/>
    <s v="Home"/>
    <x v="0"/>
    <b v="0"/>
    <m/>
    <n v="81.3"/>
    <n v="30218.03"/>
    <n v="0.63600000000000001"/>
    <n v="19218.667079999999"/>
    <n v="50"/>
    <s v="M"/>
    <x v="0"/>
  </r>
  <r>
    <s v="P00642"/>
    <d v="2023-10-23T00:00:00"/>
    <d v="2023-10-27T00:00:00"/>
    <n v="4"/>
    <x v="3"/>
    <x v="5"/>
    <s v="Home"/>
    <x v="0"/>
    <b v="0"/>
    <m/>
    <n v="92.8"/>
    <n v="39633.49"/>
    <n v="0.373"/>
    <n v="14783.29177"/>
    <n v="72"/>
    <s v="F"/>
    <x v="0"/>
  </r>
  <r>
    <s v="P00643"/>
    <d v="2023-12-06T00:00:00"/>
    <d v="2023-12-13T00:00:00"/>
    <n v="7"/>
    <x v="1"/>
    <x v="3"/>
    <s v="Home"/>
    <x v="3"/>
    <b v="0"/>
    <m/>
    <n v="86.4"/>
    <n v="8996.86"/>
    <n v="0.38700000000000001"/>
    <n v="3481.7848200000003"/>
    <n v="68"/>
    <s v="F"/>
    <x v="0"/>
  </r>
  <r>
    <s v="P00644"/>
    <d v="2024-11-21T00:00:00"/>
    <d v="2024-11-29T00:00:00"/>
    <n v="8"/>
    <x v="4"/>
    <x v="0"/>
    <s v="Home"/>
    <x v="0"/>
    <b v="0"/>
    <m/>
    <n v="95.9"/>
    <n v="36652.400000000001"/>
    <n v="0.53600000000000003"/>
    <n v="19645.686400000002"/>
    <n v="83"/>
    <s v="M"/>
    <x v="0"/>
  </r>
  <r>
    <s v="P00645"/>
    <d v="2023-10-02T00:00:00"/>
    <d v="2023-10-03T00:00:00"/>
    <n v="1"/>
    <x v="2"/>
    <x v="2"/>
    <s v="Home"/>
    <x v="0"/>
    <b v="0"/>
    <m/>
    <n v="87.3"/>
    <n v="18402.12"/>
    <n v="0.69199999999999995"/>
    <n v="12734.267039999999"/>
    <n v="44"/>
    <s v="M"/>
    <x v="0"/>
  </r>
  <r>
    <s v="P00646"/>
    <d v="2023-09-23T00:00:00"/>
    <d v="2023-10-02T00:00:00"/>
    <n v="9"/>
    <x v="5"/>
    <x v="4"/>
    <s v="Home"/>
    <x v="2"/>
    <b v="0"/>
    <m/>
    <n v="91.8"/>
    <n v="6876.7"/>
    <n v="0.57999999999999996"/>
    <n v="3988.4859999999994"/>
    <n v="59"/>
    <s v="M"/>
    <x v="0"/>
  </r>
  <r>
    <s v="P00647"/>
    <d v="2023-10-22T00:00:00"/>
    <d v="2023-10-27T00:00:00"/>
    <n v="5"/>
    <x v="3"/>
    <x v="3"/>
    <s v="Rehab"/>
    <x v="0"/>
    <b v="0"/>
    <m/>
    <n v="77.099999999999994"/>
    <n v="13981.88"/>
    <n v="0.35499999999999998"/>
    <n v="4963.5673999999999"/>
    <n v="61"/>
    <s v="F"/>
    <x v="0"/>
  </r>
  <r>
    <s v="P00648"/>
    <d v="2023-09-19T00:00:00"/>
    <d v="2023-09-21T00:00:00"/>
    <n v="2"/>
    <x v="3"/>
    <x v="2"/>
    <s v="SNF"/>
    <x v="0"/>
    <b v="1"/>
    <n v="21"/>
    <n v="96.7"/>
    <n v="29663.06"/>
    <n v="0.42099999999999999"/>
    <n v="12488.14826"/>
    <n v="87"/>
    <s v="F"/>
    <x v="1"/>
  </r>
  <r>
    <s v="P00649"/>
    <d v="2023-03-11T00:00:00"/>
    <d v="2023-03-23T00:00:00"/>
    <n v="12"/>
    <x v="0"/>
    <x v="2"/>
    <s v="Home"/>
    <x v="0"/>
    <b v="0"/>
    <m/>
    <n v="95.4"/>
    <n v="38481.61"/>
    <n v="0.63700000000000001"/>
    <n v="24512.78557"/>
    <n v="58"/>
    <s v="M"/>
    <x v="0"/>
  </r>
  <r>
    <s v="P00650"/>
    <d v="2024-06-19T00:00:00"/>
    <d v="2024-06-26T00:00:00"/>
    <n v="7"/>
    <x v="4"/>
    <x v="2"/>
    <s v="Home Health"/>
    <x v="2"/>
    <b v="0"/>
    <m/>
    <n v="74.5"/>
    <n v="13505.79"/>
    <n v="0.51300000000000001"/>
    <n v="6928.4702700000007"/>
    <n v="62"/>
    <s v="F"/>
    <x v="0"/>
  </r>
  <r>
    <s v="P00651"/>
    <d v="2023-05-28T00:00:00"/>
    <d v="2023-05-29T00:00:00"/>
    <n v="1"/>
    <x v="3"/>
    <x v="3"/>
    <s v="SNF"/>
    <x v="1"/>
    <b v="1"/>
    <n v="30"/>
    <n v="80"/>
    <n v="22705.35"/>
    <n v="0.50700000000000001"/>
    <n v="11511.612449999999"/>
    <n v="42"/>
    <s v="F"/>
    <x v="1"/>
  </r>
  <r>
    <s v="P00652"/>
    <d v="2023-06-16T00:00:00"/>
    <d v="2023-06-18T00:00:00"/>
    <n v="2"/>
    <x v="1"/>
    <x v="5"/>
    <s v="Home"/>
    <x v="0"/>
    <b v="0"/>
    <m/>
    <n v="82.1"/>
    <n v="19916.72"/>
    <n v="0.501"/>
    <n v="9978.2767199999998"/>
    <n v="51"/>
    <s v="F"/>
    <x v="0"/>
  </r>
  <r>
    <s v="P00653"/>
    <d v="2023-01-30T00:00:00"/>
    <d v="2023-02-06T00:00:00"/>
    <n v="7"/>
    <x v="5"/>
    <x v="0"/>
    <s v="Home Health"/>
    <x v="0"/>
    <b v="0"/>
    <m/>
    <n v="82.3"/>
    <n v="28471.119999999999"/>
    <n v="0.46500000000000002"/>
    <n v="13239.0708"/>
    <n v="69"/>
    <s v="F"/>
    <x v="0"/>
  </r>
  <r>
    <s v="P00654"/>
    <d v="2024-01-04T00:00:00"/>
    <d v="2024-01-10T00:00:00"/>
    <n v="6"/>
    <x v="5"/>
    <x v="4"/>
    <s v="SNF"/>
    <x v="0"/>
    <b v="0"/>
    <m/>
    <n v="73.3"/>
    <n v="12813.41"/>
    <n v="0.39100000000000001"/>
    <n v="5010.04331"/>
    <n v="82"/>
    <s v="F"/>
    <x v="0"/>
  </r>
  <r>
    <s v="P00655"/>
    <d v="2024-02-23T00:00:00"/>
    <d v="2024-02-28T00:00:00"/>
    <n v="5"/>
    <x v="0"/>
    <x v="2"/>
    <s v="Home"/>
    <x v="3"/>
    <b v="0"/>
    <m/>
    <n v="79.099999999999994"/>
    <n v="32934.47"/>
    <n v="0.621"/>
    <n v="20452.30587"/>
    <n v="47"/>
    <s v="F"/>
    <x v="0"/>
  </r>
  <r>
    <s v="P00656"/>
    <d v="2024-01-10T00:00:00"/>
    <d v="2024-01-12T00:00:00"/>
    <n v="2"/>
    <x v="6"/>
    <x v="0"/>
    <s v="Expired"/>
    <x v="2"/>
    <b v="0"/>
    <m/>
    <n v="84.5"/>
    <n v="5764.9"/>
    <n v="0.65600000000000003"/>
    <n v="3781.7743999999998"/>
    <n v="46"/>
    <s v="F"/>
    <x v="0"/>
  </r>
  <r>
    <s v="P00657"/>
    <d v="2023-12-31T00:00:00"/>
    <d v="2024-01-05T00:00:00"/>
    <n v="5"/>
    <x v="1"/>
    <x v="4"/>
    <s v="Home"/>
    <x v="2"/>
    <b v="0"/>
    <m/>
    <n v="88.3"/>
    <n v="6711.03"/>
    <n v="0.63800000000000001"/>
    <n v="4281.6371399999998"/>
    <n v="71"/>
    <s v="M"/>
    <x v="0"/>
  </r>
  <r>
    <s v="P00658"/>
    <d v="2023-09-20T00:00:00"/>
    <d v="2023-09-25T00:00:00"/>
    <n v="5"/>
    <x v="0"/>
    <x v="4"/>
    <s v="Home"/>
    <x v="0"/>
    <b v="0"/>
    <m/>
    <n v="86.8"/>
    <n v="20690.66"/>
    <n v="0.55200000000000005"/>
    <n v="11421.244320000002"/>
    <n v="75"/>
    <s v="M"/>
    <x v="0"/>
  </r>
  <r>
    <s v="P00659"/>
    <d v="2023-09-04T00:00:00"/>
    <d v="2023-09-05T00:00:00"/>
    <n v="1"/>
    <x v="1"/>
    <x v="4"/>
    <s v="Home"/>
    <x v="2"/>
    <b v="0"/>
    <m/>
    <n v="79.8"/>
    <n v="28949.16"/>
    <n v="0.53600000000000003"/>
    <n v="15516.749760000001"/>
    <n v="69"/>
    <s v="F"/>
    <x v="0"/>
  </r>
  <r>
    <s v="P00660"/>
    <d v="2023-04-21T00:00:00"/>
    <d v="2023-04-28T00:00:00"/>
    <n v="7"/>
    <x v="6"/>
    <x v="4"/>
    <s v="Home"/>
    <x v="0"/>
    <b v="0"/>
    <m/>
    <n v="85.2"/>
    <n v="13911.95"/>
    <n v="0.42299999999999999"/>
    <n v="5884.7548500000003"/>
    <n v="73"/>
    <s v="F"/>
    <x v="0"/>
  </r>
  <r>
    <s v="P00661"/>
    <d v="2023-07-08T00:00:00"/>
    <d v="2023-07-13T00:00:00"/>
    <n v="5"/>
    <x v="3"/>
    <x v="0"/>
    <s v="Home Health"/>
    <x v="0"/>
    <b v="1"/>
    <n v="7"/>
    <n v="84.6"/>
    <n v="14119.3"/>
    <n v="0.51600000000000001"/>
    <n v="7285.5587999999998"/>
    <n v="35"/>
    <s v="M"/>
    <x v="1"/>
  </r>
  <r>
    <s v="P00662"/>
    <d v="2024-01-19T00:00:00"/>
    <d v="2024-01-26T00:00:00"/>
    <n v="7"/>
    <x v="2"/>
    <x v="1"/>
    <s v="Expired"/>
    <x v="3"/>
    <b v="0"/>
    <m/>
    <n v="83.1"/>
    <n v="32832.67"/>
    <n v="0.45200000000000001"/>
    <n v="14840.366839999999"/>
    <n v="53"/>
    <s v="M"/>
    <x v="0"/>
  </r>
  <r>
    <s v="P00663"/>
    <d v="2023-12-23T00:00:00"/>
    <d v="2023-12-27T00:00:00"/>
    <n v="4"/>
    <x v="1"/>
    <x v="5"/>
    <s v="Home"/>
    <x v="0"/>
    <b v="0"/>
    <m/>
    <n v="84"/>
    <n v="31997.61"/>
    <n v="0.57699999999999996"/>
    <n v="18462.62097"/>
    <n v="70"/>
    <s v="F"/>
    <x v="0"/>
  </r>
  <r>
    <s v="P00664"/>
    <d v="2024-05-14T00:00:00"/>
    <d v="2024-05-18T00:00:00"/>
    <n v="4"/>
    <x v="0"/>
    <x v="4"/>
    <s v="Home"/>
    <x v="3"/>
    <b v="1"/>
    <n v="14"/>
    <n v="84.5"/>
    <n v="15151.23"/>
    <n v="0.47599999999999998"/>
    <n v="7211.9854799999994"/>
    <n v="52"/>
    <s v="M"/>
    <x v="1"/>
  </r>
  <r>
    <s v="P00665"/>
    <d v="2024-04-08T00:00:00"/>
    <d v="2024-04-14T00:00:00"/>
    <n v="6"/>
    <x v="1"/>
    <x v="3"/>
    <s v="Home"/>
    <x v="0"/>
    <b v="0"/>
    <m/>
    <n v="76.099999999999994"/>
    <n v="6201.12"/>
    <n v="0.60099999999999998"/>
    <n v="3726.8731199999997"/>
    <n v="35"/>
    <s v="F"/>
    <x v="0"/>
  </r>
  <r>
    <s v="P00666"/>
    <d v="2023-04-22T00:00:00"/>
    <d v="2023-04-24T00:00:00"/>
    <n v="2"/>
    <x v="3"/>
    <x v="2"/>
    <s v="Home"/>
    <x v="0"/>
    <b v="0"/>
    <m/>
    <n v="90.3"/>
    <n v="9133.6200000000008"/>
    <n v="0.50600000000000001"/>
    <n v="4621.6117200000008"/>
    <n v="83"/>
    <s v="F"/>
    <x v="0"/>
  </r>
  <r>
    <s v="P00667"/>
    <d v="2024-07-24T00:00:00"/>
    <d v="2024-07-28T00:00:00"/>
    <n v="4"/>
    <x v="2"/>
    <x v="4"/>
    <s v="Rehab"/>
    <x v="3"/>
    <b v="0"/>
    <m/>
    <n v="91.6"/>
    <n v="21166.21"/>
    <n v="0.53"/>
    <n v="11218.0913"/>
    <n v="64"/>
    <s v="M"/>
    <x v="0"/>
  </r>
  <r>
    <s v="P00668"/>
    <d v="2023-09-04T00:00:00"/>
    <d v="2023-09-08T00:00:00"/>
    <n v="4"/>
    <x v="0"/>
    <x v="0"/>
    <s v="Home Health"/>
    <x v="1"/>
    <b v="0"/>
    <m/>
    <n v="79.599999999999994"/>
    <n v="31180.39"/>
    <n v="0.44800000000000001"/>
    <n v="13968.81472"/>
    <n v="63"/>
    <s v="F"/>
    <x v="0"/>
  </r>
  <r>
    <s v="P00669"/>
    <d v="2023-02-26T00:00:00"/>
    <d v="2023-03-03T00:00:00"/>
    <n v="5"/>
    <x v="3"/>
    <x v="0"/>
    <s v="SNF"/>
    <x v="0"/>
    <b v="0"/>
    <m/>
    <n v="90.9"/>
    <n v="15683.57"/>
    <n v="0.5"/>
    <n v="7841.7849999999999"/>
    <n v="62"/>
    <s v="M"/>
    <x v="0"/>
  </r>
  <r>
    <s v="P00670"/>
    <d v="2023-06-01T00:00:00"/>
    <d v="2023-06-03T00:00:00"/>
    <n v="2"/>
    <x v="5"/>
    <x v="0"/>
    <s v="Home"/>
    <x v="0"/>
    <b v="0"/>
    <m/>
    <n v="96.1"/>
    <n v="23389.91"/>
    <n v="0.63500000000000001"/>
    <n v="14852.592850000001"/>
    <n v="85"/>
    <s v="F"/>
    <x v="0"/>
  </r>
  <r>
    <s v="P00671"/>
    <d v="2024-06-26T00:00:00"/>
    <d v="2024-06-28T00:00:00"/>
    <n v="2"/>
    <x v="3"/>
    <x v="1"/>
    <s v="Home Health"/>
    <x v="2"/>
    <b v="0"/>
    <m/>
    <n v="85.3"/>
    <n v="4137.78"/>
    <n v="0.56499999999999995"/>
    <n v="2337.8456999999999"/>
    <n v="77"/>
    <s v="M"/>
    <x v="0"/>
  </r>
  <r>
    <s v="P00672"/>
    <d v="2024-10-27T00:00:00"/>
    <d v="2024-11-02T00:00:00"/>
    <n v="6"/>
    <x v="2"/>
    <x v="2"/>
    <s v="Home"/>
    <x v="2"/>
    <b v="0"/>
    <m/>
    <n v="69.7"/>
    <n v="32022.58"/>
    <n v="0.439"/>
    <n v="14057.912620000001"/>
    <n v="67"/>
    <s v="M"/>
    <x v="0"/>
  </r>
  <r>
    <s v="P00673"/>
    <d v="2024-01-06T00:00:00"/>
    <d v="2024-01-10T00:00:00"/>
    <n v="4"/>
    <x v="3"/>
    <x v="5"/>
    <s v="Home"/>
    <x v="2"/>
    <b v="0"/>
    <m/>
    <n v="90.6"/>
    <n v="27218.41"/>
    <n v="0.46200000000000002"/>
    <n v="12574.905420000001"/>
    <n v="67"/>
    <s v="F"/>
    <x v="0"/>
  </r>
  <r>
    <s v="P00674"/>
    <d v="2023-08-31T00:00:00"/>
    <d v="2023-09-07T00:00:00"/>
    <n v="7"/>
    <x v="3"/>
    <x v="5"/>
    <s v="Home"/>
    <x v="0"/>
    <b v="0"/>
    <m/>
    <n v="70.900000000000006"/>
    <n v="37723.089999999997"/>
    <n v="0.54700000000000004"/>
    <n v="20634.53023"/>
    <n v="68"/>
    <s v="M"/>
    <x v="0"/>
  </r>
  <r>
    <s v="P00675"/>
    <d v="2024-01-25T00:00:00"/>
    <d v="2024-01-30T00:00:00"/>
    <n v="5"/>
    <x v="6"/>
    <x v="3"/>
    <s v="Home"/>
    <x v="0"/>
    <b v="0"/>
    <m/>
    <n v="74.2"/>
    <n v="4091.58"/>
    <n v="0.54400000000000004"/>
    <n v="2225.81952"/>
    <n v="55"/>
    <s v="M"/>
    <x v="0"/>
  </r>
  <r>
    <s v="P00676"/>
    <d v="2023-09-23T00:00:00"/>
    <d v="2023-09-29T00:00:00"/>
    <n v="6"/>
    <x v="6"/>
    <x v="1"/>
    <s v="Home"/>
    <x v="2"/>
    <b v="0"/>
    <m/>
    <n v="89.9"/>
    <n v="8246.7800000000007"/>
    <n v="0.41799999999999998"/>
    <n v="3447.1540400000004"/>
    <n v="49"/>
    <s v="F"/>
    <x v="0"/>
  </r>
  <r>
    <s v="P00677"/>
    <d v="2023-02-18T00:00:00"/>
    <d v="2023-02-20T00:00:00"/>
    <n v="2"/>
    <x v="4"/>
    <x v="5"/>
    <s v="Home"/>
    <x v="3"/>
    <b v="0"/>
    <m/>
    <n v="89.3"/>
    <n v="27961.24"/>
    <n v="0.54800000000000004"/>
    <n v="15322.759520000001"/>
    <n v="72"/>
    <s v="M"/>
    <x v="0"/>
  </r>
  <r>
    <s v="P00678"/>
    <d v="2023-01-27T00:00:00"/>
    <d v="2023-02-01T00:00:00"/>
    <n v="5"/>
    <x v="3"/>
    <x v="4"/>
    <s v="Home Health"/>
    <x v="0"/>
    <b v="1"/>
    <n v="30"/>
    <n v="87.2"/>
    <n v="10905.77"/>
    <n v="0.52200000000000002"/>
    <n v="5692.8119400000005"/>
    <n v="62"/>
    <s v="F"/>
    <x v="1"/>
  </r>
  <r>
    <s v="P00679"/>
    <d v="2024-03-28T00:00:00"/>
    <d v="2024-04-11T00:00:00"/>
    <n v="14"/>
    <x v="3"/>
    <x v="5"/>
    <s v="Home Health"/>
    <x v="0"/>
    <b v="0"/>
    <m/>
    <n v="87.8"/>
    <n v="36510.18"/>
    <n v="0.53700000000000003"/>
    <n v="19605.966660000002"/>
    <n v="40"/>
    <s v="F"/>
    <x v="0"/>
  </r>
  <r>
    <s v="P00680"/>
    <d v="2023-04-30T00:00:00"/>
    <d v="2023-05-03T00:00:00"/>
    <n v="3"/>
    <x v="1"/>
    <x v="0"/>
    <s v="Rehab"/>
    <x v="1"/>
    <b v="1"/>
    <n v="14"/>
    <n v="84.2"/>
    <n v="37934.400000000001"/>
    <n v="0.54100000000000004"/>
    <n v="20522.510400000003"/>
    <n v="41"/>
    <s v="M"/>
    <x v="1"/>
  </r>
  <r>
    <s v="P00681"/>
    <d v="2023-06-14T00:00:00"/>
    <d v="2023-06-16T00:00:00"/>
    <n v="2"/>
    <x v="0"/>
    <x v="2"/>
    <s v="Home"/>
    <x v="2"/>
    <b v="1"/>
    <n v="21"/>
    <n v="87.5"/>
    <n v="19219.599999999999"/>
    <n v="0.53600000000000003"/>
    <n v="10301.705599999999"/>
    <n v="75"/>
    <s v="F"/>
    <x v="1"/>
  </r>
  <r>
    <s v="P00682"/>
    <d v="2024-06-16T00:00:00"/>
    <d v="2024-06-21T00:00:00"/>
    <n v="5"/>
    <x v="1"/>
    <x v="3"/>
    <s v="Expired"/>
    <x v="0"/>
    <b v="0"/>
    <m/>
    <n v="100"/>
    <n v="3395.16"/>
    <n v="0.66900000000000004"/>
    <n v="2271.36204"/>
    <n v="45"/>
    <s v="M"/>
    <x v="0"/>
  </r>
  <r>
    <s v="P00683"/>
    <d v="2024-11-27T00:00:00"/>
    <d v="2024-12-03T00:00:00"/>
    <n v="6"/>
    <x v="3"/>
    <x v="2"/>
    <s v="Home"/>
    <x v="2"/>
    <b v="0"/>
    <m/>
    <n v="85.5"/>
    <n v="6759.62"/>
    <n v="0.68799999999999994"/>
    <n v="4650.6185599999999"/>
    <n v="57"/>
    <s v="F"/>
    <x v="0"/>
  </r>
  <r>
    <s v="P00684"/>
    <d v="2024-10-06T00:00:00"/>
    <d v="2024-10-13T00:00:00"/>
    <n v="7"/>
    <x v="0"/>
    <x v="4"/>
    <s v="Home Health"/>
    <x v="0"/>
    <b v="0"/>
    <m/>
    <n v="85.8"/>
    <n v="26852.46"/>
    <n v="0.67900000000000005"/>
    <n v="18232.820340000002"/>
    <n v="42"/>
    <s v="M"/>
    <x v="0"/>
  </r>
  <r>
    <s v="P00685"/>
    <d v="2024-12-12T00:00:00"/>
    <d v="2024-12-26T00:00:00"/>
    <n v="14"/>
    <x v="6"/>
    <x v="4"/>
    <s v="Home"/>
    <x v="1"/>
    <b v="1"/>
    <n v="21"/>
    <n v="86.2"/>
    <n v="8831.2900000000009"/>
    <n v="0.61799999999999999"/>
    <n v="5457.7372200000009"/>
    <n v="66"/>
    <s v="F"/>
    <x v="1"/>
  </r>
  <r>
    <s v="P00686"/>
    <d v="2023-05-02T00:00:00"/>
    <d v="2023-05-06T00:00:00"/>
    <n v="4"/>
    <x v="4"/>
    <x v="0"/>
    <s v="Home"/>
    <x v="1"/>
    <b v="0"/>
    <m/>
    <n v="82.1"/>
    <n v="26087.69"/>
    <n v="0.46500000000000002"/>
    <n v="12130.77585"/>
    <n v="75"/>
    <s v="F"/>
    <x v="0"/>
  </r>
  <r>
    <s v="P00687"/>
    <d v="2024-10-28T00:00:00"/>
    <d v="2024-11-02T00:00:00"/>
    <n v="5"/>
    <x v="6"/>
    <x v="2"/>
    <s v="Home"/>
    <x v="2"/>
    <b v="0"/>
    <m/>
    <n v="82.7"/>
    <n v="20267.259999999998"/>
    <n v="0.50900000000000001"/>
    <n v="10316.035339999999"/>
    <n v="70"/>
    <s v="M"/>
    <x v="0"/>
  </r>
  <r>
    <s v="P00688"/>
    <d v="2023-02-16T00:00:00"/>
    <d v="2023-02-23T00:00:00"/>
    <n v="7"/>
    <x v="5"/>
    <x v="5"/>
    <s v="Home"/>
    <x v="1"/>
    <b v="0"/>
    <m/>
    <n v="97.1"/>
    <n v="28067.89"/>
    <n v="0.39600000000000002"/>
    <n v="11114.88444"/>
    <n v="82"/>
    <s v="M"/>
    <x v="0"/>
  </r>
  <r>
    <s v="P00689"/>
    <d v="2024-01-26T00:00:00"/>
    <d v="2024-02-01T00:00:00"/>
    <n v="6"/>
    <x v="4"/>
    <x v="2"/>
    <s v="Home"/>
    <x v="2"/>
    <b v="0"/>
    <m/>
    <n v="73.3"/>
    <n v="25480.240000000002"/>
    <n v="0.58499999999999996"/>
    <n v="14905.940399999999"/>
    <n v="57"/>
    <s v="F"/>
    <x v="0"/>
  </r>
  <r>
    <s v="P00690"/>
    <d v="2023-02-08T00:00:00"/>
    <d v="2023-02-13T00:00:00"/>
    <n v="5"/>
    <x v="0"/>
    <x v="2"/>
    <s v="Rehab"/>
    <x v="2"/>
    <b v="0"/>
    <m/>
    <n v="65.599999999999994"/>
    <n v="27298.1"/>
    <n v="0.39200000000000002"/>
    <n v="10700.8552"/>
    <n v="73"/>
    <s v="F"/>
    <x v="0"/>
  </r>
  <r>
    <s v="P00691"/>
    <d v="2024-08-28T00:00:00"/>
    <d v="2024-08-30T00:00:00"/>
    <n v="2"/>
    <x v="3"/>
    <x v="2"/>
    <s v="Home"/>
    <x v="1"/>
    <b v="1"/>
    <n v="7"/>
    <n v="85.5"/>
    <n v="35884.6"/>
    <n v="0.51"/>
    <n v="18301.146000000001"/>
    <n v="36"/>
    <s v="M"/>
    <x v="1"/>
  </r>
  <r>
    <s v="P00692"/>
    <d v="2024-04-29T00:00:00"/>
    <d v="2024-05-03T00:00:00"/>
    <n v="4"/>
    <x v="4"/>
    <x v="0"/>
    <s v="Rehab"/>
    <x v="1"/>
    <b v="0"/>
    <m/>
    <n v="77.400000000000006"/>
    <n v="27025.62"/>
    <n v="0.61699999999999999"/>
    <n v="16674.807539999998"/>
    <n v="66"/>
    <s v="M"/>
    <x v="0"/>
  </r>
  <r>
    <s v="P00693"/>
    <d v="2024-03-26T00:00:00"/>
    <d v="2024-04-01T00:00:00"/>
    <n v="6"/>
    <x v="5"/>
    <x v="1"/>
    <s v="Home Health"/>
    <x v="2"/>
    <b v="1"/>
    <n v="7"/>
    <n v="89.1"/>
    <n v="38434.550000000003"/>
    <n v="0.58799999999999997"/>
    <n v="22599.5154"/>
    <n v="70"/>
    <s v="F"/>
    <x v="1"/>
  </r>
  <r>
    <s v="P00694"/>
    <d v="2024-12-15T00:00:00"/>
    <d v="2024-12-22T00:00:00"/>
    <n v="7"/>
    <x v="0"/>
    <x v="4"/>
    <s v="SNF"/>
    <x v="0"/>
    <b v="0"/>
    <m/>
    <n v="68.8"/>
    <n v="13446.63"/>
    <n v="0.66200000000000003"/>
    <n v="8901.6690600000002"/>
    <n v="80"/>
    <s v="M"/>
    <x v="0"/>
  </r>
  <r>
    <s v="P00695"/>
    <d v="2024-04-24T00:00:00"/>
    <d v="2024-04-27T00:00:00"/>
    <n v="3"/>
    <x v="4"/>
    <x v="3"/>
    <s v="Expired"/>
    <x v="0"/>
    <b v="1"/>
    <n v="21"/>
    <n v="78.599999999999994"/>
    <n v="22254.5"/>
    <n v="0.64400000000000002"/>
    <n v="14331.898000000001"/>
    <n v="63"/>
    <s v="M"/>
    <x v="1"/>
  </r>
  <r>
    <s v="P00696"/>
    <d v="2024-08-09T00:00:00"/>
    <d v="2024-08-17T00:00:00"/>
    <n v="8"/>
    <x v="6"/>
    <x v="2"/>
    <s v="Home"/>
    <x v="0"/>
    <b v="0"/>
    <m/>
    <n v="92.8"/>
    <n v="8199.4599999999991"/>
    <n v="0.626"/>
    <n v="5132.8619599999993"/>
    <n v="51"/>
    <s v="M"/>
    <x v="0"/>
  </r>
  <r>
    <s v="P00697"/>
    <d v="2024-11-05T00:00:00"/>
    <d v="2024-11-11T00:00:00"/>
    <n v="6"/>
    <x v="6"/>
    <x v="5"/>
    <s v="Home"/>
    <x v="0"/>
    <b v="1"/>
    <n v="21"/>
    <n v="69.400000000000006"/>
    <n v="32170.47"/>
    <n v="0.44"/>
    <n v="14155.006800000001"/>
    <n v="58"/>
    <s v="M"/>
    <x v="1"/>
  </r>
  <r>
    <s v="P00698"/>
    <d v="2024-02-14T00:00:00"/>
    <d v="2024-02-21T00:00:00"/>
    <n v="7"/>
    <x v="0"/>
    <x v="2"/>
    <s v="Home"/>
    <x v="0"/>
    <b v="1"/>
    <n v="30"/>
    <n v="100"/>
    <n v="22518.81"/>
    <n v="0.433"/>
    <n v="9750.64473"/>
    <n v="60"/>
    <s v="F"/>
    <x v="1"/>
  </r>
  <r>
    <s v="P00699"/>
    <d v="2023-07-18T00:00:00"/>
    <d v="2023-07-20T00:00:00"/>
    <n v="2"/>
    <x v="3"/>
    <x v="5"/>
    <s v="Home"/>
    <x v="2"/>
    <b v="0"/>
    <m/>
    <n v="77.8"/>
    <n v="17954.330000000002"/>
    <n v="0.68200000000000005"/>
    <n v="12244.853060000001"/>
    <n v="75"/>
    <s v="M"/>
    <x v="0"/>
  </r>
  <r>
    <s v="P00700"/>
    <d v="2023-02-17T00:00:00"/>
    <d v="2023-02-20T00:00:00"/>
    <n v="3"/>
    <x v="2"/>
    <x v="0"/>
    <s v="Home Health"/>
    <x v="0"/>
    <b v="0"/>
    <m/>
    <n v="100"/>
    <n v="29123.119999999999"/>
    <n v="0.36899999999999999"/>
    <n v="10746.431279999999"/>
    <n v="68"/>
    <s v="M"/>
    <x v="0"/>
  </r>
  <r>
    <s v="P00701"/>
    <d v="2023-03-17T00:00:00"/>
    <d v="2023-03-29T00:00:00"/>
    <n v="12"/>
    <x v="0"/>
    <x v="4"/>
    <s v="Rehab"/>
    <x v="0"/>
    <b v="0"/>
    <m/>
    <n v="92.6"/>
    <n v="13695.55"/>
    <n v="0.46200000000000002"/>
    <n v="6327.3441000000003"/>
    <n v="46"/>
    <s v="M"/>
    <x v="0"/>
  </r>
  <r>
    <s v="P00702"/>
    <d v="2023-08-04T00:00:00"/>
    <d v="2023-08-07T00:00:00"/>
    <n v="3"/>
    <x v="0"/>
    <x v="4"/>
    <s v="Home"/>
    <x v="0"/>
    <b v="0"/>
    <m/>
    <n v="95"/>
    <n v="32274.63"/>
    <n v="0.48499999999999999"/>
    <n v="15653.19555"/>
    <n v="79"/>
    <s v="M"/>
    <x v="0"/>
  </r>
  <r>
    <s v="P00703"/>
    <d v="2024-01-04T00:00:00"/>
    <d v="2024-01-11T00:00:00"/>
    <n v="7"/>
    <x v="5"/>
    <x v="3"/>
    <s v="Rehab"/>
    <x v="2"/>
    <b v="0"/>
    <m/>
    <n v="84.7"/>
    <n v="31171.37"/>
    <n v="0.56899999999999995"/>
    <n v="17736.509529999999"/>
    <n v="46"/>
    <s v="F"/>
    <x v="0"/>
  </r>
  <r>
    <s v="P00704"/>
    <d v="2024-11-05T00:00:00"/>
    <d v="2024-11-13T00:00:00"/>
    <n v="8"/>
    <x v="4"/>
    <x v="5"/>
    <s v="SNF"/>
    <x v="0"/>
    <b v="0"/>
    <m/>
    <n v="85"/>
    <n v="13784.22"/>
    <n v="0.36"/>
    <n v="4962.3191999999999"/>
    <n v="57"/>
    <s v="M"/>
    <x v="0"/>
  </r>
  <r>
    <s v="P00705"/>
    <d v="2023-09-15T00:00:00"/>
    <d v="2023-09-21T00:00:00"/>
    <n v="6"/>
    <x v="3"/>
    <x v="4"/>
    <s v="Rehab"/>
    <x v="3"/>
    <b v="0"/>
    <m/>
    <n v="77.099999999999994"/>
    <n v="33733.33"/>
    <n v="0.63400000000000001"/>
    <n v="21386.931220000002"/>
    <n v="65"/>
    <s v="F"/>
    <x v="0"/>
  </r>
  <r>
    <s v="P00706"/>
    <d v="2024-10-10T00:00:00"/>
    <d v="2024-10-20T00:00:00"/>
    <n v="10"/>
    <x v="6"/>
    <x v="1"/>
    <s v="Home"/>
    <x v="0"/>
    <b v="0"/>
    <m/>
    <n v="85.1"/>
    <n v="3872.77"/>
    <n v="0.36799999999999999"/>
    <n v="1425.1793599999999"/>
    <n v="52"/>
    <s v="M"/>
    <x v="0"/>
  </r>
  <r>
    <s v="P00707"/>
    <d v="2024-04-17T00:00:00"/>
    <d v="2024-04-29T00:00:00"/>
    <n v="12"/>
    <x v="3"/>
    <x v="2"/>
    <s v="Home"/>
    <x v="0"/>
    <b v="0"/>
    <m/>
    <n v="67.400000000000006"/>
    <n v="5764.16"/>
    <n v="0.50600000000000001"/>
    <n v="2916.6649600000001"/>
    <n v="92"/>
    <s v="M"/>
    <x v="0"/>
  </r>
  <r>
    <s v="P00708"/>
    <d v="2024-02-28T00:00:00"/>
    <d v="2024-03-02T00:00:00"/>
    <n v="3"/>
    <x v="4"/>
    <x v="4"/>
    <s v="Home"/>
    <x v="2"/>
    <b v="0"/>
    <m/>
    <n v="97.4"/>
    <n v="12886.87"/>
    <n v="0.61299999999999999"/>
    <n v="7899.6513100000002"/>
    <n v="75"/>
    <s v="M"/>
    <x v="0"/>
  </r>
  <r>
    <s v="P00709"/>
    <d v="2023-03-31T00:00:00"/>
    <d v="2023-04-03T00:00:00"/>
    <n v="3"/>
    <x v="6"/>
    <x v="5"/>
    <s v="Home"/>
    <x v="2"/>
    <b v="0"/>
    <m/>
    <n v="80.400000000000006"/>
    <n v="7279.9"/>
    <n v="0.48599999999999999"/>
    <n v="3538.0313999999998"/>
    <n v="54"/>
    <s v="M"/>
    <x v="0"/>
  </r>
  <r>
    <s v="P00710"/>
    <d v="2024-11-21T00:00:00"/>
    <d v="2024-11-24T00:00:00"/>
    <n v="3"/>
    <x v="4"/>
    <x v="4"/>
    <s v="Home"/>
    <x v="2"/>
    <b v="0"/>
    <m/>
    <n v="87.3"/>
    <n v="10203.959999999999"/>
    <n v="0.35399999999999998"/>
    <n v="3612.2018399999997"/>
    <n v="95"/>
    <s v="M"/>
    <x v="0"/>
  </r>
  <r>
    <s v="P00711"/>
    <d v="2023-08-13T00:00:00"/>
    <d v="2023-08-19T00:00:00"/>
    <n v="6"/>
    <x v="6"/>
    <x v="0"/>
    <s v="Home"/>
    <x v="2"/>
    <b v="0"/>
    <m/>
    <n v="88.6"/>
    <n v="39979.82"/>
    <n v="0.45700000000000002"/>
    <n v="18270.777740000001"/>
    <n v="55"/>
    <s v="M"/>
    <x v="0"/>
  </r>
  <r>
    <s v="P00712"/>
    <d v="2023-10-20T00:00:00"/>
    <d v="2023-10-28T00:00:00"/>
    <n v="8"/>
    <x v="3"/>
    <x v="1"/>
    <s v="Home"/>
    <x v="2"/>
    <b v="0"/>
    <m/>
    <n v="81.099999999999994"/>
    <n v="18762.43"/>
    <n v="0.55100000000000005"/>
    <n v="10338.09893"/>
    <n v="65"/>
    <s v="F"/>
    <x v="0"/>
  </r>
  <r>
    <s v="P00713"/>
    <d v="2023-07-19T00:00:00"/>
    <d v="2023-08-02T00:00:00"/>
    <n v="14"/>
    <x v="2"/>
    <x v="5"/>
    <s v="Home"/>
    <x v="0"/>
    <b v="1"/>
    <n v="7"/>
    <n v="89.7"/>
    <n v="12060.02"/>
    <n v="0.55100000000000005"/>
    <n v="6645.0710200000012"/>
    <n v="68"/>
    <s v="M"/>
    <x v="1"/>
  </r>
  <r>
    <s v="P00714"/>
    <d v="2024-08-23T00:00:00"/>
    <d v="2024-08-25T00:00:00"/>
    <n v="2"/>
    <x v="6"/>
    <x v="3"/>
    <s v="Home"/>
    <x v="0"/>
    <b v="1"/>
    <n v="45"/>
    <n v="82.4"/>
    <n v="15256.88"/>
    <n v="0.436"/>
    <n v="6651.9996799999999"/>
    <n v="36"/>
    <s v="F"/>
    <x v="0"/>
  </r>
  <r>
    <s v="P00715"/>
    <d v="2023-05-10T00:00:00"/>
    <d v="2023-05-15T00:00:00"/>
    <n v="5"/>
    <x v="6"/>
    <x v="5"/>
    <s v="Home"/>
    <x v="0"/>
    <b v="0"/>
    <m/>
    <n v="91.3"/>
    <n v="15823.75"/>
    <n v="0.45400000000000001"/>
    <n v="7183.9825000000001"/>
    <n v="67"/>
    <s v="M"/>
    <x v="0"/>
  </r>
  <r>
    <s v="P00716"/>
    <d v="2024-10-05T00:00:00"/>
    <d v="2024-10-08T00:00:00"/>
    <n v="3"/>
    <x v="0"/>
    <x v="0"/>
    <s v="SNF"/>
    <x v="2"/>
    <b v="0"/>
    <m/>
    <n v="79.3"/>
    <n v="9211.2099999999991"/>
    <n v="0.68"/>
    <n v="6263.6228000000001"/>
    <n v="58"/>
    <s v="M"/>
    <x v="0"/>
  </r>
  <r>
    <s v="P00717"/>
    <d v="2023-10-26T00:00:00"/>
    <d v="2023-11-02T00:00:00"/>
    <n v="7"/>
    <x v="3"/>
    <x v="0"/>
    <s v="SNF"/>
    <x v="0"/>
    <b v="0"/>
    <m/>
    <n v="100"/>
    <n v="21705.62"/>
    <n v="0.41499999999999998"/>
    <n v="9007.8323"/>
    <n v="52"/>
    <s v="M"/>
    <x v="0"/>
  </r>
  <r>
    <s v="P00718"/>
    <d v="2023-02-14T00:00:00"/>
    <d v="2023-02-19T00:00:00"/>
    <n v="5"/>
    <x v="3"/>
    <x v="5"/>
    <s v="Home"/>
    <x v="2"/>
    <b v="0"/>
    <m/>
    <n v="88.8"/>
    <n v="11235.28"/>
    <n v="0.38800000000000001"/>
    <n v="4359.2886400000007"/>
    <n v="40"/>
    <s v="M"/>
    <x v="0"/>
  </r>
  <r>
    <s v="P00719"/>
    <d v="2023-02-16T00:00:00"/>
    <d v="2023-02-22T00:00:00"/>
    <n v="6"/>
    <x v="6"/>
    <x v="3"/>
    <s v="Home"/>
    <x v="0"/>
    <b v="0"/>
    <m/>
    <n v="85.4"/>
    <n v="23955.01"/>
    <n v="0.35099999999999998"/>
    <n v="8408.2085099999986"/>
    <n v="76"/>
    <s v="M"/>
    <x v="0"/>
  </r>
  <r>
    <s v="P00720"/>
    <d v="2024-05-14T00:00:00"/>
    <d v="2024-05-16T00:00:00"/>
    <n v="2"/>
    <x v="4"/>
    <x v="3"/>
    <s v="Rehab"/>
    <x v="1"/>
    <b v="1"/>
    <n v="21"/>
    <n v="78.5"/>
    <n v="24836.01"/>
    <n v="0.40500000000000003"/>
    <n v="10058.584049999999"/>
    <n v="53"/>
    <s v="F"/>
    <x v="1"/>
  </r>
  <r>
    <s v="P00721"/>
    <d v="2023-11-24T00:00:00"/>
    <d v="2023-11-30T00:00:00"/>
    <n v="6"/>
    <x v="3"/>
    <x v="4"/>
    <s v="Home"/>
    <x v="0"/>
    <b v="1"/>
    <n v="30"/>
    <n v="100"/>
    <n v="15952.15"/>
    <n v="0.63700000000000001"/>
    <n v="10161.519549999999"/>
    <n v="40"/>
    <s v="F"/>
    <x v="1"/>
  </r>
  <r>
    <s v="P00722"/>
    <d v="2023-08-14T00:00:00"/>
    <d v="2023-08-22T00:00:00"/>
    <n v="8"/>
    <x v="6"/>
    <x v="5"/>
    <s v="Home"/>
    <x v="0"/>
    <b v="0"/>
    <m/>
    <n v="96.6"/>
    <n v="18846.669999999998"/>
    <n v="0.49299999999999999"/>
    <n v="9291.4083099999989"/>
    <n v="69"/>
    <s v="F"/>
    <x v="0"/>
  </r>
  <r>
    <s v="P00723"/>
    <d v="2024-05-03T00:00:00"/>
    <d v="2024-05-13T00:00:00"/>
    <n v="10"/>
    <x v="3"/>
    <x v="1"/>
    <s v="Home"/>
    <x v="1"/>
    <b v="0"/>
    <m/>
    <n v="83.7"/>
    <n v="34154.07"/>
    <n v="0.58599999999999997"/>
    <n v="20014.285019999999"/>
    <n v="74"/>
    <s v="F"/>
    <x v="0"/>
  </r>
  <r>
    <s v="P00724"/>
    <d v="2024-05-04T00:00:00"/>
    <d v="2024-05-06T00:00:00"/>
    <n v="2"/>
    <x v="4"/>
    <x v="1"/>
    <s v="Home"/>
    <x v="1"/>
    <b v="0"/>
    <m/>
    <n v="90.3"/>
    <n v="13055.61"/>
    <n v="0.56899999999999995"/>
    <n v="7428.6420899999994"/>
    <n v="62"/>
    <s v="M"/>
    <x v="0"/>
  </r>
  <r>
    <s v="P00725"/>
    <d v="2024-12-17T00:00:00"/>
    <d v="2024-12-29T00:00:00"/>
    <n v="12"/>
    <x v="3"/>
    <x v="2"/>
    <s v="Home"/>
    <x v="0"/>
    <b v="0"/>
    <m/>
    <n v="82.6"/>
    <n v="7023.67"/>
    <n v="0.69899999999999995"/>
    <n v="4909.5453299999999"/>
    <n v="59"/>
    <s v="F"/>
    <x v="0"/>
  </r>
  <r>
    <s v="P00726"/>
    <d v="2024-09-05T00:00:00"/>
    <d v="2024-09-12T00:00:00"/>
    <n v="7"/>
    <x v="1"/>
    <x v="5"/>
    <s v="Home"/>
    <x v="2"/>
    <b v="0"/>
    <m/>
    <n v="93"/>
    <n v="15467.52"/>
    <n v="0.44700000000000001"/>
    <n v="6913.9814400000005"/>
    <n v="49"/>
    <s v="M"/>
    <x v="0"/>
  </r>
  <r>
    <s v="P00727"/>
    <d v="2023-07-11T00:00:00"/>
    <d v="2023-07-13T00:00:00"/>
    <n v="2"/>
    <x v="2"/>
    <x v="0"/>
    <s v="Home"/>
    <x v="1"/>
    <b v="0"/>
    <m/>
    <n v="93.7"/>
    <n v="27192.71"/>
    <n v="0.69899999999999995"/>
    <n v="19007.704289999998"/>
    <n v="30"/>
    <s v="F"/>
    <x v="0"/>
  </r>
  <r>
    <s v="P00728"/>
    <d v="2023-05-02T00:00:00"/>
    <d v="2023-05-09T00:00:00"/>
    <n v="7"/>
    <x v="4"/>
    <x v="1"/>
    <s v="SNF"/>
    <x v="0"/>
    <b v="1"/>
    <n v="60"/>
    <n v="84.8"/>
    <n v="9974.6299999999992"/>
    <n v="0.57899999999999996"/>
    <n v="5775.3107699999991"/>
    <n v="72"/>
    <s v="M"/>
    <x v="0"/>
  </r>
  <r>
    <s v="P00729"/>
    <d v="2023-06-20T00:00:00"/>
    <d v="2023-07-02T00:00:00"/>
    <n v="12"/>
    <x v="3"/>
    <x v="2"/>
    <s v="Home"/>
    <x v="2"/>
    <b v="0"/>
    <m/>
    <n v="79.3"/>
    <n v="11463.2"/>
    <n v="0.39800000000000002"/>
    <n v="4562.3536000000004"/>
    <n v="78"/>
    <s v="F"/>
    <x v="0"/>
  </r>
  <r>
    <s v="P00730"/>
    <d v="2023-10-05T00:00:00"/>
    <d v="2023-10-07T00:00:00"/>
    <n v="2"/>
    <x v="0"/>
    <x v="5"/>
    <s v="Home"/>
    <x v="2"/>
    <b v="0"/>
    <m/>
    <n v="68.099999999999994"/>
    <n v="23279.99"/>
    <n v="0.626"/>
    <n v="14573.273740000001"/>
    <n v="76"/>
    <s v="M"/>
    <x v="0"/>
  </r>
  <r>
    <s v="P00731"/>
    <d v="2024-10-23T00:00:00"/>
    <d v="2024-10-29T00:00:00"/>
    <n v="6"/>
    <x v="6"/>
    <x v="5"/>
    <s v="Home"/>
    <x v="0"/>
    <b v="1"/>
    <n v="30"/>
    <n v="77.900000000000006"/>
    <n v="22046.99"/>
    <n v="0.36499999999999999"/>
    <n v="8047.1513500000001"/>
    <n v="95"/>
    <s v="F"/>
    <x v="1"/>
  </r>
  <r>
    <s v="P00732"/>
    <d v="2024-11-09T00:00:00"/>
    <d v="2024-11-11T00:00:00"/>
    <n v="2"/>
    <x v="3"/>
    <x v="5"/>
    <s v="SNF"/>
    <x v="0"/>
    <b v="0"/>
    <m/>
    <n v="91.3"/>
    <n v="18351.43"/>
    <n v="0.39900000000000002"/>
    <n v="7322.2205700000004"/>
    <n v="52"/>
    <s v="F"/>
    <x v="0"/>
  </r>
  <r>
    <s v="P00733"/>
    <d v="2023-05-06T00:00:00"/>
    <d v="2023-05-08T00:00:00"/>
    <n v="2"/>
    <x v="2"/>
    <x v="5"/>
    <s v="Home"/>
    <x v="2"/>
    <b v="0"/>
    <m/>
    <n v="86.8"/>
    <n v="29980.89"/>
    <n v="0.60399999999999998"/>
    <n v="18108.457559999999"/>
    <n v="72"/>
    <s v="F"/>
    <x v="0"/>
  </r>
  <r>
    <s v="P00734"/>
    <d v="2024-12-19T00:00:00"/>
    <d v="2024-12-23T00:00:00"/>
    <n v="4"/>
    <x v="5"/>
    <x v="3"/>
    <s v="Home"/>
    <x v="2"/>
    <b v="0"/>
    <m/>
    <n v="79.099999999999994"/>
    <n v="7329.81"/>
    <n v="0.67"/>
    <n v="4910.9727000000003"/>
    <n v="49"/>
    <s v="F"/>
    <x v="0"/>
  </r>
  <r>
    <s v="P00735"/>
    <d v="2024-12-23T00:00:00"/>
    <d v="2024-12-30T00:00:00"/>
    <n v="7"/>
    <x v="4"/>
    <x v="4"/>
    <s v="Expired"/>
    <x v="0"/>
    <b v="0"/>
    <m/>
    <n v="69.3"/>
    <n v="14228.78"/>
    <n v="0.59299999999999997"/>
    <n v="8437.6665400000002"/>
    <n v="95"/>
    <s v="M"/>
    <x v="0"/>
  </r>
  <r>
    <s v="P00736"/>
    <d v="2023-01-28T00:00:00"/>
    <d v="2023-02-01T00:00:00"/>
    <n v="4"/>
    <x v="1"/>
    <x v="4"/>
    <s v="Home"/>
    <x v="2"/>
    <b v="0"/>
    <m/>
    <n v="83.6"/>
    <n v="9798.17"/>
    <n v="0.45800000000000002"/>
    <n v="4487.5618599999998"/>
    <n v="51"/>
    <s v="M"/>
    <x v="0"/>
  </r>
  <r>
    <s v="P00737"/>
    <d v="2023-05-15T00:00:00"/>
    <d v="2023-05-22T00:00:00"/>
    <n v="7"/>
    <x v="1"/>
    <x v="5"/>
    <s v="Home"/>
    <x v="0"/>
    <b v="0"/>
    <m/>
    <n v="75.2"/>
    <n v="30274.45"/>
    <n v="0.54400000000000004"/>
    <n v="16469.300800000001"/>
    <n v="55"/>
    <s v="F"/>
    <x v="0"/>
  </r>
  <r>
    <s v="P00738"/>
    <d v="2023-09-21T00:00:00"/>
    <d v="2023-10-05T00:00:00"/>
    <n v="14"/>
    <x v="1"/>
    <x v="4"/>
    <s v="Home Health"/>
    <x v="2"/>
    <b v="1"/>
    <n v="21"/>
    <n v="88.5"/>
    <n v="25063.45"/>
    <n v="0.35399999999999998"/>
    <n v="8872.461299999999"/>
    <n v="70"/>
    <s v="F"/>
    <x v="1"/>
  </r>
  <r>
    <s v="P00739"/>
    <d v="2023-02-17T00:00:00"/>
    <d v="2023-02-24T00:00:00"/>
    <n v="7"/>
    <x v="5"/>
    <x v="4"/>
    <s v="Home"/>
    <x v="2"/>
    <b v="1"/>
    <n v="14"/>
    <n v="79.7"/>
    <n v="9116.75"/>
    <n v="0.376"/>
    <n v="3427.8980000000001"/>
    <n v="53"/>
    <s v="F"/>
    <x v="1"/>
  </r>
  <r>
    <s v="P00740"/>
    <d v="2023-06-29T00:00:00"/>
    <d v="2023-07-04T00:00:00"/>
    <n v="5"/>
    <x v="1"/>
    <x v="0"/>
    <s v="Home"/>
    <x v="0"/>
    <b v="0"/>
    <m/>
    <n v="86.9"/>
    <n v="4606"/>
    <n v="0.42199999999999999"/>
    <n v="1943.732"/>
    <n v="49"/>
    <s v="F"/>
    <x v="0"/>
  </r>
  <r>
    <s v="P00741"/>
    <d v="2023-05-05T00:00:00"/>
    <d v="2023-05-10T00:00:00"/>
    <n v="5"/>
    <x v="3"/>
    <x v="2"/>
    <s v="Home"/>
    <x v="2"/>
    <b v="0"/>
    <m/>
    <n v="94.6"/>
    <n v="19014.919999999998"/>
    <n v="0.67800000000000005"/>
    <n v="12892.115760000001"/>
    <n v="69"/>
    <s v="M"/>
    <x v="0"/>
  </r>
  <r>
    <s v="P00742"/>
    <d v="2023-12-21T00:00:00"/>
    <d v="2023-12-24T00:00:00"/>
    <n v="3"/>
    <x v="2"/>
    <x v="1"/>
    <s v="Rehab"/>
    <x v="0"/>
    <b v="0"/>
    <m/>
    <n v="71.8"/>
    <n v="36111.699999999997"/>
    <n v="0.42399999999999999"/>
    <n v="15311.360799999999"/>
    <n v="80"/>
    <s v="M"/>
    <x v="0"/>
  </r>
  <r>
    <s v="P00743"/>
    <d v="2023-03-07T00:00:00"/>
    <d v="2023-03-09T00:00:00"/>
    <n v="2"/>
    <x v="2"/>
    <x v="0"/>
    <s v="Home"/>
    <x v="3"/>
    <b v="0"/>
    <m/>
    <n v="83.4"/>
    <n v="11007.91"/>
    <n v="0.42299999999999999"/>
    <n v="4656.3459299999995"/>
    <n v="72"/>
    <s v="F"/>
    <x v="0"/>
  </r>
  <r>
    <s v="P00744"/>
    <d v="2023-04-22T00:00:00"/>
    <d v="2023-04-24T00:00:00"/>
    <n v="2"/>
    <x v="1"/>
    <x v="4"/>
    <s v="Rehab"/>
    <x v="0"/>
    <b v="0"/>
    <m/>
    <n v="83"/>
    <n v="39080.83"/>
    <n v="0.623"/>
    <n v="24347.357090000001"/>
    <n v="76"/>
    <s v="M"/>
    <x v="0"/>
  </r>
  <r>
    <s v="P00745"/>
    <d v="2024-09-03T00:00:00"/>
    <d v="2024-09-15T00:00:00"/>
    <n v="12"/>
    <x v="4"/>
    <x v="1"/>
    <s v="Rehab"/>
    <x v="0"/>
    <b v="0"/>
    <m/>
    <n v="83.4"/>
    <n v="28323.16"/>
    <n v="0.53"/>
    <n v="15011.274800000001"/>
    <n v="69"/>
    <s v="F"/>
    <x v="0"/>
  </r>
  <r>
    <s v="P00746"/>
    <d v="2024-10-21T00:00:00"/>
    <d v="2024-10-26T00:00:00"/>
    <n v="5"/>
    <x v="6"/>
    <x v="2"/>
    <s v="SNF"/>
    <x v="0"/>
    <b v="0"/>
    <m/>
    <n v="76.2"/>
    <n v="33997.24"/>
    <n v="0.66700000000000004"/>
    <n v="22676.159080000001"/>
    <n v="28"/>
    <s v="M"/>
    <x v="0"/>
  </r>
  <r>
    <s v="P00747"/>
    <d v="2024-04-22T00:00:00"/>
    <d v="2024-04-28T00:00:00"/>
    <n v="6"/>
    <x v="6"/>
    <x v="5"/>
    <s v="Rehab"/>
    <x v="0"/>
    <b v="0"/>
    <m/>
    <n v="87.7"/>
    <n v="32867.82"/>
    <n v="0.69899999999999995"/>
    <n v="22974.606179999999"/>
    <n v="70"/>
    <s v="M"/>
    <x v="0"/>
  </r>
  <r>
    <s v="P00748"/>
    <d v="2023-10-26T00:00:00"/>
    <d v="2023-11-01T00:00:00"/>
    <n v="6"/>
    <x v="2"/>
    <x v="1"/>
    <s v="Home Health"/>
    <x v="2"/>
    <b v="0"/>
    <m/>
    <n v="80.7"/>
    <n v="38905.81"/>
    <n v="0.496"/>
    <n v="19297.281759999998"/>
    <n v="79"/>
    <s v="F"/>
    <x v="0"/>
  </r>
  <r>
    <s v="P00749"/>
    <d v="2024-02-17T00:00:00"/>
    <d v="2024-02-27T00:00:00"/>
    <n v="10"/>
    <x v="1"/>
    <x v="5"/>
    <s v="Home"/>
    <x v="0"/>
    <b v="1"/>
    <n v="45"/>
    <n v="77.5"/>
    <n v="36128.800000000003"/>
    <n v="0.64200000000000002"/>
    <n v="23194.689600000002"/>
    <n v="59"/>
    <s v="F"/>
    <x v="0"/>
  </r>
  <r>
    <s v="P00750"/>
    <d v="2023-07-24T00:00:00"/>
    <d v="2023-08-07T00:00:00"/>
    <n v="14"/>
    <x v="3"/>
    <x v="0"/>
    <s v="Home"/>
    <x v="0"/>
    <b v="0"/>
    <m/>
    <n v="89.8"/>
    <n v="10243.969999999999"/>
    <n v="0.36499999999999999"/>
    <n v="3739.0490499999996"/>
    <n v="29"/>
    <s v="F"/>
    <x v="0"/>
  </r>
  <r>
    <s v="P00751"/>
    <d v="2024-05-03T00:00:00"/>
    <d v="2024-05-07T00:00:00"/>
    <n v="4"/>
    <x v="6"/>
    <x v="5"/>
    <s v="Home Health"/>
    <x v="1"/>
    <b v="0"/>
    <m/>
    <n v="78.8"/>
    <n v="6012.67"/>
    <n v="0.438"/>
    <n v="2633.5494600000002"/>
    <n v="77"/>
    <s v="M"/>
    <x v="0"/>
  </r>
  <r>
    <s v="P00752"/>
    <d v="2024-11-16T00:00:00"/>
    <d v="2024-11-17T00:00:00"/>
    <n v="1"/>
    <x v="0"/>
    <x v="4"/>
    <s v="SNF"/>
    <x v="0"/>
    <b v="1"/>
    <n v="45"/>
    <n v="76.900000000000006"/>
    <n v="23609.94"/>
    <n v="0.38700000000000001"/>
    <n v="9137.0467800000006"/>
    <n v="44"/>
    <s v="F"/>
    <x v="0"/>
  </r>
  <r>
    <s v="P00753"/>
    <d v="2023-09-21T00:00:00"/>
    <d v="2023-09-25T00:00:00"/>
    <n v="4"/>
    <x v="5"/>
    <x v="4"/>
    <s v="Home Health"/>
    <x v="0"/>
    <b v="0"/>
    <m/>
    <n v="90.5"/>
    <n v="26984.74"/>
    <n v="0.48899999999999999"/>
    <n v="13195.53786"/>
    <n v="41"/>
    <s v="F"/>
    <x v="0"/>
  </r>
  <r>
    <s v="P00754"/>
    <d v="2024-10-10T00:00:00"/>
    <d v="2024-10-17T00:00:00"/>
    <n v="7"/>
    <x v="0"/>
    <x v="3"/>
    <s v="SNF"/>
    <x v="1"/>
    <b v="0"/>
    <m/>
    <n v="96.4"/>
    <n v="23376.74"/>
    <n v="0.377"/>
    <n v="8813.0309800000014"/>
    <n v="66"/>
    <s v="M"/>
    <x v="0"/>
  </r>
  <r>
    <s v="P00755"/>
    <d v="2023-07-26T00:00:00"/>
    <d v="2023-07-29T00:00:00"/>
    <n v="3"/>
    <x v="5"/>
    <x v="0"/>
    <s v="Home"/>
    <x v="1"/>
    <b v="0"/>
    <m/>
    <n v="81.599999999999994"/>
    <n v="6458.89"/>
    <n v="0.65800000000000003"/>
    <n v="4249.9496200000003"/>
    <n v="72"/>
    <s v="F"/>
    <x v="0"/>
  </r>
  <r>
    <s v="P00756"/>
    <d v="2023-05-12T00:00:00"/>
    <d v="2023-05-17T00:00:00"/>
    <n v="5"/>
    <x v="5"/>
    <x v="1"/>
    <s v="Expired"/>
    <x v="1"/>
    <b v="1"/>
    <n v="21"/>
    <n v="82.8"/>
    <n v="6872.62"/>
    <n v="0.63500000000000001"/>
    <n v="4364.1136999999999"/>
    <n v="66"/>
    <s v="M"/>
    <x v="1"/>
  </r>
  <r>
    <s v="P00757"/>
    <d v="2023-08-19T00:00:00"/>
    <d v="2023-08-24T00:00:00"/>
    <n v="5"/>
    <x v="5"/>
    <x v="1"/>
    <s v="Home"/>
    <x v="0"/>
    <b v="0"/>
    <m/>
    <n v="76.3"/>
    <n v="15727.74"/>
    <n v="0.44500000000000001"/>
    <n v="6998.8442999999997"/>
    <n v="61"/>
    <s v="F"/>
    <x v="0"/>
  </r>
  <r>
    <s v="P00758"/>
    <d v="2023-07-22T00:00:00"/>
    <d v="2023-07-30T00:00:00"/>
    <n v="8"/>
    <x v="6"/>
    <x v="1"/>
    <s v="Home"/>
    <x v="2"/>
    <b v="0"/>
    <m/>
    <n v="99.2"/>
    <n v="20497.86"/>
    <n v="0.49299999999999999"/>
    <n v="10105.44498"/>
    <n v="81"/>
    <s v="M"/>
    <x v="0"/>
  </r>
  <r>
    <s v="P00759"/>
    <d v="2023-07-07T00:00:00"/>
    <d v="2023-07-12T00:00:00"/>
    <n v="5"/>
    <x v="5"/>
    <x v="5"/>
    <s v="Rehab"/>
    <x v="1"/>
    <b v="0"/>
    <m/>
    <n v="79.3"/>
    <n v="37220.43"/>
    <n v="0.64500000000000002"/>
    <n v="24007.177350000002"/>
    <n v="79"/>
    <s v="F"/>
    <x v="0"/>
  </r>
  <r>
    <s v="P00760"/>
    <d v="2023-02-11T00:00:00"/>
    <d v="2023-02-14T00:00:00"/>
    <n v="3"/>
    <x v="3"/>
    <x v="0"/>
    <s v="Home"/>
    <x v="0"/>
    <b v="0"/>
    <m/>
    <n v="74.3"/>
    <n v="23323.45"/>
    <n v="0.60799999999999998"/>
    <n v="14180.6576"/>
    <n v="53"/>
    <s v="F"/>
    <x v="0"/>
  </r>
  <r>
    <s v="P00761"/>
    <d v="2024-07-20T00:00:00"/>
    <d v="2024-07-27T00:00:00"/>
    <n v="7"/>
    <x v="6"/>
    <x v="1"/>
    <s v="Home"/>
    <x v="0"/>
    <b v="1"/>
    <n v="21"/>
    <n v="89.1"/>
    <n v="6422.49"/>
    <n v="0.59499999999999997"/>
    <n v="3821.3815499999996"/>
    <n v="62"/>
    <s v="F"/>
    <x v="1"/>
  </r>
  <r>
    <s v="P00762"/>
    <d v="2024-04-16T00:00:00"/>
    <d v="2024-04-21T00:00:00"/>
    <n v="5"/>
    <x v="5"/>
    <x v="1"/>
    <s v="Home"/>
    <x v="0"/>
    <b v="0"/>
    <m/>
    <n v="94.1"/>
    <n v="34273.58"/>
    <n v="0.55100000000000005"/>
    <n v="18884.742580000002"/>
    <n v="82"/>
    <s v="M"/>
    <x v="0"/>
  </r>
  <r>
    <s v="P00763"/>
    <d v="2023-09-14T00:00:00"/>
    <d v="2023-09-16T00:00:00"/>
    <n v="2"/>
    <x v="0"/>
    <x v="3"/>
    <s v="Home"/>
    <x v="2"/>
    <b v="0"/>
    <m/>
    <n v="84.3"/>
    <n v="18640.310000000001"/>
    <n v="0.40300000000000002"/>
    <n v="7512.0449300000009"/>
    <n v="74"/>
    <s v="F"/>
    <x v="0"/>
  </r>
  <r>
    <s v="P00764"/>
    <d v="2023-08-20T00:00:00"/>
    <d v="2023-08-25T00:00:00"/>
    <n v="5"/>
    <x v="0"/>
    <x v="2"/>
    <s v="Home"/>
    <x v="0"/>
    <b v="0"/>
    <m/>
    <n v="87.7"/>
    <n v="38242.620000000003"/>
    <n v="0.47599999999999998"/>
    <n v="18203.487120000002"/>
    <n v="78"/>
    <s v="M"/>
    <x v="0"/>
  </r>
  <r>
    <s v="P00765"/>
    <d v="2024-05-28T00:00:00"/>
    <d v="2024-06-09T00:00:00"/>
    <n v="12"/>
    <x v="0"/>
    <x v="3"/>
    <s v="Home"/>
    <x v="1"/>
    <b v="0"/>
    <m/>
    <n v="86.6"/>
    <n v="23402.67"/>
    <n v="0.39400000000000002"/>
    <n v="9220.6519800000005"/>
    <n v="33"/>
    <s v="M"/>
    <x v="0"/>
  </r>
  <r>
    <s v="P00766"/>
    <d v="2023-05-03T00:00:00"/>
    <d v="2023-05-12T00:00:00"/>
    <n v="9"/>
    <x v="2"/>
    <x v="5"/>
    <s v="Home"/>
    <x v="0"/>
    <b v="1"/>
    <n v="14"/>
    <n v="88.3"/>
    <n v="15051.85"/>
    <n v="0.48399999999999999"/>
    <n v="7285.0954000000002"/>
    <n v="67"/>
    <s v="M"/>
    <x v="1"/>
  </r>
  <r>
    <s v="P00767"/>
    <d v="2024-04-14T00:00:00"/>
    <d v="2024-04-15T00:00:00"/>
    <n v="1"/>
    <x v="3"/>
    <x v="0"/>
    <s v="Expired"/>
    <x v="0"/>
    <b v="1"/>
    <n v="30"/>
    <n v="84.9"/>
    <n v="17035.75"/>
    <n v="0.53"/>
    <n v="9028.9475000000002"/>
    <n v="70"/>
    <s v="F"/>
    <x v="1"/>
  </r>
  <r>
    <s v="P00768"/>
    <d v="2023-04-30T00:00:00"/>
    <d v="2023-05-08T00:00:00"/>
    <n v="8"/>
    <x v="4"/>
    <x v="1"/>
    <s v="Home"/>
    <x v="2"/>
    <b v="0"/>
    <m/>
    <n v="82.1"/>
    <n v="25751.19"/>
    <n v="0.46500000000000002"/>
    <n v="11974.30335"/>
    <n v="72"/>
    <s v="F"/>
    <x v="0"/>
  </r>
  <r>
    <s v="P00769"/>
    <d v="2024-10-20T00:00:00"/>
    <d v="2024-10-28T00:00:00"/>
    <n v="8"/>
    <x v="3"/>
    <x v="5"/>
    <s v="Home"/>
    <x v="1"/>
    <b v="0"/>
    <m/>
    <n v="91.1"/>
    <n v="8580.7999999999993"/>
    <n v="0.59799999999999998"/>
    <n v="5131.3183999999992"/>
    <n v="66"/>
    <s v="F"/>
    <x v="0"/>
  </r>
  <r>
    <s v="P00770"/>
    <d v="2024-06-12T00:00:00"/>
    <d v="2024-06-19T00:00:00"/>
    <n v="7"/>
    <x v="6"/>
    <x v="2"/>
    <s v="Home"/>
    <x v="0"/>
    <b v="0"/>
    <m/>
    <n v="84.3"/>
    <n v="22122.02"/>
    <n v="0.36099999999999999"/>
    <n v="7986.0492199999999"/>
    <n v="60"/>
    <s v="M"/>
    <x v="0"/>
  </r>
  <r>
    <s v="P00771"/>
    <d v="2024-08-29T00:00:00"/>
    <d v="2024-09-07T00:00:00"/>
    <n v="9"/>
    <x v="5"/>
    <x v="0"/>
    <s v="Home"/>
    <x v="0"/>
    <b v="1"/>
    <n v="21"/>
    <n v="80.2"/>
    <n v="6559.5"/>
    <n v="0.46300000000000002"/>
    <n v="3037.0485000000003"/>
    <n v="18"/>
    <s v="M"/>
    <x v="1"/>
  </r>
  <r>
    <s v="P00772"/>
    <d v="2024-01-16T00:00:00"/>
    <d v="2024-01-20T00:00:00"/>
    <n v="4"/>
    <x v="3"/>
    <x v="0"/>
    <s v="Expired"/>
    <x v="1"/>
    <b v="0"/>
    <m/>
    <n v="79.599999999999994"/>
    <n v="9011.82"/>
    <n v="0.64700000000000002"/>
    <n v="5830.6475399999999"/>
    <n v="88"/>
    <s v="M"/>
    <x v="0"/>
  </r>
  <r>
    <s v="P00773"/>
    <d v="2024-09-09T00:00:00"/>
    <d v="2024-09-13T00:00:00"/>
    <n v="4"/>
    <x v="5"/>
    <x v="1"/>
    <s v="Home"/>
    <x v="0"/>
    <b v="0"/>
    <m/>
    <n v="83.9"/>
    <n v="14283.96"/>
    <n v="0.67400000000000004"/>
    <n v="9627.38904"/>
    <n v="61"/>
    <s v="M"/>
    <x v="0"/>
  </r>
  <r>
    <s v="P00774"/>
    <d v="2023-01-07T00:00:00"/>
    <d v="2023-01-14T00:00:00"/>
    <n v="7"/>
    <x v="4"/>
    <x v="3"/>
    <s v="SNF"/>
    <x v="3"/>
    <b v="0"/>
    <m/>
    <n v="75.900000000000006"/>
    <n v="6764.84"/>
    <n v="0.436"/>
    <n v="2949.4702400000001"/>
    <n v="68"/>
    <s v="F"/>
    <x v="0"/>
  </r>
  <r>
    <s v="P00775"/>
    <d v="2024-03-24T00:00:00"/>
    <d v="2024-03-30T00:00:00"/>
    <n v="6"/>
    <x v="6"/>
    <x v="2"/>
    <s v="Home Health"/>
    <x v="2"/>
    <b v="0"/>
    <m/>
    <n v="83.1"/>
    <n v="30546.05"/>
    <n v="0.54500000000000004"/>
    <n v="16647.597250000003"/>
    <n v="55"/>
    <s v="M"/>
    <x v="0"/>
  </r>
  <r>
    <s v="P00776"/>
    <d v="2024-09-20T00:00:00"/>
    <d v="2024-09-25T00:00:00"/>
    <n v="5"/>
    <x v="1"/>
    <x v="3"/>
    <s v="Home"/>
    <x v="1"/>
    <b v="0"/>
    <m/>
    <n v="92.6"/>
    <n v="5457.45"/>
    <n v="0.52800000000000002"/>
    <n v="2881.5336000000002"/>
    <n v="60"/>
    <s v="M"/>
    <x v="0"/>
  </r>
  <r>
    <s v="P00777"/>
    <d v="2023-11-19T00:00:00"/>
    <d v="2023-11-22T00:00:00"/>
    <n v="3"/>
    <x v="5"/>
    <x v="0"/>
    <s v="Home"/>
    <x v="2"/>
    <b v="0"/>
    <m/>
    <n v="77.2"/>
    <n v="32408.34"/>
    <n v="0.58099999999999996"/>
    <n v="18829.24554"/>
    <n v="68"/>
    <s v="F"/>
    <x v="0"/>
  </r>
  <r>
    <s v="P00778"/>
    <d v="2024-03-08T00:00:00"/>
    <d v="2024-03-16T00:00:00"/>
    <n v="8"/>
    <x v="4"/>
    <x v="4"/>
    <s v="Home"/>
    <x v="0"/>
    <b v="1"/>
    <n v="60"/>
    <n v="88.2"/>
    <n v="21430.14"/>
    <n v="0.51800000000000002"/>
    <n v="11100.812519999999"/>
    <n v="59"/>
    <s v="F"/>
    <x v="0"/>
  </r>
  <r>
    <s v="P00779"/>
    <d v="2024-09-25T00:00:00"/>
    <d v="2024-10-07T00:00:00"/>
    <n v="12"/>
    <x v="5"/>
    <x v="3"/>
    <s v="Home"/>
    <x v="0"/>
    <b v="0"/>
    <m/>
    <n v="87.7"/>
    <n v="22571.26"/>
    <n v="0.54800000000000004"/>
    <n v="12369.05048"/>
    <n v="60"/>
    <s v="F"/>
    <x v="0"/>
  </r>
  <r>
    <s v="P00780"/>
    <d v="2023-01-21T00:00:00"/>
    <d v="2023-01-25T00:00:00"/>
    <n v="4"/>
    <x v="5"/>
    <x v="4"/>
    <s v="Home"/>
    <x v="1"/>
    <b v="0"/>
    <m/>
    <n v="97.8"/>
    <n v="27980.57"/>
    <n v="0.45500000000000002"/>
    <n v="12731.15935"/>
    <n v="75"/>
    <s v="F"/>
    <x v="0"/>
  </r>
  <r>
    <s v="P00781"/>
    <d v="2024-03-31T00:00:00"/>
    <d v="2024-04-05T00:00:00"/>
    <n v="5"/>
    <x v="4"/>
    <x v="1"/>
    <s v="SNF"/>
    <x v="3"/>
    <b v="0"/>
    <m/>
    <n v="81"/>
    <n v="22322.93"/>
    <n v="0.42399999999999999"/>
    <n v="9464.9223199999997"/>
    <n v="66"/>
    <s v="F"/>
    <x v="0"/>
  </r>
  <r>
    <s v="P00782"/>
    <d v="2024-08-16T00:00:00"/>
    <d v="2024-08-22T00:00:00"/>
    <n v="6"/>
    <x v="2"/>
    <x v="2"/>
    <s v="Home"/>
    <x v="1"/>
    <b v="0"/>
    <m/>
    <n v="76.599999999999994"/>
    <n v="25575.83"/>
    <n v="0.48899999999999999"/>
    <n v="12506.58087"/>
    <n v="52"/>
    <s v="M"/>
    <x v="0"/>
  </r>
  <r>
    <s v="P00783"/>
    <d v="2024-02-15T00:00:00"/>
    <d v="2024-02-20T00:00:00"/>
    <n v="5"/>
    <x v="5"/>
    <x v="4"/>
    <s v="Home"/>
    <x v="0"/>
    <b v="1"/>
    <n v="90"/>
    <n v="90.1"/>
    <n v="15033.15"/>
    <n v="0.68200000000000005"/>
    <n v="10252.6083"/>
    <n v="69"/>
    <s v="F"/>
    <x v="0"/>
  </r>
  <r>
    <s v="P00784"/>
    <d v="2023-12-29T00:00:00"/>
    <d v="2024-01-05T00:00:00"/>
    <n v="7"/>
    <x v="4"/>
    <x v="1"/>
    <s v="Home"/>
    <x v="0"/>
    <b v="1"/>
    <n v="60"/>
    <n v="79.900000000000006"/>
    <n v="34797.14"/>
    <n v="0.50700000000000001"/>
    <n v="17642.149979999998"/>
    <n v="45"/>
    <s v="F"/>
    <x v="0"/>
  </r>
  <r>
    <s v="P00785"/>
    <d v="2024-10-14T00:00:00"/>
    <d v="2024-10-21T00:00:00"/>
    <n v="7"/>
    <x v="4"/>
    <x v="0"/>
    <s v="Home"/>
    <x v="0"/>
    <b v="0"/>
    <m/>
    <n v="84.9"/>
    <n v="37603.26"/>
    <n v="0.53600000000000003"/>
    <n v="20155.347360000003"/>
    <n v="65"/>
    <s v="M"/>
    <x v="0"/>
  </r>
  <r>
    <s v="P00786"/>
    <d v="2024-09-01T00:00:00"/>
    <d v="2024-09-08T00:00:00"/>
    <n v="7"/>
    <x v="4"/>
    <x v="2"/>
    <s v="SNF"/>
    <x v="0"/>
    <b v="0"/>
    <m/>
    <n v="89.3"/>
    <n v="13573.37"/>
    <n v="0.59599999999999997"/>
    <n v="8089.7285200000006"/>
    <n v="84"/>
    <s v="M"/>
    <x v="0"/>
  </r>
  <r>
    <s v="P00787"/>
    <d v="2023-08-08T00:00:00"/>
    <d v="2023-08-10T00:00:00"/>
    <n v="2"/>
    <x v="6"/>
    <x v="3"/>
    <s v="Home"/>
    <x v="0"/>
    <b v="0"/>
    <m/>
    <n v="81.900000000000006"/>
    <n v="13704.17"/>
    <n v="0.63300000000000001"/>
    <n v="8674.7396100000005"/>
    <n v="71"/>
    <s v="F"/>
    <x v="0"/>
  </r>
  <r>
    <s v="P00788"/>
    <d v="2024-11-01T00:00:00"/>
    <d v="2024-11-05T00:00:00"/>
    <n v="4"/>
    <x v="1"/>
    <x v="2"/>
    <s v="Rehab"/>
    <x v="0"/>
    <b v="0"/>
    <m/>
    <n v="80.400000000000006"/>
    <n v="32373.38"/>
    <n v="0.57199999999999995"/>
    <n v="18517.573359999999"/>
    <n v="71"/>
    <s v="M"/>
    <x v="0"/>
  </r>
  <r>
    <s v="P00789"/>
    <d v="2024-09-20T00:00:00"/>
    <d v="2024-09-25T00:00:00"/>
    <n v="5"/>
    <x v="3"/>
    <x v="5"/>
    <s v="Home"/>
    <x v="2"/>
    <b v="0"/>
    <m/>
    <n v="78.3"/>
    <n v="38833.199999999997"/>
    <n v="0.54700000000000004"/>
    <n v="21241.760399999999"/>
    <n v="71"/>
    <s v="M"/>
    <x v="0"/>
  </r>
  <r>
    <s v="P00790"/>
    <d v="2024-06-19T00:00:00"/>
    <d v="2024-07-03T00:00:00"/>
    <n v="14"/>
    <x v="3"/>
    <x v="1"/>
    <s v="Home"/>
    <x v="2"/>
    <b v="0"/>
    <m/>
    <n v="84"/>
    <n v="21558.34"/>
    <n v="0.59499999999999997"/>
    <n v="12827.212299999999"/>
    <n v="43"/>
    <s v="M"/>
    <x v="0"/>
  </r>
  <r>
    <s v="P00791"/>
    <d v="2023-09-17T00:00:00"/>
    <d v="2023-09-29T00:00:00"/>
    <n v="12"/>
    <x v="0"/>
    <x v="1"/>
    <s v="Home"/>
    <x v="0"/>
    <b v="0"/>
    <m/>
    <n v="86.8"/>
    <n v="9840.76"/>
    <n v="0.69799999999999995"/>
    <n v="6868.8504800000001"/>
    <n v="57"/>
    <s v="F"/>
    <x v="0"/>
  </r>
  <r>
    <s v="P00792"/>
    <d v="2024-05-07T00:00:00"/>
    <d v="2024-05-10T00:00:00"/>
    <n v="3"/>
    <x v="1"/>
    <x v="4"/>
    <s v="Home"/>
    <x v="2"/>
    <b v="0"/>
    <m/>
    <n v="100"/>
    <n v="24044.59"/>
    <n v="0.45700000000000002"/>
    <n v="10988.377630000001"/>
    <n v="50"/>
    <s v="F"/>
    <x v="0"/>
  </r>
  <r>
    <s v="P00793"/>
    <d v="2024-04-25T00:00:00"/>
    <d v="2024-05-01T00:00:00"/>
    <n v="6"/>
    <x v="2"/>
    <x v="5"/>
    <s v="Home"/>
    <x v="2"/>
    <b v="0"/>
    <m/>
    <n v="100"/>
    <n v="34799.120000000003"/>
    <n v="0.65600000000000003"/>
    <n v="22828.222720000002"/>
    <n v="69"/>
    <s v="M"/>
    <x v="0"/>
  </r>
  <r>
    <s v="P00794"/>
    <d v="2024-07-26T00:00:00"/>
    <d v="2024-07-27T00:00:00"/>
    <n v="1"/>
    <x v="2"/>
    <x v="1"/>
    <s v="SNF"/>
    <x v="0"/>
    <b v="0"/>
    <m/>
    <n v="80.8"/>
    <n v="37820.44"/>
    <n v="0.58799999999999997"/>
    <n v="22238.418720000001"/>
    <n v="79"/>
    <s v="M"/>
    <x v="0"/>
  </r>
  <r>
    <s v="P00795"/>
    <d v="2024-04-17T00:00:00"/>
    <d v="2024-04-20T00:00:00"/>
    <n v="3"/>
    <x v="2"/>
    <x v="4"/>
    <s v="Home"/>
    <x v="2"/>
    <b v="1"/>
    <n v="21"/>
    <n v="100"/>
    <n v="5211.7700000000004"/>
    <n v="0.50700000000000001"/>
    <n v="2642.3673900000003"/>
    <n v="64"/>
    <s v="F"/>
    <x v="1"/>
  </r>
  <r>
    <s v="P00796"/>
    <d v="2024-06-11T00:00:00"/>
    <d v="2024-06-14T00:00:00"/>
    <n v="3"/>
    <x v="2"/>
    <x v="2"/>
    <s v="Home"/>
    <x v="0"/>
    <b v="0"/>
    <m/>
    <n v="88.3"/>
    <n v="16367.87"/>
    <n v="0.64"/>
    <n v="10475.436800000001"/>
    <n v="45"/>
    <s v="F"/>
    <x v="0"/>
  </r>
  <r>
    <s v="P00797"/>
    <d v="2024-12-15T00:00:00"/>
    <d v="2024-12-20T00:00:00"/>
    <n v="5"/>
    <x v="5"/>
    <x v="5"/>
    <s v="Home"/>
    <x v="2"/>
    <b v="0"/>
    <m/>
    <n v="83.3"/>
    <n v="23481.43"/>
    <n v="0.47099999999999997"/>
    <n v="11059.75353"/>
    <n v="56"/>
    <s v="F"/>
    <x v="0"/>
  </r>
  <r>
    <s v="P00798"/>
    <d v="2024-07-27T00:00:00"/>
    <d v="2024-08-03T00:00:00"/>
    <n v="7"/>
    <x v="4"/>
    <x v="4"/>
    <s v="SNF"/>
    <x v="0"/>
    <b v="0"/>
    <m/>
    <n v="74.2"/>
    <n v="7275.32"/>
    <n v="0.47499999999999998"/>
    <n v="3455.7769999999996"/>
    <n v="51"/>
    <s v="M"/>
    <x v="0"/>
  </r>
  <r>
    <s v="P00799"/>
    <d v="2024-10-23T00:00:00"/>
    <d v="2024-10-25T00:00:00"/>
    <n v="2"/>
    <x v="4"/>
    <x v="4"/>
    <s v="Rehab"/>
    <x v="0"/>
    <b v="0"/>
    <m/>
    <n v="68.400000000000006"/>
    <n v="39765.72"/>
    <n v="0.39600000000000002"/>
    <n v="15747.225120000001"/>
    <n v="51"/>
    <s v="M"/>
    <x v="0"/>
  </r>
  <r>
    <s v="P00800"/>
    <d v="2024-04-04T00:00:00"/>
    <d v="2024-04-09T00:00:00"/>
    <n v="5"/>
    <x v="5"/>
    <x v="3"/>
    <s v="Expired"/>
    <x v="2"/>
    <b v="0"/>
    <m/>
    <n v="91.5"/>
    <n v="35918.639999999999"/>
    <n v="0.66400000000000003"/>
    <n v="23849.97696"/>
    <n v="52"/>
    <s v="F"/>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1604C5-EE3B-416C-B513-ED68084F46A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P12" firstHeaderRow="1" firstDataRow="3" firstDataCol="1"/>
  <pivotFields count="17">
    <pivotField dataField="1" showAll="0"/>
    <pivotField numFmtId="164" showAll="0"/>
    <pivotField numFmtId="164" showAll="0"/>
    <pivotField numFmtId="1" showAll="0"/>
    <pivotField showAll="0">
      <items count="8">
        <item x="4"/>
        <item x="1"/>
        <item x="0"/>
        <item x="5"/>
        <item x="2"/>
        <item x="3"/>
        <item x="6"/>
        <item t="default"/>
      </items>
    </pivotField>
    <pivotField axis="axisRow" showAll="0">
      <items count="7">
        <item x="5"/>
        <item x="2"/>
        <item x="3"/>
        <item x="4"/>
        <item x="1"/>
        <item x="0"/>
        <item t="default"/>
      </items>
    </pivotField>
    <pivotField showAll="0"/>
    <pivotField axis="axisCol" showAll="0">
      <items count="5">
        <item x="2"/>
        <item x="1"/>
        <item x="0"/>
        <item x="3"/>
        <item t="default"/>
      </items>
    </pivotField>
    <pivotField showAll="0"/>
    <pivotField showAll="0"/>
    <pivotField showAll="0"/>
    <pivotField numFmtId="165" showAll="0"/>
    <pivotField dataField="1" numFmtId="166" showAll="0"/>
    <pivotField numFmtId="165" showAll="0"/>
    <pivotField showAll="0"/>
    <pivotField showAll="0"/>
    <pivotField dataField="1" numFmtId="1" showAll="0">
      <items count="3">
        <item x="0"/>
        <item x="1"/>
        <item t="default"/>
      </items>
    </pivotField>
  </pivotFields>
  <rowFields count="1">
    <field x="5"/>
  </rowFields>
  <rowItems count="7">
    <i>
      <x/>
    </i>
    <i>
      <x v="1"/>
    </i>
    <i>
      <x v="2"/>
    </i>
    <i>
      <x v="3"/>
    </i>
    <i>
      <x v="4"/>
    </i>
    <i>
      <x v="5"/>
    </i>
    <i t="grand">
      <x/>
    </i>
  </rowItems>
  <colFields count="2">
    <field x="7"/>
    <field x="-2"/>
  </colFields>
  <colItems count="15">
    <i>
      <x/>
      <x/>
    </i>
    <i r="1" i="1">
      <x v="1"/>
    </i>
    <i r="1" i="2">
      <x v="2"/>
    </i>
    <i>
      <x v="1"/>
      <x/>
    </i>
    <i r="1" i="1">
      <x v="1"/>
    </i>
    <i r="1" i="2">
      <x v="2"/>
    </i>
    <i>
      <x v="2"/>
      <x/>
    </i>
    <i r="1" i="1">
      <x v="1"/>
    </i>
    <i r="1" i="2">
      <x v="2"/>
    </i>
    <i>
      <x v="3"/>
      <x/>
    </i>
    <i r="1" i="1">
      <x v="1"/>
    </i>
    <i r="1" i="2">
      <x v="2"/>
    </i>
    <i t="grand">
      <x/>
    </i>
    <i t="grand" i="1">
      <x/>
    </i>
    <i t="grand" i="2">
      <x/>
    </i>
  </colItems>
  <dataFields count="3">
    <dataField name="Patient Count" fld="0" subtotal="count" baseField="0" baseItem="0"/>
    <dataField name="Readmit Rate (30d)" fld="16" subtotal="average" baseField="5" baseItem="0" numFmtId="1"/>
    <dataField name="Avg Quality Score" fld="12" subtotal="average" baseField="5" baseItem="0" numFmtId="166"/>
  </dataFields>
  <formats count="1">
    <format dxfId="0">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EF7A7D-2782-41F6-A616-F7F08E251084}"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5">
    <pivotField axis="axisRow" allDrilled="1" subtotalTop="0" showAll="0" dataSourceSort="1" defaultSubtotal="0" defaultAttributeDrillState="1">
      <items count="4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item x="1"/>
      </items>
    </pivotField>
    <pivotField dataField="1" subtotalTop="0" showAll="0" defaultSubtotal="0"/>
  </pivotFields>
  <rowFields count="4">
    <field x="3"/>
    <field x="2"/>
    <field x="1"/>
    <field x="0"/>
  </rowFields>
  <rowItems count="11">
    <i>
      <x/>
    </i>
    <i r="1">
      <x/>
    </i>
    <i r="1">
      <x v="1"/>
    </i>
    <i r="1">
      <x v="2"/>
    </i>
    <i r="1">
      <x v="3"/>
    </i>
    <i>
      <x v="1"/>
    </i>
    <i r="1">
      <x/>
    </i>
    <i r="1">
      <x v="1"/>
    </i>
    <i r="1">
      <x v="2"/>
    </i>
    <i r="1">
      <x v="3"/>
    </i>
    <i t="grand">
      <x/>
    </i>
  </rowItems>
  <colItems count="1">
    <i/>
  </colItems>
  <dataFields count="1">
    <dataField name="Readmission Rate (%)" fld="4" subtotal="average" baseField="3" baseItem="0" numFmtId="10"/>
  </dataField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Readmission Rate (%)"/>
    <pivotHierarchy dragToData="1"/>
  </pivotHierarchies>
  <pivotTableStyleInfo name="PivotStyleLight16" showRowHeaders="1" showColHeaders="1" showRowStripes="0" showColStripes="0" showLastColumn="1"/>
  <rowHierarchiesUsage count="4">
    <rowHierarchyUsage hierarchyUsage="17"/>
    <rowHierarchyUsage hierarchyUsage="18"/>
    <rowHierarchyUsage hierarchyUsage="1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pital_Readmission_Quality_Dashboard_with_Formulas.xlsx!tblData">
        <x15:activeTabTopLevelEntity name="[tb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105BD2-2C11-4EC3-BF2F-9A7702D6A8E7}" name="PivotTable4" cacheId="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A3:C10"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Readmission Rate (%)" fld="1" subtotal="average" baseField="0" baseItem="0" numFmtId="166"/>
    <dataField name="Patients" fld="2"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1"/>
          </reference>
        </references>
      </pivotArea>
    </chartFormat>
    <chartFormat chart="27" format="5"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Readmission Rate (%)"/>
    <pivotHierarchy dragToData="1" caption="Patients"/>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pital_Readmission_Quality_Dashboard_with_Formulas.xlsx!tblData">
        <x15:activeTabTopLevelEntity name="[tbl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Diagnosis_Category" xr10:uid="{00489908-3231-486D-B3F5-21C4AC7DEFF0}" sourceName="_x0009_Diagnosis_Category">
  <pivotTables>
    <pivotTable tabId="5" name="PivotTable1"/>
  </pivotTables>
  <data>
    <tabular pivotCacheId="836441719">
      <items count="7">
        <i x="4" s="1"/>
        <i x="1" s="1"/>
        <i x="0" s="1"/>
        <i x="5"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Hospital_Unit" xr10:uid="{209B2FA6-12AF-43B3-97B5-7DCA0F150E94}" sourceName="_x0009_Hospital_Unit">
  <pivotTables>
    <pivotTable tabId="5" name="PivotTable1"/>
  </pivotTables>
  <data>
    <tabular pivotCacheId="836441719">
      <items count="6">
        <i x="5" s="1"/>
        <i x="2" s="1"/>
        <i x="3" s="1"/>
        <i x="4"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r_Type" xr10:uid="{D8EAF671-260A-471D-A433-03D2A06F41FD}" sourceName="Payer_Type">
  <pivotTables>
    <pivotTable tabId="5" name="PivotTable1"/>
  </pivotTables>
  <data>
    <tabular pivotCacheId="836441719">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mission_30Day_Flag" xr10:uid="{904EE5AE-2853-40FA-AC22-668933A653A0}" sourceName="Readmission_30Day_Flag_x000a_">
  <pivotTables>
    <pivotTable tabId="5" name="PivotTable1"/>
  </pivotTables>
  <data>
    <tabular pivotCacheId="83644171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_x0009_Diagnosis_Category 1" xr10:uid="{D97CDEF7-1925-4D75-933E-DF7F074619A5}" cache="Slicer__Diagnosis_Category" caption="_x0009_Diagnosis_Category" rowHeight="245835"/>
  <slicer name="_x0009_Hospital_Unit 1" xr10:uid="{354F511A-45C5-4202-AFFE-30B330799A89}" cache="Slicer__Hospital_Unit" caption="_x0009_Hospital_Unit" rowHeight="245835"/>
  <slicer name="Payer_Type 1" xr10:uid="{65612270-CB94-4921-AADF-692B0A6B0020}" cache="Slicer_Payer_Type" caption="Payer_Type" rowHeight="245835"/>
  <slicer name="Readmission_30Day_Flag_x000a_ 1" xr10:uid="{75435779-0248-4C45-8942-251EBADA1416}" cache="Slicer_Readmission_30Day_Flag" caption="Readmission_30Day_Flag_x000a_"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_x0009_Diagnosis_Category" xr10:uid="{9BCE4088-7D70-46D5-9697-3704CF06EE0A}" cache="Slicer__Diagnosis_Category" caption="_x0009_Diagnosis_Category" rowHeight="245835"/>
  <slicer name="_x0009_Hospital_Unit" xr10:uid="{AC4FEB72-1B98-489D-84A2-75BB55E9CD8A}" cache="Slicer__Hospital_Unit" caption="_x0009_Hospital_Unit" rowHeight="245835"/>
  <slicer name="Payer_Type" xr10:uid="{717DB824-FF90-4C5B-93C4-9C3D9943E2AB}" cache="Slicer_Payer_Type" caption="Payer_Type" rowHeight="245835"/>
  <slicer name="Readmission_30Day_Flag_x000a_" xr10:uid="{1C1B6F6E-A567-44CB-A9BF-9DE478494A50}" cache="Slicer_Readmission_30Day_Flag" caption="Readmission_30Day_Flag_x000a_"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Data" displayName="tblData" ref="A1:Q801" totalsRowShown="0" headerRowDxfId="6" dataDxfId="8">
  <autoFilter ref="A1:Q801" xr:uid="{00000000-0009-0000-0100-000001000000}"/>
  <tableColumns count="17">
    <tableColumn id="1" xr3:uid="{00000000-0010-0000-0000-000001000000}" name="Patient_ID" dataDxfId="24"/>
    <tableColumn id="2" xr3:uid="{00000000-0010-0000-0000-000002000000}" name="Admission_Date" dataDxfId="23"/>
    <tableColumn id="3" xr3:uid="{00000000-0010-0000-0000-000003000000}" name="Discharge_Date" dataDxfId="22"/>
    <tableColumn id="4" xr3:uid="{00000000-0010-0000-0000-000004000000}" name="Length_of_Stay_Days" dataDxfId="7">
      <calculatedColumnFormula>tblData[[#This Row],[Discharge_Date]]-tblData[[#This Row],[Admission_Date]]</calculatedColumnFormula>
    </tableColumn>
    <tableColumn id="5" xr3:uid="{00000000-0010-0000-0000-000005000000}" name="_x0009_Diagnosis_Category" dataDxfId="21"/>
    <tableColumn id="6" xr3:uid="{00000000-0010-0000-0000-000006000000}" name="_x0009_Hospital_Unit" dataDxfId="20"/>
    <tableColumn id="7" xr3:uid="{00000000-0010-0000-0000-000007000000}" name="Discharge_Status" dataDxfId="19"/>
    <tableColumn id="8" xr3:uid="{00000000-0010-0000-0000-000008000000}" name="Payer_Type" dataDxfId="18"/>
    <tableColumn id="9" xr3:uid="{00000000-0010-0000-0000-000009000000}" name="Readmitted_Flag" dataDxfId="17"/>
    <tableColumn id="10" xr3:uid="{00000000-0010-0000-0000-00000A000000}" name="Days_to_Readmission" dataDxfId="16"/>
    <tableColumn id="11" xr3:uid="{00000000-0010-0000-0000-00000B000000}" name="Quality_Score" dataDxfId="15"/>
    <tableColumn id="12" xr3:uid="{00000000-0010-0000-0000-00000C000000}" name="Total_Charges_USD" dataDxfId="14"/>
    <tableColumn id="13" xr3:uid="{00000000-0010-0000-0000-00000D000000}" name="Quality_Score_Index" dataDxfId="13"/>
    <tableColumn id="14" xr3:uid="{00000000-0010-0000-0000-00000E000000}" name="Total_Cost_USD" dataDxfId="12">
      <calculatedColumnFormula>tblData[[#This Row],[Total_Charges_USD]]*tblData[[#This Row],[Quality_Score_Index]]</calculatedColumnFormula>
    </tableColumn>
    <tableColumn id="15" xr3:uid="{00000000-0010-0000-0000-00000F000000}" name="Patient_Age_x0009_" dataDxfId="11"/>
    <tableColumn id="16" xr3:uid="{00000000-0010-0000-0000-000010000000}" name="Patient_Sex" dataDxfId="10"/>
    <tableColumn id="17" xr3:uid="{00000000-0010-0000-0000-000011000000}" name="Readmission_30Day_Flag_x000a_" dataDxfId="9">
      <calculatedColumnFormula>IF(AND(tblData[[#This Row],[Readmitted_Flag]]=TRUE,tblData[[#This Row],[Days_to_Readmission]]&lt;=30),1,0)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FD6FA1-5EEF-4B83-BB60-013C77512BB0}" name="Table2" displayName="Table2" ref="A1:C8" totalsRowShown="0" headerRowDxfId="2" dataDxfId="1">
  <autoFilter ref="A1:C8" xr:uid="{E7FD6FA1-5EEF-4B83-BB60-013C77512BB0}"/>
  <tableColumns count="3">
    <tableColumn id="1" xr3:uid="{298CF842-7E6D-4590-9290-47F01F3A7FE4}" name="Metric" dataDxfId="5"/>
    <tableColumn id="2" xr3:uid="{E987229E-A40A-4FBF-BDA7-D6700C248BE0}" name="Formula" dataDxfId="4"/>
    <tableColumn id="3" xr3:uid="{9787BD64-86A5-41F6-8319-38C1B5A1337B}" name="Value" dataDxfId="3"/>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01"/>
  <sheetViews>
    <sheetView topLeftCell="A2" workbookViewId="0">
      <selection activeCell="C25" sqref="C25"/>
    </sheetView>
  </sheetViews>
  <sheetFormatPr defaultRowHeight="14.6" x14ac:dyDescent="0.4"/>
  <cols>
    <col min="1" max="1" width="21.61328125" style="2" customWidth="1"/>
    <col min="2" max="2" width="24.3046875" style="3" customWidth="1"/>
    <col min="3" max="3" width="21.3046875" style="3" customWidth="1"/>
    <col min="4" max="4" width="19.84375" style="4" customWidth="1"/>
    <col min="5" max="5" width="18.765625" style="2" customWidth="1"/>
    <col min="6" max="6" width="18.3046875" style="2" customWidth="1"/>
    <col min="7" max="7" width="17.4609375" style="2" customWidth="1"/>
    <col min="8" max="8" width="17.3046875" style="2" customWidth="1"/>
    <col min="9" max="9" width="18.07421875" style="2" customWidth="1"/>
    <col min="10" max="10" width="19.07421875" style="2" customWidth="1"/>
    <col min="11" max="11" width="20.84375" style="2" customWidth="1"/>
    <col min="12" max="12" width="22" style="5" customWidth="1"/>
    <col min="13" max="13" width="21.3046875" style="6" customWidth="1"/>
    <col min="14" max="14" width="20.84375" style="5" customWidth="1"/>
    <col min="15" max="15" width="18.15234375" style="2" customWidth="1"/>
    <col min="16" max="16" width="18.61328125" style="2" customWidth="1"/>
    <col min="17" max="17" width="18.61328125" style="4" customWidth="1"/>
    <col min="18" max="16384" width="9.23046875" style="2"/>
  </cols>
  <sheetData>
    <row r="1" spans="1:17" s="8" customFormat="1" ht="43.75" x14ac:dyDescent="0.4">
      <c r="A1" s="8" t="s">
        <v>834</v>
      </c>
      <c r="B1" s="9" t="s">
        <v>835</v>
      </c>
      <c r="C1" s="9" t="s">
        <v>836</v>
      </c>
      <c r="D1" s="7" t="s">
        <v>837</v>
      </c>
      <c r="E1" s="8" t="s">
        <v>838</v>
      </c>
      <c r="F1" s="8" t="s">
        <v>839</v>
      </c>
      <c r="G1" s="8" t="s">
        <v>840</v>
      </c>
      <c r="H1" s="8" t="s">
        <v>841</v>
      </c>
      <c r="I1" s="8" t="s">
        <v>842</v>
      </c>
      <c r="J1" s="8" t="s">
        <v>843</v>
      </c>
      <c r="K1" s="8" t="s">
        <v>844</v>
      </c>
      <c r="L1" s="10" t="s">
        <v>845</v>
      </c>
      <c r="M1" s="11" t="s">
        <v>849</v>
      </c>
      <c r="N1" s="10" t="s">
        <v>846</v>
      </c>
      <c r="O1" s="8" t="s">
        <v>847</v>
      </c>
      <c r="P1" s="8" t="s">
        <v>848</v>
      </c>
      <c r="Q1" s="7" t="s">
        <v>850</v>
      </c>
    </row>
    <row r="2" spans="1:17" x14ac:dyDescent="0.4">
      <c r="A2" s="2" t="s">
        <v>0</v>
      </c>
      <c r="B2" s="3">
        <v>45594</v>
      </c>
      <c r="C2" s="3">
        <v>45601</v>
      </c>
      <c r="D2" s="4">
        <f>tblData[[#This Row],[Discharge_Date]]-tblData[[#This Row],[Admission_Date]]</f>
        <v>7</v>
      </c>
      <c r="E2" s="2" t="s">
        <v>800</v>
      </c>
      <c r="F2" s="2" t="s">
        <v>807</v>
      </c>
      <c r="G2" s="2" t="s">
        <v>813</v>
      </c>
      <c r="H2" s="2" t="s">
        <v>818</v>
      </c>
      <c r="I2" s="2" t="b">
        <v>0</v>
      </c>
      <c r="K2" s="2">
        <v>82.4</v>
      </c>
      <c r="L2" s="5">
        <v>36993.64</v>
      </c>
      <c r="M2" s="6">
        <v>0.66500000000000004</v>
      </c>
      <c r="N2" s="5">
        <f>tblData[[#This Row],[Total_Charges_USD]]*tblData[[#This Row],[Quality_Score_Index]]</f>
        <v>24600.7706</v>
      </c>
      <c r="O2" s="2">
        <v>64</v>
      </c>
      <c r="P2" s="2" t="s">
        <v>822</v>
      </c>
      <c r="Q2" s="4">
        <f>IF(AND(tblData[[#This Row],[Readmitted_Flag]]=TRUE,tblData[[#This Row],[Days_to_Readmission]]&lt;=30),1,0)</f>
        <v>0</v>
      </c>
    </row>
    <row r="3" spans="1:17" x14ac:dyDescent="0.4">
      <c r="A3" s="2" t="s">
        <v>1</v>
      </c>
      <c r="B3" s="3">
        <v>45300</v>
      </c>
      <c r="C3" s="3">
        <v>45306</v>
      </c>
      <c r="D3" s="4">
        <f>tblData[[#This Row],[Discharge_Date]]-tblData[[#This Row],[Admission_Date]]</f>
        <v>6</v>
      </c>
      <c r="E3" s="2" t="s">
        <v>801</v>
      </c>
      <c r="F3" s="2" t="s">
        <v>808</v>
      </c>
      <c r="G3" s="2" t="s">
        <v>814</v>
      </c>
      <c r="H3" s="2" t="s">
        <v>819</v>
      </c>
      <c r="I3" s="2" t="b">
        <v>0</v>
      </c>
      <c r="K3" s="2">
        <v>100</v>
      </c>
      <c r="L3" s="5">
        <v>20958.96</v>
      </c>
      <c r="M3" s="6">
        <v>0.61899999999999999</v>
      </c>
      <c r="N3" s="5">
        <f>tblData[[#This Row],[Total_Charges_USD]]*tblData[[#This Row],[Quality_Score_Index]]</f>
        <v>12973.596239999999</v>
      </c>
      <c r="O3" s="2">
        <v>80</v>
      </c>
      <c r="P3" s="2" t="s">
        <v>823</v>
      </c>
      <c r="Q3" s="4">
        <f>IF(AND(tblData[[#This Row],[Readmitted_Flag]]=TRUE,tblData[[#This Row],[Days_to_Readmission]]&lt;=30),1,0)</f>
        <v>0</v>
      </c>
    </row>
    <row r="4" spans="1:17" x14ac:dyDescent="0.4">
      <c r="A4" s="2" t="s">
        <v>2</v>
      </c>
      <c r="B4" s="3">
        <v>45612</v>
      </c>
      <c r="C4" s="3">
        <v>45614</v>
      </c>
      <c r="D4" s="4">
        <f>tblData[[#This Row],[Discharge_Date]]-tblData[[#This Row],[Admission_Date]]</f>
        <v>2</v>
      </c>
      <c r="E4" s="2" t="s">
        <v>801</v>
      </c>
      <c r="F4" s="2" t="s">
        <v>808</v>
      </c>
      <c r="G4" s="2" t="s">
        <v>814</v>
      </c>
      <c r="H4" s="2" t="s">
        <v>819</v>
      </c>
      <c r="I4" s="2" t="b">
        <v>0</v>
      </c>
      <c r="K4" s="2">
        <v>82.3</v>
      </c>
      <c r="L4" s="5">
        <v>33198.230000000003</v>
      </c>
      <c r="M4" s="6">
        <v>0.45100000000000001</v>
      </c>
      <c r="N4" s="5">
        <f>tblData[[#This Row],[Total_Charges_USD]]*tblData[[#This Row],[Quality_Score_Index]]</f>
        <v>14972.401730000001</v>
      </c>
      <c r="O4" s="2">
        <v>94</v>
      </c>
      <c r="P4" s="2" t="s">
        <v>822</v>
      </c>
      <c r="Q4" s="4">
        <f>IF(AND(tblData[[#This Row],[Readmitted_Flag]]=TRUE,tblData[[#This Row],[Days_to_Readmission]]&lt;=30),1,0)</f>
        <v>0</v>
      </c>
    </row>
    <row r="5" spans="1:17" x14ac:dyDescent="0.4">
      <c r="A5" s="2" t="s">
        <v>3</v>
      </c>
      <c r="B5" s="3">
        <v>45227</v>
      </c>
      <c r="C5" s="3">
        <v>45241</v>
      </c>
      <c r="D5" s="4">
        <f>tblData[[#This Row],[Discharge_Date]]-tblData[[#This Row],[Admission_Date]]</f>
        <v>14</v>
      </c>
      <c r="E5" s="2" t="s">
        <v>802</v>
      </c>
      <c r="F5" s="2" t="s">
        <v>808</v>
      </c>
      <c r="G5" s="2" t="s">
        <v>814</v>
      </c>
      <c r="H5" s="2" t="s">
        <v>820</v>
      </c>
      <c r="I5" s="2" t="b">
        <v>0</v>
      </c>
      <c r="K5" s="2">
        <v>82.2</v>
      </c>
      <c r="L5" s="5">
        <v>19698.41</v>
      </c>
      <c r="M5" s="6">
        <v>0.49</v>
      </c>
      <c r="N5" s="5">
        <f>tblData[[#This Row],[Total_Charges_USD]]*tblData[[#This Row],[Quality_Score_Index]]</f>
        <v>9652.2209000000003</v>
      </c>
      <c r="O5" s="2">
        <v>82</v>
      </c>
      <c r="P5" s="2" t="s">
        <v>822</v>
      </c>
      <c r="Q5" s="4">
        <f>IF(AND(tblData[[#This Row],[Readmitted_Flag]]=TRUE,tblData[[#This Row],[Days_to_Readmission]]&lt;=30),1,0)</f>
        <v>0</v>
      </c>
    </row>
    <row r="6" spans="1:17" x14ac:dyDescent="0.4">
      <c r="A6" s="2" t="s">
        <v>4</v>
      </c>
      <c r="B6" s="3">
        <v>45282</v>
      </c>
      <c r="C6" s="3">
        <v>45287</v>
      </c>
      <c r="D6" s="4">
        <f>tblData[[#This Row],[Discharge_Date]]-tblData[[#This Row],[Admission_Date]]</f>
        <v>5</v>
      </c>
      <c r="E6" s="2" t="s">
        <v>803</v>
      </c>
      <c r="F6" s="2" t="s">
        <v>809</v>
      </c>
      <c r="G6" s="2" t="s">
        <v>813</v>
      </c>
      <c r="H6" s="2" t="s">
        <v>820</v>
      </c>
      <c r="I6" s="2" t="b">
        <v>0</v>
      </c>
      <c r="K6" s="2">
        <v>80.099999999999994</v>
      </c>
      <c r="L6" s="5">
        <v>4301.2299999999996</v>
      </c>
      <c r="M6" s="6">
        <v>0.379</v>
      </c>
      <c r="N6" s="5">
        <f>tblData[[#This Row],[Total_Charges_USD]]*tblData[[#This Row],[Quality_Score_Index]]</f>
        <v>1630.1661699999997</v>
      </c>
      <c r="O6" s="2">
        <v>30</v>
      </c>
      <c r="P6" s="2" t="s">
        <v>822</v>
      </c>
      <c r="Q6" s="4">
        <f>IF(AND(tblData[[#This Row],[Readmitted_Flag]]=TRUE,tblData[[#This Row],[Days_to_Readmission]]&lt;=30),1,0)</f>
        <v>0</v>
      </c>
    </row>
    <row r="7" spans="1:17" x14ac:dyDescent="0.4">
      <c r="A7" s="2" t="s">
        <v>5</v>
      </c>
      <c r="B7" s="3">
        <v>45555</v>
      </c>
      <c r="C7" s="3">
        <v>45561</v>
      </c>
      <c r="D7" s="4">
        <f>tblData[[#This Row],[Discharge_Date]]-tblData[[#This Row],[Admission_Date]]</f>
        <v>6</v>
      </c>
      <c r="E7" s="2" t="s">
        <v>804</v>
      </c>
      <c r="F7" s="2" t="s">
        <v>809</v>
      </c>
      <c r="G7" s="2" t="s">
        <v>815</v>
      </c>
      <c r="H7" s="2" t="s">
        <v>818</v>
      </c>
      <c r="I7" s="2" t="b">
        <v>0</v>
      </c>
      <c r="K7" s="2">
        <v>82</v>
      </c>
      <c r="L7" s="5">
        <v>4797.7700000000004</v>
      </c>
      <c r="M7" s="6">
        <v>0.55000000000000004</v>
      </c>
      <c r="N7" s="5">
        <f>tblData[[#This Row],[Total_Charges_USD]]*tblData[[#This Row],[Quality_Score_Index]]</f>
        <v>2638.7735000000002</v>
      </c>
      <c r="O7" s="2">
        <v>83</v>
      </c>
      <c r="P7" s="2" t="s">
        <v>822</v>
      </c>
      <c r="Q7" s="4">
        <f>IF(AND(tblData[[#This Row],[Readmitted_Flag]]=TRUE,tblData[[#This Row],[Days_to_Readmission]]&lt;=30),1,0)</f>
        <v>0</v>
      </c>
    </row>
    <row r="8" spans="1:17" x14ac:dyDescent="0.4">
      <c r="A8" s="2" t="s">
        <v>6</v>
      </c>
      <c r="B8" s="3">
        <v>45111</v>
      </c>
      <c r="C8" s="3">
        <v>45117</v>
      </c>
      <c r="D8" s="4">
        <f>tblData[[#This Row],[Discharge_Date]]-tblData[[#This Row],[Admission_Date]]</f>
        <v>6</v>
      </c>
      <c r="E8" s="2" t="s">
        <v>802</v>
      </c>
      <c r="F8" s="2" t="s">
        <v>808</v>
      </c>
      <c r="G8" s="2" t="s">
        <v>814</v>
      </c>
      <c r="H8" s="2" t="s">
        <v>819</v>
      </c>
      <c r="I8" s="2" t="b">
        <v>0</v>
      </c>
      <c r="K8" s="2">
        <v>100</v>
      </c>
      <c r="L8" s="5">
        <v>11629.09</v>
      </c>
      <c r="M8" s="6">
        <v>0.371</v>
      </c>
      <c r="N8" s="5">
        <f>tblData[[#This Row],[Total_Charges_USD]]*tblData[[#This Row],[Quality_Score_Index]]</f>
        <v>4314.39239</v>
      </c>
      <c r="O8" s="2">
        <v>69</v>
      </c>
      <c r="P8" s="2" t="s">
        <v>823</v>
      </c>
      <c r="Q8" s="4">
        <f>IF(AND(tblData[[#This Row],[Readmitted_Flag]]=TRUE,tblData[[#This Row],[Days_to_Readmission]]&lt;=30),1,0)</f>
        <v>0</v>
      </c>
    </row>
    <row r="9" spans="1:17" x14ac:dyDescent="0.4">
      <c r="A9" s="2" t="s">
        <v>7</v>
      </c>
      <c r="B9" s="3">
        <v>45635</v>
      </c>
      <c r="C9" s="3">
        <v>45639</v>
      </c>
      <c r="D9" s="4">
        <f>tblData[[#This Row],[Discharge_Date]]-tblData[[#This Row],[Admission_Date]]</f>
        <v>4</v>
      </c>
      <c r="E9" s="2" t="s">
        <v>805</v>
      </c>
      <c r="F9" s="2" t="s">
        <v>808</v>
      </c>
      <c r="G9" s="2" t="s">
        <v>814</v>
      </c>
      <c r="H9" s="2" t="s">
        <v>820</v>
      </c>
      <c r="I9" s="2" t="b">
        <v>0</v>
      </c>
      <c r="K9" s="2">
        <v>85.3</v>
      </c>
      <c r="L9" s="5">
        <v>15925.81</v>
      </c>
      <c r="M9" s="6">
        <v>0.57499999999999996</v>
      </c>
      <c r="N9" s="5">
        <f>tblData[[#This Row],[Total_Charges_USD]]*tblData[[#This Row],[Quality_Score_Index]]</f>
        <v>9157.3407499999994</v>
      </c>
      <c r="O9" s="2">
        <v>59</v>
      </c>
      <c r="P9" s="2" t="s">
        <v>823</v>
      </c>
      <c r="Q9" s="4">
        <f>IF(AND(tblData[[#This Row],[Readmitted_Flag]]=TRUE,tblData[[#This Row],[Days_to_Readmission]]&lt;=30),1,0)</f>
        <v>0</v>
      </c>
    </row>
    <row r="10" spans="1:17" x14ac:dyDescent="0.4">
      <c r="A10" s="2" t="s">
        <v>8</v>
      </c>
      <c r="B10" s="3">
        <v>45075</v>
      </c>
      <c r="C10" s="3">
        <v>45079</v>
      </c>
      <c r="D10" s="4">
        <f>tblData[[#This Row],[Discharge_Date]]-tblData[[#This Row],[Admission_Date]]</f>
        <v>4</v>
      </c>
      <c r="E10" s="2" t="s">
        <v>805</v>
      </c>
      <c r="F10" s="2" t="s">
        <v>808</v>
      </c>
      <c r="G10" s="2" t="s">
        <v>813</v>
      </c>
      <c r="H10" s="2" t="s">
        <v>820</v>
      </c>
      <c r="I10" s="2" t="b">
        <v>0</v>
      </c>
      <c r="K10" s="2">
        <v>89.7</v>
      </c>
      <c r="L10" s="5">
        <v>34716.050000000003</v>
      </c>
      <c r="M10" s="6">
        <v>0.59099999999999997</v>
      </c>
      <c r="N10" s="5">
        <f>tblData[[#This Row],[Total_Charges_USD]]*tblData[[#This Row],[Quality_Score_Index]]</f>
        <v>20517.185550000002</v>
      </c>
      <c r="O10" s="2">
        <v>62</v>
      </c>
      <c r="P10" s="2" t="s">
        <v>822</v>
      </c>
      <c r="Q10" s="4">
        <f>IF(AND(tblData[[#This Row],[Readmitted_Flag]]=TRUE,tblData[[#This Row],[Days_to_Readmission]]&lt;=30),1,0)</f>
        <v>0</v>
      </c>
    </row>
    <row r="11" spans="1:17" x14ac:dyDescent="0.4">
      <c r="A11" s="2" t="s">
        <v>9</v>
      </c>
      <c r="B11" s="3">
        <v>45121</v>
      </c>
      <c r="C11" s="3">
        <v>45127</v>
      </c>
      <c r="D11" s="4">
        <f>tblData[[#This Row],[Discharge_Date]]-tblData[[#This Row],[Admission_Date]]</f>
        <v>6</v>
      </c>
      <c r="E11" s="2" t="s">
        <v>805</v>
      </c>
      <c r="F11" s="2" t="s">
        <v>810</v>
      </c>
      <c r="G11" s="2" t="s">
        <v>814</v>
      </c>
      <c r="H11" s="2" t="s">
        <v>818</v>
      </c>
      <c r="I11" s="2" t="b">
        <v>0</v>
      </c>
      <c r="K11" s="2">
        <v>98.4</v>
      </c>
      <c r="L11" s="5">
        <v>25185.91</v>
      </c>
      <c r="M11" s="6">
        <v>0.45900000000000002</v>
      </c>
      <c r="N11" s="5">
        <f>tblData[[#This Row],[Total_Charges_USD]]*tblData[[#This Row],[Quality_Score_Index]]</f>
        <v>11560.332690000001</v>
      </c>
      <c r="O11" s="2">
        <v>85</v>
      </c>
      <c r="P11" s="2" t="s">
        <v>823</v>
      </c>
      <c r="Q11" s="4">
        <f>IF(AND(tblData[[#This Row],[Readmitted_Flag]]=TRUE,tblData[[#This Row],[Days_to_Readmission]]&lt;=30),1,0)</f>
        <v>0</v>
      </c>
    </row>
    <row r="12" spans="1:17" x14ac:dyDescent="0.4">
      <c r="A12" s="2" t="s">
        <v>10</v>
      </c>
      <c r="B12" s="3">
        <v>45454</v>
      </c>
      <c r="C12" s="3">
        <v>45458</v>
      </c>
      <c r="D12" s="4">
        <f>tblData[[#This Row],[Discharge_Date]]-tblData[[#This Row],[Admission_Date]]</f>
        <v>4</v>
      </c>
      <c r="E12" s="2" t="s">
        <v>805</v>
      </c>
      <c r="F12" s="2" t="s">
        <v>811</v>
      </c>
      <c r="G12" s="2" t="s">
        <v>816</v>
      </c>
      <c r="H12" s="2" t="s">
        <v>820</v>
      </c>
      <c r="I12" s="2" t="b">
        <v>0</v>
      </c>
      <c r="K12" s="2">
        <v>83.4</v>
      </c>
      <c r="L12" s="5">
        <v>18503.55</v>
      </c>
      <c r="M12" s="6">
        <v>0.57699999999999996</v>
      </c>
      <c r="N12" s="5">
        <f>tblData[[#This Row],[Total_Charges_USD]]*tblData[[#This Row],[Quality_Score_Index]]</f>
        <v>10676.548349999999</v>
      </c>
      <c r="O12" s="2">
        <v>67</v>
      </c>
      <c r="P12" s="2" t="s">
        <v>823</v>
      </c>
      <c r="Q12" s="4">
        <f>IF(AND(tblData[[#This Row],[Readmitted_Flag]]=TRUE,tblData[[#This Row],[Days_to_Readmission]]&lt;=30),1,0)</f>
        <v>0</v>
      </c>
    </row>
    <row r="13" spans="1:17" x14ac:dyDescent="0.4">
      <c r="A13" s="2" t="s">
        <v>11</v>
      </c>
      <c r="B13" s="3">
        <v>45198</v>
      </c>
      <c r="C13" s="3">
        <v>45202</v>
      </c>
      <c r="D13" s="4">
        <f>tblData[[#This Row],[Discharge_Date]]-tblData[[#This Row],[Admission_Date]]</f>
        <v>4</v>
      </c>
      <c r="E13" s="2" t="s">
        <v>803</v>
      </c>
      <c r="F13" s="2" t="s">
        <v>807</v>
      </c>
      <c r="G13" s="2" t="s">
        <v>814</v>
      </c>
      <c r="H13" s="2" t="s">
        <v>818</v>
      </c>
      <c r="I13" s="2" t="b">
        <v>0</v>
      </c>
      <c r="K13" s="2">
        <v>76.599999999999994</v>
      </c>
      <c r="L13" s="5">
        <v>21508.85</v>
      </c>
      <c r="M13" s="6">
        <v>0.40400000000000003</v>
      </c>
      <c r="N13" s="5">
        <f>tblData[[#This Row],[Total_Charges_USD]]*tblData[[#This Row],[Quality_Score_Index]]</f>
        <v>8689.5753999999997</v>
      </c>
      <c r="O13" s="2">
        <v>60</v>
      </c>
      <c r="P13" s="2" t="s">
        <v>823</v>
      </c>
      <c r="Q13" s="4">
        <f>IF(AND(tblData[[#This Row],[Readmitted_Flag]]=TRUE,tblData[[#This Row],[Days_to_Readmission]]&lt;=30),1,0)</f>
        <v>0</v>
      </c>
    </row>
    <row r="14" spans="1:17" x14ac:dyDescent="0.4">
      <c r="A14" s="2" t="s">
        <v>12</v>
      </c>
      <c r="B14" s="3">
        <v>45575</v>
      </c>
      <c r="C14" s="3">
        <v>45578</v>
      </c>
      <c r="D14" s="4">
        <f>tblData[[#This Row],[Discharge_Date]]-tblData[[#This Row],[Admission_Date]]</f>
        <v>3</v>
      </c>
      <c r="E14" s="2" t="s">
        <v>803</v>
      </c>
      <c r="F14" s="2" t="s">
        <v>810</v>
      </c>
      <c r="G14" s="2" t="s">
        <v>814</v>
      </c>
      <c r="H14" s="2" t="s">
        <v>820</v>
      </c>
      <c r="I14" s="2" t="b">
        <v>0</v>
      </c>
      <c r="K14" s="2">
        <v>80.7</v>
      </c>
      <c r="L14" s="5">
        <v>14594.46</v>
      </c>
      <c r="M14" s="6">
        <v>0.379</v>
      </c>
      <c r="N14" s="5">
        <f>tblData[[#This Row],[Total_Charges_USD]]*tblData[[#This Row],[Quality_Score_Index]]</f>
        <v>5531.3003399999998</v>
      </c>
      <c r="O14" s="2">
        <v>71</v>
      </c>
      <c r="P14" s="2" t="s">
        <v>823</v>
      </c>
      <c r="Q14" s="4">
        <f>IF(AND(tblData[[#This Row],[Readmitted_Flag]]=TRUE,tblData[[#This Row],[Days_to_Readmission]]&lt;=30),1,0)</f>
        <v>0</v>
      </c>
    </row>
    <row r="15" spans="1:17" x14ac:dyDescent="0.4">
      <c r="A15" s="2" t="s">
        <v>13</v>
      </c>
      <c r="B15" s="3">
        <v>45277</v>
      </c>
      <c r="C15" s="3">
        <v>45287</v>
      </c>
      <c r="D15" s="4">
        <f>tblData[[#This Row],[Discharge_Date]]-tblData[[#This Row],[Admission_Date]]</f>
        <v>10</v>
      </c>
      <c r="E15" s="2" t="s">
        <v>806</v>
      </c>
      <c r="F15" s="2" t="s">
        <v>809</v>
      </c>
      <c r="G15" s="2" t="s">
        <v>814</v>
      </c>
      <c r="H15" s="2" t="s">
        <v>819</v>
      </c>
      <c r="I15" s="2" t="b">
        <v>0</v>
      </c>
      <c r="K15" s="2">
        <v>76.2</v>
      </c>
      <c r="L15" s="5">
        <v>21165.33</v>
      </c>
      <c r="M15" s="6">
        <v>0.54</v>
      </c>
      <c r="N15" s="5">
        <f>tblData[[#This Row],[Total_Charges_USD]]*tblData[[#This Row],[Quality_Score_Index]]</f>
        <v>11429.278200000002</v>
      </c>
      <c r="O15" s="2">
        <v>52</v>
      </c>
      <c r="P15" s="2" t="s">
        <v>822</v>
      </c>
      <c r="Q15" s="4">
        <f>IF(AND(tblData[[#This Row],[Readmitted_Flag]]=TRUE,tblData[[#This Row],[Days_to_Readmission]]&lt;=30),1,0)</f>
        <v>0</v>
      </c>
    </row>
    <row r="16" spans="1:17" x14ac:dyDescent="0.4">
      <c r="A16" s="2" t="s">
        <v>14</v>
      </c>
      <c r="B16" s="3">
        <v>45630</v>
      </c>
      <c r="C16" s="3">
        <v>45633</v>
      </c>
      <c r="D16" s="4">
        <f>tblData[[#This Row],[Discharge_Date]]-tblData[[#This Row],[Admission_Date]]</f>
        <v>3</v>
      </c>
      <c r="E16" s="2" t="s">
        <v>803</v>
      </c>
      <c r="F16" s="2" t="s">
        <v>810</v>
      </c>
      <c r="G16" s="2" t="s">
        <v>814</v>
      </c>
      <c r="H16" s="2" t="s">
        <v>819</v>
      </c>
      <c r="I16" s="2" t="b">
        <v>0</v>
      </c>
      <c r="K16" s="2">
        <v>74</v>
      </c>
      <c r="L16" s="5">
        <v>16905.63</v>
      </c>
      <c r="M16" s="6">
        <v>0.69599999999999995</v>
      </c>
      <c r="N16" s="5">
        <f>tblData[[#This Row],[Total_Charges_USD]]*tblData[[#This Row],[Quality_Score_Index]]</f>
        <v>11766.31848</v>
      </c>
      <c r="O16" s="2">
        <v>78</v>
      </c>
      <c r="P16" s="2" t="s">
        <v>822</v>
      </c>
      <c r="Q16" s="4">
        <f>IF(AND(tblData[[#This Row],[Readmitted_Flag]]=TRUE,tblData[[#This Row],[Days_to_Readmission]]&lt;=30),1,0)</f>
        <v>0</v>
      </c>
    </row>
    <row r="17" spans="1:17" x14ac:dyDescent="0.4">
      <c r="A17" s="2" t="s">
        <v>15</v>
      </c>
      <c r="B17" s="3">
        <v>45023</v>
      </c>
      <c r="C17" s="3">
        <v>45029</v>
      </c>
      <c r="D17" s="4">
        <f>tblData[[#This Row],[Discharge_Date]]-tblData[[#This Row],[Admission_Date]]</f>
        <v>6</v>
      </c>
      <c r="E17" s="2" t="s">
        <v>802</v>
      </c>
      <c r="F17" s="2" t="s">
        <v>809</v>
      </c>
      <c r="G17" s="2" t="s">
        <v>814</v>
      </c>
      <c r="H17" s="2" t="s">
        <v>818</v>
      </c>
      <c r="I17" s="2" t="b">
        <v>0</v>
      </c>
      <c r="K17" s="2">
        <v>85.7</v>
      </c>
      <c r="L17" s="5">
        <v>7299.61</v>
      </c>
      <c r="M17" s="6">
        <v>0.436</v>
      </c>
      <c r="N17" s="5">
        <f>tblData[[#This Row],[Total_Charges_USD]]*tblData[[#This Row],[Quality_Score_Index]]</f>
        <v>3182.6299599999998</v>
      </c>
      <c r="O17" s="2">
        <v>67</v>
      </c>
      <c r="P17" s="2" t="s">
        <v>823</v>
      </c>
      <c r="Q17" s="4">
        <f>IF(AND(tblData[[#This Row],[Readmitted_Flag]]=TRUE,tblData[[#This Row],[Days_to_Readmission]]&lt;=30),1,0)</f>
        <v>0</v>
      </c>
    </row>
    <row r="18" spans="1:17" x14ac:dyDescent="0.4">
      <c r="A18" s="2" t="s">
        <v>16</v>
      </c>
      <c r="B18" s="3">
        <v>45516</v>
      </c>
      <c r="C18" s="3">
        <v>45518</v>
      </c>
      <c r="D18" s="4">
        <f>tblData[[#This Row],[Discharge_Date]]-tblData[[#This Row],[Admission_Date]]</f>
        <v>2</v>
      </c>
      <c r="E18" s="2" t="s">
        <v>806</v>
      </c>
      <c r="F18" s="2" t="s">
        <v>807</v>
      </c>
      <c r="G18" s="2" t="s">
        <v>814</v>
      </c>
      <c r="H18" s="2" t="s">
        <v>820</v>
      </c>
      <c r="I18" s="2" t="b">
        <v>1</v>
      </c>
      <c r="J18" s="2">
        <v>30</v>
      </c>
      <c r="K18" s="2">
        <v>73.900000000000006</v>
      </c>
      <c r="L18" s="5">
        <v>10358.42</v>
      </c>
      <c r="M18" s="6">
        <v>0.67700000000000005</v>
      </c>
      <c r="N18" s="5">
        <f>tblData[[#This Row],[Total_Charges_USD]]*tblData[[#This Row],[Quality_Score_Index]]</f>
        <v>7012.6503400000001</v>
      </c>
      <c r="O18" s="2">
        <v>54</v>
      </c>
      <c r="P18" s="2" t="s">
        <v>823</v>
      </c>
      <c r="Q18" s="4">
        <f>IF(AND(tblData[[#This Row],[Readmitted_Flag]]=TRUE,tblData[[#This Row],[Days_to_Readmission]]&lt;=30),1,0)</f>
        <v>1</v>
      </c>
    </row>
    <row r="19" spans="1:17" x14ac:dyDescent="0.4">
      <c r="A19" s="2" t="s">
        <v>17</v>
      </c>
      <c r="B19" s="3">
        <v>44978</v>
      </c>
      <c r="C19" s="3">
        <v>44983</v>
      </c>
      <c r="D19" s="4">
        <f>tblData[[#This Row],[Discharge_Date]]-tblData[[#This Row],[Admission_Date]]</f>
        <v>5</v>
      </c>
      <c r="E19" s="2" t="s">
        <v>803</v>
      </c>
      <c r="F19" s="2" t="s">
        <v>809</v>
      </c>
      <c r="G19" s="2" t="s">
        <v>815</v>
      </c>
      <c r="H19" s="2" t="s">
        <v>820</v>
      </c>
      <c r="I19" s="2" t="b">
        <v>0</v>
      </c>
      <c r="K19" s="2">
        <v>79.099999999999994</v>
      </c>
      <c r="L19" s="5">
        <v>26639.78</v>
      </c>
      <c r="M19" s="6">
        <v>0.63900000000000001</v>
      </c>
      <c r="N19" s="5">
        <f>tblData[[#This Row],[Total_Charges_USD]]*tblData[[#This Row],[Quality_Score_Index]]</f>
        <v>17022.81942</v>
      </c>
      <c r="O19" s="2">
        <v>76</v>
      </c>
      <c r="P19" s="2" t="s">
        <v>823</v>
      </c>
      <c r="Q19" s="4">
        <f>IF(AND(tblData[[#This Row],[Readmitted_Flag]]=TRUE,tblData[[#This Row],[Days_to_Readmission]]&lt;=30),1,0)</f>
        <v>0</v>
      </c>
    </row>
    <row r="20" spans="1:17" x14ac:dyDescent="0.4">
      <c r="A20" s="2" t="s">
        <v>18</v>
      </c>
      <c r="B20" s="3">
        <v>45602</v>
      </c>
      <c r="C20" s="3">
        <v>45616</v>
      </c>
      <c r="D20" s="4">
        <f>tblData[[#This Row],[Discharge_Date]]-tblData[[#This Row],[Admission_Date]]</f>
        <v>14</v>
      </c>
      <c r="E20" s="2" t="s">
        <v>802</v>
      </c>
      <c r="F20" s="2" t="s">
        <v>808</v>
      </c>
      <c r="G20" s="2" t="s">
        <v>816</v>
      </c>
      <c r="H20" s="2" t="s">
        <v>818</v>
      </c>
      <c r="I20" s="2" t="b">
        <v>0</v>
      </c>
      <c r="K20" s="2">
        <v>90.3</v>
      </c>
      <c r="L20" s="5">
        <v>6670.57</v>
      </c>
      <c r="M20" s="6">
        <v>0.53300000000000003</v>
      </c>
      <c r="N20" s="5">
        <f>tblData[[#This Row],[Total_Charges_USD]]*tblData[[#This Row],[Quality_Score_Index]]</f>
        <v>3555.41381</v>
      </c>
      <c r="O20" s="2">
        <v>85</v>
      </c>
      <c r="P20" s="2" t="s">
        <v>822</v>
      </c>
      <c r="Q20" s="4">
        <f>IF(AND(tblData[[#This Row],[Readmitted_Flag]]=TRUE,tblData[[#This Row],[Days_to_Readmission]]&lt;=30),1,0)</f>
        <v>0</v>
      </c>
    </row>
    <row r="21" spans="1:17" x14ac:dyDescent="0.4">
      <c r="A21" s="2" t="s">
        <v>19</v>
      </c>
      <c r="B21" s="3">
        <v>45011</v>
      </c>
      <c r="C21" s="3">
        <v>45017</v>
      </c>
      <c r="D21" s="4">
        <f>tblData[[#This Row],[Discharge_Date]]-tblData[[#This Row],[Admission_Date]]</f>
        <v>6</v>
      </c>
      <c r="E21" s="2" t="s">
        <v>800</v>
      </c>
      <c r="F21" s="2" t="s">
        <v>812</v>
      </c>
      <c r="G21" s="2" t="s">
        <v>814</v>
      </c>
      <c r="H21" s="2" t="s">
        <v>818</v>
      </c>
      <c r="I21" s="2" t="b">
        <v>1</v>
      </c>
      <c r="J21" s="2">
        <v>30</v>
      </c>
      <c r="K21" s="2">
        <v>88.4</v>
      </c>
      <c r="L21" s="5">
        <v>12809.8</v>
      </c>
      <c r="M21" s="6">
        <v>0.48899999999999999</v>
      </c>
      <c r="N21" s="5">
        <f>tblData[[#This Row],[Total_Charges_USD]]*tblData[[#This Row],[Quality_Score_Index]]</f>
        <v>6263.9921999999997</v>
      </c>
      <c r="O21" s="2">
        <v>76</v>
      </c>
      <c r="P21" s="2" t="s">
        <v>823</v>
      </c>
      <c r="Q21" s="4">
        <f>IF(AND(tblData[[#This Row],[Readmitted_Flag]]=TRUE,tblData[[#This Row],[Days_to_Readmission]]&lt;=30),1,0)</f>
        <v>1</v>
      </c>
    </row>
    <row r="22" spans="1:17" x14ac:dyDescent="0.4">
      <c r="A22" s="2" t="s">
        <v>20</v>
      </c>
      <c r="B22" s="3">
        <v>45054</v>
      </c>
      <c r="C22" s="3">
        <v>45059</v>
      </c>
      <c r="D22" s="4">
        <f>tblData[[#This Row],[Discharge_Date]]-tblData[[#This Row],[Admission_Date]]</f>
        <v>5</v>
      </c>
      <c r="E22" s="2" t="s">
        <v>802</v>
      </c>
      <c r="F22" s="2" t="s">
        <v>808</v>
      </c>
      <c r="G22" s="2" t="s">
        <v>814</v>
      </c>
      <c r="H22" s="2" t="s">
        <v>819</v>
      </c>
      <c r="I22" s="2" t="b">
        <v>0</v>
      </c>
      <c r="K22" s="2">
        <v>91.3</v>
      </c>
      <c r="L22" s="5">
        <v>13770.98</v>
      </c>
      <c r="M22" s="6">
        <v>0.61499999999999999</v>
      </c>
      <c r="N22" s="5">
        <f>tblData[[#This Row],[Total_Charges_USD]]*tblData[[#This Row],[Quality_Score_Index]]</f>
        <v>8469.1526999999987</v>
      </c>
      <c r="O22" s="2">
        <v>73</v>
      </c>
      <c r="P22" s="2" t="s">
        <v>823</v>
      </c>
      <c r="Q22" s="4">
        <f>IF(AND(tblData[[#This Row],[Readmitted_Flag]]=TRUE,tblData[[#This Row],[Days_to_Readmission]]&lt;=30),1,0)</f>
        <v>0</v>
      </c>
    </row>
    <row r="23" spans="1:17" x14ac:dyDescent="0.4">
      <c r="A23" s="2" t="s">
        <v>21</v>
      </c>
      <c r="B23" s="3">
        <v>45404</v>
      </c>
      <c r="C23" s="3">
        <v>45407</v>
      </c>
      <c r="D23" s="4">
        <f>tblData[[#This Row],[Discharge_Date]]-tblData[[#This Row],[Admission_Date]]</f>
        <v>3</v>
      </c>
      <c r="E23" s="2" t="s">
        <v>803</v>
      </c>
      <c r="F23" s="2" t="s">
        <v>810</v>
      </c>
      <c r="G23" s="2" t="s">
        <v>814</v>
      </c>
      <c r="H23" s="2" t="s">
        <v>820</v>
      </c>
      <c r="I23" s="2" t="b">
        <v>0</v>
      </c>
      <c r="K23" s="2">
        <v>86.4</v>
      </c>
      <c r="L23" s="5">
        <v>29187.5</v>
      </c>
      <c r="M23" s="6">
        <v>0.61399999999999999</v>
      </c>
      <c r="N23" s="5">
        <f>tblData[[#This Row],[Total_Charges_USD]]*tblData[[#This Row],[Quality_Score_Index]]</f>
        <v>17921.125</v>
      </c>
      <c r="O23" s="2">
        <v>44</v>
      </c>
      <c r="P23" s="2" t="s">
        <v>822</v>
      </c>
      <c r="Q23" s="4">
        <f>IF(AND(tblData[[#This Row],[Readmitted_Flag]]=TRUE,tblData[[#This Row],[Days_to_Readmission]]&lt;=30),1,0)</f>
        <v>0</v>
      </c>
    </row>
    <row r="24" spans="1:17" x14ac:dyDescent="0.4">
      <c r="A24" s="2" t="s">
        <v>22</v>
      </c>
      <c r="B24" s="3">
        <v>45249</v>
      </c>
      <c r="C24" s="3">
        <v>45252</v>
      </c>
      <c r="D24" s="4">
        <f>tblData[[#This Row],[Discharge_Date]]-tblData[[#This Row],[Admission_Date]]</f>
        <v>3</v>
      </c>
      <c r="E24" s="2" t="s">
        <v>800</v>
      </c>
      <c r="F24" s="2" t="s">
        <v>810</v>
      </c>
      <c r="G24" s="2" t="s">
        <v>813</v>
      </c>
      <c r="H24" s="2" t="s">
        <v>818</v>
      </c>
      <c r="I24" s="2" t="b">
        <v>0</v>
      </c>
      <c r="K24" s="2">
        <v>76.5</v>
      </c>
      <c r="L24" s="5">
        <v>25937.52</v>
      </c>
      <c r="M24" s="6">
        <v>0.69899999999999995</v>
      </c>
      <c r="N24" s="5">
        <f>tblData[[#This Row],[Total_Charges_USD]]*tblData[[#This Row],[Quality_Score_Index]]</f>
        <v>18130.32648</v>
      </c>
      <c r="O24" s="2">
        <v>60</v>
      </c>
      <c r="P24" s="2" t="s">
        <v>822</v>
      </c>
      <c r="Q24" s="4">
        <f>IF(AND(tblData[[#This Row],[Readmitted_Flag]]=TRUE,tblData[[#This Row],[Days_to_Readmission]]&lt;=30),1,0)</f>
        <v>0</v>
      </c>
    </row>
    <row r="25" spans="1:17" x14ac:dyDescent="0.4">
      <c r="A25" s="2" t="s">
        <v>23</v>
      </c>
      <c r="B25" s="3">
        <v>45363</v>
      </c>
      <c r="C25" s="3">
        <v>45367</v>
      </c>
      <c r="D25" s="4">
        <f>tblData[[#This Row],[Discharge_Date]]-tblData[[#This Row],[Admission_Date]]</f>
        <v>4</v>
      </c>
      <c r="E25" s="2" t="s">
        <v>805</v>
      </c>
      <c r="F25" s="2" t="s">
        <v>809</v>
      </c>
      <c r="G25" s="2" t="s">
        <v>813</v>
      </c>
      <c r="H25" s="2" t="s">
        <v>820</v>
      </c>
      <c r="I25" s="2" t="b">
        <v>0</v>
      </c>
      <c r="K25" s="2">
        <v>67.099999999999994</v>
      </c>
      <c r="L25" s="5">
        <v>12984.68</v>
      </c>
      <c r="M25" s="6">
        <v>0.69599999999999995</v>
      </c>
      <c r="N25" s="5">
        <f>tblData[[#This Row],[Total_Charges_USD]]*tblData[[#This Row],[Quality_Score_Index]]</f>
        <v>9037.3372799999997</v>
      </c>
      <c r="O25" s="2">
        <v>61</v>
      </c>
      <c r="P25" s="2" t="s">
        <v>823</v>
      </c>
      <c r="Q25" s="4">
        <f>IF(AND(tblData[[#This Row],[Readmitted_Flag]]=TRUE,tblData[[#This Row],[Days_to_Readmission]]&lt;=30),1,0)</f>
        <v>0</v>
      </c>
    </row>
    <row r="26" spans="1:17" x14ac:dyDescent="0.4">
      <c r="A26" s="2" t="s">
        <v>24</v>
      </c>
      <c r="B26" s="3">
        <v>45288</v>
      </c>
      <c r="C26" s="3">
        <v>45289</v>
      </c>
      <c r="D26" s="4">
        <f>tblData[[#This Row],[Discharge_Date]]-tblData[[#This Row],[Admission_Date]]</f>
        <v>1</v>
      </c>
      <c r="E26" s="2" t="s">
        <v>805</v>
      </c>
      <c r="F26" s="2" t="s">
        <v>808</v>
      </c>
      <c r="G26" s="2" t="s">
        <v>814</v>
      </c>
      <c r="H26" s="2" t="s">
        <v>818</v>
      </c>
      <c r="I26" s="2" t="b">
        <v>1</v>
      </c>
      <c r="J26" s="2">
        <v>7</v>
      </c>
      <c r="K26" s="2">
        <v>79.099999999999994</v>
      </c>
      <c r="L26" s="5">
        <v>30645.29</v>
      </c>
      <c r="M26" s="6">
        <v>0.47199999999999998</v>
      </c>
      <c r="N26" s="5">
        <f>tblData[[#This Row],[Total_Charges_USD]]*tblData[[#This Row],[Quality_Score_Index]]</f>
        <v>14464.576880000001</v>
      </c>
      <c r="O26" s="2">
        <v>75</v>
      </c>
      <c r="P26" s="2" t="s">
        <v>823</v>
      </c>
      <c r="Q26" s="4">
        <f>IF(AND(tblData[[#This Row],[Readmitted_Flag]]=TRUE,tblData[[#This Row],[Days_to_Readmission]]&lt;=30),1,0)</f>
        <v>1</v>
      </c>
    </row>
    <row r="27" spans="1:17" x14ac:dyDescent="0.4">
      <c r="A27" s="2" t="s">
        <v>25</v>
      </c>
      <c r="B27" s="3">
        <v>45089</v>
      </c>
      <c r="C27" s="3">
        <v>45095</v>
      </c>
      <c r="D27" s="4">
        <f>tblData[[#This Row],[Discharge_Date]]-tblData[[#This Row],[Admission_Date]]</f>
        <v>6</v>
      </c>
      <c r="E27" s="2" t="s">
        <v>800</v>
      </c>
      <c r="F27" s="2" t="s">
        <v>808</v>
      </c>
      <c r="G27" s="2" t="s">
        <v>815</v>
      </c>
      <c r="H27" s="2" t="s">
        <v>818</v>
      </c>
      <c r="I27" s="2" t="b">
        <v>0</v>
      </c>
      <c r="K27" s="2">
        <v>77.3</v>
      </c>
      <c r="L27" s="5">
        <v>28878.01</v>
      </c>
      <c r="M27" s="6">
        <v>0.52800000000000002</v>
      </c>
      <c r="N27" s="5">
        <f>tblData[[#This Row],[Total_Charges_USD]]*tblData[[#This Row],[Quality_Score_Index]]</f>
        <v>15247.58928</v>
      </c>
      <c r="O27" s="2">
        <v>71</v>
      </c>
      <c r="P27" s="2" t="s">
        <v>823</v>
      </c>
      <c r="Q27" s="4">
        <f>IF(AND(tblData[[#This Row],[Readmitted_Flag]]=TRUE,tblData[[#This Row],[Days_to_Readmission]]&lt;=30),1,0)</f>
        <v>0</v>
      </c>
    </row>
    <row r="28" spans="1:17" x14ac:dyDescent="0.4">
      <c r="A28" s="2" t="s">
        <v>26</v>
      </c>
      <c r="B28" s="3">
        <v>45079</v>
      </c>
      <c r="C28" s="3">
        <v>45083</v>
      </c>
      <c r="D28" s="4">
        <f>tblData[[#This Row],[Discharge_Date]]-tblData[[#This Row],[Admission_Date]]</f>
        <v>4</v>
      </c>
      <c r="E28" s="2" t="s">
        <v>805</v>
      </c>
      <c r="F28" s="2" t="s">
        <v>808</v>
      </c>
      <c r="G28" s="2" t="s">
        <v>814</v>
      </c>
      <c r="H28" s="2" t="s">
        <v>820</v>
      </c>
      <c r="I28" s="2" t="b">
        <v>0</v>
      </c>
      <c r="K28" s="2">
        <v>96.2</v>
      </c>
      <c r="L28" s="5">
        <v>9888.2999999999993</v>
      </c>
      <c r="M28" s="6">
        <v>0.43099999999999999</v>
      </c>
      <c r="N28" s="5">
        <f>tblData[[#This Row],[Total_Charges_USD]]*tblData[[#This Row],[Quality_Score_Index]]</f>
        <v>4261.8572999999997</v>
      </c>
      <c r="O28" s="2">
        <v>41</v>
      </c>
      <c r="P28" s="2" t="s">
        <v>823</v>
      </c>
      <c r="Q28" s="4">
        <f>IF(AND(tblData[[#This Row],[Readmitted_Flag]]=TRUE,tblData[[#This Row],[Days_to_Readmission]]&lt;=30),1,0)</f>
        <v>0</v>
      </c>
    </row>
    <row r="29" spans="1:17" x14ac:dyDescent="0.4">
      <c r="A29" s="2" t="s">
        <v>27</v>
      </c>
      <c r="B29" s="3">
        <v>45163</v>
      </c>
      <c r="C29" s="3">
        <v>45168</v>
      </c>
      <c r="D29" s="4">
        <f>tblData[[#This Row],[Discharge_Date]]-tblData[[#This Row],[Admission_Date]]</f>
        <v>5</v>
      </c>
      <c r="E29" s="2" t="s">
        <v>800</v>
      </c>
      <c r="F29" s="2" t="s">
        <v>809</v>
      </c>
      <c r="G29" s="2" t="s">
        <v>814</v>
      </c>
      <c r="H29" s="2" t="s">
        <v>818</v>
      </c>
      <c r="I29" s="2" t="b">
        <v>0</v>
      </c>
      <c r="K29" s="2">
        <v>87.6</v>
      </c>
      <c r="L29" s="5">
        <v>14800.89</v>
      </c>
      <c r="M29" s="6">
        <v>0.55500000000000005</v>
      </c>
      <c r="N29" s="5">
        <f>tblData[[#This Row],[Total_Charges_USD]]*tblData[[#This Row],[Quality_Score_Index]]</f>
        <v>8214.49395</v>
      </c>
      <c r="O29" s="2">
        <v>54</v>
      </c>
      <c r="P29" s="2" t="s">
        <v>822</v>
      </c>
      <c r="Q29" s="4">
        <f>IF(AND(tblData[[#This Row],[Readmitted_Flag]]=TRUE,tblData[[#This Row],[Days_to_Readmission]]&lt;=30),1,0)</f>
        <v>0</v>
      </c>
    </row>
    <row r="30" spans="1:17" x14ac:dyDescent="0.4">
      <c r="A30" s="2" t="s">
        <v>28</v>
      </c>
      <c r="B30" s="3">
        <v>45019</v>
      </c>
      <c r="C30" s="3">
        <v>45024</v>
      </c>
      <c r="D30" s="4">
        <f>tblData[[#This Row],[Discharge_Date]]-tblData[[#This Row],[Admission_Date]]</f>
        <v>5</v>
      </c>
      <c r="E30" s="2" t="s">
        <v>800</v>
      </c>
      <c r="F30" s="2" t="s">
        <v>810</v>
      </c>
      <c r="G30" s="2" t="s">
        <v>814</v>
      </c>
      <c r="H30" s="2" t="s">
        <v>820</v>
      </c>
      <c r="I30" s="2" t="b">
        <v>0</v>
      </c>
      <c r="K30" s="2">
        <v>90.6</v>
      </c>
      <c r="L30" s="5">
        <v>20721.57</v>
      </c>
      <c r="M30" s="6">
        <v>0.443</v>
      </c>
      <c r="N30" s="5">
        <f>tblData[[#This Row],[Total_Charges_USD]]*tblData[[#This Row],[Quality_Score_Index]]</f>
        <v>9179.6555100000005</v>
      </c>
      <c r="O30" s="2">
        <v>78</v>
      </c>
      <c r="P30" s="2" t="s">
        <v>822</v>
      </c>
      <c r="Q30" s="4">
        <f>IF(AND(tblData[[#This Row],[Readmitted_Flag]]=TRUE,tblData[[#This Row],[Days_to_Readmission]]&lt;=30),1,0)</f>
        <v>0</v>
      </c>
    </row>
    <row r="31" spans="1:17" x14ac:dyDescent="0.4">
      <c r="A31" s="2" t="s">
        <v>29</v>
      </c>
      <c r="B31" s="3">
        <v>44993</v>
      </c>
      <c r="C31" s="3">
        <v>44998</v>
      </c>
      <c r="D31" s="4">
        <f>tblData[[#This Row],[Discharge_Date]]-tblData[[#This Row],[Admission_Date]]</f>
        <v>5</v>
      </c>
      <c r="E31" s="2" t="s">
        <v>800</v>
      </c>
      <c r="F31" s="2" t="s">
        <v>812</v>
      </c>
      <c r="G31" s="2" t="s">
        <v>814</v>
      </c>
      <c r="H31" s="2" t="s">
        <v>819</v>
      </c>
      <c r="I31" s="2" t="b">
        <v>0</v>
      </c>
      <c r="K31" s="2">
        <v>87.7</v>
      </c>
      <c r="L31" s="5">
        <v>20693.560000000001</v>
      </c>
      <c r="M31" s="6">
        <v>0.64</v>
      </c>
      <c r="N31" s="5">
        <f>tblData[[#This Row],[Total_Charges_USD]]*tblData[[#This Row],[Quality_Score_Index]]</f>
        <v>13243.878400000001</v>
      </c>
      <c r="O31" s="2">
        <v>47</v>
      </c>
      <c r="P31" s="2" t="s">
        <v>822</v>
      </c>
      <c r="Q31" s="4">
        <f>IF(AND(tblData[[#This Row],[Readmitted_Flag]]=TRUE,tblData[[#This Row],[Days_to_Readmission]]&lt;=30),1,0)</f>
        <v>0</v>
      </c>
    </row>
    <row r="32" spans="1:17" x14ac:dyDescent="0.4">
      <c r="A32" s="2" t="s">
        <v>30</v>
      </c>
      <c r="B32" s="3">
        <v>45214</v>
      </c>
      <c r="C32" s="3">
        <v>45218</v>
      </c>
      <c r="D32" s="4">
        <f>tblData[[#This Row],[Discharge_Date]]-tblData[[#This Row],[Admission_Date]]</f>
        <v>4</v>
      </c>
      <c r="E32" s="2" t="s">
        <v>802</v>
      </c>
      <c r="F32" s="2" t="s">
        <v>811</v>
      </c>
      <c r="G32" s="2" t="s">
        <v>814</v>
      </c>
      <c r="H32" s="2" t="s">
        <v>819</v>
      </c>
      <c r="I32" s="2" t="b">
        <v>0</v>
      </c>
      <c r="K32" s="2">
        <v>81</v>
      </c>
      <c r="L32" s="5">
        <v>9512.9599999999991</v>
      </c>
      <c r="M32" s="6">
        <v>0.69699999999999995</v>
      </c>
      <c r="N32" s="5">
        <f>tblData[[#This Row],[Total_Charges_USD]]*tblData[[#This Row],[Quality_Score_Index]]</f>
        <v>6630.5331199999991</v>
      </c>
      <c r="O32" s="2">
        <v>71</v>
      </c>
      <c r="P32" s="2" t="s">
        <v>823</v>
      </c>
      <c r="Q32" s="4">
        <f>IF(AND(tblData[[#This Row],[Readmitted_Flag]]=TRUE,tblData[[#This Row],[Days_to_Readmission]]&lt;=30),1,0)</f>
        <v>0</v>
      </c>
    </row>
    <row r="33" spans="1:17" x14ac:dyDescent="0.4">
      <c r="A33" s="2" t="s">
        <v>31</v>
      </c>
      <c r="B33" s="3">
        <v>44934</v>
      </c>
      <c r="C33" s="3">
        <v>44936</v>
      </c>
      <c r="D33" s="4">
        <f>tblData[[#This Row],[Discharge_Date]]-tblData[[#This Row],[Admission_Date]]</f>
        <v>2</v>
      </c>
      <c r="E33" s="2" t="s">
        <v>802</v>
      </c>
      <c r="F33" s="2" t="s">
        <v>807</v>
      </c>
      <c r="G33" s="2" t="s">
        <v>814</v>
      </c>
      <c r="H33" s="2" t="s">
        <v>820</v>
      </c>
      <c r="I33" s="2" t="b">
        <v>0</v>
      </c>
      <c r="K33" s="2">
        <v>90.6</v>
      </c>
      <c r="L33" s="5">
        <v>16336.2</v>
      </c>
      <c r="M33" s="6">
        <v>0.35199999999999998</v>
      </c>
      <c r="N33" s="5">
        <f>tblData[[#This Row],[Total_Charges_USD]]*tblData[[#This Row],[Quality_Score_Index]]</f>
        <v>5750.3423999999995</v>
      </c>
      <c r="O33" s="2">
        <v>44</v>
      </c>
      <c r="P33" s="2" t="s">
        <v>822</v>
      </c>
      <c r="Q33" s="4">
        <f>IF(AND(tblData[[#This Row],[Readmitted_Flag]]=TRUE,tblData[[#This Row],[Days_to_Readmission]]&lt;=30),1,0)</f>
        <v>0</v>
      </c>
    </row>
    <row r="34" spans="1:17" x14ac:dyDescent="0.4">
      <c r="A34" s="2" t="s">
        <v>32</v>
      </c>
      <c r="B34" s="3">
        <v>45530</v>
      </c>
      <c r="C34" s="3">
        <v>45544</v>
      </c>
      <c r="D34" s="4">
        <f>tblData[[#This Row],[Discharge_Date]]-tblData[[#This Row],[Admission_Date]]</f>
        <v>14</v>
      </c>
      <c r="E34" s="2" t="s">
        <v>800</v>
      </c>
      <c r="F34" s="2" t="s">
        <v>810</v>
      </c>
      <c r="G34" s="2" t="s">
        <v>813</v>
      </c>
      <c r="H34" s="2" t="s">
        <v>818</v>
      </c>
      <c r="I34" s="2" t="b">
        <v>0</v>
      </c>
      <c r="K34" s="2">
        <v>89.6</v>
      </c>
      <c r="L34" s="5">
        <v>37521.839999999997</v>
      </c>
      <c r="M34" s="6">
        <v>0.65700000000000003</v>
      </c>
      <c r="N34" s="5">
        <f>tblData[[#This Row],[Total_Charges_USD]]*tblData[[#This Row],[Quality_Score_Index]]</f>
        <v>24651.848879999998</v>
      </c>
      <c r="O34" s="2">
        <v>67</v>
      </c>
      <c r="P34" s="2" t="s">
        <v>822</v>
      </c>
      <c r="Q34" s="4">
        <f>IF(AND(tblData[[#This Row],[Readmitted_Flag]]=TRUE,tblData[[#This Row],[Days_to_Readmission]]&lt;=30),1,0)</f>
        <v>0</v>
      </c>
    </row>
    <row r="35" spans="1:17" x14ac:dyDescent="0.4">
      <c r="A35" s="2" t="s">
        <v>33</v>
      </c>
      <c r="B35" s="3">
        <v>45441</v>
      </c>
      <c r="C35" s="3">
        <v>45446</v>
      </c>
      <c r="D35" s="4">
        <f>tblData[[#This Row],[Discharge_Date]]-tblData[[#This Row],[Admission_Date]]</f>
        <v>5</v>
      </c>
      <c r="E35" s="2" t="s">
        <v>800</v>
      </c>
      <c r="F35" s="2" t="s">
        <v>807</v>
      </c>
      <c r="G35" s="2" t="s">
        <v>814</v>
      </c>
      <c r="H35" s="2" t="s">
        <v>819</v>
      </c>
      <c r="I35" s="2" t="b">
        <v>0</v>
      </c>
      <c r="K35" s="2">
        <v>98.6</v>
      </c>
      <c r="L35" s="5">
        <v>39205.599999999999</v>
      </c>
      <c r="M35" s="6">
        <v>0.56799999999999995</v>
      </c>
      <c r="N35" s="5">
        <f>tblData[[#This Row],[Total_Charges_USD]]*tblData[[#This Row],[Quality_Score_Index]]</f>
        <v>22268.780799999997</v>
      </c>
      <c r="O35" s="2">
        <v>81</v>
      </c>
      <c r="P35" s="2" t="s">
        <v>823</v>
      </c>
      <c r="Q35" s="4">
        <f>IF(AND(tblData[[#This Row],[Readmitted_Flag]]=TRUE,tblData[[#This Row],[Days_to_Readmission]]&lt;=30),1,0)</f>
        <v>0</v>
      </c>
    </row>
    <row r="36" spans="1:17" x14ac:dyDescent="0.4">
      <c r="A36" s="2" t="s">
        <v>34</v>
      </c>
      <c r="B36" s="3">
        <v>45141</v>
      </c>
      <c r="C36" s="3">
        <v>45146</v>
      </c>
      <c r="D36" s="4">
        <f>tblData[[#This Row],[Discharge_Date]]-tblData[[#This Row],[Admission_Date]]</f>
        <v>5</v>
      </c>
      <c r="E36" s="2" t="s">
        <v>806</v>
      </c>
      <c r="F36" s="2" t="s">
        <v>810</v>
      </c>
      <c r="G36" s="2" t="s">
        <v>814</v>
      </c>
      <c r="H36" s="2" t="s">
        <v>818</v>
      </c>
      <c r="I36" s="2" t="b">
        <v>0</v>
      </c>
      <c r="K36" s="2">
        <v>81.8</v>
      </c>
      <c r="L36" s="5">
        <v>17699.599999999999</v>
      </c>
      <c r="M36" s="6">
        <v>0.45300000000000001</v>
      </c>
      <c r="N36" s="5">
        <f>tblData[[#This Row],[Total_Charges_USD]]*tblData[[#This Row],[Quality_Score_Index]]</f>
        <v>8017.9187999999995</v>
      </c>
      <c r="O36" s="2">
        <v>79</v>
      </c>
      <c r="P36" s="2" t="s">
        <v>823</v>
      </c>
      <c r="Q36" s="4">
        <f>IF(AND(tblData[[#This Row],[Readmitted_Flag]]=TRUE,tblData[[#This Row],[Days_to_Readmission]]&lt;=30),1,0)</f>
        <v>0</v>
      </c>
    </row>
    <row r="37" spans="1:17" x14ac:dyDescent="0.4">
      <c r="A37" s="2" t="s">
        <v>35</v>
      </c>
      <c r="B37" s="3">
        <v>45350</v>
      </c>
      <c r="C37" s="3">
        <v>45356</v>
      </c>
      <c r="D37" s="4">
        <f>tblData[[#This Row],[Discharge_Date]]-tblData[[#This Row],[Admission_Date]]</f>
        <v>6</v>
      </c>
      <c r="E37" s="2" t="s">
        <v>806</v>
      </c>
      <c r="F37" s="2" t="s">
        <v>808</v>
      </c>
      <c r="G37" s="2" t="s">
        <v>814</v>
      </c>
      <c r="H37" s="2" t="s">
        <v>819</v>
      </c>
      <c r="I37" s="2" t="b">
        <v>1</v>
      </c>
      <c r="J37" s="2">
        <v>14</v>
      </c>
      <c r="K37" s="2">
        <v>84.5</v>
      </c>
      <c r="L37" s="5">
        <v>38362.17</v>
      </c>
      <c r="M37" s="6">
        <v>0.6</v>
      </c>
      <c r="N37" s="5">
        <f>tblData[[#This Row],[Total_Charges_USD]]*tblData[[#This Row],[Quality_Score_Index]]</f>
        <v>23017.302</v>
      </c>
      <c r="O37" s="2">
        <v>84</v>
      </c>
      <c r="P37" s="2" t="s">
        <v>822</v>
      </c>
      <c r="Q37" s="4">
        <f>IF(AND(tblData[[#This Row],[Readmitted_Flag]]=TRUE,tblData[[#This Row],[Days_to_Readmission]]&lt;=30),1,0)</f>
        <v>1</v>
      </c>
    </row>
    <row r="38" spans="1:17" x14ac:dyDescent="0.4">
      <c r="A38" s="2" t="s">
        <v>36</v>
      </c>
      <c r="B38" s="3">
        <v>45434</v>
      </c>
      <c r="C38" s="3">
        <v>45438</v>
      </c>
      <c r="D38" s="4">
        <f>tblData[[#This Row],[Discharge_Date]]-tblData[[#This Row],[Admission_Date]]</f>
        <v>4</v>
      </c>
      <c r="E38" s="2" t="s">
        <v>806</v>
      </c>
      <c r="F38" s="2" t="s">
        <v>811</v>
      </c>
      <c r="G38" s="2" t="s">
        <v>814</v>
      </c>
      <c r="H38" s="2" t="s">
        <v>818</v>
      </c>
      <c r="I38" s="2" t="b">
        <v>1</v>
      </c>
      <c r="J38" s="2">
        <v>45</v>
      </c>
      <c r="K38" s="2">
        <v>87.7</v>
      </c>
      <c r="L38" s="5">
        <v>6692.35</v>
      </c>
      <c r="M38" s="6">
        <v>0.46300000000000002</v>
      </c>
      <c r="N38" s="5">
        <f>tblData[[#This Row],[Total_Charges_USD]]*tblData[[#This Row],[Quality_Score_Index]]</f>
        <v>3098.5580500000001</v>
      </c>
      <c r="O38" s="2">
        <v>45</v>
      </c>
      <c r="P38" s="2" t="s">
        <v>822</v>
      </c>
      <c r="Q38" s="4">
        <f>IF(AND(tblData[[#This Row],[Readmitted_Flag]]=TRUE,tblData[[#This Row],[Days_to_Readmission]]&lt;=30),1,0)</f>
        <v>0</v>
      </c>
    </row>
    <row r="39" spans="1:17" x14ac:dyDescent="0.4">
      <c r="A39" s="2" t="s">
        <v>37</v>
      </c>
      <c r="B39" s="3">
        <v>45257</v>
      </c>
      <c r="C39" s="3">
        <v>45260</v>
      </c>
      <c r="D39" s="4">
        <f>tblData[[#This Row],[Discharge_Date]]-tblData[[#This Row],[Admission_Date]]</f>
        <v>3</v>
      </c>
      <c r="E39" s="2" t="s">
        <v>806</v>
      </c>
      <c r="F39" s="2" t="s">
        <v>807</v>
      </c>
      <c r="G39" s="2" t="s">
        <v>814</v>
      </c>
      <c r="H39" s="2" t="s">
        <v>819</v>
      </c>
      <c r="I39" s="2" t="b">
        <v>0</v>
      </c>
      <c r="K39" s="2">
        <v>83.7</v>
      </c>
      <c r="L39" s="5">
        <v>34400.870000000003</v>
      </c>
      <c r="M39" s="6">
        <v>0.39400000000000002</v>
      </c>
      <c r="N39" s="5">
        <f>tblData[[#This Row],[Total_Charges_USD]]*tblData[[#This Row],[Quality_Score_Index]]</f>
        <v>13553.942780000001</v>
      </c>
      <c r="O39" s="2">
        <v>65</v>
      </c>
      <c r="P39" s="2" t="s">
        <v>823</v>
      </c>
      <c r="Q39" s="4">
        <f>IF(AND(tblData[[#This Row],[Readmitted_Flag]]=TRUE,tblData[[#This Row],[Days_to_Readmission]]&lt;=30),1,0)</f>
        <v>0</v>
      </c>
    </row>
    <row r="40" spans="1:17" x14ac:dyDescent="0.4">
      <c r="A40" s="2" t="s">
        <v>38</v>
      </c>
      <c r="B40" s="3">
        <v>45302</v>
      </c>
      <c r="C40" s="3">
        <v>45308</v>
      </c>
      <c r="D40" s="4">
        <f>tblData[[#This Row],[Discharge_Date]]-tblData[[#This Row],[Admission_Date]]</f>
        <v>6</v>
      </c>
      <c r="E40" s="2" t="s">
        <v>805</v>
      </c>
      <c r="F40" s="2" t="s">
        <v>810</v>
      </c>
      <c r="G40" s="2" t="s">
        <v>814</v>
      </c>
      <c r="H40" s="2" t="s">
        <v>820</v>
      </c>
      <c r="I40" s="2" t="b">
        <v>0</v>
      </c>
      <c r="K40" s="2">
        <v>90.9</v>
      </c>
      <c r="L40" s="5">
        <v>9133.8700000000008</v>
      </c>
      <c r="M40" s="6">
        <v>0.439</v>
      </c>
      <c r="N40" s="5">
        <f>tblData[[#This Row],[Total_Charges_USD]]*tblData[[#This Row],[Quality_Score_Index]]</f>
        <v>4009.7689300000002</v>
      </c>
      <c r="O40" s="2">
        <v>44</v>
      </c>
      <c r="P40" s="2" t="s">
        <v>822</v>
      </c>
      <c r="Q40" s="4">
        <f>IF(AND(tblData[[#This Row],[Readmitted_Flag]]=TRUE,tblData[[#This Row],[Days_to_Readmission]]&lt;=30),1,0)</f>
        <v>0</v>
      </c>
    </row>
    <row r="41" spans="1:17" x14ac:dyDescent="0.4">
      <c r="A41" s="2" t="s">
        <v>39</v>
      </c>
      <c r="B41" s="3">
        <v>45585</v>
      </c>
      <c r="C41" s="3">
        <v>45595</v>
      </c>
      <c r="D41" s="4">
        <f>tblData[[#This Row],[Discharge_Date]]-tblData[[#This Row],[Admission_Date]]</f>
        <v>10</v>
      </c>
      <c r="E41" s="2" t="s">
        <v>805</v>
      </c>
      <c r="F41" s="2" t="s">
        <v>808</v>
      </c>
      <c r="G41" s="2" t="s">
        <v>817</v>
      </c>
      <c r="H41" s="2" t="s">
        <v>818</v>
      </c>
      <c r="I41" s="2" t="b">
        <v>0</v>
      </c>
      <c r="K41" s="2">
        <v>78.599999999999994</v>
      </c>
      <c r="L41" s="5">
        <v>12304.18</v>
      </c>
      <c r="M41" s="6">
        <v>0.377</v>
      </c>
      <c r="N41" s="5">
        <f>tblData[[#This Row],[Total_Charges_USD]]*tblData[[#This Row],[Quality_Score_Index]]</f>
        <v>4638.6758600000003</v>
      </c>
      <c r="O41" s="2">
        <v>57</v>
      </c>
      <c r="P41" s="2" t="s">
        <v>823</v>
      </c>
      <c r="Q41" s="4">
        <f>IF(AND(tblData[[#This Row],[Readmitted_Flag]]=TRUE,tblData[[#This Row],[Days_to_Readmission]]&lt;=30),1,0)</f>
        <v>0</v>
      </c>
    </row>
    <row r="42" spans="1:17" x14ac:dyDescent="0.4">
      <c r="A42" s="2" t="s">
        <v>40</v>
      </c>
      <c r="B42" s="3">
        <v>45166</v>
      </c>
      <c r="C42" s="3">
        <v>45170</v>
      </c>
      <c r="D42" s="4">
        <f>tblData[[#This Row],[Discharge_Date]]-tblData[[#This Row],[Admission_Date]]</f>
        <v>4</v>
      </c>
      <c r="E42" s="2" t="s">
        <v>806</v>
      </c>
      <c r="F42" s="2" t="s">
        <v>811</v>
      </c>
      <c r="G42" s="2" t="s">
        <v>814</v>
      </c>
      <c r="H42" s="2" t="s">
        <v>819</v>
      </c>
      <c r="I42" s="2" t="b">
        <v>0</v>
      </c>
      <c r="K42" s="2">
        <v>77.400000000000006</v>
      </c>
      <c r="L42" s="5">
        <v>31061.65</v>
      </c>
      <c r="M42" s="6">
        <v>0.497</v>
      </c>
      <c r="N42" s="5">
        <f>tblData[[#This Row],[Total_Charges_USD]]*tblData[[#This Row],[Quality_Score_Index]]</f>
        <v>15437.64005</v>
      </c>
      <c r="O42" s="2">
        <v>32</v>
      </c>
      <c r="P42" s="2" t="s">
        <v>823</v>
      </c>
      <c r="Q42" s="4">
        <f>IF(AND(tblData[[#This Row],[Readmitted_Flag]]=TRUE,tblData[[#This Row],[Days_to_Readmission]]&lt;=30),1,0)</f>
        <v>0</v>
      </c>
    </row>
    <row r="43" spans="1:17" x14ac:dyDescent="0.4">
      <c r="A43" s="2" t="s">
        <v>41</v>
      </c>
      <c r="B43" s="3">
        <v>45165</v>
      </c>
      <c r="C43" s="3">
        <v>45173</v>
      </c>
      <c r="D43" s="4">
        <f>tblData[[#This Row],[Discharge_Date]]-tblData[[#This Row],[Admission_Date]]</f>
        <v>8</v>
      </c>
      <c r="E43" s="2" t="s">
        <v>801</v>
      </c>
      <c r="F43" s="2" t="s">
        <v>810</v>
      </c>
      <c r="G43" s="2" t="s">
        <v>814</v>
      </c>
      <c r="H43" s="2" t="s">
        <v>820</v>
      </c>
      <c r="I43" s="2" t="b">
        <v>0</v>
      </c>
      <c r="K43" s="2">
        <v>88.2</v>
      </c>
      <c r="L43" s="5">
        <v>20547.330000000002</v>
      </c>
      <c r="M43" s="6">
        <v>0.48799999999999999</v>
      </c>
      <c r="N43" s="5">
        <f>tblData[[#This Row],[Total_Charges_USD]]*tblData[[#This Row],[Quality_Score_Index]]</f>
        <v>10027.097040000001</v>
      </c>
      <c r="O43" s="2">
        <v>51</v>
      </c>
      <c r="P43" s="2" t="s">
        <v>823</v>
      </c>
      <c r="Q43" s="4">
        <f>IF(AND(tblData[[#This Row],[Readmitted_Flag]]=TRUE,tblData[[#This Row],[Days_to_Readmission]]&lt;=30),1,0)</f>
        <v>0</v>
      </c>
    </row>
    <row r="44" spans="1:17" x14ac:dyDescent="0.4">
      <c r="A44" s="2" t="s">
        <v>42</v>
      </c>
      <c r="B44" s="3">
        <v>45365</v>
      </c>
      <c r="C44" s="3">
        <v>45367</v>
      </c>
      <c r="D44" s="4">
        <f>tblData[[#This Row],[Discharge_Date]]-tblData[[#This Row],[Admission_Date]]</f>
        <v>2</v>
      </c>
      <c r="E44" s="2" t="s">
        <v>806</v>
      </c>
      <c r="F44" s="2" t="s">
        <v>812</v>
      </c>
      <c r="G44" s="2" t="s">
        <v>814</v>
      </c>
      <c r="H44" s="2" t="s">
        <v>818</v>
      </c>
      <c r="I44" s="2" t="b">
        <v>0</v>
      </c>
      <c r="K44" s="2">
        <v>80.599999999999994</v>
      </c>
      <c r="L44" s="5">
        <v>9894.94</v>
      </c>
      <c r="M44" s="6">
        <v>0.47099999999999997</v>
      </c>
      <c r="N44" s="5">
        <f>tblData[[#This Row],[Total_Charges_USD]]*tblData[[#This Row],[Quality_Score_Index]]</f>
        <v>4660.51674</v>
      </c>
      <c r="O44" s="2">
        <v>55</v>
      </c>
      <c r="P44" s="2" t="s">
        <v>823</v>
      </c>
      <c r="Q44" s="4">
        <f>IF(AND(tblData[[#This Row],[Readmitted_Flag]]=TRUE,tblData[[#This Row],[Days_to_Readmission]]&lt;=30),1,0)</f>
        <v>0</v>
      </c>
    </row>
    <row r="45" spans="1:17" x14ac:dyDescent="0.4">
      <c r="A45" s="2" t="s">
        <v>43</v>
      </c>
      <c r="B45" s="3">
        <v>45597</v>
      </c>
      <c r="C45" s="3">
        <v>45601</v>
      </c>
      <c r="D45" s="4">
        <f>tblData[[#This Row],[Discharge_Date]]-tblData[[#This Row],[Admission_Date]]</f>
        <v>4</v>
      </c>
      <c r="E45" s="2" t="s">
        <v>805</v>
      </c>
      <c r="F45" s="2" t="s">
        <v>812</v>
      </c>
      <c r="G45" s="2" t="s">
        <v>817</v>
      </c>
      <c r="H45" s="2" t="s">
        <v>820</v>
      </c>
      <c r="I45" s="2" t="b">
        <v>0</v>
      </c>
      <c r="K45" s="2">
        <v>92.7</v>
      </c>
      <c r="L45" s="5">
        <v>3689.87</v>
      </c>
      <c r="M45" s="6">
        <v>0.66</v>
      </c>
      <c r="N45" s="5">
        <f>tblData[[#This Row],[Total_Charges_USD]]*tblData[[#This Row],[Quality_Score_Index]]</f>
        <v>2435.3142000000003</v>
      </c>
      <c r="O45" s="2">
        <v>59</v>
      </c>
      <c r="P45" s="2" t="s">
        <v>823</v>
      </c>
      <c r="Q45" s="4">
        <f>IF(AND(tblData[[#This Row],[Readmitted_Flag]]=TRUE,tblData[[#This Row],[Days_to_Readmission]]&lt;=30),1,0)</f>
        <v>0</v>
      </c>
    </row>
    <row r="46" spans="1:17" x14ac:dyDescent="0.4">
      <c r="A46" s="2" t="s">
        <v>44</v>
      </c>
      <c r="B46" s="3">
        <v>45110</v>
      </c>
      <c r="C46" s="3">
        <v>45112</v>
      </c>
      <c r="D46" s="4">
        <f>tblData[[#This Row],[Discharge_Date]]-tblData[[#This Row],[Admission_Date]]</f>
        <v>2</v>
      </c>
      <c r="E46" s="2" t="s">
        <v>806</v>
      </c>
      <c r="F46" s="2" t="s">
        <v>812</v>
      </c>
      <c r="G46" s="2" t="s">
        <v>814</v>
      </c>
      <c r="H46" s="2" t="s">
        <v>818</v>
      </c>
      <c r="I46" s="2" t="b">
        <v>1</v>
      </c>
      <c r="J46" s="2">
        <v>45</v>
      </c>
      <c r="K46" s="2">
        <v>75.7</v>
      </c>
      <c r="L46" s="5">
        <v>3094.51</v>
      </c>
      <c r="M46" s="6">
        <v>0.44400000000000001</v>
      </c>
      <c r="N46" s="5">
        <f>tblData[[#This Row],[Total_Charges_USD]]*tblData[[#This Row],[Quality_Score_Index]]</f>
        <v>1373.96244</v>
      </c>
      <c r="O46" s="2">
        <v>55</v>
      </c>
      <c r="P46" s="2" t="s">
        <v>823</v>
      </c>
      <c r="Q46" s="4">
        <f>IF(AND(tblData[[#This Row],[Readmitted_Flag]]=TRUE,tblData[[#This Row],[Days_to_Readmission]]&lt;=30),1,0)</f>
        <v>0</v>
      </c>
    </row>
    <row r="47" spans="1:17" x14ac:dyDescent="0.4">
      <c r="A47" s="2" t="s">
        <v>45</v>
      </c>
      <c r="B47" s="3">
        <v>45267</v>
      </c>
      <c r="C47" s="3">
        <v>45272</v>
      </c>
      <c r="D47" s="4">
        <f>tblData[[#This Row],[Discharge_Date]]-tblData[[#This Row],[Admission_Date]]</f>
        <v>5</v>
      </c>
      <c r="E47" s="2" t="s">
        <v>805</v>
      </c>
      <c r="F47" s="2" t="s">
        <v>808</v>
      </c>
      <c r="G47" s="2" t="s">
        <v>814</v>
      </c>
      <c r="H47" s="2" t="s">
        <v>818</v>
      </c>
      <c r="I47" s="2" t="b">
        <v>1</v>
      </c>
      <c r="J47" s="2">
        <v>14</v>
      </c>
      <c r="K47" s="2">
        <v>75.2</v>
      </c>
      <c r="L47" s="5">
        <v>13991.63</v>
      </c>
      <c r="M47" s="6">
        <v>0.57499999999999996</v>
      </c>
      <c r="N47" s="5">
        <f>tblData[[#This Row],[Total_Charges_USD]]*tblData[[#This Row],[Quality_Score_Index]]</f>
        <v>8045.187249999999</v>
      </c>
      <c r="O47" s="2">
        <v>42</v>
      </c>
      <c r="P47" s="2" t="s">
        <v>822</v>
      </c>
      <c r="Q47" s="4">
        <f>IF(AND(tblData[[#This Row],[Readmitted_Flag]]=TRUE,tblData[[#This Row],[Days_to_Readmission]]&lt;=30),1,0)</f>
        <v>1</v>
      </c>
    </row>
    <row r="48" spans="1:17" x14ac:dyDescent="0.4">
      <c r="A48" s="2" t="s">
        <v>46</v>
      </c>
      <c r="B48" s="3">
        <v>45127</v>
      </c>
      <c r="C48" s="3">
        <v>45139</v>
      </c>
      <c r="D48" s="4">
        <f>tblData[[#This Row],[Discharge_Date]]-tblData[[#This Row],[Admission_Date]]</f>
        <v>12</v>
      </c>
      <c r="E48" s="2" t="s">
        <v>803</v>
      </c>
      <c r="F48" s="2" t="s">
        <v>810</v>
      </c>
      <c r="G48" s="2" t="s">
        <v>814</v>
      </c>
      <c r="H48" s="2" t="s">
        <v>819</v>
      </c>
      <c r="I48" s="2" t="b">
        <v>0</v>
      </c>
      <c r="K48" s="2">
        <v>90.5</v>
      </c>
      <c r="L48" s="5">
        <v>17798.560000000001</v>
      </c>
      <c r="M48" s="6">
        <v>0.38400000000000001</v>
      </c>
      <c r="N48" s="5">
        <f>tblData[[#This Row],[Total_Charges_USD]]*tblData[[#This Row],[Quality_Score_Index]]</f>
        <v>6834.6470400000007</v>
      </c>
      <c r="O48" s="2">
        <v>78</v>
      </c>
      <c r="P48" s="2" t="s">
        <v>823</v>
      </c>
      <c r="Q48" s="4">
        <f>IF(AND(tblData[[#This Row],[Readmitted_Flag]]=TRUE,tblData[[#This Row],[Days_to_Readmission]]&lt;=30),1,0)</f>
        <v>0</v>
      </c>
    </row>
    <row r="49" spans="1:17" x14ac:dyDescent="0.4">
      <c r="A49" s="2" t="s">
        <v>47</v>
      </c>
      <c r="B49" s="3">
        <v>45343</v>
      </c>
      <c r="C49" s="3">
        <v>45355</v>
      </c>
      <c r="D49" s="4">
        <f>tblData[[#This Row],[Discharge_Date]]-tblData[[#This Row],[Admission_Date]]</f>
        <v>12</v>
      </c>
      <c r="E49" s="2" t="s">
        <v>805</v>
      </c>
      <c r="F49" s="2" t="s">
        <v>809</v>
      </c>
      <c r="G49" s="2" t="s">
        <v>814</v>
      </c>
      <c r="H49" s="2" t="s">
        <v>820</v>
      </c>
      <c r="I49" s="2" t="b">
        <v>0</v>
      </c>
      <c r="K49" s="2">
        <v>99.3</v>
      </c>
      <c r="L49" s="5">
        <v>20949.689999999999</v>
      </c>
      <c r="M49" s="6">
        <v>0.63800000000000001</v>
      </c>
      <c r="N49" s="5">
        <f>tblData[[#This Row],[Total_Charges_USD]]*tblData[[#This Row],[Quality_Score_Index]]</f>
        <v>13365.90222</v>
      </c>
      <c r="O49" s="2">
        <v>53</v>
      </c>
      <c r="P49" s="2" t="s">
        <v>822</v>
      </c>
      <c r="Q49" s="4">
        <f>IF(AND(tblData[[#This Row],[Readmitted_Flag]]=TRUE,tblData[[#This Row],[Days_to_Readmission]]&lt;=30),1,0)</f>
        <v>0</v>
      </c>
    </row>
    <row r="50" spans="1:17" x14ac:dyDescent="0.4">
      <c r="A50" s="2" t="s">
        <v>48</v>
      </c>
      <c r="B50" s="3">
        <v>45077</v>
      </c>
      <c r="C50" s="3">
        <v>45083</v>
      </c>
      <c r="D50" s="4">
        <f>tblData[[#This Row],[Discharge_Date]]-tblData[[#This Row],[Admission_Date]]</f>
        <v>6</v>
      </c>
      <c r="E50" s="2" t="s">
        <v>802</v>
      </c>
      <c r="F50" s="2" t="s">
        <v>808</v>
      </c>
      <c r="G50" s="2" t="s">
        <v>816</v>
      </c>
      <c r="H50" s="2" t="s">
        <v>818</v>
      </c>
      <c r="I50" s="2" t="b">
        <v>0</v>
      </c>
      <c r="K50" s="2">
        <v>81.8</v>
      </c>
      <c r="L50" s="5">
        <v>15184.18</v>
      </c>
      <c r="M50" s="6">
        <v>0.54400000000000004</v>
      </c>
      <c r="N50" s="5">
        <f>tblData[[#This Row],[Total_Charges_USD]]*tblData[[#This Row],[Quality_Score_Index]]</f>
        <v>8260.1939200000015</v>
      </c>
      <c r="O50" s="2">
        <v>73</v>
      </c>
      <c r="P50" s="2" t="s">
        <v>823</v>
      </c>
      <c r="Q50" s="4">
        <f>IF(AND(tblData[[#This Row],[Readmitted_Flag]]=TRUE,tblData[[#This Row],[Days_to_Readmission]]&lt;=30),1,0)</f>
        <v>0</v>
      </c>
    </row>
    <row r="51" spans="1:17" x14ac:dyDescent="0.4">
      <c r="A51" s="2" t="s">
        <v>49</v>
      </c>
      <c r="B51" s="3">
        <v>44979</v>
      </c>
      <c r="C51" s="3">
        <v>44987</v>
      </c>
      <c r="D51" s="4">
        <f>tblData[[#This Row],[Discharge_Date]]-tblData[[#This Row],[Admission_Date]]</f>
        <v>8</v>
      </c>
      <c r="E51" s="2" t="s">
        <v>806</v>
      </c>
      <c r="F51" s="2" t="s">
        <v>807</v>
      </c>
      <c r="G51" s="2" t="s">
        <v>816</v>
      </c>
      <c r="H51" s="2" t="s">
        <v>818</v>
      </c>
      <c r="I51" s="2" t="b">
        <v>0</v>
      </c>
      <c r="K51" s="2">
        <v>82.9</v>
      </c>
      <c r="L51" s="5">
        <v>37699.269999999997</v>
      </c>
      <c r="M51" s="6">
        <v>0.51500000000000001</v>
      </c>
      <c r="N51" s="5">
        <f>tblData[[#This Row],[Total_Charges_USD]]*tblData[[#This Row],[Quality_Score_Index]]</f>
        <v>19415.124049999999</v>
      </c>
      <c r="O51" s="2">
        <v>56</v>
      </c>
      <c r="P51" s="2" t="s">
        <v>823</v>
      </c>
      <c r="Q51" s="4">
        <f>IF(AND(tblData[[#This Row],[Readmitted_Flag]]=TRUE,tblData[[#This Row],[Days_to_Readmission]]&lt;=30),1,0)</f>
        <v>0</v>
      </c>
    </row>
    <row r="52" spans="1:17" x14ac:dyDescent="0.4">
      <c r="A52" s="2" t="s">
        <v>50</v>
      </c>
      <c r="B52" s="3">
        <v>44968</v>
      </c>
      <c r="C52" s="3">
        <v>44972</v>
      </c>
      <c r="D52" s="4">
        <f>tblData[[#This Row],[Discharge_Date]]-tblData[[#This Row],[Admission_Date]]</f>
        <v>4</v>
      </c>
      <c r="E52" s="2" t="s">
        <v>805</v>
      </c>
      <c r="F52" s="2" t="s">
        <v>810</v>
      </c>
      <c r="G52" s="2" t="s">
        <v>814</v>
      </c>
      <c r="H52" s="2" t="s">
        <v>820</v>
      </c>
      <c r="I52" s="2" t="b">
        <v>0</v>
      </c>
      <c r="K52" s="2">
        <v>78.599999999999994</v>
      </c>
      <c r="L52" s="5">
        <v>20853.78</v>
      </c>
      <c r="M52" s="6">
        <v>0.55300000000000005</v>
      </c>
      <c r="N52" s="5">
        <f>tblData[[#This Row],[Total_Charges_USD]]*tblData[[#This Row],[Quality_Score_Index]]</f>
        <v>11532.14034</v>
      </c>
      <c r="O52" s="2">
        <v>50</v>
      </c>
      <c r="P52" s="2" t="s">
        <v>822</v>
      </c>
      <c r="Q52" s="4">
        <f>IF(AND(tblData[[#This Row],[Readmitted_Flag]]=TRUE,tblData[[#This Row],[Days_to_Readmission]]&lt;=30),1,0)</f>
        <v>0</v>
      </c>
    </row>
    <row r="53" spans="1:17" x14ac:dyDescent="0.4">
      <c r="A53" s="2" t="s">
        <v>51</v>
      </c>
      <c r="B53" s="3">
        <v>45246</v>
      </c>
      <c r="C53" s="3">
        <v>45250</v>
      </c>
      <c r="D53" s="4">
        <f>tblData[[#This Row],[Discharge_Date]]-tblData[[#This Row],[Admission_Date]]</f>
        <v>4</v>
      </c>
      <c r="E53" s="2" t="s">
        <v>806</v>
      </c>
      <c r="F53" s="2" t="s">
        <v>810</v>
      </c>
      <c r="G53" s="2" t="s">
        <v>814</v>
      </c>
      <c r="H53" s="2" t="s">
        <v>820</v>
      </c>
      <c r="I53" s="2" t="b">
        <v>1</v>
      </c>
      <c r="J53" s="2">
        <v>60</v>
      </c>
      <c r="K53" s="2">
        <v>85.6</v>
      </c>
      <c r="L53" s="5">
        <v>17271</v>
      </c>
      <c r="M53" s="6">
        <v>0.375</v>
      </c>
      <c r="N53" s="5">
        <f>tblData[[#This Row],[Total_Charges_USD]]*tblData[[#This Row],[Quality_Score_Index]]</f>
        <v>6476.625</v>
      </c>
      <c r="O53" s="2">
        <v>93</v>
      </c>
      <c r="P53" s="2" t="s">
        <v>822</v>
      </c>
      <c r="Q53" s="4">
        <f>IF(AND(tblData[[#This Row],[Readmitted_Flag]]=TRUE,tblData[[#This Row],[Days_to_Readmission]]&lt;=30),1,0)</f>
        <v>0</v>
      </c>
    </row>
    <row r="54" spans="1:17" x14ac:dyDescent="0.4">
      <c r="A54" s="2" t="s">
        <v>52</v>
      </c>
      <c r="B54" s="3">
        <v>45585</v>
      </c>
      <c r="C54" s="3">
        <v>45589</v>
      </c>
      <c r="D54" s="4">
        <f>tblData[[#This Row],[Discharge_Date]]-tblData[[#This Row],[Admission_Date]]</f>
        <v>4</v>
      </c>
      <c r="E54" s="2" t="s">
        <v>803</v>
      </c>
      <c r="F54" s="2" t="s">
        <v>809</v>
      </c>
      <c r="G54" s="2" t="s">
        <v>814</v>
      </c>
      <c r="H54" s="2" t="s">
        <v>818</v>
      </c>
      <c r="I54" s="2" t="b">
        <v>0</v>
      </c>
      <c r="K54" s="2">
        <v>84.8</v>
      </c>
      <c r="L54" s="5">
        <v>38067.53</v>
      </c>
      <c r="M54" s="6">
        <v>0.50800000000000001</v>
      </c>
      <c r="N54" s="5">
        <f>tblData[[#This Row],[Total_Charges_USD]]*tblData[[#This Row],[Quality_Score_Index]]</f>
        <v>19338.305239999998</v>
      </c>
      <c r="O54" s="2">
        <v>46</v>
      </c>
      <c r="P54" s="2" t="s">
        <v>823</v>
      </c>
      <c r="Q54" s="4">
        <f>IF(AND(tblData[[#This Row],[Readmitted_Flag]]=TRUE,tblData[[#This Row],[Days_to_Readmission]]&lt;=30),1,0)</f>
        <v>0</v>
      </c>
    </row>
    <row r="55" spans="1:17" x14ac:dyDescent="0.4">
      <c r="A55" s="2" t="s">
        <v>53</v>
      </c>
      <c r="B55" s="3">
        <v>45073</v>
      </c>
      <c r="C55" s="3">
        <v>45077</v>
      </c>
      <c r="D55" s="4">
        <f>tblData[[#This Row],[Discharge_Date]]-tblData[[#This Row],[Admission_Date]]</f>
        <v>4</v>
      </c>
      <c r="E55" s="2" t="s">
        <v>802</v>
      </c>
      <c r="F55" s="2" t="s">
        <v>809</v>
      </c>
      <c r="G55" s="2" t="s">
        <v>813</v>
      </c>
      <c r="H55" s="2" t="s">
        <v>818</v>
      </c>
      <c r="I55" s="2" t="b">
        <v>0</v>
      </c>
      <c r="K55" s="2">
        <v>87.6</v>
      </c>
      <c r="L55" s="5">
        <v>24415.27</v>
      </c>
      <c r="M55" s="6">
        <v>0.69299999999999995</v>
      </c>
      <c r="N55" s="5">
        <f>tblData[[#This Row],[Total_Charges_USD]]*tblData[[#This Row],[Quality_Score_Index]]</f>
        <v>16919.78211</v>
      </c>
      <c r="O55" s="2">
        <v>67</v>
      </c>
      <c r="P55" s="2" t="s">
        <v>823</v>
      </c>
      <c r="Q55" s="4">
        <f>IF(AND(tblData[[#This Row],[Readmitted_Flag]]=TRUE,tblData[[#This Row],[Days_to_Readmission]]&lt;=30),1,0)</f>
        <v>0</v>
      </c>
    </row>
    <row r="56" spans="1:17" x14ac:dyDescent="0.4">
      <c r="A56" s="2" t="s">
        <v>54</v>
      </c>
      <c r="B56" s="3">
        <v>45527</v>
      </c>
      <c r="C56" s="3">
        <v>45532</v>
      </c>
      <c r="D56" s="4">
        <f>tblData[[#This Row],[Discharge_Date]]-tblData[[#This Row],[Admission_Date]]</f>
        <v>5</v>
      </c>
      <c r="E56" s="2" t="s">
        <v>806</v>
      </c>
      <c r="F56" s="2" t="s">
        <v>810</v>
      </c>
      <c r="G56" s="2" t="s">
        <v>814</v>
      </c>
      <c r="H56" s="2" t="s">
        <v>818</v>
      </c>
      <c r="I56" s="2" t="b">
        <v>1</v>
      </c>
      <c r="J56" s="2">
        <v>30</v>
      </c>
      <c r="K56" s="2">
        <v>78.900000000000006</v>
      </c>
      <c r="L56" s="5">
        <v>17719.16</v>
      </c>
      <c r="M56" s="6">
        <v>0.65200000000000002</v>
      </c>
      <c r="N56" s="5">
        <f>tblData[[#This Row],[Total_Charges_USD]]*tblData[[#This Row],[Quality_Score_Index]]</f>
        <v>11552.892320000001</v>
      </c>
      <c r="O56" s="2">
        <v>34</v>
      </c>
      <c r="P56" s="2" t="s">
        <v>823</v>
      </c>
      <c r="Q56" s="4">
        <f>IF(AND(tblData[[#This Row],[Readmitted_Flag]]=TRUE,tblData[[#This Row],[Days_to_Readmission]]&lt;=30),1,0)</f>
        <v>1</v>
      </c>
    </row>
    <row r="57" spans="1:17" x14ac:dyDescent="0.4">
      <c r="A57" s="2" t="s">
        <v>55</v>
      </c>
      <c r="B57" s="3">
        <v>45286</v>
      </c>
      <c r="C57" s="3">
        <v>45293</v>
      </c>
      <c r="D57" s="4">
        <f>tblData[[#This Row],[Discharge_Date]]-tblData[[#This Row],[Admission_Date]]</f>
        <v>7</v>
      </c>
      <c r="E57" s="2" t="s">
        <v>804</v>
      </c>
      <c r="F57" s="2" t="s">
        <v>809</v>
      </c>
      <c r="G57" s="2" t="s">
        <v>816</v>
      </c>
      <c r="H57" s="2" t="s">
        <v>820</v>
      </c>
      <c r="I57" s="2" t="b">
        <v>0</v>
      </c>
      <c r="K57" s="2">
        <v>72.400000000000006</v>
      </c>
      <c r="L57" s="5">
        <v>5396.18</v>
      </c>
      <c r="M57" s="6">
        <v>0.36099999999999999</v>
      </c>
      <c r="N57" s="5">
        <f>tblData[[#This Row],[Total_Charges_USD]]*tblData[[#This Row],[Quality_Score_Index]]</f>
        <v>1948.02098</v>
      </c>
      <c r="O57" s="2">
        <v>55</v>
      </c>
      <c r="P57" s="2" t="s">
        <v>823</v>
      </c>
      <c r="Q57" s="4">
        <f>IF(AND(tblData[[#This Row],[Readmitted_Flag]]=TRUE,tblData[[#This Row],[Days_to_Readmission]]&lt;=30),1,0)</f>
        <v>0</v>
      </c>
    </row>
    <row r="58" spans="1:17" x14ac:dyDescent="0.4">
      <c r="A58" s="2" t="s">
        <v>56</v>
      </c>
      <c r="B58" s="3">
        <v>45322</v>
      </c>
      <c r="C58" s="3">
        <v>45324</v>
      </c>
      <c r="D58" s="4">
        <f>tblData[[#This Row],[Discharge_Date]]-tblData[[#This Row],[Admission_Date]]</f>
        <v>2</v>
      </c>
      <c r="E58" s="2" t="s">
        <v>804</v>
      </c>
      <c r="F58" s="2" t="s">
        <v>808</v>
      </c>
      <c r="G58" s="2" t="s">
        <v>813</v>
      </c>
      <c r="H58" s="2" t="s">
        <v>818</v>
      </c>
      <c r="I58" s="2" t="b">
        <v>0</v>
      </c>
      <c r="K58" s="2">
        <v>100</v>
      </c>
      <c r="L58" s="5">
        <v>5906.41</v>
      </c>
      <c r="M58" s="6">
        <v>0.66100000000000003</v>
      </c>
      <c r="N58" s="5">
        <f>tblData[[#This Row],[Total_Charges_USD]]*tblData[[#This Row],[Quality_Score_Index]]</f>
        <v>3904.1370099999999</v>
      </c>
      <c r="O58" s="2">
        <v>50</v>
      </c>
      <c r="P58" s="2" t="s">
        <v>822</v>
      </c>
      <c r="Q58" s="4">
        <f>IF(AND(tblData[[#This Row],[Readmitted_Flag]]=TRUE,tblData[[#This Row],[Days_to_Readmission]]&lt;=30),1,0)</f>
        <v>0</v>
      </c>
    </row>
    <row r="59" spans="1:17" x14ac:dyDescent="0.4">
      <c r="A59" s="2" t="s">
        <v>57</v>
      </c>
      <c r="B59" s="3">
        <v>45329</v>
      </c>
      <c r="C59" s="3">
        <v>45335</v>
      </c>
      <c r="D59" s="4">
        <f>tblData[[#This Row],[Discharge_Date]]-tblData[[#This Row],[Admission_Date]]</f>
        <v>6</v>
      </c>
      <c r="E59" s="2" t="s">
        <v>800</v>
      </c>
      <c r="F59" s="2" t="s">
        <v>808</v>
      </c>
      <c r="G59" s="2" t="s">
        <v>814</v>
      </c>
      <c r="H59" s="2" t="s">
        <v>818</v>
      </c>
      <c r="I59" s="2" t="b">
        <v>0</v>
      </c>
      <c r="K59" s="2">
        <v>84.3</v>
      </c>
      <c r="L59" s="5">
        <v>6497.62</v>
      </c>
      <c r="M59" s="6">
        <v>0.52200000000000002</v>
      </c>
      <c r="N59" s="5">
        <f>tblData[[#This Row],[Total_Charges_USD]]*tblData[[#This Row],[Quality_Score_Index]]</f>
        <v>3391.7576400000003</v>
      </c>
      <c r="O59" s="2">
        <v>63</v>
      </c>
      <c r="P59" s="2" t="s">
        <v>823</v>
      </c>
      <c r="Q59" s="4">
        <f>IF(AND(tblData[[#This Row],[Readmitted_Flag]]=TRUE,tblData[[#This Row],[Days_to_Readmission]]&lt;=30),1,0)</f>
        <v>0</v>
      </c>
    </row>
    <row r="60" spans="1:17" x14ac:dyDescent="0.4">
      <c r="A60" s="2" t="s">
        <v>58</v>
      </c>
      <c r="B60" s="3">
        <v>45446</v>
      </c>
      <c r="C60" s="3">
        <v>45454</v>
      </c>
      <c r="D60" s="4">
        <f>tblData[[#This Row],[Discharge_Date]]-tblData[[#This Row],[Admission_Date]]</f>
        <v>8</v>
      </c>
      <c r="E60" s="2" t="s">
        <v>800</v>
      </c>
      <c r="F60" s="2" t="s">
        <v>808</v>
      </c>
      <c r="G60" s="2" t="s">
        <v>814</v>
      </c>
      <c r="H60" s="2" t="s">
        <v>818</v>
      </c>
      <c r="I60" s="2" t="b">
        <v>0</v>
      </c>
      <c r="K60" s="2">
        <v>91.9</v>
      </c>
      <c r="L60" s="5">
        <v>39729</v>
      </c>
      <c r="M60" s="6">
        <v>0.65800000000000003</v>
      </c>
      <c r="N60" s="5">
        <f>tblData[[#This Row],[Total_Charges_USD]]*tblData[[#This Row],[Quality_Score_Index]]</f>
        <v>26141.682000000001</v>
      </c>
      <c r="O60" s="2">
        <v>46</v>
      </c>
      <c r="P60" s="2" t="s">
        <v>822</v>
      </c>
      <c r="Q60" s="4">
        <f>IF(AND(tblData[[#This Row],[Readmitted_Flag]]=TRUE,tblData[[#This Row],[Days_to_Readmission]]&lt;=30),1,0)</f>
        <v>0</v>
      </c>
    </row>
    <row r="61" spans="1:17" x14ac:dyDescent="0.4">
      <c r="A61" s="2" t="s">
        <v>59</v>
      </c>
      <c r="B61" s="3">
        <v>45259</v>
      </c>
      <c r="C61" s="3">
        <v>45265</v>
      </c>
      <c r="D61" s="4">
        <f>tblData[[#This Row],[Discharge_Date]]-tblData[[#This Row],[Admission_Date]]</f>
        <v>6</v>
      </c>
      <c r="E61" s="2" t="s">
        <v>803</v>
      </c>
      <c r="F61" s="2" t="s">
        <v>809</v>
      </c>
      <c r="G61" s="2" t="s">
        <v>814</v>
      </c>
      <c r="H61" s="2" t="s">
        <v>818</v>
      </c>
      <c r="I61" s="2" t="b">
        <v>0</v>
      </c>
      <c r="K61" s="2">
        <v>83.6</v>
      </c>
      <c r="L61" s="5">
        <v>20247.939999999999</v>
      </c>
      <c r="M61" s="6">
        <v>0.61499999999999999</v>
      </c>
      <c r="N61" s="5">
        <f>tblData[[#This Row],[Total_Charges_USD]]*tblData[[#This Row],[Quality_Score_Index]]</f>
        <v>12452.483099999999</v>
      </c>
      <c r="O61" s="2">
        <v>74</v>
      </c>
      <c r="P61" s="2" t="s">
        <v>823</v>
      </c>
      <c r="Q61" s="4">
        <f>IF(AND(tblData[[#This Row],[Readmitted_Flag]]=TRUE,tblData[[#This Row],[Days_to_Readmission]]&lt;=30),1,0)</f>
        <v>0</v>
      </c>
    </row>
    <row r="62" spans="1:17" x14ac:dyDescent="0.4">
      <c r="A62" s="2" t="s">
        <v>60</v>
      </c>
      <c r="B62" s="3">
        <v>44944</v>
      </c>
      <c r="C62" s="3">
        <v>44946</v>
      </c>
      <c r="D62" s="4">
        <f>tblData[[#This Row],[Discharge_Date]]-tblData[[#This Row],[Admission_Date]]</f>
        <v>2</v>
      </c>
      <c r="E62" s="2" t="s">
        <v>805</v>
      </c>
      <c r="F62" s="2" t="s">
        <v>807</v>
      </c>
      <c r="G62" s="2" t="s">
        <v>814</v>
      </c>
      <c r="H62" s="2" t="s">
        <v>818</v>
      </c>
      <c r="I62" s="2" t="b">
        <v>0</v>
      </c>
      <c r="K62" s="2">
        <v>90.1</v>
      </c>
      <c r="L62" s="5">
        <v>23574.18</v>
      </c>
      <c r="M62" s="6">
        <v>0.443</v>
      </c>
      <c r="N62" s="5">
        <f>tblData[[#This Row],[Total_Charges_USD]]*tblData[[#This Row],[Quality_Score_Index]]</f>
        <v>10443.36174</v>
      </c>
      <c r="O62" s="2">
        <v>67</v>
      </c>
      <c r="P62" s="2" t="s">
        <v>823</v>
      </c>
      <c r="Q62" s="4">
        <f>IF(AND(tblData[[#This Row],[Readmitted_Flag]]=TRUE,tblData[[#This Row],[Days_to_Readmission]]&lt;=30),1,0)</f>
        <v>0</v>
      </c>
    </row>
    <row r="63" spans="1:17" x14ac:dyDescent="0.4">
      <c r="A63" s="2" t="s">
        <v>61</v>
      </c>
      <c r="B63" s="3">
        <v>45043</v>
      </c>
      <c r="C63" s="3">
        <v>45044</v>
      </c>
      <c r="D63" s="4">
        <f>tblData[[#This Row],[Discharge_Date]]-tblData[[#This Row],[Admission_Date]]</f>
        <v>1</v>
      </c>
      <c r="E63" s="2" t="s">
        <v>800</v>
      </c>
      <c r="F63" s="2" t="s">
        <v>807</v>
      </c>
      <c r="G63" s="2" t="s">
        <v>816</v>
      </c>
      <c r="H63" s="2" t="s">
        <v>820</v>
      </c>
      <c r="I63" s="2" t="b">
        <v>0</v>
      </c>
      <c r="K63" s="2">
        <v>92.1</v>
      </c>
      <c r="L63" s="5">
        <v>26341.85</v>
      </c>
      <c r="M63" s="6">
        <v>0.66100000000000003</v>
      </c>
      <c r="N63" s="5">
        <f>tblData[[#This Row],[Total_Charges_USD]]*tblData[[#This Row],[Quality_Score_Index]]</f>
        <v>17411.96285</v>
      </c>
      <c r="O63" s="2">
        <v>54</v>
      </c>
      <c r="P63" s="2" t="s">
        <v>822</v>
      </c>
      <c r="Q63" s="4">
        <f>IF(AND(tblData[[#This Row],[Readmitted_Flag]]=TRUE,tblData[[#This Row],[Days_to_Readmission]]&lt;=30),1,0)</f>
        <v>0</v>
      </c>
    </row>
    <row r="64" spans="1:17" x14ac:dyDescent="0.4">
      <c r="A64" s="2" t="s">
        <v>62</v>
      </c>
      <c r="B64" s="3">
        <v>45011</v>
      </c>
      <c r="C64" s="3">
        <v>45023</v>
      </c>
      <c r="D64" s="4">
        <f>tblData[[#This Row],[Discharge_Date]]-tblData[[#This Row],[Admission_Date]]</f>
        <v>12</v>
      </c>
      <c r="E64" s="2" t="s">
        <v>805</v>
      </c>
      <c r="F64" s="2" t="s">
        <v>808</v>
      </c>
      <c r="G64" s="2" t="s">
        <v>814</v>
      </c>
      <c r="H64" s="2" t="s">
        <v>818</v>
      </c>
      <c r="I64" s="2" t="b">
        <v>1</v>
      </c>
      <c r="J64" s="2">
        <v>60</v>
      </c>
      <c r="K64" s="2">
        <v>73.599999999999994</v>
      </c>
      <c r="L64" s="5">
        <v>27550.400000000001</v>
      </c>
      <c r="M64" s="6">
        <v>0.42699999999999999</v>
      </c>
      <c r="N64" s="5">
        <f>tblData[[#This Row],[Total_Charges_USD]]*tblData[[#This Row],[Quality_Score_Index]]</f>
        <v>11764.0208</v>
      </c>
      <c r="O64" s="2">
        <v>66</v>
      </c>
      <c r="P64" s="2" t="s">
        <v>823</v>
      </c>
      <c r="Q64" s="4">
        <f>IF(AND(tblData[[#This Row],[Readmitted_Flag]]=TRUE,tblData[[#This Row],[Days_to_Readmission]]&lt;=30),1,0)</f>
        <v>0</v>
      </c>
    </row>
    <row r="65" spans="1:17" x14ac:dyDescent="0.4">
      <c r="A65" s="2" t="s">
        <v>63</v>
      </c>
      <c r="B65" s="3">
        <v>45630</v>
      </c>
      <c r="C65" s="3">
        <v>45632</v>
      </c>
      <c r="D65" s="4">
        <f>tblData[[#This Row],[Discharge_Date]]-tblData[[#This Row],[Admission_Date]]</f>
        <v>2</v>
      </c>
      <c r="E65" s="2" t="s">
        <v>804</v>
      </c>
      <c r="F65" s="2" t="s">
        <v>812</v>
      </c>
      <c r="G65" s="2" t="s">
        <v>814</v>
      </c>
      <c r="H65" s="2" t="s">
        <v>818</v>
      </c>
      <c r="I65" s="2" t="b">
        <v>0</v>
      </c>
      <c r="K65" s="2">
        <v>82.7</v>
      </c>
      <c r="L65" s="5">
        <v>28939.95</v>
      </c>
      <c r="M65" s="6">
        <v>0.55300000000000005</v>
      </c>
      <c r="N65" s="5">
        <f>tblData[[#This Row],[Total_Charges_USD]]*tblData[[#This Row],[Quality_Score_Index]]</f>
        <v>16003.792350000002</v>
      </c>
      <c r="O65" s="2">
        <v>90</v>
      </c>
      <c r="P65" s="2" t="s">
        <v>823</v>
      </c>
      <c r="Q65" s="4">
        <f>IF(AND(tblData[[#This Row],[Readmitted_Flag]]=TRUE,tblData[[#This Row],[Days_to_Readmission]]&lt;=30),1,0)</f>
        <v>0</v>
      </c>
    </row>
    <row r="66" spans="1:17" x14ac:dyDescent="0.4">
      <c r="A66" s="2" t="s">
        <v>64</v>
      </c>
      <c r="B66" s="3">
        <v>45539</v>
      </c>
      <c r="C66" s="3">
        <v>45544</v>
      </c>
      <c r="D66" s="4">
        <f>tblData[[#This Row],[Discharge_Date]]-tblData[[#This Row],[Admission_Date]]</f>
        <v>5</v>
      </c>
      <c r="E66" s="2" t="s">
        <v>801</v>
      </c>
      <c r="F66" s="2" t="s">
        <v>809</v>
      </c>
      <c r="G66" s="2" t="s">
        <v>814</v>
      </c>
      <c r="H66" s="2" t="s">
        <v>819</v>
      </c>
      <c r="I66" s="2" t="b">
        <v>0</v>
      </c>
      <c r="K66" s="2">
        <v>94</v>
      </c>
      <c r="L66" s="5">
        <v>38206.54</v>
      </c>
      <c r="M66" s="6">
        <v>0.35199999999999998</v>
      </c>
      <c r="N66" s="5">
        <f>tblData[[#This Row],[Total_Charges_USD]]*tblData[[#This Row],[Quality_Score_Index]]</f>
        <v>13448.702079999999</v>
      </c>
      <c r="O66" s="2">
        <v>69</v>
      </c>
      <c r="P66" s="2" t="s">
        <v>823</v>
      </c>
      <c r="Q66" s="4">
        <f>IF(AND(tblData[[#This Row],[Readmitted_Flag]]=TRUE,tblData[[#This Row],[Days_to_Readmission]]&lt;=30),1,0)</f>
        <v>0</v>
      </c>
    </row>
    <row r="67" spans="1:17" x14ac:dyDescent="0.4">
      <c r="A67" s="2" t="s">
        <v>65</v>
      </c>
      <c r="B67" s="3">
        <v>45165</v>
      </c>
      <c r="C67" s="3">
        <v>45166</v>
      </c>
      <c r="D67" s="4">
        <f>tblData[[#This Row],[Discharge_Date]]-tblData[[#This Row],[Admission_Date]]</f>
        <v>1</v>
      </c>
      <c r="E67" s="2" t="s">
        <v>802</v>
      </c>
      <c r="F67" s="2" t="s">
        <v>811</v>
      </c>
      <c r="G67" s="2" t="s">
        <v>813</v>
      </c>
      <c r="H67" s="2" t="s">
        <v>819</v>
      </c>
      <c r="I67" s="2" t="b">
        <v>1</v>
      </c>
      <c r="J67" s="2">
        <v>30</v>
      </c>
      <c r="K67" s="2">
        <v>67.2</v>
      </c>
      <c r="L67" s="5">
        <v>11701.34</v>
      </c>
      <c r="M67" s="6">
        <v>0.376</v>
      </c>
      <c r="N67" s="5">
        <f>tblData[[#This Row],[Total_Charges_USD]]*tblData[[#This Row],[Quality_Score_Index]]</f>
        <v>4399.7038400000001</v>
      </c>
      <c r="O67" s="2">
        <v>51</v>
      </c>
      <c r="P67" s="2" t="s">
        <v>823</v>
      </c>
      <c r="Q67" s="4">
        <f>IF(AND(tblData[[#This Row],[Readmitted_Flag]]=TRUE,tblData[[#This Row],[Days_to_Readmission]]&lt;=30),1,0)</f>
        <v>1</v>
      </c>
    </row>
    <row r="68" spans="1:17" x14ac:dyDescent="0.4">
      <c r="A68" s="2" t="s">
        <v>66</v>
      </c>
      <c r="B68" s="3">
        <v>44967</v>
      </c>
      <c r="C68" s="3">
        <v>44981</v>
      </c>
      <c r="D68" s="4">
        <f>tblData[[#This Row],[Discharge_Date]]-tblData[[#This Row],[Admission_Date]]</f>
        <v>14</v>
      </c>
      <c r="E68" s="2" t="s">
        <v>801</v>
      </c>
      <c r="F68" s="2" t="s">
        <v>812</v>
      </c>
      <c r="G68" s="2" t="s">
        <v>813</v>
      </c>
      <c r="H68" s="2" t="s">
        <v>818</v>
      </c>
      <c r="I68" s="2" t="b">
        <v>0</v>
      </c>
      <c r="K68" s="2">
        <v>94</v>
      </c>
      <c r="L68" s="5">
        <v>7555.64</v>
      </c>
      <c r="M68" s="6">
        <v>0.58699999999999997</v>
      </c>
      <c r="N68" s="5">
        <f>tblData[[#This Row],[Total_Charges_USD]]*tblData[[#This Row],[Quality_Score_Index]]</f>
        <v>4435.16068</v>
      </c>
      <c r="O68" s="2">
        <v>44</v>
      </c>
      <c r="P68" s="2" t="s">
        <v>822</v>
      </c>
      <c r="Q68" s="4">
        <f>IF(AND(tblData[[#This Row],[Readmitted_Flag]]=TRUE,tblData[[#This Row],[Days_to_Readmission]]&lt;=30),1,0)</f>
        <v>0</v>
      </c>
    </row>
    <row r="69" spans="1:17" x14ac:dyDescent="0.4">
      <c r="A69" s="2" t="s">
        <v>67</v>
      </c>
      <c r="B69" s="3">
        <v>45567</v>
      </c>
      <c r="C69" s="3">
        <v>45576</v>
      </c>
      <c r="D69" s="4">
        <f>tblData[[#This Row],[Discharge_Date]]-tblData[[#This Row],[Admission_Date]]</f>
        <v>9</v>
      </c>
      <c r="E69" s="2" t="s">
        <v>803</v>
      </c>
      <c r="F69" s="2" t="s">
        <v>807</v>
      </c>
      <c r="G69" s="2" t="s">
        <v>817</v>
      </c>
      <c r="H69" s="2" t="s">
        <v>818</v>
      </c>
      <c r="I69" s="2" t="b">
        <v>0</v>
      </c>
      <c r="K69" s="2">
        <v>81.400000000000006</v>
      </c>
      <c r="L69" s="5">
        <v>20141.150000000001</v>
      </c>
      <c r="M69" s="6">
        <v>0.51700000000000002</v>
      </c>
      <c r="N69" s="5">
        <f>tblData[[#This Row],[Total_Charges_USD]]*tblData[[#This Row],[Quality_Score_Index]]</f>
        <v>10412.974550000001</v>
      </c>
      <c r="O69" s="2">
        <v>44</v>
      </c>
      <c r="P69" s="2" t="s">
        <v>822</v>
      </c>
      <c r="Q69" s="4">
        <f>IF(AND(tblData[[#This Row],[Readmitted_Flag]]=TRUE,tblData[[#This Row],[Days_to_Readmission]]&lt;=30),1,0)</f>
        <v>0</v>
      </c>
    </row>
    <row r="70" spans="1:17" x14ac:dyDescent="0.4">
      <c r="A70" s="2" t="s">
        <v>68</v>
      </c>
      <c r="B70" s="3">
        <v>45625</v>
      </c>
      <c r="C70" s="3">
        <v>45627</v>
      </c>
      <c r="D70" s="4">
        <f>tblData[[#This Row],[Discharge_Date]]-tblData[[#This Row],[Admission_Date]]</f>
        <v>2</v>
      </c>
      <c r="E70" s="2" t="s">
        <v>802</v>
      </c>
      <c r="F70" s="2" t="s">
        <v>808</v>
      </c>
      <c r="G70" s="2" t="s">
        <v>815</v>
      </c>
      <c r="H70" s="2" t="s">
        <v>818</v>
      </c>
      <c r="I70" s="2" t="b">
        <v>0</v>
      </c>
      <c r="K70" s="2">
        <v>79.099999999999994</v>
      </c>
      <c r="L70" s="5">
        <v>13131.48</v>
      </c>
      <c r="M70" s="6">
        <v>0.44700000000000001</v>
      </c>
      <c r="N70" s="5">
        <f>tblData[[#This Row],[Total_Charges_USD]]*tblData[[#This Row],[Quality_Score_Index]]</f>
        <v>5869.7715600000001</v>
      </c>
      <c r="O70" s="2">
        <v>52</v>
      </c>
      <c r="P70" s="2" t="s">
        <v>823</v>
      </c>
      <c r="Q70" s="4">
        <f>IF(AND(tblData[[#This Row],[Readmitted_Flag]]=TRUE,tblData[[#This Row],[Days_to_Readmission]]&lt;=30),1,0)</f>
        <v>0</v>
      </c>
    </row>
    <row r="71" spans="1:17" x14ac:dyDescent="0.4">
      <c r="A71" s="2" t="s">
        <v>69</v>
      </c>
      <c r="B71" s="3">
        <v>45630</v>
      </c>
      <c r="C71" s="3">
        <v>45640</v>
      </c>
      <c r="D71" s="4">
        <f>tblData[[#This Row],[Discharge_Date]]-tblData[[#This Row],[Admission_Date]]</f>
        <v>10</v>
      </c>
      <c r="E71" s="2" t="s">
        <v>801</v>
      </c>
      <c r="F71" s="2" t="s">
        <v>807</v>
      </c>
      <c r="G71" s="2" t="s">
        <v>814</v>
      </c>
      <c r="H71" s="2" t="s">
        <v>820</v>
      </c>
      <c r="I71" s="2" t="b">
        <v>0</v>
      </c>
      <c r="K71" s="2">
        <v>90</v>
      </c>
      <c r="L71" s="5">
        <v>9842.1299999999992</v>
      </c>
      <c r="M71" s="6">
        <v>0.69299999999999995</v>
      </c>
      <c r="N71" s="5">
        <f>tblData[[#This Row],[Total_Charges_USD]]*tblData[[#This Row],[Quality_Score_Index]]</f>
        <v>6820.5960899999991</v>
      </c>
      <c r="O71" s="2">
        <v>63</v>
      </c>
      <c r="P71" s="2" t="s">
        <v>822</v>
      </c>
      <c r="Q71" s="4">
        <f>IF(AND(tblData[[#This Row],[Readmitted_Flag]]=TRUE,tblData[[#This Row],[Days_to_Readmission]]&lt;=30),1,0)</f>
        <v>0</v>
      </c>
    </row>
    <row r="72" spans="1:17" x14ac:dyDescent="0.4">
      <c r="A72" s="2" t="s">
        <v>70</v>
      </c>
      <c r="B72" s="3">
        <v>45124</v>
      </c>
      <c r="C72" s="3">
        <v>45129</v>
      </c>
      <c r="D72" s="4">
        <f>tblData[[#This Row],[Discharge_Date]]-tblData[[#This Row],[Admission_Date]]</f>
        <v>5</v>
      </c>
      <c r="E72" s="2" t="s">
        <v>801</v>
      </c>
      <c r="F72" s="2" t="s">
        <v>807</v>
      </c>
      <c r="G72" s="2" t="s">
        <v>814</v>
      </c>
      <c r="H72" s="2" t="s">
        <v>821</v>
      </c>
      <c r="I72" s="2" t="b">
        <v>0</v>
      </c>
      <c r="K72" s="2">
        <v>89.1</v>
      </c>
      <c r="L72" s="5">
        <v>19613.07</v>
      </c>
      <c r="M72" s="6">
        <v>0.497</v>
      </c>
      <c r="N72" s="5">
        <f>tblData[[#This Row],[Total_Charges_USD]]*tblData[[#This Row],[Quality_Score_Index]]</f>
        <v>9747.6957899999998</v>
      </c>
      <c r="O72" s="2">
        <v>78</v>
      </c>
      <c r="P72" s="2" t="s">
        <v>823</v>
      </c>
      <c r="Q72" s="4">
        <f>IF(AND(tblData[[#This Row],[Readmitted_Flag]]=TRUE,tblData[[#This Row],[Days_to_Readmission]]&lt;=30),1,0)</f>
        <v>0</v>
      </c>
    </row>
    <row r="73" spans="1:17" x14ac:dyDescent="0.4">
      <c r="A73" s="2" t="s">
        <v>71</v>
      </c>
      <c r="B73" s="3">
        <v>45018</v>
      </c>
      <c r="C73" s="3">
        <v>45028</v>
      </c>
      <c r="D73" s="4">
        <f>tblData[[#This Row],[Discharge_Date]]-tblData[[#This Row],[Admission_Date]]</f>
        <v>10</v>
      </c>
      <c r="E73" s="2" t="s">
        <v>805</v>
      </c>
      <c r="F73" s="2" t="s">
        <v>811</v>
      </c>
      <c r="G73" s="2" t="s">
        <v>815</v>
      </c>
      <c r="H73" s="2" t="s">
        <v>820</v>
      </c>
      <c r="I73" s="2" t="b">
        <v>0</v>
      </c>
      <c r="K73" s="2">
        <v>93.8</v>
      </c>
      <c r="L73" s="5">
        <v>33399.760000000002</v>
      </c>
      <c r="M73" s="6">
        <v>0.68</v>
      </c>
      <c r="N73" s="5">
        <f>tblData[[#This Row],[Total_Charges_USD]]*tblData[[#This Row],[Quality_Score_Index]]</f>
        <v>22711.836800000005</v>
      </c>
      <c r="O73" s="2">
        <v>67</v>
      </c>
      <c r="P73" s="2" t="s">
        <v>822</v>
      </c>
      <c r="Q73" s="4">
        <f>IF(AND(tblData[[#This Row],[Readmitted_Flag]]=TRUE,tblData[[#This Row],[Days_to_Readmission]]&lt;=30),1,0)</f>
        <v>0</v>
      </c>
    </row>
    <row r="74" spans="1:17" x14ac:dyDescent="0.4">
      <c r="A74" s="2" t="s">
        <v>72</v>
      </c>
      <c r="B74" s="3">
        <v>45638</v>
      </c>
      <c r="C74" s="3">
        <v>45642</v>
      </c>
      <c r="D74" s="4">
        <f>tblData[[#This Row],[Discharge_Date]]-tblData[[#This Row],[Admission_Date]]</f>
        <v>4</v>
      </c>
      <c r="E74" s="2" t="s">
        <v>801</v>
      </c>
      <c r="F74" s="2" t="s">
        <v>808</v>
      </c>
      <c r="G74" s="2" t="s">
        <v>814</v>
      </c>
      <c r="H74" s="2" t="s">
        <v>820</v>
      </c>
      <c r="I74" s="2" t="b">
        <v>0</v>
      </c>
      <c r="K74" s="2">
        <v>94</v>
      </c>
      <c r="L74" s="5">
        <v>24629.18</v>
      </c>
      <c r="M74" s="6">
        <v>0.64400000000000002</v>
      </c>
      <c r="N74" s="5">
        <f>tblData[[#This Row],[Total_Charges_USD]]*tblData[[#This Row],[Quality_Score_Index]]</f>
        <v>15861.191920000001</v>
      </c>
      <c r="O74" s="2">
        <v>31</v>
      </c>
      <c r="P74" s="2" t="s">
        <v>822</v>
      </c>
      <c r="Q74" s="4">
        <f>IF(AND(tblData[[#This Row],[Readmitted_Flag]]=TRUE,tblData[[#This Row],[Days_to_Readmission]]&lt;=30),1,0)</f>
        <v>0</v>
      </c>
    </row>
    <row r="75" spans="1:17" x14ac:dyDescent="0.4">
      <c r="A75" s="2" t="s">
        <v>73</v>
      </c>
      <c r="B75" s="3">
        <v>45071</v>
      </c>
      <c r="C75" s="3">
        <v>45077</v>
      </c>
      <c r="D75" s="4">
        <f>tblData[[#This Row],[Discharge_Date]]-tblData[[#This Row],[Admission_Date]]</f>
        <v>6</v>
      </c>
      <c r="E75" s="2" t="s">
        <v>805</v>
      </c>
      <c r="F75" s="2" t="s">
        <v>810</v>
      </c>
      <c r="G75" s="2" t="s">
        <v>814</v>
      </c>
      <c r="H75" s="2" t="s">
        <v>820</v>
      </c>
      <c r="I75" s="2" t="b">
        <v>0</v>
      </c>
      <c r="K75" s="2">
        <v>94.4</v>
      </c>
      <c r="L75" s="5">
        <v>7805.4</v>
      </c>
      <c r="M75" s="6">
        <v>0.40600000000000003</v>
      </c>
      <c r="N75" s="5">
        <f>tblData[[#This Row],[Total_Charges_USD]]*tblData[[#This Row],[Quality_Score_Index]]</f>
        <v>3168.9924000000001</v>
      </c>
      <c r="O75" s="2">
        <v>36</v>
      </c>
      <c r="P75" s="2" t="s">
        <v>823</v>
      </c>
      <c r="Q75" s="4">
        <f>IF(AND(tblData[[#This Row],[Readmitted_Flag]]=TRUE,tblData[[#This Row],[Days_to_Readmission]]&lt;=30),1,0)</f>
        <v>0</v>
      </c>
    </row>
    <row r="76" spans="1:17" x14ac:dyDescent="0.4">
      <c r="A76" s="2" t="s">
        <v>74</v>
      </c>
      <c r="B76" s="3">
        <v>44987</v>
      </c>
      <c r="C76" s="3">
        <v>44989</v>
      </c>
      <c r="D76" s="4">
        <f>tblData[[#This Row],[Discharge_Date]]-tblData[[#This Row],[Admission_Date]]</f>
        <v>2</v>
      </c>
      <c r="E76" s="2" t="s">
        <v>803</v>
      </c>
      <c r="F76" s="2" t="s">
        <v>809</v>
      </c>
      <c r="G76" s="2" t="s">
        <v>814</v>
      </c>
      <c r="H76" s="2" t="s">
        <v>818</v>
      </c>
      <c r="I76" s="2" t="b">
        <v>0</v>
      </c>
      <c r="K76" s="2">
        <v>85.6</v>
      </c>
      <c r="L76" s="5">
        <v>30109.42</v>
      </c>
      <c r="M76" s="6">
        <v>0.44800000000000001</v>
      </c>
      <c r="N76" s="5">
        <f>tblData[[#This Row],[Total_Charges_USD]]*tblData[[#This Row],[Quality_Score_Index]]</f>
        <v>13489.02016</v>
      </c>
      <c r="O76" s="2">
        <v>73</v>
      </c>
      <c r="P76" s="2" t="s">
        <v>822</v>
      </c>
      <c r="Q76" s="4">
        <f>IF(AND(tblData[[#This Row],[Readmitted_Flag]]=TRUE,tblData[[#This Row],[Days_to_Readmission]]&lt;=30),1,0)</f>
        <v>0</v>
      </c>
    </row>
    <row r="77" spans="1:17" x14ac:dyDescent="0.4">
      <c r="A77" s="2" t="s">
        <v>75</v>
      </c>
      <c r="B77" s="3">
        <v>45185</v>
      </c>
      <c r="C77" s="3">
        <v>45190</v>
      </c>
      <c r="D77" s="4">
        <f>tblData[[#This Row],[Discharge_Date]]-tblData[[#This Row],[Admission_Date]]</f>
        <v>5</v>
      </c>
      <c r="E77" s="2" t="s">
        <v>806</v>
      </c>
      <c r="F77" s="2" t="s">
        <v>812</v>
      </c>
      <c r="G77" s="2" t="s">
        <v>813</v>
      </c>
      <c r="H77" s="2" t="s">
        <v>818</v>
      </c>
      <c r="I77" s="2" t="b">
        <v>0</v>
      </c>
      <c r="K77" s="2">
        <v>69.599999999999994</v>
      </c>
      <c r="L77" s="5">
        <v>36298.89</v>
      </c>
      <c r="M77" s="6">
        <v>0.42599999999999999</v>
      </c>
      <c r="N77" s="5">
        <f>tblData[[#This Row],[Total_Charges_USD]]*tblData[[#This Row],[Quality_Score_Index]]</f>
        <v>15463.327139999999</v>
      </c>
      <c r="O77" s="2">
        <v>70</v>
      </c>
      <c r="P77" s="2" t="s">
        <v>822</v>
      </c>
      <c r="Q77" s="4">
        <f>IF(AND(tblData[[#This Row],[Readmitted_Flag]]=TRUE,tblData[[#This Row],[Days_to_Readmission]]&lt;=30),1,0)</f>
        <v>0</v>
      </c>
    </row>
    <row r="78" spans="1:17" x14ac:dyDescent="0.4">
      <c r="A78" s="2" t="s">
        <v>76</v>
      </c>
      <c r="B78" s="3">
        <v>44998</v>
      </c>
      <c r="C78" s="3">
        <v>45005</v>
      </c>
      <c r="D78" s="4">
        <f>tblData[[#This Row],[Discharge_Date]]-tblData[[#This Row],[Admission_Date]]</f>
        <v>7</v>
      </c>
      <c r="E78" s="2" t="s">
        <v>805</v>
      </c>
      <c r="F78" s="2" t="s">
        <v>807</v>
      </c>
      <c r="G78" s="2" t="s">
        <v>817</v>
      </c>
      <c r="H78" s="2" t="s">
        <v>818</v>
      </c>
      <c r="I78" s="2" t="b">
        <v>0</v>
      </c>
      <c r="K78" s="2">
        <v>85.8</v>
      </c>
      <c r="L78" s="5">
        <v>31389.26</v>
      </c>
      <c r="M78" s="6">
        <v>0.58299999999999996</v>
      </c>
      <c r="N78" s="5">
        <f>tblData[[#This Row],[Total_Charges_USD]]*tblData[[#This Row],[Quality_Score_Index]]</f>
        <v>18299.938579999998</v>
      </c>
      <c r="O78" s="2">
        <v>68</v>
      </c>
      <c r="P78" s="2" t="s">
        <v>823</v>
      </c>
      <c r="Q78" s="4">
        <f>IF(AND(tblData[[#This Row],[Readmitted_Flag]]=TRUE,tblData[[#This Row],[Days_to_Readmission]]&lt;=30),1,0)</f>
        <v>0</v>
      </c>
    </row>
    <row r="79" spans="1:17" x14ac:dyDescent="0.4">
      <c r="A79" s="2" t="s">
        <v>77</v>
      </c>
      <c r="B79" s="3">
        <v>45237</v>
      </c>
      <c r="C79" s="3">
        <v>45241</v>
      </c>
      <c r="D79" s="4">
        <f>tblData[[#This Row],[Discharge_Date]]-tblData[[#This Row],[Admission_Date]]</f>
        <v>4</v>
      </c>
      <c r="E79" s="2" t="s">
        <v>803</v>
      </c>
      <c r="F79" s="2" t="s">
        <v>810</v>
      </c>
      <c r="G79" s="2" t="s">
        <v>817</v>
      </c>
      <c r="H79" s="2" t="s">
        <v>820</v>
      </c>
      <c r="I79" s="2" t="b">
        <v>0</v>
      </c>
      <c r="K79" s="2">
        <v>83.3</v>
      </c>
      <c r="L79" s="5">
        <v>19983.169999999998</v>
      </c>
      <c r="M79" s="6">
        <v>0.46800000000000003</v>
      </c>
      <c r="N79" s="5">
        <f>tblData[[#This Row],[Total_Charges_USD]]*tblData[[#This Row],[Quality_Score_Index]]</f>
        <v>9352.12356</v>
      </c>
      <c r="O79" s="2">
        <v>65</v>
      </c>
      <c r="P79" s="2" t="s">
        <v>823</v>
      </c>
      <c r="Q79" s="4">
        <f>IF(AND(tblData[[#This Row],[Readmitted_Flag]]=TRUE,tblData[[#This Row],[Days_to_Readmission]]&lt;=30),1,0)</f>
        <v>0</v>
      </c>
    </row>
    <row r="80" spans="1:17" x14ac:dyDescent="0.4">
      <c r="A80" s="2" t="s">
        <v>78</v>
      </c>
      <c r="B80" s="3">
        <v>44964</v>
      </c>
      <c r="C80" s="3">
        <v>44972</v>
      </c>
      <c r="D80" s="4">
        <f>tblData[[#This Row],[Discharge_Date]]-tblData[[#This Row],[Admission_Date]]</f>
        <v>8</v>
      </c>
      <c r="E80" s="2" t="s">
        <v>806</v>
      </c>
      <c r="F80" s="2" t="s">
        <v>811</v>
      </c>
      <c r="G80" s="2" t="s">
        <v>817</v>
      </c>
      <c r="H80" s="2" t="s">
        <v>820</v>
      </c>
      <c r="I80" s="2" t="b">
        <v>1</v>
      </c>
      <c r="J80" s="2">
        <v>7</v>
      </c>
      <c r="K80" s="2">
        <v>83.6</v>
      </c>
      <c r="L80" s="5">
        <v>23757.89</v>
      </c>
      <c r="M80" s="6">
        <v>0.50700000000000001</v>
      </c>
      <c r="N80" s="5">
        <f>tblData[[#This Row],[Total_Charges_USD]]*tblData[[#This Row],[Quality_Score_Index]]</f>
        <v>12045.25023</v>
      </c>
      <c r="O80" s="2">
        <v>62</v>
      </c>
      <c r="P80" s="2" t="s">
        <v>823</v>
      </c>
      <c r="Q80" s="4">
        <f>IF(AND(tblData[[#This Row],[Readmitted_Flag]]=TRUE,tblData[[#This Row],[Days_to_Readmission]]&lt;=30),1,0)</f>
        <v>1</v>
      </c>
    </row>
    <row r="81" spans="1:17" x14ac:dyDescent="0.4">
      <c r="A81" s="2" t="s">
        <v>79</v>
      </c>
      <c r="B81" s="3">
        <v>45503</v>
      </c>
      <c r="C81" s="3">
        <v>45505</v>
      </c>
      <c r="D81" s="4">
        <f>tblData[[#This Row],[Discharge_Date]]-tblData[[#This Row],[Admission_Date]]</f>
        <v>2</v>
      </c>
      <c r="E81" s="2" t="s">
        <v>801</v>
      </c>
      <c r="F81" s="2" t="s">
        <v>808</v>
      </c>
      <c r="G81" s="2" t="s">
        <v>814</v>
      </c>
      <c r="H81" s="2" t="s">
        <v>819</v>
      </c>
      <c r="I81" s="2" t="b">
        <v>0</v>
      </c>
      <c r="K81" s="2">
        <v>88.3</v>
      </c>
      <c r="L81" s="5">
        <v>35270.699999999997</v>
      </c>
      <c r="M81" s="6">
        <v>0.35099999999999998</v>
      </c>
      <c r="N81" s="5">
        <f>tblData[[#This Row],[Total_Charges_USD]]*tblData[[#This Row],[Quality_Score_Index]]</f>
        <v>12380.015699999998</v>
      </c>
      <c r="O81" s="2">
        <v>37</v>
      </c>
      <c r="P81" s="2" t="s">
        <v>822</v>
      </c>
      <c r="Q81" s="4">
        <f>IF(AND(tblData[[#This Row],[Readmitted_Flag]]=TRUE,tblData[[#This Row],[Days_to_Readmission]]&lt;=30),1,0)</f>
        <v>0</v>
      </c>
    </row>
    <row r="82" spans="1:17" x14ac:dyDescent="0.4">
      <c r="A82" s="2" t="s">
        <v>80</v>
      </c>
      <c r="B82" s="3">
        <v>45161</v>
      </c>
      <c r="C82" s="3">
        <v>45163</v>
      </c>
      <c r="D82" s="4">
        <f>tblData[[#This Row],[Discharge_Date]]-tblData[[#This Row],[Admission_Date]]</f>
        <v>2</v>
      </c>
      <c r="E82" s="2" t="s">
        <v>805</v>
      </c>
      <c r="F82" s="2" t="s">
        <v>811</v>
      </c>
      <c r="G82" s="2" t="s">
        <v>814</v>
      </c>
      <c r="H82" s="2" t="s">
        <v>818</v>
      </c>
      <c r="I82" s="2" t="b">
        <v>0</v>
      </c>
      <c r="K82" s="2">
        <v>75.900000000000006</v>
      </c>
      <c r="L82" s="5">
        <v>25989.65</v>
      </c>
      <c r="M82" s="6">
        <v>0.64300000000000002</v>
      </c>
      <c r="N82" s="5">
        <f>tblData[[#This Row],[Total_Charges_USD]]*tblData[[#This Row],[Quality_Score_Index]]</f>
        <v>16711.344950000002</v>
      </c>
      <c r="O82" s="2">
        <v>55</v>
      </c>
      <c r="P82" s="2" t="s">
        <v>822</v>
      </c>
      <c r="Q82" s="4">
        <f>IF(AND(tblData[[#This Row],[Readmitted_Flag]]=TRUE,tblData[[#This Row],[Days_to_Readmission]]&lt;=30),1,0)</f>
        <v>0</v>
      </c>
    </row>
    <row r="83" spans="1:17" x14ac:dyDescent="0.4">
      <c r="A83" s="2" t="s">
        <v>81</v>
      </c>
      <c r="B83" s="3">
        <v>45362</v>
      </c>
      <c r="C83" s="3">
        <v>45367</v>
      </c>
      <c r="D83" s="4">
        <f>tblData[[#This Row],[Discharge_Date]]-tblData[[#This Row],[Admission_Date]]</f>
        <v>5</v>
      </c>
      <c r="E83" s="2" t="s">
        <v>801</v>
      </c>
      <c r="F83" s="2" t="s">
        <v>808</v>
      </c>
      <c r="G83" s="2" t="s">
        <v>814</v>
      </c>
      <c r="H83" s="2" t="s">
        <v>820</v>
      </c>
      <c r="I83" s="2" t="b">
        <v>0</v>
      </c>
      <c r="K83" s="2">
        <v>92.5</v>
      </c>
      <c r="L83" s="5">
        <v>15146.34</v>
      </c>
      <c r="M83" s="6">
        <v>0.58699999999999997</v>
      </c>
      <c r="N83" s="5">
        <f>tblData[[#This Row],[Total_Charges_USD]]*tblData[[#This Row],[Quality_Score_Index]]</f>
        <v>8890.9015799999997</v>
      </c>
      <c r="O83" s="2">
        <v>60</v>
      </c>
      <c r="P83" s="2" t="s">
        <v>822</v>
      </c>
      <c r="Q83" s="4">
        <f>IF(AND(tblData[[#This Row],[Readmitted_Flag]]=TRUE,tblData[[#This Row],[Days_to_Readmission]]&lt;=30),1,0)</f>
        <v>0</v>
      </c>
    </row>
    <row r="84" spans="1:17" x14ac:dyDescent="0.4">
      <c r="A84" s="2" t="s">
        <v>82</v>
      </c>
      <c r="B84" s="3">
        <v>45297</v>
      </c>
      <c r="C84" s="3">
        <v>45299</v>
      </c>
      <c r="D84" s="4">
        <f>tblData[[#This Row],[Discharge_Date]]-tblData[[#This Row],[Admission_Date]]</f>
        <v>2</v>
      </c>
      <c r="E84" s="2" t="s">
        <v>804</v>
      </c>
      <c r="F84" s="2" t="s">
        <v>807</v>
      </c>
      <c r="G84" s="2" t="s">
        <v>817</v>
      </c>
      <c r="H84" s="2" t="s">
        <v>821</v>
      </c>
      <c r="I84" s="2" t="b">
        <v>0</v>
      </c>
      <c r="K84" s="2">
        <v>89.2</v>
      </c>
      <c r="L84" s="5">
        <v>32092.46</v>
      </c>
      <c r="M84" s="6">
        <v>0.65</v>
      </c>
      <c r="N84" s="5">
        <f>tblData[[#This Row],[Total_Charges_USD]]*tblData[[#This Row],[Quality_Score_Index]]</f>
        <v>20860.098999999998</v>
      </c>
      <c r="O84" s="2">
        <v>48</v>
      </c>
      <c r="P84" s="2" t="s">
        <v>822</v>
      </c>
      <c r="Q84" s="4">
        <f>IF(AND(tblData[[#This Row],[Readmitted_Flag]]=TRUE,tblData[[#This Row],[Days_to_Readmission]]&lt;=30),1,0)</f>
        <v>0</v>
      </c>
    </row>
    <row r="85" spans="1:17" x14ac:dyDescent="0.4">
      <c r="A85" s="2" t="s">
        <v>83</v>
      </c>
      <c r="B85" s="3">
        <v>45303</v>
      </c>
      <c r="C85" s="3">
        <v>45309</v>
      </c>
      <c r="D85" s="4">
        <f>tblData[[#This Row],[Discharge_Date]]-tblData[[#This Row],[Admission_Date]]</f>
        <v>6</v>
      </c>
      <c r="E85" s="2" t="s">
        <v>802</v>
      </c>
      <c r="F85" s="2" t="s">
        <v>810</v>
      </c>
      <c r="G85" s="2" t="s">
        <v>814</v>
      </c>
      <c r="H85" s="2" t="s">
        <v>820</v>
      </c>
      <c r="I85" s="2" t="b">
        <v>1</v>
      </c>
      <c r="J85" s="2">
        <v>14</v>
      </c>
      <c r="K85" s="2">
        <v>83.4</v>
      </c>
      <c r="L85" s="5">
        <v>6423.58</v>
      </c>
      <c r="M85" s="6">
        <v>0.35599999999999998</v>
      </c>
      <c r="N85" s="5">
        <f>tblData[[#This Row],[Total_Charges_USD]]*tblData[[#This Row],[Quality_Score_Index]]</f>
        <v>2286.79448</v>
      </c>
      <c r="O85" s="2">
        <v>73</v>
      </c>
      <c r="P85" s="2" t="s">
        <v>822</v>
      </c>
      <c r="Q85" s="4">
        <f>IF(AND(tblData[[#This Row],[Readmitted_Flag]]=TRUE,tblData[[#This Row],[Days_to_Readmission]]&lt;=30),1,0)</f>
        <v>1</v>
      </c>
    </row>
    <row r="86" spans="1:17" x14ac:dyDescent="0.4">
      <c r="A86" s="2" t="s">
        <v>84</v>
      </c>
      <c r="B86" s="3">
        <v>45606</v>
      </c>
      <c r="C86" s="3">
        <v>45609</v>
      </c>
      <c r="D86" s="4">
        <f>tblData[[#This Row],[Discharge_Date]]-tblData[[#This Row],[Admission_Date]]</f>
        <v>3</v>
      </c>
      <c r="E86" s="2" t="s">
        <v>801</v>
      </c>
      <c r="F86" s="2" t="s">
        <v>809</v>
      </c>
      <c r="G86" s="2" t="s">
        <v>814</v>
      </c>
      <c r="H86" s="2" t="s">
        <v>820</v>
      </c>
      <c r="I86" s="2" t="b">
        <v>0</v>
      </c>
      <c r="K86" s="2">
        <v>93.3</v>
      </c>
      <c r="L86" s="5">
        <v>21448.6</v>
      </c>
      <c r="M86" s="6">
        <v>0.56899999999999995</v>
      </c>
      <c r="N86" s="5">
        <f>tblData[[#This Row],[Total_Charges_USD]]*tblData[[#This Row],[Quality_Score_Index]]</f>
        <v>12204.253399999998</v>
      </c>
      <c r="O86" s="2">
        <v>71</v>
      </c>
      <c r="P86" s="2" t="s">
        <v>823</v>
      </c>
      <c r="Q86" s="4">
        <f>IF(AND(tblData[[#This Row],[Readmitted_Flag]]=TRUE,tblData[[#This Row],[Days_to_Readmission]]&lt;=30),1,0)</f>
        <v>0</v>
      </c>
    </row>
    <row r="87" spans="1:17" x14ac:dyDescent="0.4">
      <c r="A87" s="2" t="s">
        <v>85</v>
      </c>
      <c r="B87" s="3">
        <v>45376</v>
      </c>
      <c r="C87" s="3">
        <v>45380</v>
      </c>
      <c r="D87" s="4">
        <f>tblData[[#This Row],[Discharge_Date]]-tblData[[#This Row],[Admission_Date]]</f>
        <v>4</v>
      </c>
      <c r="E87" s="2" t="s">
        <v>802</v>
      </c>
      <c r="F87" s="2" t="s">
        <v>811</v>
      </c>
      <c r="G87" s="2" t="s">
        <v>814</v>
      </c>
      <c r="H87" s="2" t="s">
        <v>820</v>
      </c>
      <c r="I87" s="2" t="b">
        <v>1</v>
      </c>
      <c r="J87" s="2">
        <v>21</v>
      </c>
      <c r="K87" s="2">
        <v>81.599999999999994</v>
      </c>
      <c r="L87" s="5">
        <v>27986.799999999999</v>
      </c>
      <c r="M87" s="6">
        <v>0.35499999999999998</v>
      </c>
      <c r="N87" s="5">
        <f>tblData[[#This Row],[Total_Charges_USD]]*tblData[[#This Row],[Quality_Score_Index]]</f>
        <v>9935.3139999999985</v>
      </c>
      <c r="O87" s="2">
        <v>55</v>
      </c>
      <c r="P87" s="2" t="s">
        <v>822</v>
      </c>
      <c r="Q87" s="4">
        <f>IF(AND(tblData[[#This Row],[Readmitted_Flag]]=TRUE,tblData[[#This Row],[Days_to_Readmission]]&lt;=30),1,0)</f>
        <v>1</v>
      </c>
    </row>
    <row r="88" spans="1:17" x14ac:dyDescent="0.4">
      <c r="A88" s="2" t="s">
        <v>86</v>
      </c>
      <c r="B88" s="3">
        <v>45399</v>
      </c>
      <c r="C88" s="3">
        <v>45401</v>
      </c>
      <c r="D88" s="4">
        <f>tblData[[#This Row],[Discharge_Date]]-tblData[[#This Row],[Admission_Date]]</f>
        <v>2</v>
      </c>
      <c r="E88" s="2" t="s">
        <v>801</v>
      </c>
      <c r="F88" s="2" t="s">
        <v>808</v>
      </c>
      <c r="G88" s="2" t="s">
        <v>813</v>
      </c>
      <c r="H88" s="2" t="s">
        <v>818</v>
      </c>
      <c r="I88" s="2" t="b">
        <v>1</v>
      </c>
      <c r="J88" s="2">
        <v>7</v>
      </c>
      <c r="K88" s="2">
        <v>100</v>
      </c>
      <c r="L88" s="5">
        <v>14246.09</v>
      </c>
      <c r="M88" s="6">
        <v>0.69</v>
      </c>
      <c r="N88" s="5">
        <f>tblData[[#This Row],[Total_Charges_USD]]*tblData[[#This Row],[Quality_Score_Index]]</f>
        <v>9829.802099999999</v>
      </c>
      <c r="O88" s="2">
        <v>95</v>
      </c>
      <c r="P88" s="2" t="s">
        <v>823</v>
      </c>
      <c r="Q88" s="4">
        <f>IF(AND(tblData[[#This Row],[Readmitted_Flag]]=TRUE,tblData[[#This Row],[Days_to_Readmission]]&lt;=30),1,0)</f>
        <v>1</v>
      </c>
    </row>
    <row r="89" spans="1:17" x14ac:dyDescent="0.4">
      <c r="A89" s="2" t="s">
        <v>87</v>
      </c>
      <c r="B89" s="3">
        <v>44987</v>
      </c>
      <c r="C89" s="3">
        <v>44990</v>
      </c>
      <c r="D89" s="4">
        <f>tblData[[#This Row],[Discharge_Date]]-tblData[[#This Row],[Admission_Date]]</f>
        <v>3</v>
      </c>
      <c r="E89" s="2" t="s">
        <v>803</v>
      </c>
      <c r="F89" s="2" t="s">
        <v>808</v>
      </c>
      <c r="G89" s="2" t="s">
        <v>816</v>
      </c>
      <c r="H89" s="2" t="s">
        <v>819</v>
      </c>
      <c r="I89" s="2" t="b">
        <v>0</v>
      </c>
      <c r="K89" s="2">
        <v>65.5</v>
      </c>
      <c r="L89" s="5">
        <v>5156.1000000000004</v>
      </c>
      <c r="M89" s="6">
        <v>0.65700000000000003</v>
      </c>
      <c r="N89" s="5">
        <f>tblData[[#This Row],[Total_Charges_USD]]*tblData[[#This Row],[Quality_Score_Index]]</f>
        <v>3387.5577000000003</v>
      </c>
      <c r="O89" s="2">
        <v>88</v>
      </c>
      <c r="P89" s="2" t="s">
        <v>822</v>
      </c>
      <c r="Q89" s="4">
        <f>IF(AND(tblData[[#This Row],[Readmitted_Flag]]=TRUE,tblData[[#This Row],[Days_to_Readmission]]&lt;=30),1,0)</f>
        <v>0</v>
      </c>
    </row>
    <row r="90" spans="1:17" x14ac:dyDescent="0.4">
      <c r="A90" s="2" t="s">
        <v>88</v>
      </c>
      <c r="B90" s="3">
        <v>45288</v>
      </c>
      <c r="C90" s="3">
        <v>45302</v>
      </c>
      <c r="D90" s="4">
        <f>tblData[[#This Row],[Discharge_Date]]-tblData[[#This Row],[Admission_Date]]</f>
        <v>14</v>
      </c>
      <c r="E90" s="2" t="s">
        <v>803</v>
      </c>
      <c r="F90" s="2" t="s">
        <v>809</v>
      </c>
      <c r="G90" s="2" t="s">
        <v>814</v>
      </c>
      <c r="H90" s="2" t="s">
        <v>821</v>
      </c>
      <c r="I90" s="2" t="b">
        <v>0</v>
      </c>
      <c r="K90" s="2">
        <v>78.7</v>
      </c>
      <c r="L90" s="5">
        <v>35139.980000000003</v>
      </c>
      <c r="M90" s="6">
        <v>0.39400000000000002</v>
      </c>
      <c r="N90" s="5">
        <f>tblData[[#This Row],[Total_Charges_USD]]*tblData[[#This Row],[Quality_Score_Index]]</f>
        <v>13845.152120000002</v>
      </c>
      <c r="O90" s="2">
        <v>73</v>
      </c>
      <c r="P90" s="2" t="s">
        <v>823</v>
      </c>
      <c r="Q90" s="4">
        <f>IF(AND(tblData[[#This Row],[Readmitted_Flag]]=TRUE,tblData[[#This Row],[Days_to_Readmission]]&lt;=30),1,0)</f>
        <v>0</v>
      </c>
    </row>
    <row r="91" spans="1:17" x14ac:dyDescent="0.4">
      <c r="A91" s="2" t="s">
        <v>89</v>
      </c>
      <c r="B91" s="3">
        <v>45531</v>
      </c>
      <c r="C91" s="3">
        <v>45534</v>
      </c>
      <c r="D91" s="4">
        <f>tblData[[#This Row],[Discharge_Date]]-tblData[[#This Row],[Admission_Date]]</f>
        <v>3</v>
      </c>
      <c r="E91" s="2" t="s">
        <v>800</v>
      </c>
      <c r="F91" s="2" t="s">
        <v>808</v>
      </c>
      <c r="G91" s="2" t="s">
        <v>814</v>
      </c>
      <c r="H91" s="2" t="s">
        <v>818</v>
      </c>
      <c r="I91" s="2" t="b">
        <v>0</v>
      </c>
      <c r="K91" s="2">
        <v>100</v>
      </c>
      <c r="L91" s="5">
        <v>16972.53</v>
      </c>
      <c r="M91" s="6">
        <v>0.58299999999999996</v>
      </c>
      <c r="N91" s="5">
        <f>tblData[[#This Row],[Total_Charges_USD]]*tblData[[#This Row],[Quality_Score_Index]]</f>
        <v>9894.984989999999</v>
      </c>
      <c r="O91" s="2">
        <v>21</v>
      </c>
      <c r="P91" s="2" t="s">
        <v>822</v>
      </c>
      <c r="Q91" s="4">
        <f>IF(AND(tblData[[#This Row],[Readmitted_Flag]]=TRUE,tblData[[#This Row],[Days_to_Readmission]]&lt;=30),1,0)</f>
        <v>0</v>
      </c>
    </row>
    <row r="92" spans="1:17" x14ac:dyDescent="0.4">
      <c r="A92" s="2" t="s">
        <v>90</v>
      </c>
      <c r="B92" s="3">
        <v>45149</v>
      </c>
      <c r="C92" s="3">
        <v>45156</v>
      </c>
      <c r="D92" s="4">
        <f>tblData[[#This Row],[Discharge_Date]]-tblData[[#This Row],[Admission_Date]]</f>
        <v>7</v>
      </c>
      <c r="E92" s="2" t="s">
        <v>805</v>
      </c>
      <c r="F92" s="2" t="s">
        <v>809</v>
      </c>
      <c r="G92" s="2" t="s">
        <v>816</v>
      </c>
      <c r="H92" s="2" t="s">
        <v>819</v>
      </c>
      <c r="I92" s="2" t="b">
        <v>0</v>
      </c>
      <c r="K92" s="2">
        <v>74</v>
      </c>
      <c r="L92" s="5">
        <v>27373.35</v>
      </c>
      <c r="M92" s="6">
        <v>0.40300000000000002</v>
      </c>
      <c r="N92" s="5">
        <f>tblData[[#This Row],[Total_Charges_USD]]*tblData[[#This Row],[Quality_Score_Index]]</f>
        <v>11031.46005</v>
      </c>
      <c r="O92" s="2">
        <v>95</v>
      </c>
      <c r="P92" s="2" t="s">
        <v>823</v>
      </c>
      <c r="Q92" s="4">
        <f>IF(AND(tblData[[#This Row],[Readmitted_Flag]]=TRUE,tblData[[#This Row],[Days_to_Readmission]]&lt;=30),1,0)</f>
        <v>0</v>
      </c>
    </row>
    <row r="93" spans="1:17" x14ac:dyDescent="0.4">
      <c r="A93" s="2" t="s">
        <v>91</v>
      </c>
      <c r="B93" s="3">
        <v>45324</v>
      </c>
      <c r="C93" s="3">
        <v>45326</v>
      </c>
      <c r="D93" s="4">
        <f>tblData[[#This Row],[Discharge_Date]]-tblData[[#This Row],[Admission_Date]]</f>
        <v>2</v>
      </c>
      <c r="E93" s="2" t="s">
        <v>803</v>
      </c>
      <c r="F93" s="2" t="s">
        <v>808</v>
      </c>
      <c r="G93" s="2" t="s">
        <v>814</v>
      </c>
      <c r="H93" s="2" t="s">
        <v>820</v>
      </c>
      <c r="I93" s="2" t="b">
        <v>0</v>
      </c>
      <c r="K93" s="2">
        <v>95</v>
      </c>
      <c r="L93" s="5">
        <v>30298.25</v>
      </c>
      <c r="M93" s="6">
        <v>0.63700000000000001</v>
      </c>
      <c r="N93" s="5">
        <f>tblData[[#This Row],[Total_Charges_USD]]*tblData[[#This Row],[Quality_Score_Index]]</f>
        <v>19299.985250000002</v>
      </c>
      <c r="O93" s="2">
        <v>82</v>
      </c>
      <c r="P93" s="2" t="s">
        <v>823</v>
      </c>
      <c r="Q93" s="4">
        <f>IF(AND(tblData[[#This Row],[Readmitted_Flag]]=TRUE,tblData[[#This Row],[Days_to_Readmission]]&lt;=30),1,0)</f>
        <v>0</v>
      </c>
    </row>
    <row r="94" spans="1:17" x14ac:dyDescent="0.4">
      <c r="A94" s="2" t="s">
        <v>92</v>
      </c>
      <c r="B94" s="3">
        <v>45326</v>
      </c>
      <c r="C94" s="3">
        <v>45336</v>
      </c>
      <c r="D94" s="4">
        <f>tblData[[#This Row],[Discharge_Date]]-tblData[[#This Row],[Admission_Date]]</f>
        <v>10</v>
      </c>
      <c r="E94" s="2" t="s">
        <v>802</v>
      </c>
      <c r="F94" s="2" t="s">
        <v>812</v>
      </c>
      <c r="G94" s="2" t="s">
        <v>813</v>
      </c>
      <c r="H94" s="2" t="s">
        <v>820</v>
      </c>
      <c r="I94" s="2" t="b">
        <v>1</v>
      </c>
      <c r="J94" s="2">
        <v>30</v>
      </c>
      <c r="K94" s="2">
        <v>93.4</v>
      </c>
      <c r="L94" s="5">
        <v>30858.33</v>
      </c>
      <c r="M94" s="6">
        <v>0.55500000000000005</v>
      </c>
      <c r="N94" s="5">
        <f>tblData[[#This Row],[Total_Charges_USD]]*tblData[[#This Row],[Quality_Score_Index]]</f>
        <v>17126.373150000003</v>
      </c>
      <c r="O94" s="2">
        <v>88</v>
      </c>
      <c r="P94" s="2" t="s">
        <v>822</v>
      </c>
      <c r="Q94" s="4">
        <f>IF(AND(tblData[[#This Row],[Readmitted_Flag]]=TRUE,tblData[[#This Row],[Days_to_Readmission]]&lt;=30),1,0)</f>
        <v>1</v>
      </c>
    </row>
    <row r="95" spans="1:17" x14ac:dyDescent="0.4">
      <c r="A95" s="2" t="s">
        <v>93</v>
      </c>
      <c r="B95" s="3">
        <v>45151</v>
      </c>
      <c r="C95" s="3">
        <v>45163</v>
      </c>
      <c r="D95" s="4">
        <f>tblData[[#This Row],[Discharge_Date]]-tblData[[#This Row],[Admission_Date]]</f>
        <v>12</v>
      </c>
      <c r="E95" s="2" t="s">
        <v>806</v>
      </c>
      <c r="F95" s="2" t="s">
        <v>810</v>
      </c>
      <c r="G95" s="2" t="s">
        <v>814</v>
      </c>
      <c r="H95" s="2" t="s">
        <v>818</v>
      </c>
      <c r="I95" s="2" t="b">
        <v>0</v>
      </c>
      <c r="K95" s="2">
        <v>100</v>
      </c>
      <c r="L95" s="5">
        <v>22950.21</v>
      </c>
      <c r="M95" s="6">
        <v>0.41</v>
      </c>
      <c r="N95" s="5">
        <f>tblData[[#This Row],[Total_Charges_USD]]*tblData[[#This Row],[Quality_Score_Index]]</f>
        <v>9409.5860999999986</v>
      </c>
      <c r="O95" s="2">
        <v>36</v>
      </c>
      <c r="P95" s="2" t="s">
        <v>823</v>
      </c>
      <c r="Q95" s="4">
        <f>IF(AND(tblData[[#This Row],[Readmitted_Flag]]=TRUE,tblData[[#This Row],[Days_to_Readmission]]&lt;=30),1,0)</f>
        <v>0</v>
      </c>
    </row>
    <row r="96" spans="1:17" x14ac:dyDescent="0.4">
      <c r="A96" s="2" t="s">
        <v>94</v>
      </c>
      <c r="B96" s="3">
        <v>45457</v>
      </c>
      <c r="C96" s="3">
        <v>45460</v>
      </c>
      <c r="D96" s="4">
        <f>tblData[[#This Row],[Discharge_Date]]-tblData[[#This Row],[Admission_Date]]</f>
        <v>3</v>
      </c>
      <c r="E96" s="2" t="s">
        <v>803</v>
      </c>
      <c r="F96" s="2" t="s">
        <v>809</v>
      </c>
      <c r="G96" s="2" t="s">
        <v>814</v>
      </c>
      <c r="H96" s="2" t="s">
        <v>818</v>
      </c>
      <c r="I96" s="2" t="b">
        <v>0</v>
      </c>
      <c r="K96" s="2">
        <v>84</v>
      </c>
      <c r="L96" s="5">
        <v>26994.02</v>
      </c>
      <c r="M96" s="6">
        <v>0.504</v>
      </c>
      <c r="N96" s="5">
        <f>tblData[[#This Row],[Total_Charges_USD]]*tblData[[#This Row],[Quality_Score_Index]]</f>
        <v>13604.986080000001</v>
      </c>
      <c r="O96" s="2">
        <v>52</v>
      </c>
      <c r="P96" s="2" t="s">
        <v>822</v>
      </c>
      <c r="Q96" s="4">
        <f>IF(AND(tblData[[#This Row],[Readmitted_Flag]]=TRUE,tblData[[#This Row],[Days_to_Readmission]]&lt;=30),1,0)</f>
        <v>0</v>
      </c>
    </row>
    <row r="97" spans="1:17" x14ac:dyDescent="0.4">
      <c r="A97" s="2" t="s">
        <v>95</v>
      </c>
      <c r="B97" s="3">
        <v>45588</v>
      </c>
      <c r="C97" s="3">
        <v>45595</v>
      </c>
      <c r="D97" s="4">
        <f>tblData[[#This Row],[Discharge_Date]]-tblData[[#This Row],[Admission_Date]]</f>
        <v>7</v>
      </c>
      <c r="E97" s="2" t="s">
        <v>805</v>
      </c>
      <c r="F97" s="2" t="s">
        <v>812</v>
      </c>
      <c r="G97" s="2" t="s">
        <v>814</v>
      </c>
      <c r="H97" s="2" t="s">
        <v>818</v>
      </c>
      <c r="I97" s="2" t="b">
        <v>0</v>
      </c>
      <c r="K97" s="2">
        <v>85.7</v>
      </c>
      <c r="L97" s="5">
        <v>34755.69</v>
      </c>
      <c r="M97" s="6">
        <v>0.53200000000000003</v>
      </c>
      <c r="N97" s="5">
        <f>tblData[[#This Row],[Total_Charges_USD]]*tblData[[#This Row],[Quality_Score_Index]]</f>
        <v>18490.027080000003</v>
      </c>
      <c r="O97" s="2">
        <v>94</v>
      </c>
      <c r="P97" s="2" t="s">
        <v>822</v>
      </c>
      <c r="Q97" s="4">
        <f>IF(AND(tblData[[#This Row],[Readmitted_Flag]]=TRUE,tblData[[#This Row],[Days_to_Readmission]]&lt;=30),1,0)</f>
        <v>0</v>
      </c>
    </row>
    <row r="98" spans="1:17" x14ac:dyDescent="0.4">
      <c r="A98" s="2" t="s">
        <v>96</v>
      </c>
      <c r="B98" s="3">
        <v>45196</v>
      </c>
      <c r="C98" s="3">
        <v>45205</v>
      </c>
      <c r="D98" s="4">
        <f>tblData[[#This Row],[Discharge_Date]]-tblData[[#This Row],[Admission_Date]]</f>
        <v>9</v>
      </c>
      <c r="E98" s="2" t="s">
        <v>803</v>
      </c>
      <c r="F98" s="2" t="s">
        <v>810</v>
      </c>
      <c r="G98" s="2" t="s">
        <v>814</v>
      </c>
      <c r="H98" s="2" t="s">
        <v>820</v>
      </c>
      <c r="I98" s="2" t="b">
        <v>0</v>
      </c>
      <c r="K98" s="2">
        <v>90.9</v>
      </c>
      <c r="L98" s="5">
        <v>28204.25</v>
      </c>
      <c r="M98" s="6">
        <v>0.66</v>
      </c>
      <c r="N98" s="5">
        <f>tblData[[#This Row],[Total_Charges_USD]]*tblData[[#This Row],[Quality_Score_Index]]</f>
        <v>18614.805</v>
      </c>
      <c r="O98" s="2">
        <v>47</v>
      </c>
      <c r="P98" s="2" t="s">
        <v>822</v>
      </c>
      <c r="Q98" s="4">
        <f>IF(AND(tblData[[#This Row],[Readmitted_Flag]]=TRUE,tblData[[#This Row],[Days_to_Readmission]]&lt;=30),1,0)</f>
        <v>0</v>
      </c>
    </row>
    <row r="99" spans="1:17" x14ac:dyDescent="0.4">
      <c r="A99" s="2" t="s">
        <v>97</v>
      </c>
      <c r="B99" s="3">
        <v>45481</v>
      </c>
      <c r="C99" s="3">
        <v>45483</v>
      </c>
      <c r="D99" s="4">
        <f>tblData[[#This Row],[Discharge_Date]]-tblData[[#This Row],[Admission_Date]]</f>
        <v>2</v>
      </c>
      <c r="E99" s="2" t="s">
        <v>806</v>
      </c>
      <c r="F99" s="2" t="s">
        <v>808</v>
      </c>
      <c r="G99" s="2" t="s">
        <v>817</v>
      </c>
      <c r="H99" s="2" t="s">
        <v>818</v>
      </c>
      <c r="I99" s="2" t="b">
        <v>0</v>
      </c>
      <c r="K99" s="2">
        <v>68.099999999999994</v>
      </c>
      <c r="L99" s="5">
        <v>33229.69</v>
      </c>
      <c r="M99" s="6">
        <v>0.45700000000000002</v>
      </c>
      <c r="N99" s="5">
        <f>tblData[[#This Row],[Total_Charges_USD]]*tblData[[#This Row],[Quality_Score_Index]]</f>
        <v>15185.968330000002</v>
      </c>
      <c r="O99" s="2">
        <v>60</v>
      </c>
      <c r="P99" s="2" t="s">
        <v>822</v>
      </c>
      <c r="Q99" s="4">
        <f>IF(AND(tblData[[#This Row],[Readmitted_Flag]]=TRUE,tblData[[#This Row],[Days_to_Readmission]]&lt;=30),1,0)</f>
        <v>0</v>
      </c>
    </row>
    <row r="100" spans="1:17" x14ac:dyDescent="0.4">
      <c r="A100" s="2" t="s">
        <v>98</v>
      </c>
      <c r="B100" s="3">
        <v>45382</v>
      </c>
      <c r="C100" s="3">
        <v>45390</v>
      </c>
      <c r="D100" s="4">
        <f>tblData[[#This Row],[Discharge_Date]]-tblData[[#This Row],[Admission_Date]]</f>
        <v>8</v>
      </c>
      <c r="E100" s="2" t="s">
        <v>805</v>
      </c>
      <c r="F100" s="2" t="s">
        <v>810</v>
      </c>
      <c r="G100" s="2" t="s">
        <v>816</v>
      </c>
      <c r="H100" s="2" t="s">
        <v>820</v>
      </c>
      <c r="I100" s="2" t="b">
        <v>0</v>
      </c>
      <c r="K100" s="2">
        <v>75.3</v>
      </c>
      <c r="L100" s="5">
        <v>10080.66</v>
      </c>
      <c r="M100" s="6">
        <v>0.64800000000000002</v>
      </c>
      <c r="N100" s="5">
        <f>tblData[[#This Row],[Total_Charges_USD]]*tblData[[#This Row],[Quality_Score_Index]]</f>
        <v>6532.2676799999999</v>
      </c>
      <c r="O100" s="2">
        <v>37</v>
      </c>
      <c r="P100" s="2" t="s">
        <v>823</v>
      </c>
      <c r="Q100" s="4">
        <f>IF(AND(tblData[[#This Row],[Readmitted_Flag]]=TRUE,tblData[[#This Row],[Days_to_Readmission]]&lt;=30),1,0)</f>
        <v>0</v>
      </c>
    </row>
    <row r="101" spans="1:17" x14ac:dyDescent="0.4">
      <c r="A101" s="2" t="s">
        <v>99</v>
      </c>
      <c r="B101" s="3">
        <v>45590</v>
      </c>
      <c r="C101" s="3">
        <v>45595</v>
      </c>
      <c r="D101" s="4">
        <f>tblData[[#This Row],[Discharge_Date]]-tblData[[#This Row],[Admission_Date]]</f>
        <v>5</v>
      </c>
      <c r="E101" s="2" t="s">
        <v>804</v>
      </c>
      <c r="F101" s="2" t="s">
        <v>807</v>
      </c>
      <c r="G101" s="2" t="s">
        <v>817</v>
      </c>
      <c r="H101" s="2" t="s">
        <v>818</v>
      </c>
      <c r="I101" s="2" t="b">
        <v>0</v>
      </c>
      <c r="K101" s="2">
        <v>73.8</v>
      </c>
      <c r="L101" s="5">
        <v>35452.11</v>
      </c>
      <c r="M101" s="6">
        <v>0.48799999999999999</v>
      </c>
      <c r="N101" s="5">
        <f>tblData[[#This Row],[Total_Charges_USD]]*tblData[[#This Row],[Quality_Score_Index]]</f>
        <v>17300.629679999998</v>
      </c>
      <c r="O101" s="2">
        <v>63</v>
      </c>
      <c r="P101" s="2" t="s">
        <v>823</v>
      </c>
      <c r="Q101" s="4">
        <f>IF(AND(tblData[[#This Row],[Readmitted_Flag]]=TRUE,tblData[[#This Row],[Days_to_Readmission]]&lt;=30),1,0)</f>
        <v>0</v>
      </c>
    </row>
    <row r="102" spans="1:17" x14ac:dyDescent="0.4">
      <c r="A102" s="2" t="s">
        <v>100</v>
      </c>
      <c r="B102" s="3">
        <v>45508</v>
      </c>
      <c r="C102" s="3">
        <v>45513</v>
      </c>
      <c r="D102" s="4">
        <f>tblData[[#This Row],[Discharge_Date]]-tblData[[#This Row],[Admission_Date]]</f>
        <v>5</v>
      </c>
      <c r="E102" s="2" t="s">
        <v>804</v>
      </c>
      <c r="F102" s="2" t="s">
        <v>811</v>
      </c>
      <c r="G102" s="2" t="s">
        <v>813</v>
      </c>
      <c r="H102" s="2" t="s">
        <v>818</v>
      </c>
      <c r="I102" s="2" t="b">
        <v>0</v>
      </c>
      <c r="K102" s="2">
        <v>80.099999999999994</v>
      </c>
      <c r="L102" s="5">
        <v>11151.35</v>
      </c>
      <c r="M102" s="6">
        <v>0.52600000000000002</v>
      </c>
      <c r="N102" s="5">
        <f>tblData[[#This Row],[Total_Charges_USD]]*tblData[[#This Row],[Quality_Score_Index]]</f>
        <v>5865.6101000000008</v>
      </c>
      <c r="O102" s="2">
        <v>74</v>
      </c>
      <c r="P102" s="2" t="s">
        <v>823</v>
      </c>
      <c r="Q102" s="4">
        <f>IF(AND(tblData[[#This Row],[Readmitted_Flag]]=TRUE,tblData[[#This Row],[Days_to_Readmission]]&lt;=30),1,0)</f>
        <v>0</v>
      </c>
    </row>
    <row r="103" spans="1:17" x14ac:dyDescent="0.4">
      <c r="A103" s="2" t="s">
        <v>101</v>
      </c>
      <c r="B103" s="3">
        <v>45520</v>
      </c>
      <c r="C103" s="3">
        <v>45525</v>
      </c>
      <c r="D103" s="4">
        <f>tblData[[#This Row],[Discharge_Date]]-tblData[[#This Row],[Admission_Date]]</f>
        <v>5</v>
      </c>
      <c r="E103" s="2" t="s">
        <v>801</v>
      </c>
      <c r="F103" s="2" t="s">
        <v>809</v>
      </c>
      <c r="G103" s="2" t="s">
        <v>814</v>
      </c>
      <c r="H103" s="2" t="s">
        <v>818</v>
      </c>
      <c r="I103" s="2" t="b">
        <v>0</v>
      </c>
      <c r="K103" s="2">
        <v>88.2</v>
      </c>
      <c r="L103" s="5">
        <v>23749.74</v>
      </c>
      <c r="M103" s="6">
        <v>0.65700000000000003</v>
      </c>
      <c r="N103" s="5">
        <f>tblData[[#This Row],[Total_Charges_USD]]*tblData[[#This Row],[Quality_Score_Index]]</f>
        <v>15603.579180000002</v>
      </c>
      <c r="O103" s="2">
        <v>61</v>
      </c>
      <c r="P103" s="2" t="s">
        <v>822</v>
      </c>
      <c r="Q103" s="4">
        <f>IF(AND(tblData[[#This Row],[Readmitted_Flag]]=TRUE,tblData[[#This Row],[Days_to_Readmission]]&lt;=30),1,0)</f>
        <v>0</v>
      </c>
    </row>
    <row r="104" spans="1:17" x14ac:dyDescent="0.4">
      <c r="A104" s="2" t="s">
        <v>102</v>
      </c>
      <c r="B104" s="3">
        <v>45279</v>
      </c>
      <c r="C104" s="3">
        <v>45291</v>
      </c>
      <c r="D104" s="4">
        <f>tblData[[#This Row],[Discharge_Date]]-tblData[[#This Row],[Admission_Date]]</f>
        <v>12</v>
      </c>
      <c r="E104" s="2" t="s">
        <v>801</v>
      </c>
      <c r="F104" s="2" t="s">
        <v>811</v>
      </c>
      <c r="G104" s="2" t="s">
        <v>814</v>
      </c>
      <c r="H104" s="2" t="s">
        <v>818</v>
      </c>
      <c r="I104" s="2" t="b">
        <v>0</v>
      </c>
      <c r="K104" s="2">
        <v>100</v>
      </c>
      <c r="L104" s="5">
        <v>31937.86</v>
      </c>
      <c r="M104" s="6">
        <v>0.41899999999999998</v>
      </c>
      <c r="N104" s="5">
        <f>tblData[[#This Row],[Total_Charges_USD]]*tblData[[#This Row],[Quality_Score_Index]]</f>
        <v>13381.96334</v>
      </c>
      <c r="O104" s="2">
        <v>64</v>
      </c>
      <c r="P104" s="2" t="s">
        <v>822</v>
      </c>
      <c r="Q104" s="4">
        <f>IF(AND(tblData[[#This Row],[Readmitted_Flag]]=TRUE,tblData[[#This Row],[Days_to_Readmission]]&lt;=30),1,0)</f>
        <v>0</v>
      </c>
    </row>
    <row r="105" spans="1:17" x14ac:dyDescent="0.4">
      <c r="A105" s="2" t="s">
        <v>103</v>
      </c>
      <c r="B105" s="3">
        <v>45190</v>
      </c>
      <c r="C105" s="3">
        <v>45194</v>
      </c>
      <c r="D105" s="4">
        <f>tblData[[#This Row],[Discharge_Date]]-tblData[[#This Row],[Admission_Date]]</f>
        <v>4</v>
      </c>
      <c r="E105" s="2" t="s">
        <v>803</v>
      </c>
      <c r="F105" s="2" t="s">
        <v>810</v>
      </c>
      <c r="G105" s="2" t="s">
        <v>816</v>
      </c>
      <c r="H105" s="2" t="s">
        <v>819</v>
      </c>
      <c r="I105" s="2" t="b">
        <v>0</v>
      </c>
      <c r="K105" s="2">
        <v>83.5</v>
      </c>
      <c r="L105" s="5">
        <v>11018.85</v>
      </c>
      <c r="M105" s="6">
        <v>0.56399999999999995</v>
      </c>
      <c r="N105" s="5">
        <f>tblData[[#This Row],[Total_Charges_USD]]*tblData[[#This Row],[Quality_Score_Index]]</f>
        <v>6214.6313999999993</v>
      </c>
      <c r="O105" s="2">
        <v>72</v>
      </c>
      <c r="P105" s="2" t="s">
        <v>823</v>
      </c>
      <c r="Q105" s="4">
        <f>IF(AND(tblData[[#This Row],[Readmitted_Flag]]=TRUE,tblData[[#This Row],[Days_to_Readmission]]&lt;=30),1,0)</f>
        <v>0</v>
      </c>
    </row>
    <row r="106" spans="1:17" x14ac:dyDescent="0.4">
      <c r="A106" s="2" t="s">
        <v>104</v>
      </c>
      <c r="B106" s="3">
        <v>45383</v>
      </c>
      <c r="C106" s="3">
        <v>45389</v>
      </c>
      <c r="D106" s="4">
        <f>tblData[[#This Row],[Discharge_Date]]-tblData[[#This Row],[Admission_Date]]</f>
        <v>6</v>
      </c>
      <c r="E106" s="2" t="s">
        <v>800</v>
      </c>
      <c r="F106" s="2" t="s">
        <v>810</v>
      </c>
      <c r="G106" s="2" t="s">
        <v>814</v>
      </c>
      <c r="H106" s="2" t="s">
        <v>819</v>
      </c>
      <c r="I106" s="2" t="b">
        <v>0</v>
      </c>
      <c r="K106" s="2">
        <v>93.3</v>
      </c>
      <c r="L106" s="5">
        <v>39709.910000000003</v>
      </c>
      <c r="M106" s="6">
        <v>0.47399999999999998</v>
      </c>
      <c r="N106" s="5">
        <f>tblData[[#This Row],[Total_Charges_USD]]*tblData[[#This Row],[Quality_Score_Index]]</f>
        <v>18822.497340000002</v>
      </c>
      <c r="O106" s="2">
        <v>69</v>
      </c>
      <c r="P106" s="2" t="s">
        <v>823</v>
      </c>
      <c r="Q106" s="4">
        <f>IF(AND(tblData[[#This Row],[Readmitted_Flag]]=TRUE,tblData[[#This Row],[Days_to_Readmission]]&lt;=30),1,0)</f>
        <v>0</v>
      </c>
    </row>
    <row r="107" spans="1:17" x14ac:dyDescent="0.4">
      <c r="A107" s="2" t="s">
        <v>105</v>
      </c>
      <c r="B107" s="3">
        <v>45323</v>
      </c>
      <c r="C107" s="3">
        <v>45328</v>
      </c>
      <c r="D107" s="4">
        <f>tblData[[#This Row],[Discharge_Date]]-tblData[[#This Row],[Admission_Date]]</f>
        <v>5</v>
      </c>
      <c r="E107" s="2" t="s">
        <v>803</v>
      </c>
      <c r="F107" s="2" t="s">
        <v>811</v>
      </c>
      <c r="G107" s="2" t="s">
        <v>814</v>
      </c>
      <c r="H107" s="2" t="s">
        <v>820</v>
      </c>
      <c r="I107" s="2" t="b">
        <v>0</v>
      </c>
      <c r="K107" s="2">
        <v>92.4</v>
      </c>
      <c r="L107" s="5">
        <v>37252.14</v>
      </c>
      <c r="M107" s="6">
        <v>0.55900000000000005</v>
      </c>
      <c r="N107" s="5">
        <f>tblData[[#This Row],[Total_Charges_USD]]*tblData[[#This Row],[Quality_Score_Index]]</f>
        <v>20823.946260000001</v>
      </c>
      <c r="O107" s="2">
        <v>95</v>
      </c>
      <c r="P107" s="2" t="s">
        <v>822</v>
      </c>
      <c r="Q107" s="4">
        <f>IF(AND(tblData[[#This Row],[Readmitted_Flag]]=TRUE,tblData[[#This Row],[Days_to_Readmission]]&lt;=30),1,0)</f>
        <v>0</v>
      </c>
    </row>
    <row r="108" spans="1:17" x14ac:dyDescent="0.4">
      <c r="A108" s="2" t="s">
        <v>106</v>
      </c>
      <c r="B108" s="3">
        <v>45542</v>
      </c>
      <c r="C108" s="3">
        <v>45544</v>
      </c>
      <c r="D108" s="4">
        <f>tblData[[#This Row],[Discharge_Date]]-tblData[[#This Row],[Admission_Date]]</f>
        <v>2</v>
      </c>
      <c r="E108" s="2" t="s">
        <v>806</v>
      </c>
      <c r="F108" s="2" t="s">
        <v>811</v>
      </c>
      <c r="G108" s="2" t="s">
        <v>814</v>
      </c>
      <c r="H108" s="2" t="s">
        <v>819</v>
      </c>
      <c r="I108" s="2" t="b">
        <v>0</v>
      </c>
      <c r="K108" s="2">
        <v>76.8</v>
      </c>
      <c r="L108" s="5">
        <v>5256.87</v>
      </c>
      <c r="M108" s="6">
        <v>0.55300000000000005</v>
      </c>
      <c r="N108" s="5">
        <f>tblData[[#This Row],[Total_Charges_USD]]*tblData[[#This Row],[Quality_Score_Index]]</f>
        <v>2907.0491100000004</v>
      </c>
      <c r="O108" s="2">
        <v>52</v>
      </c>
      <c r="P108" s="2" t="s">
        <v>823</v>
      </c>
      <c r="Q108" s="4">
        <f>IF(AND(tblData[[#This Row],[Readmitted_Flag]]=TRUE,tblData[[#This Row],[Days_to_Readmission]]&lt;=30),1,0)</f>
        <v>0</v>
      </c>
    </row>
    <row r="109" spans="1:17" x14ac:dyDescent="0.4">
      <c r="A109" s="2" t="s">
        <v>107</v>
      </c>
      <c r="B109" s="3">
        <v>44984</v>
      </c>
      <c r="C109" s="3">
        <v>44991</v>
      </c>
      <c r="D109" s="4">
        <f>tblData[[#This Row],[Discharge_Date]]-tblData[[#This Row],[Admission_Date]]</f>
        <v>7</v>
      </c>
      <c r="E109" s="2" t="s">
        <v>806</v>
      </c>
      <c r="F109" s="2" t="s">
        <v>807</v>
      </c>
      <c r="G109" s="2" t="s">
        <v>814</v>
      </c>
      <c r="H109" s="2" t="s">
        <v>818</v>
      </c>
      <c r="I109" s="2" t="b">
        <v>1</v>
      </c>
      <c r="J109" s="2">
        <v>30</v>
      </c>
      <c r="K109" s="2">
        <v>82.5</v>
      </c>
      <c r="L109" s="5">
        <v>6618.29</v>
      </c>
      <c r="M109" s="6">
        <v>0.67400000000000004</v>
      </c>
      <c r="N109" s="5">
        <f>tblData[[#This Row],[Total_Charges_USD]]*tblData[[#This Row],[Quality_Score_Index]]</f>
        <v>4460.7274600000001</v>
      </c>
      <c r="O109" s="2">
        <v>73</v>
      </c>
      <c r="P109" s="2" t="s">
        <v>823</v>
      </c>
      <c r="Q109" s="4">
        <f>IF(AND(tblData[[#This Row],[Readmitted_Flag]]=TRUE,tblData[[#This Row],[Days_to_Readmission]]&lt;=30),1,0)</f>
        <v>1</v>
      </c>
    </row>
    <row r="110" spans="1:17" x14ac:dyDescent="0.4">
      <c r="A110" s="2" t="s">
        <v>108</v>
      </c>
      <c r="B110" s="3">
        <v>45576</v>
      </c>
      <c r="C110" s="3">
        <v>45582</v>
      </c>
      <c r="D110" s="4">
        <f>tblData[[#This Row],[Discharge_Date]]-tblData[[#This Row],[Admission_Date]]</f>
        <v>6</v>
      </c>
      <c r="E110" s="2" t="s">
        <v>802</v>
      </c>
      <c r="F110" s="2" t="s">
        <v>811</v>
      </c>
      <c r="G110" s="2" t="s">
        <v>814</v>
      </c>
      <c r="H110" s="2" t="s">
        <v>818</v>
      </c>
      <c r="I110" s="2" t="b">
        <v>0</v>
      </c>
      <c r="K110" s="2">
        <v>100</v>
      </c>
      <c r="L110" s="5">
        <v>8582.2000000000007</v>
      </c>
      <c r="M110" s="6">
        <v>0.378</v>
      </c>
      <c r="N110" s="5">
        <f>tblData[[#This Row],[Total_Charges_USD]]*tblData[[#This Row],[Quality_Score_Index]]</f>
        <v>3244.0716000000002</v>
      </c>
      <c r="O110" s="2">
        <v>61</v>
      </c>
      <c r="P110" s="2" t="s">
        <v>823</v>
      </c>
      <c r="Q110" s="4">
        <f>IF(AND(tblData[[#This Row],[Readmitted_Flag]]=TRUE,tblData[[#This Row],[Days_to_Readmission]]&lt;=30),1,0)</f>
        <v>0</v>
      </c>
    </row>
    <row r="111" spans="1:17" x14ac:dyDescent="0.4">
      <c r="A111" s="2" t="s">
        <v>109</v>
      </c>
      <c r="B111" s="3">
        <v>44956</v>
      </c>
      <c r="C111" s="3">
        <v>44959</v>
      </c>
      <c r="D111" s="4">
        <f>tblData[[#This Row],[Discharge_Date]]-tblData[[#This Row],[Admission_Date]]</f>
        <v>3</v>
      </c>
      <c r="E111" s="2" t="s">
        <v>806</v>
      </c>
      <c r="F111" s="2" t="s">
        <v>811</v>
      </c>
      <c r="G111" s="2" t="s">
        <v>814</v>
      </c>
      <c r="H111" s="2" t="s">
        <v>819</v>
      </c>
      <c r="I111" s="2" t="b">
        <v>0</v>
      </c>
      <c r="K111" s="2">
        <v>86.2</v>
      </c>
      <c r="L111" s="5">
        <v>10727.67</v>
      </c>
      <c r="M111" s="6">
        <v>0.69799999999999995</v>
      </c>
      <c r="N111" s="5">
        <f>tblData[[#This Row],[Total_Charges_USD]]*tblData[[#This Row],[Quality_Score_Index]]</f>
        <v>7487.9136599999993</v>
      </c>
      <c r="O111" s="2">
        <v>73</v>
      </c>
      <c r="P111" s="2" t="s">
        <v>822</v>
      </c>
      <c r="Q111" s="4">
        <f>IF(AND(tblData[[#This Row],[Readmitted_Flag]]=TRUE,tblData[[#This Row],[Days_to_Readmission]]&lt;=30),1,0)</f>
        <v>0</v>
      </c>
    </row>
    <row r="112" spans="1:17" x14ac:dyDescent="0.4">
      <c r="A112" s="2" t="s">
        <v>110</v>
      </c>
      <c r="B112" s="3">
        <v>45375</v>
      </c>
      <c r="C112" s="3">
        <v>45380</v>
      </c>
      <c r="D112" s="4">
        <f>tblData[[#This Row],[Discharge_Date]]-tblData[[#This Row],[Admission_Date]]</f>
        <v>5</v>
      </c>
      <c r="E112" s="2" t="s">
        <v>806</v>
      </c>
      <c r="F112" s="2" t="s">
        <v>807</v>
      </c>
      <c r="G112" s="2" t="s">
        <v>816</v>
      </c>
      <c r="H112" s="2" t="s">
        <v>819</v>
      </c>
      <c r="I112" s="2" t="b">
        <v>0</v>
      </c>
      <c r="K112" s="2">
        <v>75.8</v>
      </c>
      <c r="L112" s="5">
        <v>30628.52</v>
      </c>
      <c r="M112" s="6">
        <v>0.45500000000000002</v>
      </c>
      <c r="N112" s="5">
        <f>tblData[[#This Row],[Total_Charges_USD]]*tblData[[#This Row],[Quality_Score_Index]]</f>
        <v>13935.9766</v>
      </c>
      <c r="O112" s="2">
        <v>42</v>
      </c>
      <c r="P112" s="2" t="s">
        <v>823</v>
      </c>
      <c r="Q112" s="4">
        <f>IF(AND(tblData[[#This Row],[Readmitted_Flag]]=TRUE,tblData[[#This Row],[Days_to_Readmission]]&lt;=30),1,0)</f>
        <v>0</v>
      </c>
    </row>
    <row r="113" spans="1:17" x14ac:dyDescent="0.4">
      <c r="A113" s="2" t="s">
        <v>111</v>
      </c>
      <c r="B113" s="3">
        <v>45307</v>
      </c>
      <c r="C113" s="3">
        <v>45314</v>
      </c>
      <c r="D113" s="4">
        <f>tblData[[#This Row],[Discharge_Date]]-tblData[[#This Row],[Admission_Date]]</f>
        <v>7</v>
      </c>
      <c r="E113" s="2" t="s">
        <v>801</v>
      </c>
      <c r="F113" s="2" t="s">
        <v>812</v>
      </c>
      <c r="G113" s="2" t="s">
        <v>814</v>
      </c>
      <c r="H113" s="2" t="s">
        <v>818</v>
      </c>
      <c r="I113" s="2" t="b">
        <v>0</v>
      </c>
      <c r="K113" s="2">
        <v>93.8</v>
      </c>
      <c r="L113" s="5">
        <v>33430.559999999998</v>
      </c>
      <c r="M113" s="6">
        <v>0.49</v>
      </c>
      <c r="N113" s="5">
        <f>tblData[[#This Row],[Total_Charges_USD]]*tblData[[#This Row],[Quality_Score_Index]]</f>
        <v>16380.974399999999</v>
      </c>
      <c r="O113" s="2">
        <v>86</v>
      </c>
      <c r="P113" s="2" t="s">
        <v>823</v>
      </c>
      <c r="Q113" s="4">
        <f>IF(AND(tblData[[#This Row],[Readmitted_Flag]]=TRUE,tblData[[#This Row],[Days_to_Readmission]]&lt;=30),1,0)</f>
        <v>0</v>
      </c>
    </row>
    <row r="114" spans="1:17" x14ac:dyDescent="0.4">
      <c r="A114" s="2" t="s">
        <v>112</v>
      </c>
      <c r="B114" s="3">
        <v>45017</v>
      </c>
      <c r="C114" s="3">
        <v>45018</v>
      </c>
      <c r="D114" s="4">
        <f>tblData[[#This Row],[Discharge_Date]]-tblData[[#This Row],[Admission_Date]]</f>
        <v>1</v>
      </c>
      <c r="E114" s="2" t="s">
        <v>804</v>
      </c>
      <c r="F114" s="2" t="s">
        <v>812</v>
      </c>
      <c r="G114" s="2" t="s">
        <v>814</v>
      </c>
      <c r="H114" s="2" t="s">
        <v>818</v>
      </c>
      <c r="I114" s="2" t="b">
        <v>0</v>
      </c>
      <c r="K114" s="2">
        <v>75.8</v>
      </c>
      <c r="L114" s="5">
        <v>10193.16</v>
      </c>
      <c r="M114" s="6">
        <v>0.40600000000000003</v>
      </c>
      <c r="N114" s="5">
        <f>tblData[[#This Row],[Total_Charges_USD]]*tblData[[#This Row],[Quality_Score_Index]]</f>
        <v>4138.4229599999999</v>
      </c>
      <c r="O114" s="2">
        <v>89</v>
      </c>
      <c r="P114" s="2" t="s">
        <v>823</v>
      </c>
      <c r="Q114" s="4">
        <f>IF(AND(tblData[[#This Row],[Readmitted_Flag]]=TRUE,tblData[[#This Row],[Days_to_Readmission]]&lt;=30),1,0)</f>
        <v>0</v>
      </c>
    </row>
    <row r="115" spans="1:17" x14ac:dyDescent="0.4">
      <c r="A115" s="2" t="s">
        <v>113</v>
      </c>
      <c r="B115" s="3">
        <v>45616</v>
      </c>
      <c r="C115" s="3">
        <v>45623</v>
      </c>
      <c r="D115" s="4">
        <f>tblData[[#This Row],[Discharge_Date]]-tblData[[#This Row],[Admission_Date]]</f>
        <v>7</v>
      </c>
      <c r="E115" s="2" t="s">
        <v>804</v>
      </c>
      <c r="F115" s="2" t="s">
        <v>811</v>
      </c>
      <c r="G115" s="2" t="s">
        <v>814</v>
      </c>
      <c r="H115" s="2" t="s">
        <v>820</v>
      </c>
      <c r="I115" s="2" t="b">
        <v>0</v>
      </c>
      <c r="K115" s="2">
        <v>84</v>
      </c>
      <c r="L115" s="5">
        <v>29534.5</v>
      </c>
      <c r="M115" s="6">
        <v>0.52300000000000002</v>
      </c>
      <c r="N115" s="5">
        <f>tblData[[#This Row],[Total_Charges_USD]]*tblData[[#This Row],[Quality_Score_Index]]</f>
        <v>15446.5435</v>
      </c>
      <c r="O115" s="2">
        <v>35</v>
      </c>
      <c r="P115" s="2" t="s">
        <v>822</v>
      </c>
      <c r="Q115" s="4">
        <f>IF(AND(tblData[[#This Row],[Readmitted_Flag]]=TRUE,tblData[[#This Row],[Days_to_Readmission]]&lt;=30),1,0)</f>
        <v>0</v>
      </c>
    </row>
    <row r="116" spans="1:17" x14ac:dyDescent="0.4">
      <c r="A116" s="2" t="s">
        <v>114</v>
      </c>
      <c r="B116" s="3">
        <v>45510</v>
      </c>
      <c r="C116" s="3">
        <v>45517</v>
      </c>
      <c r="D116" s="4">
        <f>tblData[[#This Row],[Discharge_Date]]-tblData[[#This Row],[Admission_Date]]</f>
        <v>7</v>
      </c>
      <c r="E116" s="2" t="s">
        <v>803</v>
      </c>
      <c r="F116" s="2" t="s">
        <v>808</v>
      </c>
      <c r="G116" s="2" t="s">
        <v>814</v>
      </c>
      <c r="H116" s="2" t="s">
        <v>820</v>
      </c>
      <c r="I116" s="2" t="b">
        <v>0</v>
      </c>
      <c r="K116" s="2">
        <v>92</v>
      </c>
      <c r="L116" s="5">
        <v>5415.28</v>
      </c>
      <c r="M116" s="6">
        <v>0.54800000000000004</v>
      </c>
      <c r="N116" s="5">
        <f>tblData[[#This Row],[Total_Charges_USD]]*tblData[[#This Row],[Quality_Score_Index]]</f>
        <v>2967.5734400000001</v>
      </c>
      <c r="O116" s="2">
        <v>70</v>
      </c>
      <c r="P116" s="2" t="s">
        <v>823</v>
      </c>
      <c r="Q116" s="4">
        <f>IF(AND(tblData[[#This Row],[Readmitted_Flag]]=TRUE,tblData[[#This Row],[Days_to_Readmission]]&lt;=30),1,0)</f>
        <v>0</v>
      </c>
    </row>
    <row r="117" spans="1:17" x14ac:dyDescent="0.4">
      <c r="A117" s="2" t="s">
        <v>115</v>
      </c>
      <c r="B117" s="3">
        <v>45321</v>
      </c>
      <c r="C117" s="3">
        <v>45327</v>
      </c>
      <c r="D117" s="4">
        <f>tblData[[#This Row],[Discharge_Date]]-tblData[[#This Row],[Admission_Date]]</f>
        <v>6</v>
      </c>
      <c r="E117" s="2" t="s">
        <v>804</v>
      </c>
      <c r="F117" s="2" t="s">
        <v>807</v>
      </c>
      <c r="G117" s="2" t="s">
        <v>814</v>
      </c>
      <c r="H117" s="2" t="s">
        <v>818</v>
      </c>
      <c r="I117" s="2" t="b">
        <v>0</v>
      </c>
      <c r="K117" s="2">
        <v>78.099999999999994</v>
      </c>
      <c r="L117" s="5">
        <v>8441.0499999999993</v>
      </c>
      <c r="M117" s="6">
        <v>0.68100000000000005</v>
      </c>
      <c r="N117" s="5">
        <f>tblData[[#This Row],[Total_Charges_USD]]*tblData[[#This Row],[Quality_Score_Index]]</f>
        <v>5748.3550500000001</v>
      </c>
      <c r="O117" s="2">
        <v>61</v>
      </c>
      <c r="P117" s="2" t="s">
        <v>822</v>
      </c>
      <c r="Q117" s="4">
        <f>IF(AND(tblData[[#This Row],[Readmitted_Flag]]=TRUE,tblData[[#This Row],[Days_to_Readmission]]&lt;=30),1,0)</f>
        <v>0</v>
      </c>
    </row>
    <row r="118" spans="1:17" x14ac:dyDescent="0.4">
      <c r="A118" s="2" t="s">
        <v>116</v>
      </c>
      <c r="B118" s="3">
        <v>45535</v>
      </c>
      <c r="C118" s="3">
        <v>45541</v>
      </c>
      <c r="D118" s="4">
        <f>tblData[[#This Row],[Discharge_Date]]-tblData[[#This Row],[Admission_Date]]</f>
        <v>6</v>
      </c>
      <c r="E118" s="2" t="s">
        <v>800</v>
      </c>
      <c r="F118" s="2" t="s">
        <v>811</v>
      </c>
      <c r="G118" s="2" t="s">
        <v>814</v>
      </c>
      <c r="H118" s="2" t="s">
        <v>818</v>
      </c>
      <c r="I118" s="2" t="b">
        <v>0</v>
      </c>
      <c r="K118" s="2">
        <v>75.7</v>
      </c>
      <c r="L118" s="5">
        <v>25467.3</v>
      </c>
      <c r="M118" s="6">
        <v>0.38</v>
      </c>
      <c r="N118" s="5">
        <f>tblData[[#This Row],[Total_Charges_USD]]*tblData[[#This Row],[Quality_Score_Index]]</f>
        <v>9677.5740000000005</v>
      </c>
      <c r="O118" s="2">
        <v>50</v>
      </c>
      <c r="P118" s="2" t="s">
        <v>822</v>
      </c>
      <c r="Q118" s="4">
        <f>IF(AND(tblData[[#This Row],[Readmitted_Flag]]=TRUE,tblData[[#This Row],[Days_to_Readmission]]&lt;=30),1,0)</f>
        <v>0</v>
      </c>
    </row>
    <row r="119" spans="1:17" x14ac:dyDescent="0.4">
      <c r="A119" s="2" t="s">
        <v>117</v>
      </c>
      <c r="B119" s="3">
        <v>45650</v>
      </c>
      <c r="C119" s="3">
        <v>45659</v>
      </c>
      <c r="D119" s="4">
        <f>tblData[[#This Row],[Discharge_Date]]-tblData[[#This Row],[Admission_Date]]</f>
        <v>9</v>
      </c>
      <c r="E119" s="2" t="s">
        <v>802</v>
      </c>
      <c r="F119" s="2" t="s">
        <v>809</v>
      </c>
      <c r="G119" s="2" t="s">
        <v>814</v>
      </c>
      <c r="H119" s="2" t="s">
        <v>818</v>
      </c>
      <c r="I119" s="2" t="b">
        <v>1</v>
      </c>
      <c r="J119" s="2">
        <v>14</v>
      </c>
      <c r="K119" s="2">
        <v>72.3</v>
      </c>
      <c r="L119" s="5">
        <v>9455.14</v>
      </c>
      <c r="M119" s="6">
        <v>0.51400000000000001</v>
      </c>
      <c r="N119" s="5">
        <f>tblData[[#This Row],[Total_Charges_USD]]*tblData[[#This Row],[Quality_Score_Index]]</f>
        <v>4859.9419600000001</v>
      </c>
      <c r="O119" s="2">
        <v>60</v>
      </c>
      <c r="P119" s="2" t="s">
        <v>823</v>
      </c>
      <c r="Q119" s="4">
        <f>IF(AND(tblData[[#This Row],[Readmitted_Flag]]=TRUE,tblData[[#This Row],[Days_to_Readmission]]&lt;=30),1,0)</f>
        <v>1</v>
      </c>
    </row>
    <row r="120" spans="1:17" x14ac:dyDescent="0.4">
      <c r="A120" s="2" t="s">
        <v>118</v>
      </c>
      <c r="B120" s="3">
        <v>45454</v>
      </c>
      <c r="C120" s="3">
        <v>45463</v>
      </c>
      <c r="D120" s="4">
        <f>tblData[[#This Row],[Discharge_Date]]-tblData[[#This Row],[Admission_Date]]</f>
        <v>9</v>
      </c>
      <c r="E120" s="2" t="s">
        <v>803</v>
      </c>
      <c r="F120" s="2" t="s">
        <v>808</v>
      </c>
      <c r="G120" s="2" t="s">
        <v>814</v>
      </c>
      <c r="H120" s="2" t="s">
        <v>820</v>
      </c>
      <c r="I120" s="2" t="b">
        <v>0</v>
      </c>
      <c r="K120" s="2">
        <v>78.900000000000006</v>
      </c>
      <c r="L120" s="5">
        <v>12825.56</v>
      </c>
      <c r="M120" s="6">
        <v>0.54300000000000004</v>
      </c>
      <c r="N120" s="5">
        <f>tblData[[#This Row],[Total_Charges_USD]]*tblData[[#This Row],[Quality_Score_Index]]</f>
        <v>6964.2790800000002</v>
      </c>
      <c r="O120" s="2">
        <v>57</v>
      </c>
      <c r="P120" s="2" t="s">
        <v>823</v>
      </c>
      <c r="Q120" s="4">
        <f>IF(AND(tblData[[#This Row],[Readmitted_Flag]]=TRUE,tblData[[#This Row],[Days_to_Readmission]]&lt;=30),1,0)</f>
        <v>0</v>
      </c>
    </row>
    <row r="121" spans="1:17" x14ac:dyDescent="0.4">
      <c r="A121" s="2" t="s">
        <v>119</v>
      </c>
      <c r="B121" s="3">
        <v>45456</v>
      </c>
      <c r="C121" s="3">
        <v>45460</v>
      </c>
      <c r="D121" s="4">
        <f>tblData[[#This Row],[Discharge_Date]]-tblData[[#This Row],[Admission_Date]]</f>
        <v>4</v>
      </c>
      <c r="E121" s="2" t="s">
        <v>805</v>
      </c>
      <c r="F121" s="2" t="s">
        <v>809</v>
      </c>
      <c r="G121" s="2" t="s">
        <v>813</v>
      </c>
      <c r="H121" s="2" t="s">
        <v>818</v>
      </c>
      <c r="I121" s="2" t="b">
        <v>1</v>
      </c>
      <c r="J121" s="2">
        <v>45</v>
      </c>
      <c r="K121" s="2">
        <v>92.8</v>
      </c>
      <c r="L121" s="5">
        <v>26441.58</v>
      </c>
      <c r="M121" s="6">
        <v>0.59799999999999998</v>
      </c>
      <c r="N121" s="5">
        <f>tblData[[#This Row],[Total_Charges_USD]]*tblData[[#This Row],[Quality_Score_Index]]</f>
        <v>15812.064840000001</v>
      </c>
      <c r="O121" s="2">
        <v>79</v>
      </c>
      <c r="P121" s="2" t="s">
        <v>823</v>
      </c>
      <c r="Q121" s="4">
        <f>IF(AND(tblData[[#This Row],[Readmitted_Flag]]=TRUE,tblData[[#This Row],[Days_to_Readmission]]&lt;=30),1,0)</f>
        <v>0</v>
      </c>
    </row>
    <row r="122" spans="1:17" x14ac:dyDescent="0.4">
      <c r="A122" s="2" t="s">
        <v>120</v>
      </c>
      <c r="B122" s="3">
        <v>45583</v>
      </c>
      <c r="C122" s="3">
        <v>45587</v>
      </c>
      <c r="D122" s="4">
        <f>tblData[[#This Row],[Discharge_Date]]-tblData[[#This Row],[Admission_Date]]</f>
        <v>4</v>
      </c>
      <c r="E122" s="2" t="s">
        <v>800</v>
      </c>
      <c r="F122" s="2" t="s">
        <v>808</v>
      </c>
      <c r="G122" s="2" t="s">
        <v>814</v>
      </c>
      <c r="H122" s="2" t="s">
        <v>820</v>
      </c>
      <c r="I122" s="2" t="b">
        <v>1</v>
      </c>
      <c r="J122" s="2">
        <v>21</v>
      </c>
      <c r="K122" s="2">
        <v>84.7</v>
      </c>
      <c r="L122" s="5">
        <v>23137.33</v>
      </c>
      <c r="M122" s="6">
        <v>0.35899999999999999</v>
      </c>
      <c r="N122" s="5">
        <f>tblData[[#This Row],[Total_Charges_USD]]*tblData[[#This Row],[Quality_Score_Index]]</f>
        <v>8306.3014700000003</v>
      </c>
      <c r="O122" s="2">
        <v>38</v>
      </c>
      <c r="P122" s="2" t="s">
        <v>823</v>
      </c>
      <c r="Q122" s="4">
        <f>IF(AND(tblData[[#This Row],[Readmitted_Flag]]=TRUE,tblData[[#This Row],[Days_to_Readmission]]&lt;=30),1,0)</f>
        <v>1</v>
      </c>
    </row>
    <row r="123" spans="1:17" x14ac:dyDescent="0.4">
      <c r="A123" s="2" t="s">
        <v>121</v>
      </c>
      <c r="B123" s="3">
        <v>45242</v>
      </c>
      <c r="C123" s="3">
        <v>45254</v>
      </c>
      <c r="D123" s="4">
        <f>tblData[[#This Row],[Discharge_Date]]-tblData[[#This Row],[Admission_Date]]</f>
        <v>12</v>
      </c>
      <c r="E123" s="2" t="s">
        <v>803</v>
      </c>
      <c r="F123" s="2" t="s">
        <v>808</v>
      </c>
      <c r="G123" s="2" t="s">
        <v>814</v>
      </c>
      <c r="H123" s="2" t="s">
        <v>818</v>
      </c>
      <c r="I123" s="2" t="b">
        <v>0</v>
      </c>
      <c r="K123" s="2">
        <v>82</v>
      </c>
      <c r="L123" s="5">
        <v>6706.79</v>
      </c>
      <c r="M123" s="6">
        <v>0.69799999999999995</v>
      </c>
      <c r="N123" s="5">
        <f>tblData[[#This Row],[Total_Charges_USD]]*tblData[[#This Row],[Quality_Score_Index]]</f>
        <v>4681.3394199999993</v>
      </c>
      <c r="O123" s="2">
        <v>44</v>
      </c>
      <c r="P123" s="2" t="s">
        <v>823</v>
      </c>
      <c r="Q123" s="4">
        <f>IF(AND(tblData[[#This Row],[Readmitted_Flag]]=TRUE,tblData[[#This Row],[Days_to_Readmission]]&lt;=30),1,0)</f>
        <v>0</v>
      </c>
    </row>
    <row r="124" spans="1:17" x14ac:dyDescent="0.4">
      <c r="A124" s="2" t="s">
        <v>122</v>
      </c>
      <c r="B124" s="3">
        <v>45589</v>
      </c>
      <c r="C124" s="3">
        <v>45592</v>
      </c>
      <c r="D124" s="4">
        <f>tblData[[#This Row],[Discharge_Date]]-tblData[[#This Row],[Admission_Date]]</f>
        <v>3</v>
      </c>
      <c r="E124" s="2" t="s">
        <v>803</v>
      </c>
      <c r="F124" s="2" t="s">
        <v>810</v>
      </c>
      <c r="G124" s="2" t="s">
        <v>814</v>
      </c>
      <c r="H124" s="2" t="s">
        <v>819</v>
      </c>
      <c r="I124" s="2" t="b">
        <v>0</v>
      </c>
      <c r="K124" s="2">
        <v>70.099999999999994</v>
      </c>
      <c r="L124" s="5">
        <v>6143.25</v>
      </c>
      <c r="M124" s="6">
        <v>0.373</v>
      </c>
      <c r="N124" s="5">
        <f>tblData[[#This Row],[Total_Charges_USD]]*tblData[[#This Row],[Quality_Score_Index]]</f>
        <v>2291.4322499999998</v>
      </c>
      <c r="O124" s="2">
        <v>69</v>
      </c>
      <c r="P124" s="2" t="s">
        <v>823</v>
      </c>
      <c r="Q124" s="4">
        <f>IF(AND(tblData[[#This Row],[Readmitted_Flag]]=TRUE,tblData[[#This Row],[Days_to_Readmission]]&lt;=30),1,0)</f>
        <v>0</v>
      </c>
    </row>
    <row r="125" spans="1:17" x14ac:dyDescent="0.4">
      <c r="A125" s="2" t="s">
        <v>123</v>
      </c>
      <c r="B125" s="3">
        <v>45554</v>
      </c>
      <c r="C125" s="3">
        <v>45559</v>
      </c>
      <c r="D125" s="4">
        <f>tblData[[#This Row],[Discharge_Date]]-tblData[[#This Row],[Admission_Date]]</f>
        <v>5</v>
      </c>
      <c r="E125" s="2" t="s">
        <v>801</v>
      </c>
      <c r="F125" s="2" t="s">
        <v>809</v>
      </c>
      <c r="G125" s="2" t="s">
        <v>815</v>
      </c>
      <c r="H125" s="2" t="s">
        <v>820</v>
      </c>
      <c r="I125" s="2" t="b">
        <v>0</v>
      </c>
      <c r="K125" s="2">
        <v>93.6</v>
      </c>
      <c r="L125" s="5">
        <v>26669.99</v>
      </c>
      <c r="M125" s="6">
        <v>0.36499999999999999</v>
      </c>
      <c r="N125" s="5">
        <f>tblData[[#This Row],[Total_Charges_USD]]*tblData[[#This Row],[Quality_Score_Index]]</f>
        <v>9734.5463500000005</v>
      </c>
      <c r="O125" s="2">
        <v>48</v>
      </c>
      <c r="P125" s="2" t="s">
        <v>822</v>
      </c>
      <c r="Q125" s="4">
        <f>IF(AND(tblData[[#This Row],[Readmitted_Flag]]=TRUE,tblData[[#This Row],[Days_to_Readmission]]&lt;=30),1,0)</f>
        <v>0</v>
      </c>
    </row>
    <row r="126" spans="1:17" x14ac:dyDescent="0.4">
      <c r="A126" s="2" t="s">
        <v>124</v>
      </c>
      <c r="B126" s="3">
        <v>45489</v>
      </c>
      <c r="C126" s="3">
        <v>45490</v>
      </c>
      <c r="D126" s="4">
        <f>tblData[[#This Row],[Discharge_Date]]-tblData[[#This Row],[Admission_Date]]</f>
        <v>1</v>
      </c>
      <c r="E126" s="2" t="s">
        <v>806</v>
      </c>
      <c r="F126" s="2" t="s">
        <v>807</v>
      </c>
      <c r="G126" s="2" t="s">
        <v>813</v>
      </c>
      <c r="H126" s="2" t="s">
        <v>820</v>
      </c>
      <c r="I126" s="2" t="b">
        <v>0</v>
      </c>
      <c r="K126" s="2">
        <v>88.4</v>
      </c>
      <c r="L126" s="5">
        <v>20700.91</v>
      </c>
      <c r="M126" s="6">
        <v>0.54</v>
      </c>
      <c r="N126" s="5">
        <f>tblData[[#This Row],[Total_Charges_USD]]*tblData[[#This Row],[Quality_Score_Index]]</f>
        <v>11178.491400000001</v>
      </c>
      <c r="O126" s="2">
        <v>68</v>
      </c>
      <c r="P126" s="2" t="s">
        <v>823</v>
      </c>
      <c r="Q126" s="4">
        <f>IF(AND(tblData[[#This Row],[Readmitted_Flag]]=TRUE,tblData[[#This Row],[Days_to_Readmission]]&lt;=30),1,0)</f>
        <v>0</v>
      </c>
    </row>
    <row r="127" spans="1:17" x14ac:dyDescent="0.4">
      <c r="A127" s="2" t="s">
        <v>125</v>
      </c>
      <c r="B127" s="3">
        <v>45320</v>
      </c>
      <c r="C127" s="3">
        <v>45330</v>
      </c>
      <c r="D127" s="4">
        <f>tblData[[#This Row],[Discharge_Date]]-tblData[[#This Row],[Admission_Date]]</f>
        <v>10</v>
      </c>
      <c r="E127" s="2" t="s">
        <v>801</v>
      </c>
      <c r="F127" s="2" t="s">
        <v>808</v>
      </c>
      <c r="G127" s="2" t="s">
        <v>813</v>
      </c>
      <c r="H127" s="2" t="s">
        <v>819</v>
      </c>
      <c r="I127" s="2" t="b">
        <v>0</v>
      </c>
      <c r="K127" s="2">
        <v>81.400000000000006</v>
      </c>
      <c r="L127" s="5">
        <v>19937.080000000002</v>
      </c>
      <c r="M127" s="6">
        <v>0.66800000000000004</v>
      </c>
      <c r="N127" s="5">
        <f>tblData[[#This Row],[Total_Charges_USD]]*tblData[[#This Row],[Quality_Score_Index]]</f>
        <v>13317.969440000003</v>
      </c>
      <c r="O127" s="2">
        <v>28</v>
      </c>
      <c r="P127" s="2" t="s">
        <v>823</v>
      </c>
      <c r="Q127" s="4">
        <f>IF(AND(tblData[[#This Row],[Readmitted_Flag]]=TRUE,tblData[[#This Row],[Days_to_Readmission]]&lt;=30),1,0)</f>
        <v>0</v>
      </c>
    </row>
    <row r="128" spans="1:17" x14ac:dyDescent="0.4">
      <c r="A128" s="2" t="s">
        <v>126</v>
      </c>
      <c r="B128" s="3">
        <v>45636</v>
      </c>
      <c r="C128" s="3">
        <v>45640</v>
      </c>
      <c r="D128" s="4">
        <f>tblData[[#This Row],[Discharge_Date]]-tblData[[#This Row],[Admission_Date]]</f>
        <v>4</v>
      </c>
      <c r="E128" s="2" t="s">
        <v>806</v>
      </c>
      <c r="F128" s="2" t="s">
        <v>812</v>
      </c>
      <c r="G128" s="2" t="s">
        <v>813</v>
      </c>
      <c r="H128" s="2" t="s">
        <v>819</v>
      </c>
      <c r="I128" s="2" t="b">
        <v>0</v>
      </c>
      <c r="K128" s="2">
        <v>76.400000000000006</v>
      </c>
      <c r="L128" s="5">
        <v>33547.449999999997</v>
      </c>
      <c r="M128" s="6">
        <v>0.438</v>
      </c>
      <c r="N128" s="5">
        <f>tblData[[#This Row],[Total_Charges_USD]]*tblData[[#This Row],[Quality_Score_Index]]</f>
        <v>14693.783099999999</v>
      </c>
      <c r="O128" s="2">
        <v>43</v>
      </c>
      <c r="P128" s="2" t="s">
        <v>823</v>
      </c>
      <c r="Q128" s="4">
        <f>IF(AND(tblData[[#This Row],[Readmitted_Flag]]=TRUE,tblData[[#This Row],[Days_to_Readmission]]&lt;=30),1,0)</f>
        <v>0</v>
      </c>
    </row>
    <row r="129" spans="1:17" x14ac:dyDescent="0.4">
      <c r="A129" s="2" t="s">
        <v>127</v>
      </c>
      <c r="B129" s="3">
        <v>45503</v>
      </c>
      <c r="C129" s="3">
        <v>45511</v>
      </c>
      <c r="D129" s="4">
        <f>tblData[[#This Row],[Discharge_Date]]-tblData[[#This Row],[Admission_Date]]</f>
        <v>8</v>
      </c>
      <c r="E129" s="2" t="s">
        <v>800</v>
      </c>
      <c r="F129" s="2" t="s">
        <v>809</v>
      </c>
      <c r="G129" s="2" t="s">
        <v>813</v>
      </c>
      <c r="H129" s="2" t="s">
        <v>818</v>
      </c>
      <c r="I129" s="2" t="b">
        <v>0</v>
      </c>
      <c r="K129" s="2">
        <v>80.5</v>
      </c>
      <c r="L129" s="5">
        <v>8581.7999999999993</v>
      </c>
      <c r="M129" s="6">
        <v>0.69</v>
      </c>
      <c r="N129" s="5">
        <f>tblData[[#This Row],[Total_Charges_USD]]*tblData[[#This Row],[Quality_Score_Index]]</f>
        <v>5921.4419999999991</v>
      </c>
      <c r="O129" s="2">
        <v>73</v>
      </c>
      <c r="P129" s="2" t="s">
        <v>823</v>
      </c>
      <c r="Q129" s="4">
        <f>IF(AND(tblData[[#This Row],[Readmitted_Flag]]=TRUE,tblData[[#This Row],[Days_to_Readmission]]&lt;=30),1,0)</f>
        <v>0</v>
      </c>
    </row>
    <row r="130" spans="1:17" x14ac:dyDescent="0.4">
      <c r="A130" s="2" t="s">
        <v>128</v>
      </c>
      <c r="B130" s="3">
        <v>45457</v>
      </c>
      <c r="C130" s="3">
        <v>45471</v>
      </c>
      <c r="D130" s="4">
        <f>tblData[[#This Row],[Discharge_Date]]-tblData[[#This Row],[Admission_Date]]</f>
        <v>14</v>
      </c>
      <c r="E130" s="2" t="s">
        <v>805</v>
      </c>
      <c r="F130" s="2" t="s">
        <v>809</v>
      </c>
      <c r="G130" s="2" t="s">
        <v>814</v>
      </c>
      <c r="H130" s="2" t="s">
        <v>821</v>
      </c>
      <c r="I130" s="2" t="b">
        <v>0</v>
      </c>
      <c r="K130" s="2">
        <v>92.6</v>
      </c>
      <c r="L130" s="5">
        <v>5967.67</v>
      </c>
      <c r="M130" s="6">
        <v>0.64600000000000002</v>
      </c>
      <c r="N130" s="5">
        <f>tblData[[#This Row],[Total_Charges_USD]]*tblData[[#This Row],[Quality_Score_Index]]</f>
        <v>3855.1148200000002</v>
      </c>
      <c r="O130" s="2">
        <v>68</v>
      </c>
      <c r="P130" s="2" t="s">
        <v>822</v>
      </c>
      <c r="Q130" s="4">
        <f>IF(AND(tblData[[#This Row],[Readmitted_Flag]]=TRUE,tblData[[#This Row],[Days_to_Readmission]]&lt;=30),1,0)</f>
        <v>0</v>
      </c>
    </row>
    <row r="131" spans="1:17" x14ac:dyDescent="0.4">
      <c r="A131" s="2" t="s">
        <v>129</v>
      </c>
      <c r="B131" s="3">
        <v>45388</v>
      </c>
      <c r="C131" s="3">
        <v>45392</v>
      </c>
      <c r="D131" s="4">
        <f>tblData[[#This Row],[Discharge_Date]]-tblData[[#This Row],[Admission_Date]]</f>
        <v>4</v>
      </c>
      <c r="E131" s="2" t="s">
        <v>800</v>
      </c>
      <c r="F131" s="2" t="s">
        <v>810</v>
      </c>
      <c r="G131" s="2" t="s">
        <v>817</v>
      </c>
      <c r="H131" s="2" t="s">
        <v>819</v>
      </c>
      <c r="I131" s="2" t="b">
        <v>0</v>
      </c>
      <c r="K131" s="2">
        <v>92.6</v>
      </c>
      <c r="L131" s="5">
        <v>34157.9</v>
      </c>
      <c r="M131" s="6">
        <v>0.64600000000000002</v>
      </c>
      <c r="N131" s="5">
        <f>tblData[[#This Row],[Total_Charges_USD]]*tblData[[#This Row],[Quality_Score_Index]]</f>
        <v>22066.003400000001</v>
      </c>
      <c r="O131" s="2">
        <v>46</v>
      </c>
      <c r="P131" s="2" t="s">
        <v>822</v>
      </c>
      <c r="Q131" s="4">
        <f>IF(AND(tblData[[#This Row],[Readmitted_Flag]]=TRUE,tblData[[#This Row],[Days_to_Readmission]]&lt;=30),1,0)</f>
        <v>0</v>
      </c>
    </row>
    <row r="132" spans="1:17" x14ac:dyDescent="0.4">
      <c r="A132" s="2" t="s">
        <v>130</v>
      </c>
      <c r="B132" s="3">
        <v>45202</v>
      </c>
      <c r="C132" s="3">
        <v>45204</v>
      </c>
      <c r="D132" s="4">
        <f>tblData[[#This Row],[Discharge_Date]]-tblData[[#This Row],[Admission_Date]]</f>
        <v>2</v>
      </c>
      <c r="E132" s="2" t="s">
        <v>806</v>
      </c>
      <c r="F132" s="2" t="s">
        <v>812</v>
      </c>
      <c r="G132" s="2" t="s">
        <v>817</v>
      </c>
      <c r="H132" s="2" t="s">
        <v>818</v>
      </c>
      <c r="I132" s="2" t="b">
        <v>0</v>
      </c>
      <c r="K132" s="2">
        <v>84.4</v>
      </c>
      <c r="L132" s="5">
        <v>25118.93</v>
      </c>
      <c r="M132" s="6">
        <v>0.53200000000000003</v>
      </c>
      <c r="N132" s="5">
        <f>tblData[[#This Row],[Total_Charges_USD]]*tblData[[#This Row],[Quality_Score_Index]]</f>
        <v>13363.270760000001</v>
      </c>
      <c r="O132" s="2">
        <v>71</v>
      </c>
      <c r="P132" s="2" t="s">
        <v>823</v>
      </c>
      <c r="Q132" s="4">
        <f>IF(AND(tblData[[#This Row],[Readmitted_Flag]]=TRUE,tblData[[#This Row],[Days_to_Readmission]]&lt;=30),1,0)</f>
        <v>0</v>
      </c>
    </row>
    <row r="133" spans="1:17" x14ac:dyDescent="0.4">
      <c r="A133" s="2" t="s">
        <v>131</v>
      </c>
      <c r="B133" s="3">
        <v>45068</v>
      </c>
      <c r="C133" s="3">
        <v>45073</v>
      </c>
      <c r="D133" s="4">
        <f>tblData[[#This Row],[Discharge_Date]]-tblData[[#This Row],[Admission_Date]]</f>
        <v>5</v>
      </c>
      <c r="E133" s="2" t="s">
        <v>804</v>
      </c>
      <c r="F133" s="2" t="s">
        <v>811</v>
      </c>
      <c r="G133" s="2" t="s">
        <v>814</v>
      </c>
      <c r="H133" s="2" t="s">
        <v>821</v>
      </c>
      <c r="I133" s="2" t="b">
        <v>0</v>
      </c>
      <c r="K133" s="2">
        <v>91.8</v>
      </c>
      <c r="L133" s="5">
        <v>31493.95</v>
      </c>
      <c r="M133" s="6">
        <v>0.41399999999999998</v>
      </c>
      <c r="N133" s="5">
        <f>tblData[[#This Row],[Total_Charges_USD]]*tblData[[#This Row],[Quality_Score_Index]]</f>
        <v>13038.4953</v>
      </c>
      <c r="O133" s="2">
        <v>59</v>
      </c>
      <c r="P133" s="2" t="s">
        <v>823</v>
      </c>
      <c r="Q133" s="4">
        <f>IF(AND(tblData[[#This Row],[Readmitted_Flag]]=TRUE,tblData[[#This Row],[Days_to_Readmission]]&lt;=30),1,0)</f>
        <v>0</v>
      </c>
    </row>
    <row r="134" spans="1:17" x14ac:dyDescent="0.4">
      <c r="A134" s="2" t="s">
        <v>132</v>
      </c>
      <c r="B134" s="3">
        <v>45099</v>
      </c>
      <c r="C134" s="3">
        <v>45101</v>
      </c>
      <c r="D134" s="4">
        <f>tblData[[#This Row],[Discharge_Date]]-tblData[[#This Row],[Admission_Date]]</f>
        <v>2</v>
      </c>
      <c r="E134" s="2" t="s">
        <v>804</v>
      </c>
      <c r="F134" s="2" t="s">
        <v>808</v>
      </c>
      <c r="G134" s="2" t="s">
        <v>816</v>
      </c>
      <c r="H134" s="2" t="s">
        <v>818</v>
      </c>
      <c r="I134" s="2" t="b">
        <v>0</v>
      </c>
      <c r="K134" s="2">
        <v>82.1</v>
      </c>
      <c r="L134" s="5">
        <v>32057.35</v>
      </c>
      <c r="M134" s="6">
        <v>0.66500000000000004</v>
      </c>
      <c r="N134" s="5">
        <f>tblData[[#This Row],[Total_Charges_USD]]*tblData[[#This Row],[Quality_Score_Index]]</f>
        <v>21318.137750000002</v>
      </c>
      <c r="O134" s="2">
        <v>65</v>
      </c>
      <c r="P134" s="2" t="s">
        <v>822</v>
      </c>
      <c r="Q134" s="4">
        <f>IF(AND(tblData[[#This Row],[Readmitted_Flag]]=TRUE,tblData[[#This Row],[Days_to_Readmission]]&lt;=30),1,0)</f>
        <v>0</v>
      </c>
    </row>
    <row r="135" spans="1:17" x14ac:dyDescent="0.4">
      <c r="A135" s="2" t="s">
        <v>133</v>
      </c>
      <c r="B135" s="3">
        <v>45555</v>
      </c>
      <c r="C135" s="3">
        <v>45560</v>
      </c>
      <c r="D135" s="4">
        <f>tblData[[#This Row],[Discharge_Date]]-tblData[[#This Row],[Admission_Date]]</f>
        <v>5</v>
      </c>
      <c r="E135" s="2" t="s">
        <v>801</v>
      </c>
      <c r="F135" s="2" t="s">
        <v>811</v>
      </c>
      <c r="G135" s="2" t="s">
        <v>813</v>
      </c>
      <c r="H135" s="2" t="s">
        <v>819</v>
      </c>
      <c r="I135" s="2" t="b">
        <v>0</v>
      </c>
      <c r="K135" s="2">
        <v>78.5</v>
      </c>
      <c r="L135" s="5">
        <v>11308.59</v>
      </c>
      <c r="M135" s="6">
        <v>0.49399999999999999</v>
      </c>
      <c r="N135" s="5">
        <f>tblData[[#This Row],[Total_Charges_USD]]*tblData[[#This Row],[Quality_Score_Index]]</f>
        <v>5586.4434600000004</v>
      </c>
      <c r="O135" s="2">
        <v>56</v>
      </c>
      <c r="P135" s="2" t="s">
        <v>822</v>
      </c>
      <c r="Q135" s="4">
        <f>IF(AND(tblData[[#This Row],[Readmitted_Flag]]=TRUE,tblData[[#This Row],[Days_to_Readmission]]&lt;=30),1,0)</f>
        <v>0</v>
      </c>
    </row>
    <row r="136" spans="1:17" x14ac:dyDescent="0.4">
      <c r="A136" s="2" t="s">
        <v>134</v>
      </c>
      <c r="B136" s="3">
        <v>45195</v>
      </c>
      <c r="C136" s="3">
        <v>45201</v>
      </c>
      <c r="D136" s="4">
        <f>tblData[[#This Row],[Discharge_Date]]-tblData[[#This Row],[Admission_Date]]</f>
        <v>6</v>
      </c>
      <c r="E136" s="2" t="s">
        <v>805</v>
      </c>
      <c r="F136" s="2" t="s">
        <v>812</v>
      </c>
      <c r="G136" s="2" t="s">
        <v>815</v>
      </c>
      <c r="H136" s="2" t="s">
        <v>819</v>
      </c>
      <c r="I136" s="2" t="b">
        <v>0</v>
      </c>
      <c r="K136" s="2">
        <v>87.3</v>
      </c>
      <c r="L136" s="5">
        <v>8323.81</v>
      </c>
      <c r="M136" s="6">
        <v>0.68200000000000005</v>
      </c>
      <c r="N136" s="5">
        <f>tblData[[#This Row],[Total_Charges_USD]]*tblData[[#This Row],[Quality_Score_Index]]</f>
        <v>5676.83842</v>
      </c>
      <c r="O136" s="2">
        <v>62</v>
      </c>
      <c r="P136" s="2" t="s">
        <v>822</v>
      </c>
      <c r="Q136" s="4">
        <f>IF(AND(tblData[[#This Row],[Readmitted_Flag]]=TRUE,tblData[[#This Row],[Days_to_Readmission]]&lt;=30),1,0)</f>
        <v>0</v>
      </c>
    </row>
    <row r="137" spans="1:17" x14ac:dyDescent="0.4">
      <c r="A137" s="2" t="s">
        <v>135</v>
      </c>
      <c r="B137" s="3">
        <v>45346</v>
      </c>
      <c r="C137" s="3">
        <v>45348</v>
      </c>
      <c r="D137" s="4">
        <f>tblData[[#This Row],[Discharge_Date]]-tblData[[#This Row],[Admission_Date]]</f>
        <v>2</v>
      </c>
      <c r="E137" s="2" t="s">
        <v>806</v>
      </c>
      <c r="F137" s="2" t="s">
        <v>812</v>
      </c>
      <c r="G137" s="2" t="s">
        <v>816</v>
      </c>
      <c r="H137" s="2" t="s">
        <v>821</v>
      </c>
      <c r="I137" s="2" t="b">
        <v>0</v>
      </c>
      <c r="K137" s="2">
        <v>81.900000000000006</v>
      </c>
      <c r="L137" s="5">
        <v>37671.5</v>
      </c>
      <c r="M137" s="6">
        <v>0.43</v>
      </c>
      <c r="N137" s="5">
        <f>tblData[[#This Row],[Total_Charges_USD]]*tblData[[#This Row],[Quality_Score_Index]]</f>
        <v>16198.744999999999</v>
      </c>
      <c r="O137" s="2">
        <v>69</v>
      </c>
      <c r="P137" s="2" t="s">
        <v>822</v>
      </c>
      <c r="Q137" s="4">
        <f>IF(AND(tblData[[#This Row],[Readmitted_Flag]]=TRUE,tblData[[#This Row],[Days_to_Readmission]]&lt;=30),1,0)</f>
        <v>0</v>
      </c>
    </row>
    <row r="138" spans="1:17" x14ac:dyDescent="0.4">
      <c r="A138" s="2" t="s">
        <v>136</v>
      </c>
      <c r="B138" s="3">
        <v>44991</v>
      </c>
      <c r="C138" s="3">
        <v>44994</v>
      </c>
      <c r="D138" s="4">
        <f>tblData[[#This Row],[Discharge_Date]]-tblData[[#This Row],[Admission_Date]]</f>
        <v>3</v>
      </c>
      <c r="E138" s="2" t="s">
        <v>806</v>
      </c>
      <c r="F138" s="2" t="s">
        <v>807</v>
      </c>
      <c r="G138" s="2" t="s">
        <v>814</v>
      </c>
      <c r="H138" s="2" t="s">
        <v>818</v>
      </c>
      <c r="I138" s="2" t="b">
        <v>0</v>
      </c>
      <c r="K138" s="2">
        <v>83.3</v>
      </c>
      <c r="L138" s="5">
        <v>6151.66</v>
      </c>
      <c r="M138" s="6">
        <v>0.40899999999999997</v>
      </c>
      <c r="N138" s="5">
        <f>tblData[[#This Row],[Total_Charges_USD]]*tblData[[#This Row],[Quality_Score_Index]]</f>
        <v>2516.0289399999997</v>
      </c>
      <c r="O138" s="2">
        <v>50</v>
      </c>
      <c r="P138" s="2" t="s">
        <v>822</v>
      </c>
      <c r="Q138" s="4">
        <f>IF(AND(tblData[[#This Row],[Readmitted_Flag]]=TRUE,tblData[[#This Row],[Days_to_Readmission]]&lt;=30),1,0)</f>
        <v>0</v>
      </c>
    </row>
    <row r="139" spans="1:17" x14ac:dyDescent="0.4">
      <c r="A139" s="2" t="s">
        <v>137</v>
      </c>
      <c r="B139" s="3">
        <v>45052</v>
      </c>
      <c r="C139" s="3">
        <v>45059</v>
      </c>
      <c r="D139" s="4">
        <f>tblData[[#This Row],[Discharge_Date]]-tblData[[#This Row],[Admission_Date]]</f>
        <v>7</v>
      </c>
      <c r="E139" s="2" t="s">
        <v>800</v>
      </c>
      <c r="F139" s="2" t="s">
        <v>809</v>
      </c>
      <c r="G139" s="2" t="s">
        <v>814</v>
      </c>
      <c r="H139" s="2" t="s">
        <v>820</v>
      </c>
      <c r="I139" s="2" t="b">
        <v>0</v>
      </c>
      <c r="K139" s="2">
        <v>95</v>
      </c>
      <c r="L139" s="5">
        <v>8638.5</v>
      </c>
      <c r="M139" s="6">
        <v>0.51700000000000002</v>
      </c>
      <c r="N139" s="5">
        <f>tblData[[#This Row],[Total_Charges_USD]]*tblData[[#This Row],[Quality_Score_Index]]</f>
        <v>4466.1045000000004</v>
      </c>
      <c r="O139" s="2">
        <v>43</v>
      </c>
      <c r="P139" s="2" t="s">
        <v>823</v>
      </c>
      <c r="Q139" s="4">
        <f>IF(AND(tblData[[#This Row],[Readmitted_Flag]]=TRUE,tblData[[#This Row],[Days_to_Readmission]]&lt;=30),1,0)</f>
        <v>0</v>
      </c>
    </row>
    <row r="140" spans="1:17" x14ac:dyDescent="0.4">
      <c r="A140" s="2" t="s">
        <v>138</v>
      </c>
      <c r="B140" s="3">
        <v>45521</v>
      </c>
      <c r="C140" s="3">
        <v>45526</v>
      </c>
      <c r="D140" s="4">
        <f>tblData[[#This Row],[Discharge_Date]]-tblData[[#This Row],[Admission_Date]]</f>
        <v>5</v>
      </c>
      <c r="E140" s="2" t="s">
        <v>804</v>
      </c>
      <c r="F140" s="2" t="s">
        <v>810</v>
      </c>
      <c r="G140" s="2" t="s">
        <v>814</v>
      </c>
      <c r="H140" s="2" t="s">
        <v>820</v>
      </c>
      <c r="I140" s="2" t="b">
        <v>1</v>
      </c>
      <c r="J140" s="2">
        <v>45</v>
      </c>
      <c r="K140" s="2">
        <v>94.6</v>
      </c>
      <c r="L140" s="5">
        <v>4039.38</v>
      </c>
      <c r="M140" s="6">
        <v>0.49399999999999999</v>
      </c>
      <c r="N140" s="5">
        <f>tblData[[#This Row],[Total_Charges_USD]]*tblData[[#This Row],[Quality_Score_Index]]</f>
        <v>1995.45372</v>
      </c>
      <c r="O140" s="2">
        <v>67</v>
      </c>
      <c r="P140" s="2" t="s">
        <v>822</v>
      </c>
      <c r="Q140" s="4">
        <f>IF(AND(tblData[[#This Row],[Readmitted_Flag]]=TRUE,tblData[[#This Row],[Days_to_Readmission]]&lt;=30),1,0)</f>
        <v>0</v>
      </c>
    </row>
    <row r="141" spans="1:17" x14ac:dyDescent="0.4">
      <c r="A141" s="2" t="s">
        <v>139</v>
      </c>
      <c r="B141" s="3">
        <v>45425</v>
      </c>
      <c r="C141" s="3">
        <v>45428</v>
      </c>
      <c r="D141" s="4">
        <f>tblData[[#This Row],[Discharge_Date]]-tblData[[#This Row],[Admission_Date]]</f>
        <v>3</v>
      </c>
      <c r="E141" s="2" t="s">
        <v>805</v>
      </c>
      <c r="F141" s="2" t="s">
        <v>809</v>
      </c>
      <c r="G141" s="2" t="s">
        <v>814</v>
      </c>
      <c r="H141" s="2" t="s">
        <v>818</v>
      </c>
      <c r="I141" s="2" t="b">
        <v>0</v>
      </c>
      <c r="K141" s="2">
        <v>88</v>
      </c>
      <c r="L141" s="5">
        <v>36251.660000000003</v>
      </c>
      <c r="M141" s="6">
        <v>0.376</v>
      </c>
      <c r="N141" s="5">
        <f>tblData[[#This Row],[Total_Charges_USD]]*tblData[[#This Row],[Quality_Score_Index]]</f>
        <v>13630.624160000001</v>
      </c>
      <c r="O141" s="2">
        <v>66</v>
      </c>
      <c r="P141" s="2" t="s">
        <v>822</v>
      </c>
      <c r="Q141" s="4">
        <f>IF(AND(tblData[[#This Row],[Readmitted_Flag]]=TRUE,tblData[[#This Row],[Days_to_Readmission]]&lt;=30),1,0)</f>
        <v>0</v>
      </c>
    </row>
    <row r="142" spans="1:17" x14ac:dyDescent="0.4">
      <c r="A142" s="2" t="s">
        <v>140</v>
      </c>
      <c r="B142" s="3">
        <v>45158</v>
      </c>
      <c r="C142" s="3">
        <v>45161</v>
      </c>
      <c r="D142" s="4">
        <f>tblData[[#This Row],[Discharge_Date]]-tblData[[#This Row],[Admission_Date]]</f>
        <v>3</v>
      </c>
      <c r="E142" s="2" t="s">
        <v>803</v>
      </c>
      <c r="F142" s="2" t="s">
        <v>809</v>
      </c>
      <c r="G142" s="2" t="s">
        <v>814</v>
      </c>
      <c r="H142" s="2" t="s">
        <v>820</v>
      </c>
      <c r="I142" s="2" t="b">
        <v>0</v>
      </c>
      <c r="K142" s="2">
        <v>83.5</v>
      </c>
      <c r="L142" s="5">
        <v>35447.42</v>
      </c>
      <c r="M142" s="6">
        <v>0.628</v>
      </c>
      <c r="N142" s="5">
        <f>tblData[[#This Row],[Total_Charges_USD]]*tblData[[#This Row],[Quality_Score_Index]]</f>
        <v>22260.979759999998</v>
      </c>
      <c r="O142" s="2">
        <v>74</v>
      </c>
      <c r="P142" s="2" t="s">
        <v>823</v>
      </c>
      <c r="Q142" s="4">
        <f>IF(AND(tblData[[#This Row],[Readmitted_Flag]]=TRUE,tblData[[#This Row],[Days_to_Readmission]]&lt;=30),1,0)</f>
        <v>0</v>
      </c>
    </row>
    <row r="143" spans="1:17" x14ac:dyDescent="0.4">
      <c r="A143" s="2" t="s">
        <v>141</v>
      </c>
      <c r="B143" s="3">
        <v>45073</v>
      </c>
      <c r="C143" s="3">
        <v>45087</v>
      </c>
      <c r="D143" s="4">
        <f>tblData[[#This Row],[Discharge_Date]]-tblData[[#This Row],[Admission_Date]]</f>
        <v>14</v>
      </c>
      <c r="E143" s="2" t="s">
        <v>802</v>
      </c>
      <c r="F143" s="2" t="s">
        <v>808</v>
      </c>
      <c r="G143" s="2" t="s">
        <v>814</v>
      </c>
      <c r="H143" s="2" t="s">
        <v>818</v>
      </c>
      <c r="I143" s="2" t="b">
        <v>0</v>
      </c>
      <c r="K143" s="2">
        <v>76.900000000000006</v>
      </c>
      <c r="L143" s="5">
        <v>33929.71</v>
      </c>
      <c r="M143" s="6">
        <v>0.52100000000000002</v>
      </c>
      <c r="N143" s="5">
        <f>tblData[[#This Row],[Total_Charges_USD]]*tblData[[#This Row],[Quality_Score_Index]]</f>
        <v>17677.378909999999</v>
      </c>
      <c r="O143" s="2">
        <v>40</v>
      </c>
      <c r="P143" s="2" t="s">
        <v>822</v>
      </c>
      <c r="Q143" s="4">
        <f>IF(AND(tblData[[#This Row],[Readmitted_Flag]]=TRUE,tblData[[#This Row],[Days_to_Readmission]]&lt;=30),1,0)</f>
        <v>0</v>
      </c>
    </row>
    <row r="144" spans="1:17" x14ac:dyDescent="0.4">
      <c r="A144" s="2" t="s">
        <v>142</v>
      </c>
      <c r="B144" s="3">
        <v>45554</v>
      </c>
      <c r="C144" s="3">
        <v>45558</v>
      </c>
      <c r="D144" s="4">
        <f>tblData[[#This Row],[Discharge_Date]]-tblData[[#This Row],[Admission_Date]]</f>
        <v>4</v>
      </c>
      <c r="E144" s="2" t="s">
        <v>800</v>
      </c>
      <c r="F144" s="2" t="s">
        <v>809</v>
      </c>
      <c r="G144" s="2" t="s">
        <v>814</v>
      </c>
      <c r="H144" s="2" t="s">
        <v>820</v>
      </c>
      <c r="I144" s="2" t="b">
        <v>0</v>
      </c>
      <c r="K144" s="2">
        <v>89.4</v>
      </c>
      <c r="L144" s="5">
        <v>3302.58</v>
      </c>
      <c r="M144" s="6">
        <v>0.43099999999999999</v>
      </c>
      <c r="N144" s="5">
        <f>tblData[[#This Row],[Total_Charges_USD]]*tblData[[#This Row],[Quality_Score_Index]]</f>
        <v>1423.4119799999999</v>
      </c>
      <c r="O144" s="2">
        <v>53</v>
      </c>
      <c r="P144" s="2" t="s">
        <v>822</v>
      </c>
      <c r="Q144" s="4">
        <f>IF(AND(tblData[[#This Row],[Readmitted_Flag]]=TRUE,tblData[[#This Row],[Days_to_Readmission]]&lt;=30),1,0)</f>
        <v>0</v>
      </c>
    </row>
    <row r="145" spans="1:17" x14ac:dyDescent="0.4">
      <c r="A145" s="2" t="s">
        <v>143</v>
      </c>
      <c r="B145" s="3">
        <v>45202</v>
      </c>
      <c r="C145" s="3">
        <v>45207</v>
      </c>
      <c r="D145" s="4">
        <f>tblData[[#This Row],[Discharge_Date]]-tblData[[#This Row],[Admission_Date]]</f>
        <v>5</v>
      </c>
      <c r="E145" s="2" t="s">
        <v>805</v>
      </c>
      <c r="F145" s="2" t="s">
        <v>810</v>
      </c>
      <c r="G145" s="2" t="s">
        <v>814</v>
      </c>
      <c r="H145" s="2" t="s">
        <v>820</v>
      </c>
      <c r="I145" s="2" t="b">
        <v>1</v>
      </c>
      <c r="J145" s="2">
        <v>7</v>
      </c>
      <c r="K145" s="2">
        <v>72.5</v>
      </c>
      <c r="L145" s="5">
        <v>26820.51</v>
      </c>
      <c r="M145" s="6">
        <v>0.49299999999999999</v>
      </c>
      <c r="N145" s="5">
        <f>tblData[[#This Row],[Total_Charges_USD]]*tblData[[#This Row],[Quality_Score_Index]]</f>
        <v>13222.511429999999</v>
      </c>
      <c r="O145" s="2">
        <v>63</v>
      </c>
      <c r="P145" s="2" t="s">
        <v>823</v>
      </c>
      <c r="Q145" s="4">
        <f>IF(AND(tblData[[#This Row],[Readmitted_Flag]]=TRUE,tblData[[#This Row],[Days_to_Readmission]]&lt;=30),1,0)</f>
        <v>1</v>
      </c>
    </row>
    <row r="146" spans="1:17" x14ac:dyDescent="0.4">
      <c r="A146" s="2" t="s">
        <v>144</v>
      </c>
      <c r="B146" s="3">
        <v>45625</v>
      </c>
      <c r="C146" s="3">
        <v>45628</v>
      </c>
      <c r="D146" s="4">
        <f>tblData[[#This Row],[Discharge_Date]]-tblData[[#This Row],[Admission_Date]]</f>
        <v>3</v>
      </c>
      <c r="E146" s="2" t="s">
        <v>806</v>
      </c>
      <c r="F146" s="2" t="s">
        <v>808</v>
      </c>
      <c r="G146" s="2" t="s">
        <v>813</v>
      </c>
      <c r="H146" s="2" t="s">
        <v>818</v>
      </c>
      <c r="I146" s="2" t="b">
        <v>0</v>
      </c>
      <c r="K146" s="2">
        <v>78.900000000000006</v>
      </c>
      <c r="L146" s="5">
        <v>28927.72</v>
      </c>
      <c r="M146" s="6">
        <v>0.44700000000000001</v>
      </c>
      <c r="N146" s="5">
        <f>tblData[[#This Row],[Total_Charges_USD]]*tblData[[#This Row],[Quality_Score_Index]]</f>
        <v>12930.690840000001</v>
      </c>
      <c r="O146" s="2">
        <v>62</v>
      </c>
      <c r="P146" s="2" t="s">
        <v>822</v>
      </c>
      <c r="Q146" s="4">
        <f>IF(AND(tblData[[#This Row],[Readmitted_Flag]]=TRUE,tblData[[#This Row],[Days_to_Readmission]]&lt;=30),1,0)</f>
        <v>0</v>
      </c>
    </row>
    <row r="147" spans="1:17" x14ac:dyDescent="0.4">
      <c r="A147" s="2" t="s">
        <v>145</v>
      </c>
      <c r="B147" s="3">
        <v>45066</v>
      </c>
      <c r="C147" s="3">
        <v>45068</v>
      </c>
      <c r="D147" s="4">
        <f>tblData[[#This Row],[Discharge_Date]]-tblData[[#This Row],[Admission_Date]]</f>
        <v>2</v>
      </c>
      <c r="E147" s="2" t="s">
        <v>803</v>
      </c>
      <c r="F147" s="2" t="s">
        <v>809</v>
      </c>
      <c r="G147" s="2" t="s">
        <v>814</v>
      </c>
      <c r="H147" s="2" t="s">
        <v>820</v>
      </c>
      <c r="I147" s="2" t="b">
        <v>0</v>
      </c>
      <c r="K147" s="2">
        <v>73.599999999999994</v>
      </c>
      <c r="L147" s="5">
        <v>22360.94</v>
      </c>
      <c r="M147" s="6">
        <v>0.52500000000000002</v>
      </c>
      <c r="N147" s="5">
        <f>tblData[[#This Row],[Total_Charges_USD]]*tblData[[#This Row],[Quality_Score_Index]]</f>
        <v>11739.4935</v>
      </c>
      <c r="O147" s="2">
        <v>72</v>
      </c>
      <c r="P147" s="2" t="s">
        <v>823</v>
      </c>
      <c r="Q147" s="4">
        <f>IF(AND(tblData[[#This Row],[Readmitted_Flag]]=TRUE,tblData[[#This Row],[Days_to_Readmission]]&lt;=30),1,0)</f>
        <v>0</v>
      </c>
    </row>
    <row r="148" spans="1:17" x14ac:dyDescent="0.4">
      <c r="A148" s="2" t="s">
        <v>146</v>
      </c>
      <c r="B148" s="3">
        <v>45002</v>
      </c>
      <c r="C148" s="3">
        <v>45008</v>
      </c>
      <c r="D148" s="4">
        <f>tblData[[#This Row],[Discharge_Date]]-tblData[[#This Row],[Admission_Date]]</f>
        <v>6</v>
      </c>
      <c r="E148" s="2" t="s">
        <v>801</v>
      </c>
      <c r="F148" s="2" t="s">
        <v>811</v>
      </c>
      <c r="G148" s="2" t="s">
        <v>814</v>
      </c>
      <c r="H148" s="2" t="s">
        <v>820</v>
      </c>
      <c r="I148" s="2" t="b">
        <v>0</v>
      </c>
      <c r="K148" s="2">
        <v>100</v>
      </c>
      <c r="L148" s="5">
        <v>7344.59</v>
      </c>
      <c r="M148" s="6">
        <v>0.61</v>
      </c>
      <c r="N148" s="5">
        <f>tblData[[#This Row],[Total_Charges_USD]]*tblData[[#This Row],[Quality_Score_Index]]</f>
        <v>4480.1998999999996</v>
      </c>
      <c r="O148" s="2">
        <v>50</v>
      </c>
      <c r="P148" s="2" t="s">
        <v>823</v>
      </c>
      <c r="Q148" s="4">
        <f>IF(AND(tblData[[#This Row],[Readmitted_Flag]]=TRUE,tblData[[#This Row],[Days_to_Readmission]]&lt;=30),1,0)</f>
        <v>0</v>
      </c>
    </row>
    <row r="149" spans="1:17" x14ac:dyDescent="0.4">
      <c r="A149" s="2" t="s">
        <v>147</v>
      </c>
      <c r="B149" s="3">
        <v>45022</v>
      </c>
      <c r="C149" s="3">
        <v>45025</v>
      </c>
      <c r="D149" s="4">
        <f>tblData[[#This Row],[Discharge_Date]]-tblData[[#This Row],[Admission_Date]]</f>
        <v>3</v>
      </c>
      <c r="E149" s="2" t="s">
        <v>806</v>
      </c>
      <c r="F149" s="2" t="s">
        <v>810</v>
      </c>
      <c r="G149" s="2" t="s">
        <v>813</v>
      </c>
      <c r="H149" s="2" t="s">
        <v>820</v>
      </c>
      <c r="I149" s="2" t="b">
        <v>0</v>
      </c>
      <c r="K149" s="2">
        <v>73.400000000000006</v>
      </c>
      <c r="L149" s="5">
        <v>36174.71</v>
      </c>
      <c r="M149" s="6">
        <v>0.69799999999999995</v>
      </c>
      <c r="N149" s="5">
        <f>tblData[[#This Row],[Total_Charges_USD]]*tblData[[#This Row],[Quality_Score_Index]]</f>
        <v>25249.947579999996</v>
      </c>
      <c r="O149" s="2">
        <v>76</v>
      </c>
      <c r="P149" s="2" t="s">
        <v>822</v>
      </c>
      <c r="Q149" s="4">
        <f>IF(AND(tblData[[#This Row],[Readmitted_Flag]]=TRUE,tblData[[#This Row],[Days_to_Readmission]]&lt;=30),1,0)</f>
        <v>0</v>
      </c>
    </row>
    <row r="150" spans="1:17" x14ac:dyDescent="0.4">
      <c r="A150" s="2" t="s">
        <v>148</v>
      </c>
      <c r="B150" s="3">
        <v>45470</v>
      </c>
      <c r="C150" s="3">
        <v>45472</v>
      </c>
      <c r="D150" s="4">
        <f>tblData[[#This Row],[Discharge_Date]]-tblData[[#This Row],[Admission_Date]]</f>
        <v>2</v>
      </c>
      <c r="E150" s="2" t="s">
        <v>805</v>
      </c>
      <c r="F150" s="2" t="s">
        <v>808</v>
      </c>
      <c r="G150" s="2" t="s">
        <v>813</v>
      </c>
      <c r="H150" s="2" t="s">
        <v>818</v>
      </c>
      <c r="I150" s="2" t="b">
        <v>0</v>
      </c>
      <c r="K150" s="2">
        <v>87</v>
      </c>
      <c r="L150" s="5">
        <v>14442.81</v>
      </c>
      <c r="M150" s="6">
        <v>0.627</v>
      </c>
      <c r="N150" s="5">
        <f>tblData[[#This Row],[Total_Charges_USD]]*tblData[[#This Row],[Quality_Score_Index]]</f>
        <v>9055.6418699999995</v>
      </c>
      <c r="O150" s="2">
        <v>50</v>
      </c>
      <c r="P150" s="2" t="s">
        <v>822</v>
      </c>
      <c r="Q150" s="4">
        <f>IF(AND(tblData[[#This Row],[Readmitted_Flag]]=TRUE,tblData[[#This Row],[Days_to_Readmission]]&lt;=30),1,0)</f>
        <v>0</v>
      </c>
    </row>
    <row r="151" spans="1:17" x14ac:dyDescent="0.4">
      <c r="A151" s="2" t="s">
        <v>149</v>
      </c>
      <c r="B151" s="3">
        <v>45466</v>
      </c>
      <c r="C151" s="3">
        <v>45480</v>
      </c>
      <c r="D151" s="4">
        <f>tblData[[#This Row],[Discharge_Date]]-tblData[[#This Row],[Admission_Date]]</f>
        <v>14</v>
      </c>
      <c r="E151" s="2" t="s">
        <v>805</v>
      </c>
      <c r="F151" s="2" t="s">
        <v>811</v>
      </c>
      <c r="G151" s="2" t="s">
        <v>814</v>
      </c>
      <c r="H151" s="2" t="s">
        <v>819</v>
      </c>
      <c r="I151" s="2" t="b">
        <v>0</v>
      </c>
      <c r="K151" s="2">
        <v>94.2</v>
      </c>
      <c r="L151" s="5">
        <v>5086.16</v>
      </c>
      <c r="M151" s="6">
        <v>0.63900000000000001</v>
      </c>
      <c r="N151" s="5">
        <f>tblData[[#This Row],[Total_Charges_USD]]*tblData[[#This Row],[Quality_Score_Index]]</f>
        <v>3250.0562399999999</v>
      </c>
      <c r="O151" s="2">
        <v>81</v>
      </c>
      <c r="P151" s="2" t="s">
        <v>823</v>
      </c>
      <c r="Q151" s="4">
        <f>IF(AND(tblData[[#This Row],[Readmitted_Flag]]=TRUE,tblData[[#This Row],[Days_to_Readmission]]&lt;=30),1,0)</f>
        <v>0</v>
      </c>
    </row>
    <row r="152" spans="1:17" x14ac:dyDescent="0.4">
      <c r="A152" s="2" t="s">
        <v>150</v>
      </c>
      <c r="B152" s="3">
        <v>45114</v>
      </c>
      <c r="C152" s="3">
        <v>45126</v>
      </c>
      <c r="D152" s="4">
        <f>tblData[[#This Row],[Discharge_Date]]-tblData[[#This Row],[Admission_Date]]</f>
        <v>12</v>
      </c>
      <c r="E152" s="2" t="s">
        <v>801</v>
      </c>
      <c r="F152" s="2" t="s">
        <v>811</v>
      </c>
      <c r="G152" s="2" t="s">
        <v>816</v>
      </c>
      <c r="H152" s="2" t="s">
        <v>818</v>
      </c>
      <c r="I152" s="2" t="b">
        <v>0</v>
      </c>
      <c r="K152" s="2">
        <v>88.4</v>
      </c>
      <c r="L152" s="5">
        <v>11844.56</v>
      </c>
      <c r="M152" s="6">
        <v>0.505</v>
      </c>
      <c r="N152" s="5">
        <f>tblData[[#This Row],[Total_Charges_USD]]*tblData[[#This Row],[Quality_Score_Index]]</f>
        <v>5981.5028000000002</v>
      </c>
      <c r="O152" s="2">
        <v>56</v>
      </c>
      <c r="P152" s="2" t="s">
        <v>823</v>
      </c>
      <c r="Q152" s="4">
        <f>IF(AND(tblData[[#This Row],[Readmitted_Flag]]=TRUE,tblData[[#This Row],[Days_to_Readmission]]&lt;=30),1,0)</f>
        <v>0</v>
      </c>
    </row>
    <row r="153" spans="1:17" x14ac:dyDescent="0.4">
      <c r="A153" s="2" t="s">
        <v>151</v>
      </c>
      <c r="B153" s="3">
        <v>45047</v>
      </c>
      <c r="C153" s="3">
        <v>45051</v>
      </c>
      <c r="D153" s="4">
        <f>tblData[[#This Row],[Discharge_Date]]-tblData[[#This Row],[Admission_Date]]</f>
        <v>4</v>
      </c>
      <c r="E153" s="2" t="s">
        <v>804</v>
      </c>
      <c r="F153" s="2" t="s">
        <v>810</v>
      </c>
      <c r="G153" s="2" t="s">
        <v>814</v>
      </c>
      <c r="H153" s="2" t="s">
        <v>819</v>
      </c>
      <c r="I153" s="2" t="b">
        <v>0</v>
      </c>
      <c r="K153" s="2">
        <v>81.099999999999994</v>
      </c>
      <c r="L153" s="5">
        <v>37137.230000000003</v>
      </c>
      <c r="M153" s="6">
        <v>0.63</v>
      </c>
      <c r="N153" s="5">
        <f>tblData[[#This Row],[Total_Charges_USD]]*tblData[[#This Row],[Quality_Score_Index]]</f>
        <v>23396.454900000001</v>
      </c>
      <c r="O153" s="2">
        <v>35</v>
      </c>
      <c r="P153" s="2" t="s">
        <v>823</v>
      </c>
      <c r="Q153" s="4">
        <f>IF(AND(tblData[[#This Row],[Readmitted_Flag]]=TRUE,tblData[[#This Row],[Days_to_Readmission]]&lt;=30),1,0)</f>
        <v>0</v>
      </c>
    </row>
    <row r="154" spans="1:17" x14ac:dyDescent="0.4">
      <c r="A154" s="2" t="s">
        <v>152</v>
      </c>
      <c r="B154" s="3">
        <v>45315</v>
      </c>
      <c r="C154" s="3">
        <v>45318</v>
      </c>
      <c r="D154" s="4">
        <f>tblData[[#This Row],[Discharge_Date]]-tblData[[#This Row],[Admission_Date]]</f>
        <v>3</v>
      </c>
      <c r="E154" s="2" t="s">
        <v>801</v>
      </c>
      <c r="F154" s="2" t="s">
        <v>807</v>
      </c>
      <c r="G154" s="2" t="s">
        <v>814</v>
      </c>
      <c r="H154" s="2" t="s">
        <v>818</v>
      </c>
      <c r="I154" s="2" t="b">
        <v>1</v>
      </c>
      <c r="J154" s="2">
        <v>7</v>
      </c>
      <c r="K154" s="2">
        <v>75.8</v>
      </c>
      <c r="L154" s="5">
        <v>7983.8</v>
      </c>
      <c r="M154" s="6">
        <v>0.59299999999999997</v>
      </c>
      <c r="N154" s="5">
        <f>tblData[[#This Row],[Total_Charges_USD]]*tblData[[#This Row],[Quality_Score_Index]]</f>
        <v>4734.3933999999999</v>
      </c>
      <c r="O154" s="2">
        <v>73</v>
      </c>
      <c r="P154" s="2" t="s">
        <v>822</v>
      </c>
      <c r="Q154" s="4">
        <f>IF(AND(tblData[[#This Row],[Readmitted_Flag]]=TRUE,tblData[[#This Row],[Days_to_Readmission]]&lt;=30),1,0)</f>
        <v>1</v>
      </c>
    </row>
    <row r="155" spans="1:17" x14ac:dyDescent="0.4">
      <c r="A155" s="2" t="s">
        <v>153</v>
      </c>
      <c r="B155" s="3">
        <v>45161</v>
      </c>
      <c r="C155" s="3">
        <v>45171</v>
      </c>
      <c r="D155" s="4">
        <f>tblData[[#This Row],[Discharge_Date]]-tblData[[#This Row],[Admission_Date]]</f>
        <v>10</v>
      </c>
      <c r="E155" s="2" t="s">
        <v>804</v>
      </c>
      <c r="F155" s="2" t="s">
        <v>809</v>
      </c>
      <c r="G155" s="2" t="s">
        <v>817</v>
      </c>
      <c r="H155" s="2" t="s">
        <v>818</v>
      </c>
      <c r="I155" s="2" t="b">
        <v>1</v>
      </c>
      <c r="J155" s="2">
        <v>14</v>
      </c>
      <c r="K155" s="2">
        <v>74.2</v>
      </c>
      <c r="L155" s="5">
        <v>38592.1</v>
      </c>
      <c r="M155" s="6">
        <v>0.40300000000000002</v>
      </c>
      <c r="N155" s="5">
        <f>tblData[[#This Row],[Total_Charges_USD]]*tblData[[#This Row],[Quality_Score_Index]]</f>
        <v>15552.6163</v>
      </c>
      <c r="O155" s="2">
        <v>75</v>
      </c>
      <c r="P155" s="2" t="s">
        <v>823</v>
      </c>
      <c r="Q155" s="4">
        <f>IF(AND(tblData[[#This Row],[Readmitted_Flag]]=TRUE,tblData[[#This Row],[Days_to_Readmission]]&lt;=30),1,0)</f>
        <v>1</v>
      </c>
    </row>
    <row r="156" spans="1:17" x14ac:dyDescent="0.4">
      <c r="A156" s="2" t="s">
        <v>154</v>
      </c>
      <c r="B156" s="3">
        <v>45617</v>
      </c>
      <c r="C156" s="3">
        <v>45621</v>
      </c>
      <c r="D156" s="4">
        <f>tblData[[#This Row],[Discharge_Date]]-tblData[[#This Row],[Admission_Date]]</f>
        <v>4</v>
      </c>
      <c r="E156" s="2" t="s">
        <v>806</v>
      </c>
      <c r="F156" s="2" t="s">
        <v>812</v>
      </c>
      <c r="G156" s="2" t="s">
        <v>814</v>
      </c>
      <c r="H156" s="2" t="s">
        <v>818</v>
      </c>
      <c r="I156" s="2" t="b">
        <v>0</v>
      </c>
      <c r="K156" s="2">
        <v>97.6</v>
      </c>
      <c r="L156" s="5">
        <v>4044.19</v>
      </c>
      <c r="M156" s="6">
        <v>0.53200000000000003</v>
      </c>
      <c r="N156" s="5">
        <f>tblData[[#This Row],[Total_Charges_USD]]*tblData[[#This Row],[Quality_Score_Index]]</f>
        <v>2151.5090800000003</v>
      </c>
      <c r="O156" s="2">
        <v>49</v>
      </c>
      <c r="P156" s="2" t="s">
        <v>822</v>
      </c>
      <c r="Q156" s="4">
        <f>IF(AND(tblData[[#This Row],[Readmitted_Flag]]=TRUE,tblData[[#This Row],[Days_to_Readmission]]&lt;=30),1,0)</f>
        <v>0</v>
      </c>
    </row>
    <row r="157" spans="1:17" x14ac:dyDescent="0.4">
      <c r="A157" s="2" t="s">
        <v>155</v>
      </c>
      <c r="B157" s="3">
        <v>45479</v>
      </c>
      <c r="C157" s="3">
        <v>45483</v>
      </c>
      <c r="D157" s="4">
        <f>tblData[[#This Row],[Discharge_Date]]-tblData[[#This Row],[Admission_Date]]</f>
        <v>4</v>
      </c>
      <c r="E157" s="2" t="s">
        <v>803</v>
      </c>
      <c r="F157" s="2" t="s">
        <v>811</v>
      </c>
      <c r="G157" s="2" t="s">
        <v>817</v>
      </c>
      <c r="H157" s="2" t="s">
        <v>818</v>
      </c>
      <c r="I157" s="2" t="b">
        <v>0</v>
      </c>
      <c r="K157" s="2">
        <v>85.3</v>
      </c>
      <c r="L157" s="5">
        <v>3485.74</v>
      </c>
      <c r="M157" s="6">
        <v>0.42699999999999999</v>
      </c>
      <c r="N157" s="5">
        <f>tblData[[#This Row],[Total_Charges_USD]]*tblData[[#This Row],[Quality_Score_Index]]</f>
        <v>1488.4109799999999</v>
      </c>
      <c r="O157" s="2">
        <v>79</v>
      </c>
      <c r="P157" s="2" t="s">
        <v>823</v>
      </c>
      <c r="Q157" s="4">
        <f>IF(AND(tblData[[#This Row],[Readmitted_Flag]]=TRUE,tblData[[#This Row],[Days_to_Readmission]]&lt;=30),1,0)</f>
        <v>0</v>
      </c>
    </row>
    <row r="158" spans="1:17" x14ac:dyDescent="0.4">
      <c r="A158" s="2" t="s">
        <v>156</v>
      </c>
      <c r="B158" s="3">
        <v>45529</v>
      </c>
      <c r="C158" s="3">
        <v>45541</v>
      </c>
      <c r="D158" s="4">
        <f>tblData[[#This Row],[Discharge_Date]]-tblData[[#This Row],[Admission_Date]]</f>
        <v>12</v>
      </c>
      <c r="E158" s="2" t="s">
        <v>800</v>
      </c>
      <c r="F158" s="2" t="s">
        <v>811</v>
      </c>
      <c r="G158" s="2" t="s">
        <v>814</v>
      </c>
      <c r="H158" s="2" t="s">
        <v>820</v>
      </c>
      <c r="I158" s="2" t="b">
        <v>1</v>
      </c>
      <c r="J158" s="2">
        <v>7</v>
      </c>
      <c r="K158" s="2">
        <v>81.900000000000006</v>
      </c>
      <c r="L158" s="5">
        <v>32976.800000000003</v>
      </c>
      <c r="M158" s="6">
        <v>0.57499999999999996</v>
      </c>
      <c r="N158" s="5">
        <f>tblData[[#This Row],[Total_Charges_USD]]*tblData[[#This Row],[Quality_Score_Index]]</f>
        <v>18961.66</v>
      </c>
      <c r="O158" s="2">
        <v>83</v>
      </c>
      <c r="P158" s="2" t="s">
        <v>823</v>
      </c>
      <c r="Q158" s="4">
        <f>IF(AND(tblData[[#This Row],[Readmitted_Flag]]=TRUE,tblData[[#This Row],[Days_to_Readmission]]&lt;=30),1,0)</f>
        <v>1</v>
      </c>
    </row>
    <row r="159" spans="1:17" x14ac:dyDescent="0.4">
      <c r="A159" s="2" t="s">
        <v>157</v>
      </c>
      <c r="B159" s="3">
        <v>45244</v>
      </c>
      <c r="C159" s="3">
        <v>45252</v>
      </c>
      <c r="D159" s="4">
        <f>tblData[[#This Row],[Discharge_Date]]-tblData[[#This Row],[Admission_Date]]</f>
        <v>8</v>
      </c>
      <c r="E159" s="2" t="s">
        <v>803</v>
      </c>
      <c r="F159" s="2" t="s">
        <v>809</v>
      </c>
      <c r="G159" s="2" t="s">
        <v>816</v>
      </c>
      <c r="H159" s="2" t="s">
        <v>820</v>
      </c>
      <c r="I159" s="2" t="b">
        <v>1</v>
      </c>
      <c r="J159" s="2">
        <v>60</v>
      </c>
      <c r="K159" s="2">
        <v>70.3</v>
      </c>
      <c r="L159" s="5">
        <v>15760.34</v>
      </c>
      <c r="M159" s="6">
        <v>0.45200000000000001</v>
      </c>
      <c r="N159" s="5">
        <f>tblData[[#This Row],[Total_Charges_USD]]*tblData[[#This Row],[Quality_Score_Index]]</f>
        <v>7123.6736799999999</v>
      </c>
      <c r="O159" s="2">
        <v>70</v>
      </c>
      <c r="P159" s="2" t="s">
        <v>822</v>
      </c>
      <c r="Q159" s="4">
        <f>IF(AND(tblData[[#This Row],[Readmitted_Flag]]=TRUE,tblData[[#This Row],[Days_to_Readmission]]&lt;=30),1,0)</f>
        <v>0</v>
      </c>
    </row>
    <row r="160" spans="1:17" x14ac:dyDescent="0.4">
      <c r="A160" s="2" t="s">
        <v>158</v>
      </c>
      <c r="B160" s="3">
        <v>45048</v>
      </c>
      <c r="C160" s="3">
        <v>45051</v>
      </c>
      <c r="D160" s="4">
        <f>tblData[[#This Row],[Discharge_Date]]-tblData[[#This Row],[Admission_Date]]</f>
        <v>3</v>
      </c>
      <c r="E160" s="2" t="s">
        <v>800</v>
      </c>
      <c r="F160" s="2" t="s">
        <v>807</v>
      </c>
      <c r="G160" s="2" t="s">
        <v>817</v>
      </c>
      <c r="H160" s="2" t="s">
        <v>820</v>
      </c>
      <c r="I160" s="2" t="b">
        <v>0</v>
      </c>
      <c r="K160" s="2">
        <v>77.900000000000006</v>
      </c>
      <c r="L160" s="5">
        <v>29321.61</v>
      </c>
      <c r="M160" s="6">
        <v>0.42399999999999999</v>
      </c>
      <c r="N160" s="5">
        <f>tblData[[#This Row],[Total_Charges_USD]]*tblData[[#This Row],[Quality_Score_Index]]</f>
        <v>12432.362639999999</v>
      </c>
      <c r="O160" s="2">
        <v>47</v>
      </c>
      <c r="P160" s="2" t="s">
        <v>823</v>
      </c>
      <c r="Q160" s="4">
        <f>IF(AND(tblData[[#This Row],[Readmitted_Flag]]=TRUE,tblData[[#This Row],[Days_to_Readmission]]&lt;=30),1,0)</f>
        <v>0</v>
      </c>
    </row>
    <row r="161" spans="1:17" x14ac:dyDescent="0.4">
      <c r="A161" s="2" t="s">
        <v>159</v>
      </c>
      <c r="B161" s="3">
        <v>44946</v>
      </c>
      <c r="C161" s="3">
        <v>44955</v>
      </c>
      <c r="D161" s="4">
        <f>tblData[[#This Row],[Discharge_Date]]-tblData[[#This Row],[Admission_Date]]</f>
        <v>9</v>
      </c>
      <c r="E161" s="2" t="s">
        <v>802</v>
      </c>
      <c r="F161" s="2" t="s">
        <v>807</v>
      </c>
      <c r="G161" s="2" t="s">
        <v>814</v>
      </c>
      <c r="H161" s="2" t="s">
        <v>819</v>
      </c>
      <c r="I161" s="2" t="b">
        <v>0</v>
      </c>
      <c r="K161" s="2">
        <v>88</v>
      </c>
      <c r="L161" s="5">
        <v>39589.21</v>
      </c>
      <c r="M161" s="6">
        <v>0.41</v>
      </c>
      <c r="N161" s="5">
        <f>tblData[[#This Row],[Total_Charges_USD]]*tblData[[#This Row],[Quality_Score_Index]]</f>
        <v>16231.576099999998</v>
      </c>
      <c r="O161" s="2">
        <v>71</v>
      </c>
      <c r="P161" s="2" t="s">
        <v>822</v>
      </c>
      <c r="Q161" s="4">
        <f>IF(AND(tblData[[#This Row],[Readmitted_Flag]]=TRUE,tblData[[#This Row],[Days_to_Readmission]]&lt;=30),1,0)</f>
        <v>0</v>
      </c>
    </row>
    <row r="162" spans="1:17" x14ac:dyDescent="0.4">
      <c r="A162" s="2" t="s">
        <v>160</v>
      </c>
      <c r="B162" s="3">
        <v>44967</v>
      </c>
      <c r="C162" s="3">
        <v>44976</v>
      </c>
      <c r="D162" s="4">
        <f>tblData[[#This Row],[Discharge_Date]]-tblData[[#This Row],[Admission_Date]]</f>
        <v>9</v>
      </c>
      <c r="E162" s="2" t="s">
        <v>801</v>
      </c>
      <c r="F162" s="2" t="s">
        <v>811</v>
      </c>
      <c r="G162" s="2" t="s">
        <v>816</v>
      </c>
      <c r="H162" s="2" t="s">
        <v>818</v>
      </c>
      <c r="I162" s="2" t="b">
        <v>0</v>
      </c>
      <c r="K162" s="2">
        <v>86.3</v>
      </c>
      <c r="L162" s="5">
        <v>7807.8</v>
      </c>
      <c r="M162" s="6">
        <v>0.38700000000000001</v>
      </c>
      <c r="N162" s="5">
        <f>tblData[[#This Row],[Total_Charges_USD]]*tblData[[#This Row],[Quality_Score_Index]]</f>
        <v>3021.6186000000002</v>
      </c>
      <c r="O162" s="2">
        <v>70</v>
      </c>
      <c r="P162" s="2" t="s">
        <v>823</v>
      </c>
      <c r="Q162" s="4">
        <f>IF(AND(tblData[[#This Row],[Readmitted_Flag]]=TRUE,tblData[[#This Row],[Days_to_Readmission]]&lt;=30),1,0)</f>
        <v>0</v>
      </c>
    </row>
    <row r="163" spans="1:17" x14ac:dyDescent="0.4">
      <c r="A163" s="2" t="s">
        <v>161</v>
      </c>
      <c r="B163" s="3">
        <v>45264</v>
      </c>
      <c r="C163" s="3">
        <v>45269</v>
      </c>
      <c r="D163" s="4">
        <f>tblData[[#This Row],[Discharge_Date]]-tblData[[#This Row],[Admission_Date]]</f>
        <v>5</v>
      </c>
      <c r="E163" s="2" t="s">
        <v>800</v>
      </c>
      <c r="F163" s="2" t="s">
        <v>807</v>
      </c>
      <c r="G163" s="2" t="s">
        <v>814</v>
      </c>
      <c r="H163" s="2" t="s">
        <v>818</v>
      </c>
      <c r="I163" s="2" t="b">
        <v>1</v>
      </c>
      <c r="J163" s="2">
        <v>90</v>
      </c>
      <c r="K163" s="2">
        <v>82.4</v>
      </c>
      <c r="L163" s="5">
        <v>21077.99</v>
      </c>
      <c r="M163" s="6">
        <v>0.46800000000000003</v>
      </c>
      <c r="N163" s="5">
        <f>tblData[[#This Row],[Total_Charges_USD]]*tblData[[#This Row],[Quality_Score_Index]]</f>
        <v>9864.4993200000008</v>
      </c>
      <c r="O163" s="2">
        <v>65</v>
      </c>
      <c r="P163" s="2" t="s">
        <v>822</v>
      </c>
      <c r="Q163" s="4">
        <f>IF(AND(tblData[[#This Row],[Readmitted_Flag]]=TRUE,tblData[[#This Row],[Days_to_Readmission]]&lt;=30),1,0)</f>
        <v>0</v>
      </c>
    </row>
    <row r="164" spans="1:17" x14ac:dyDescent="0.4">
      <c r="A164" s="2" t="s">
        <v>162</v>
      </c>
      <c r="B164" s="3">
        <v>45523</v>
      </c>
      <c r="C164" s="3">
        <v>45531</v>
      </c>
      <c r="D164" s="4">
        <f>tblData[[#This Row],[Discharge_Date]]-tblData[[#This Row],[Admission_Date]]</f>
        <v>8</v>
      </c>
      <c r="E164" s="2" t="s">
        <v>802</v>
      </c>
      <c r="F164" s="2" t="s">
        <v>812</v>
      </c>
      <c r="G164" s="2" t="s">
        <v>814</v>
      </c>
      <c r="H164" s="2" t="s">
        <v>820</v>
      </c>
      <c r="I164" s="2" t="b">
        <v>0</v>
      </c>
      <c r="K164" s="2">
        <v>82.9</v>
      </c>
      <c r="L164" s="5">
        <v>38446.879999999997</v>
      </c>
      <c r="M164" s="6">
        <v>0.47</v>
      </c>
      <c r="N164" s="5">
        <f>tblData[[#This Row],[Total_Charges_USD]]*tblData[[#This Row],[Quality_Score_Index]]</f>
        <v>18070.033599999999</v>
      </c>
      <c r="O164" s="2">
        <v>74</v>
      </c>
      <c r="P164" s="2" t="s">
        <v>823</v>
      </c>
      <c r="Q164" s="4">
        <f>IF(AND(tblData[[#This Row],[Readmitted_Flag]]=TRUE,tblData[[#This Row],[Days_to_Readmission]]&lt;=30),1,0)</f>
        <v>0</v>
      </c>
    </row>
    <row r="165" spans="1:17" x14ac:dyDescent="0.4">
      <c r="A165" s="2" t="s">
        <v>163</v>
      </c>
      <c r="B165" s="3">
        <v>45182</v>
      </c>
      <c r="C165" s="3">
        <v>45187</v>
      </c>
      <c r="D165" s="4">
        <f>tblData[[#This Row],[Discharge_Date]]-tblData[[#This Row],[Admission_Date]]</f>
        <v>5</v>
      </c>
      <c r="E165" s="2" t="s">
        <v>800</v>
      </c>
      <c r="F165" s="2" t="s">
        <v>809</v>
      </c>
      <c r="G165" s="2" t="s">
        <v>814</v>
      </c>
      <c r="H165" s="2" t="s">
        <v>818</v>
      </c>
      <c r="I165" s="2" t="b">
        <v>0</v>
      </c>
      <c r="K165" s="2">
        <v>97.9</v>
      </c>
      <c r="L165" s="5">
        <v>21933.759999999998</v>
      </c>
      <c r="M165" s="6">
        <v>0.7</v>
      </c>
      <c r="N165" s="5">
        <f>tblData[[#This Row],[Total_Charges_USD]]*tblData[[#This Row],[Quality_Score_Index]]</f>
        <v>15353.631999999998</v>
      </c>
      <c r="O165" s="2">
        <v>55</v>
      </c>
      <c r="P165" s="2" t="s">
        <v>823</v>
      </c>
      <c r="Q165" s="4">
        <f>IF(AND(tblData[[#This Row],[Readmitted_Flag]]=TRUE,tblData[[#This Row],[Days_to_Readmission]]&lt;=30),1,0)</f>
        <v>0</v>
      </c>
    </row>
    <row r="166" spans="1:17" x14ac:dyDescent="0.4">
      <c r="A166" s="2" t="s">
        <v>164</v>
      </c>
      <c r="B166" s="3">
        <v>45344</v>
      </c>
      <c r="C166" s="3">
        <v>45347</v>
      </c>
      <c r="D166" s="4">
        <f>tblData[[#This Row],[Discharge_Date]]-tblData[[#This Row],[Admission_Date]]</f>
        <v>3</v>
      </c>
      <c r="E166" s="2" t="s">
        <v>804</v>
      </c>
      <c r="F166" s="2" t="s">
        <v>812</v>
      </c>
      <c r="G166" s="2" t="s">
        <v>814</v>
      </c>
      <c r="H166" s="2" t="s">
        <v>820</v>
      </c>
      <c r="I166" s="2" t="b">
        <v>0</v>
      </c>
      <c r="K166" s="2">
        <v>87.7</v>
      </c>
      <c r="L166" s="5">
        <v>23771.81</v>
      </c>
      <c r="M166" s="6">
        <v>0.432</v>
      </c>
      <c r="N166" s="5">
        <f>tblData[[#This Row],[Total_Charges_USD]]*tblData[[#This Row],[Quality_Score_Index]]</f>
        <v>10269.421920000001</v>
      </c>
      <c r="O166" s="2">
        <v>52</v>
      </c>
      <c r="P166" s="2" t="s">
        <v>822</v>
      </c>
      <c r="Q166" s="4">
        <f>IF(AND(tblData[[#This Row],[Readmitted_Flag]]=TRUE,tblData[[#This Row],[Days_to_Readmission]]&lt;=30),1,0)</f>
        <v>0</v>
      </c>
    </row>
    <row r="167" spans="1:17" x14ac:dyDescent="0.4">
      <c r="A167" s="2" t="s">
        <v>165</v>
      </c>
      <c r="B167" s="3">
        <v>45314</v>
      </c>
      <c r="C167" s="3">
        <v>45316</v>
      </c>
      <c r="D167" s="4">
        <f>tblData[[#This Row],[Discharge_Date]]-tblData[[#This Row],[Admission_Date]]</f>
        <v>2</v>
      </c>
      <c r="E167" s="2" t="s">
        <v>800</v>
      </c>
      <c r="F167" s="2" t="s">
        <v>812</v>
      </c>
      <c r="G167" s="2" t="s">
        <v>813</v>
      </c>
      <c r="H167" s="2" t="s">
        <v>819</v>
      </c>
      <c r="I167" s="2" t="b">
        <v>0</v>
      </c>
      <c r="K167" s="2">
        <v>77.7</v>
      </c>
      <c r="L167" s="5">
        <v>24586.69</v>
      </c>
      <c r="M167" s="6">
        <v>0.59399999999999997</v>
      </c>
      <c r="N167" s="5">
        <f>tblData[[#This Row],[Total_Charges_USD]]*tblData[[#This Row],[Quality_Score_Index]]</f>
        <v>14604.493859999999</v>
      </c>
      <c r="O167" s="2">
        <v>54</v>
      </c>
      <c r="P167" s="2" t="s">
        <v>822</v>
      </c>
      <c r="Q167" s="4">
        <f>IF(AND(tblData[[#This Row],[Readmitted_Flag]]=TRUE,tblData[[#This Row],[Days_to_Readmission]]&lt;=30),1,0)</f>
        <v>0</v>
      </c>
    </row>
    <row r="168" spans="1:17" x14ac:dyDescent="0.4">
      <c r="A168" s="2" t="s">
        <v>166</v>
      </c>
      <c r="B168" s="3">
        <v>45371</v>
      </c>
      <c r="C168" s="3">
        <v>45381</v>
      </c>
      <c r="D168" s="4">
        <f>tblData[[#This Row],[Discharge_Date]]-tblData[[#This Row],[Admission_Date]]</f>
        <v>10</v>
      </c>
      <c r="E168" s="2" t="s">
        <v>804</v>
      </c>
      <c r="F168" s="2" t="s">
        <v>809</v>
      </c>
      <c r="G168" s="2" t="s">
        <v>814</v>
      </c>
      <c r="H168" s="2" t="s">
        <v>821</v>
      </c>
      <c r="I168" s="2" t="b">
        <v>0</v>
      </c>
      <c r="K168" s="2">
        <v>69.2</v>
      </c>
      <c r="L168" s="5">
        <v>38466.9</v>
      </c>
      <c r="M168" s="6">
        <v>0.58299999999999996</v>
      </c>
      <c r="N168" s="5">
        <f>tblData[[#This Row],[Total_Charges_USD]]*tblData[[#This Row],[Quality_Score_Index]]</f>
        <v>22426.202699999998</v>
      </c>
      <c r="O168" s="2">
        <v>55</v>
      </c>
      <c r="P168" s="2" t="s">
        <v>823</v>
      </c>
      <c r="Q168" s="4">
        <f>IF(AND(tblData[[#This Row],[Readmitted_Flag]]=TRUE,tblData[[#This Row],[Days_to_Readmission]]&lt;=30),1,0)</f>
        <v>0</v>
      </c>
    </row>
    <row r="169" spans="1:17" x14ac:dyDescent="0.4">
      <c r="A169" s="2" t="s">
        <v>167</v>
      </c>
      <c r="B169" s="3">
        <v>44971</v>
      </c>
      <c r="C169" s="3">
        <v>44977</v>
      </c>
      <c r="D169" s="4">
        <f>tblData[[#This Row],[Discharge_Date]]-tblData[[#This Row],[Admission_Date]]</f>
        <v>6</v>
      </c>
      <c r="E169" s="2" t="s">
        <v>801</v>
      </c>
      <c r="F169" s="2" t="s">
        <v>812</v>
      </c>
      <c r="G169" s="2" t="s">
        <v>814</v>
      </c>
      <c r="H169" s="2" t="s">
        <v>819</v>
      </c>
      <c r="I169" s="2" t="b">
        <v>0</v>
      </c>
      <c r="K169" s="2">
        <v>80.599999999999994</v>
      </c>
      <c r="L169" s="5">
        <v>15064.25</v>
      </c>
      <c r="M169" s="6">
        <v>0.53700000000000003</v>
      </c>
      <c r="N169" s="5">
        <f>tblData[[#This Row],[Total_Charges_USD]]*tblData[[#This Row],[Quality_Score_Index]]</f>
        <v>8089.5022500000005</v>
      </c>
      <c r="O169" s="2">
        <v>52</v>
      </c>
      <c r="P169" s="2" t="s">
        <v>823</v>
      </c>
      <c r="Q169" s="4">
        <f>IF(AND(tblData[[#This Row],[Readmitted_Flag]]=TRUE,tblData[[#This Row],[Days_to_Readmission]]&lt;=30),1,0)</f>
        <v>0</v>
      </c>
    </row>
    <row r="170" spans="1:17" x14ac:dyDescent="0.4">
      <c r="A170" s="2" t="s">
        <v>168</v>
      </c>
      <c r="B170" s="3">
        <v>45398</v>
      </c>
      <c r="C170" s="3">
        <v>45403</v>
      </c>
      <c r="D170" s="4">
        <f>tblData[[#This Row],[Discharge_Date]]-tblData[[#This Row],[Admission_Date]]</f>
        <v>5</v>
      </c>
      <c r="E170" s="2" t="s">
        <v>800</v>
      </c>
      <c r="F170" s="2" t="s">
        <v>807</v>
      </c>
      <c r="G170" s="2" t="s">
        <v>816</v>
      </c>
      <c r="H170" s="2" t="s">
        <v>820</v>
      </c>
      <c r="I170" s="2" t="b">
        <v>0</v>
      </c>
      <c r="K170" s="2">
        <v>83.8</v>
      </c>
      <c r="L170" s="5">
        <v>34866.68</v>
      </c>
      <c r="M170" s="6">
        <v>0.68200000000000005</v>
      </c>
      <c r="N170" s="5">
        <f>tblData[[#This Row],[Total_Charges_USD]]*tblData[[#This Row],[Quality_Score_Index]]</f>
        <v>23779.075760000003</v>
      </c>
      <c r="O170" s="2">
        <v>58</v>
      </c>
      <c r="P170" s="2" t="s">
        <v>823</v>
      </c>
      <c r="Q170" s="4">
        <f>IF(AND(tblData[[#This Row],[Readmitted_Flag]]=TRUE,tblData[[#This Row],[Days_to_Readmission]]&lt;=30),1,0)</f>
        <v>0</v>
      </c>
    </row>
    <row r="171" spans="1:17" x14ac:dyDescent="0.4">
      <c r="A171" s="2" t="s">
        <v>169</v>
      </c>
      <c r="B171" s="3">
        <v>45496</v>
      </c>
      <c r="C171" s="3">
        <v>45503</v>
      </c>
      <c r="D171" s="4">
        <f>tblData[[#This Row],[Discharge_Date]]-tblData[[#This Row],[Admission_Date]]</f>
        <v>7</v>
      </c>
      <c r="E171" s="2" t="s">
        <v>801</v>
      </c>
      <c r="F171" s="2" t="s">
        <v>808</v>
      </c>
      <c r="G171" s="2" t="s">
        <v>814</v>
      </c>
      <c r="H171" s="2" t="s">
        <v>820</v>
      </c>
      <c r="I171" s="2" t="b">
        <v>0</v>
      </c>
      <c r="K171" s="2">
        <v>87.8</v>
      </c>
      <c r="L171" s="5">
        <v>10177.6</v>
      </c>
      <c r="M171" s="6">
        <v>0.376</v>
      </c>
      <c r="N171" s="5">
        <f>tblData[[#This Row],[Total_Charges_USD]]*tblData[[#This Row],[Quality_Score_Index]]</f>
        <v>3826.7776000000003</v>
      </c>
      <c r="O171" s="2">
        <v>67</v>
      </c>
      <c r="P171" s="2" t="s">
        <v>823</v>
      </c>
      <c r="Q171" s="4">
        <f>IF(AND(tblData[[#This Row],[Readmitted_Flag]]=TRUE,tblData[[#This Row],[Days_to_Readmission]]&lt;=30),1,0)</f>
        <v>0</v>
      </c>
    </row>
    <row r="172" spans="1:17" x14ac:dyDescent="0.4">
      <c r="A172" s="2" t="s">
        <v>170</v>
      </c>
      <c r="B172" s="3">
        <v>45483</v>
      </c>
      <c r="C172" s="3">
        <v>45486</v>
      </c>
      <c r="D172" s="4">
        <f>tblData[[#This Row],[Discharge_Date]]-tblData[[#This Row],[Admission_Date]]</f>
        <v>3</v>
      </c>
      <c r="E172" s="2" t="s">
        <v>801</v>
      </c>
      <c r="F172" s="2" t="s">
        <v>808</v>
      </c>
      <c r="G172" s="2" t="s">
        <v>813</v>
      </c>
      <c r="H172" s="2" t="s">
        <v>818</v>
      </c>
      <c r="I172" s="2" t="b">
        <v>0</v>
      </c>
      <c r="K172" s="2">
        <v>83.3</v>
      </c>
      <c r="L172" s="5">
        <v>17551.900000000001</v>
      </c>
      <c r="M172" s="6">
        <v>0.57799999999999996</v>
      </c>
      <c r="N172" s="5">
        <f>tblData[[#This Row],[Total_Charges_USD]]*tblData[[#This Row],[Quality_Score_Index]]</f>
        <v>10144.9982</v>
      </c>
      <c r="O172" s="2">
        <v>63</v>
      </c>
      <c r="P172" s="2" t="s">
        <v>822</v>
      </c>
      <c r="Q172" s="4">
        <f>IF(AND(tblData[[#This Row],[Readmitted_Flag]]=TRUE,tblData[[#This Row],[Days_to_Readmission]]&lt;=30),1,0)</f>
        <v>0</v>
      </c>
    </row>
    <row r="173" spans="1:17" x14ac:dyDescent="0.4">
      <c r="A173" s="2" t="s">
        <v>171</v>
      </c>
      <c r="B173" s="3">
        <v>45603</v>
      </c>
      <c r="C173" s="3">
        <v>45605</v>
      </c>
      <c r="D173" s="4">
        <f>tblData[[#This Row],[Discharge_Date]]-tblData[[#This Row],[Admission_Date]]</f>
        <v>2</v>
      </c>
      <c r="E173" s="2" t="s">
        <v>803</v>
      </c>
      <c r="F173" s="2" t="s">
        <v>809</v>
      </c>
      <c r="G173" s="2" t="s">
        <v>817</v>
      </c>
      <c r="H173" s="2" t="s">
        <v>820</v>
      </c>
      <c r="I173" s="2" t="b">
        <v>1</v>
      </c>
      <c r="J173" s="2">
        <v>21</v>
      </c>
      <c r="K173" s="2">
        <v>89</v>
      </c>
      <c r="L173" s="5">
        <v>16998.12</v>
      </c>
      <c r="M173" s="6">
        <v>0.59</v>
      </c>
      <c r="N173" s="5">
        <f>tblData[[#This Row],[Total_Charges_USD]]*tblData[[#This Row],[Quality_Score_Index]]</f>
        <v>10028.890799999999</v>
      </c>
      <c r="O173" s="2">
        <v>57</v>
      </c>
      <c r="P173" s="2" t="s">
        <v>822</v>
      </c>
      <c r="Q173" s="4">
        <f>IF(AND(tblData[[#This Row],[Readmitted_Flag]]=TRUE,tblData[[#This Row],[Days_to_Readmission]]&lt;=30),1,0)</f>
        <v>1</v>
      </c>
    </row>
    <row r="174" spans="1:17" x14ac:dyDescent="0.4">
      <c r="A174" s="2" t="s">
        <v>172</v>
      </c>
      <c r="B174" s="3">
        <v>45266</v>
      </c>
      <c r="C174" s="3">
        <v>45272</v>
      </c>
      <c r="D174" s="4">
        <f>tblData[[#This Row],[Discharge_Date]]-tblData[[#This Row],[Admission_Date]]</f>
        <v>6</v>
      </c>
      <c r="E174" s="2" t="s">
        <v>806</v>
      </c>
      <c r="F174" s="2" t="s">
        <v>810</v>
      </c>
      <c r="G174" s="2" t="s">
        <v>813</v>
      </c>
      <c r="H174" s="2" t="s">
        <v>818</v>
      </c>
      <c r="I174" s="2" t="b">
        <v>0</v>
      </c>
      <c r="K174" s="2">
        <v>88.7</v>
      </c>
      <c r="L174" s="5">
        <v>21376.15</v>
      </c>
      <c r="M174" s="6">
        <v>0.46400000000000002</v>
      </c>
      <c r="N174" s="5">
        <f>tblData[[#This Row],[Total_Charges_USD]]*tblData[[#This Row],[Quality_Score_Index]]</f>
        <v>9918.5336000000007</v>
      </c>
      <c r="O174" s="2">
        <v>58</v>
      </c>
      <c r="P174" s="2" t="s">
        <v>822</v>
      </c>
      <c r="Q174" s="4">
        <f>IF(AND(tblData[[#This Row],[Readmitted_Flag]]=TRUE,tblData[[#This Row],[Days_to_Readmission]]&lt;=30),1,0)</f>
        <v>0</v>
      </c>
    </row>
    <row r="175" spans="1:17" x14ac:dyDescent="0.4">
      <c r="A175" s="2" t="s">
        <v>173</v>
      </c>
      <c r="B175" s="3">
        <v>45357</v>
      </c>
      <c r="C175" s="3">
        <v>45361</v>
      </c>
      <c r="D175" s="4">
        <f>tblData[[#This Row],[Discharge_Date]]-tblData[[#This Row],[Admission_Date]]</f>
        <v>4</v>
      </c>
      <c r="E175" s="2" t="s">
        <v>804</v>
      </c>
      <c r="F175" s="2" t="s">
        <v>807</v>
      </c>
      <c r="G175" s="2" t="s">
        <v>814</v>
      </c>
      <c r="H175" s="2" t="s">
        <v>820</v>
      </c>
      <c r="I175" s="2" t="b">
        <v>0</v>
      </c>
      <c r="K175" s="2">
        <v>88.5</v>
      </c>
      <c r="L175" s="5">
        <v>4591.2700000000004</v>
      </c>
      <c r="M175" s="6">
        <v>0.57699999999999996</v>
      </c>
      <c r="N175" s="5">
        <f>tblData[[#This Row],[Total_Charges_USD]]*tblData[[#This Row],[Quality_Score_Index]]</f>
        <v>2649.1627899999999</v>
      </c>
      <c r="O175" s="2">
        <v>71</v>
      </c>
      <c r="P175" s="2" t="s">
        <v>822</v>
      </c>
      <c r="Q175" s="4">
        <f>IF(AND(tblData[[#This Row],[Readmitted_Flag]]=TRUE,tblData[[#This Row],[Days_to_Readmission]]&lt;=30),1,0)</f>
        <v>0</v>
      </c>
    </row>
    <row r="176" spans="1:17" x14ac:dyDescent="0.4">
      <c r="A176" s="2" t="s">
        <v>174</v>
      </c>
      <c r="B176" s="3">
        <v>45388</v>
      </c>
      <c r="C176" s="3">
        <v>45391</v>
      </c>
      <c r="D176" s="4">
        <f>tblData[[#This Row],[Discharge_Date]]-tblData[[#This Row],[Admission_Date]]</f>
        <v>3</v>
      </c>
      <c r="E176" s="2" t="s">
        <v>804</v>
      </c>
      <c r="F176" s="2" t="s">
        <v>811</v>
      </c>
      <c r="G176" s="2" t="s">
        <v>814</v>
      </c>
      <c r="H176" s="2" t="s">
        <v>820</v>
      </c>
      <c r="I176" s="2" t="b">
        <v>1</v>
      </c>
      <c r="J176" s="2">
        <v>30</v>
      </c>
      <c r="K176" s="2">
        <v>75.7</v>
      </c>
      <c r="L176" s="5">
        <v>20048.25</v>
      </c>
      <c r="M176" s="6">
        <v>0.39200000000000002</v>
      </c>
      <c r="N176" s="5">
        <f>tblData[[#This Row],[Total_Charges_USD]]*tblData[[#This Row],[Quality_Score_Index]]</f>
        <v>7858.9140000000007</v>
      </c>
      <c r="O176" s="2">
        <v>89</v>
      </c>
      <c r="P176" s="2" t="s">
        <v>823</v>
      </c>
      <c r="Q176" s="4">
        <f>IF(AND(tblData[[#This Row],[Readmitted_Flag]]=TRUE,tblData[[#This Row],[Days_to_Readmission]]&lt;=30),1,0)</f>
        <v>1</v>
      </c>
    </row>
    <row r="177" spans="1:17" x14ac:dyDescent="0.4">
      <c r="A177" s="2" t="s">
        <v>175</v>
      </c>
      <c r="B177" s="3">
        <v>45556</v>
      </c>
      <c r="C177" s="3">
        <v>45564</v>
      </c>
      <c r="D177" s="4">
        <f>tblData[[#This Row],[Discharge_Date]]-tblData[[#This Row],[Admission_Date]]</f>
        <v>8</v>
      </c>
      <c r="E177" s="2" t="s">
        <v>806</v>
      </c>
      <c r="F177" s="2" t="s">
        <v>812</v>
      </c>
      <c r="G177" s="2" t="s">
        <v>816</v>
      </c>
      <c r="H177" s="2" t="s">
        <v>819</v>
      </c>
      <c r="I177" s="2" t="b">
        <v>0</v>
      </c>
      <c r="K177" s="2">
        <v>73.099999999999994</v>
      </c>
      <c r="L177" s="5">
        <v>7277.8</v>
      </c>
      <c r="M177" s="6">
        <v>0.41099999999999998</v>
      </c>
      <c r="N177" s="5">
        <f>tblData[[#This Row],[Total_Charges_USD]]*tblData[[#This Row],[Quality_Score_Index]]</f>
        <v>2991.1758</v>
      </c>
      <c r="O177" s="2">
        <v>73</v>
      </c>
      <c r="P177" s="2" t="s">
        <v>822</v>
      </c>
      <c r="Q177" s="4">
        <f>IF(AND(tblData[[#This Row],[Readmitted_Flag]]=TRUE,tblData[[#This Row],[Days_to_Readmission]]&lt;=30),1,0)</f>
        <v>0</v>
      </c>
    </row>
    <row r="178" spans="1:17" x14ac:dyDescent="0.4">
      <c r="A178" s="2" t="s">
        <v>176</v>
      </c>
      <c r="B178" s="3">
        <v>45329</v>
      </c>
      <c r="C178" s="3">
        <v>45331</v>
      </c>
      <c r="D178" s="4">
        <f>tblData[[#This Row],[Discharge_Date]]-tblData[[#This Row],[Admission_Date]]</f>
        <v>2</v>
      </c>
      <c r="E178" s="2" t="s">
        <v>806</v>
      </c>
      <c r="F178" s="2" t="s">
        <v>812</v>
      </c>
      <c r="G178" s="2" t="s">
        <v>817</v>
      </c>
      <c r="H178" s="2" t="s">
        <v>820</v>
      </c>
      <c r="I178" s="2" t="b">
        <v>0</v>
      </c>
      <c r="K178" s="2">
        <v>76</v>
      </c>
      <c r="L178" s="5">
        <v>11695.99</v>
      </c>
      <c r="M178" s="6">
        <v>0.61099999999999999</v>
      </c>
      <c r="N178" s="5">
        <f>tblData[[#This Row],[Total_Charges_USD]]*tblData[[#This Row],[Quality_Score_Index]]</f>
        <v>7146.2498900000001</v>
      </c>
      <c r="O178" s="2">
        <v>91</v>
      </c>
      <c r="P178" s="2" t="s">
        <v>822</v>
      </c>
      <c r="Q178" s="4">
        <f>IF(AND(tblData[[#This Row],[Readmitted_Flag]]=TRUE,tblData[[#This Row],[Days_to_Readmission]]&lt;=30),1,0)</f>
        <v>0</v>
      </c>
    </row>
    <row r="179" spans="1:17" x14ac:dyDescent="0.4">
      <c r="A179" s="2" t="s">
        <v>177</v>
      </c>
      <c r="B179" s="3">
        <v>45022</v>
      </c>
      <c r="C179" s="3">
        <v>45027</v>
      </c>
      <c r="D179" s="4">
        <f>tblData[[#This Row],[Discharge_Date]]-tblData[[#This Row],[Admission_Date]]</f>
        <v>5</v>
      </c>
      <c r="E179" s="2" t="s">
        <v>806</v>
      </c>
      <c r="F179" s="2" t="s">
        <v>809</v>
      </c>
      <c r="G179" s="2" t="s">
        <v>816</v>
      </c>
      <c r="H179" s="2" t="s">
        <v>819</v>
      </c>
      <c r="I179" s="2" t="b">
        <v>0</v>
      </c>
      <c r="K179" s="2">
        <v>75.900000000000006</v>
      </c>
      <c r="L179" s="5">
        <v>33600.28</v>
      </c>
      <c r="M179" s="6">
        <v>0.48799999999999999</v>
      </c>
      <c r="N179" s="5">
        <f>tblData[[#This Row],[Total_Charges_USD]]*tblData[[#This Row],[Quality_Score_Index]]</f>
        <v>16396.93664</v>
      </c>
      <c r="O179" s="2">
        <v>81</v>
      </c>
      <c r="P179" s="2" t="s">
        <v>822</v>
      </c>
      <c r="Q179" s="4">
        <f>IF(AND(tblData[[#This Row],[Readmitted_Flag]]=TRUE,tblData[[#This Row],[Days_to_Readmission]]&lt;=30),1,0)</f>
        <v>0</v>
      </c>
    </row>
    <row r="180" spans="1:17" x14ac:dyDescent="0.4">
      <c r="A180" s="2" t="s">
        <v>178</v>
      </c>
      <c r="B180" s="3">
        <v>45206</v>
      </c>
      <c r="C180" s="3">
        <v>45213</v>
      </c>
      <c r="D180" s="4">
        <f>tblData[[#This Row],[Discharge_Date]]-tblData[[#This Row],[Admission_Date]]</f>
        <v>7</v>
      </c>
      <c r="E180" s="2" t="s">
        <v>802</v>
      </c>
      <c r="F180" s="2" t="s">
        <v>812</v>
      </c>
      <c r="G180" s="2" t="s">
        <v>814</v>
      </c>
      <c r="H180" s="2" t="s">
        <v>818</v>
      </c>
      <c r="I180" s="2" t="b">
        <v>0</v>
      </c>
      <c r="K180" s="2">
        <v>84.6</v>
      </c>
      <c r="L180" s="5">
        <v>3597.35</v>
      </c>
      <c r="M180" s="6">
        <v>0.41899999999999998</v>
      </c>
      <c r="N180" s="5">
        <f>tblData[[#This Row],[Total_Charges_USD]]*tblData[[#This Row],[Quality_Score_Index]]</f>
        <v>1507.2896499999999</v>
      </c>
      <c r="O180" s="2">
        <v>53</v>
      </c>
      <c r="P180" s="2" t="s">
        <v>822</v>
      </c>
      <c r="Q180" s="4">
        <f>IF(AND(tblData[[#This Row],[Readmitted_Flag]]=TRUE,tblData[[#This Row],[Days_to_Readmission]]&lt;=30),1,0)</f>
        <v>0</v>
      </c>
    </row>
    <row r="181" spans="1:17" x14ac:dyDescent="0.4">
      <c r="A181" s="2" t="s">
        <v>179</v>
      </c>
      <c r="B181" s="3">
        <v>45274</v>
      </c>
      <c r="C181" s="3">
        <v>45281</v>
      </c>
      <c r="D181" s="4">
        <f>tblData[[#This Row],[Discharge_Date]]-tblData[[#This Row],[Admission_Date]]</f>
        <v>7</v>
      </c>
      <c r="E181" s="2" t="s">
        <v>802</v>
      </c>
      <c r="F181" s="2" t="s">
        <v>807</v>
      </c>
      <c r="G181" s="2" t="s">
        <v>814</v>
      </c>
      <c r="H181" s="2" t="s">
        <v>820</v>
      </c>
      <c r="I181" s="2" t="b">
        <v>1</v>
      </c>
      <c r="J181" s="2">
        <v>60</v>
      </c>
      <c r="K181" s="2">
        <v>76.2</v>
      </c>
      <c r="L181" s="5">
        <v>32970.92</v>
      </c>
      <c r="M181" s="6">
        <v>0.375</v>
      </c>
      <c r="N181" s="5">
        <f>tblData[[#This Row],[Total_Charges_USD]]*tblData[[#This Row],[Quality_Score_Index]]</f>
        <v>12364.094999999999</v>
      </c>
      <c r="O181" s="2">
        <v>47</v>
      </c>
      <c r="P181" s="2" t="s">
        <v>822</v>
      </c>
      <c r="Q181" s="4">
        <f>IF(AND(tblData[[#This Row],[Readmitted_Flag]]=TRUE,tblData[[#This Row],[Days_to_Readmission]]&lt;=30),1,0)</f>
        <v>0</v>
      </c>
    </row>
    <row r="182" spans="1:17" x14ac:dyDescent="0.4">
      <c r="A182" s="2" t="s">
        <v>180</v>
      </c>
      <c r="B182" s="3">
        <v>45252</v>
      </c>
      <c r="C182" s="3">
        <v>45253</v>
      </c>
      <c r="D182" s="4">
        <f>tblData[[#This Row],[Discharge_Date]]-tblData[[#This Row],[Admission_Date]]</f>
        <v>1</v>
      </c>
      <c r="E182" s="2" t="s">
        <v>801</v>
      </c>
      <c r="F182" s="2" t="s">
        <v>810</v>
      </c>
      <c r="G182" s="2" t="s">
        <v>816</v>
      </c>
      <c r="H182" s="2" t="s">
        <v>818</v>
      </c>
      <c r="I182" s="2" t="b">
        <v>0</v>
      </c>
      <c r="K182" s="2">
        <v>79.599999999999994</v>
      </c>
      <c r="L182" s="5">
        <v>35295.449999999997</v>
      </c>
      <c r="M182" s="6">
        <v>0.42099999999999999</v>
      </c>
      <c r="N182" s="5">
        <f>tblData[[#This Row],[Total_Charges_USD]]*tblData[[#This Row],[Quality_Score_Index]]</f>
        <v>14859.384449999998</v>
      </c>
      <c r="O182" s="2">
        <v>91</v>
      </c>
      <c r="P182" s="2" t="s">
        <v>822</v>
      </c>
      <c r="Q182" s="4">
        <f>IF(AND(tblData[[#This Row],[Readmitted_Flag]]=TRUE,tblData[[#This Row],[Days_to_Readmission]]&lt;=30),1,0)</f>
        <v>0</v>
      </c>
    </row>
    <row r="183" spans="1:17" x14ac:dyDescent="0.4">
      <c r="A183" s="2" t="s">
        <v>181</v>
      </c>
      <c r="B183" s="3">
        <v>45212</v>
      </c>
      <c r="C183" s="3">
        <v>45218</v>
      </c>
      <c r="D183" s="4">
        <f>tblData[[#This Row],[Discharge_Date]]-tblData[[#This Row],[Admission_Date]]</f>
        <v>6</v>
      </c>
      <c r="E183" s="2" t="s">
        <v>804</v>
      </c>
      <c r="F183" s="2" t="s">
        <v>807</v>
      </c>
      <c r="G183" s="2" t="s">
        <v>814</v>
      </c>
      <c r="H183" s="2" t="s">
        <v>820</v>
      </c>
      <c r="I183" s="2" t="b">
        <v>0</v>
      </c>
      <c r="K183" s="2">
        <v>93.8</v>
      </c>
      <c r="L183" s="5">
        <v>20601.13</v>
      </c>
      <c r="M183" s="6">
        <v>0.64100000000000001</v>
      </c>
      <c r="N183" s="5">
        <f>tblData[[#This Row],[Total_Charges_USD]]*tblData[[#This Row],[Quality_Score_Index]]</f>
        <v>13205.324330000001</v>
      </c>
      <c r="O183" s="2">
        <v>64</v>
      </c>
      <c r="P183" s="2" t="s">
        <v>822</v>
      </c>
      <c r="Q183" s="4">
        <f>IF(AND(tblData[[#This Row],[Readmitted_Flag]]=TRUE,tblData[[#This Row],[Days_to_Readmission]]&lt;=30),1,0)</f>
        <v>0</v>
      </c>
    </row>
    <row r="184" spans="1:17" x14ac:dyDescent="0.4">
      <c r="A184" s="2" t="s">
        <v>182</v>
      </c>
      <c r="B184" s="3">
        <v>45251</v>
      </c>
      <c r="C184" s="3">
        <v>45252</v>
      </c>
      <c r="D184" s="4">
        <f>tblData[[#This Row],[Discharge_Date]]-tblData[[#This Row],[Admission_Date]]</f>
        <v>1</v>
      </c>
      <c r="E184" s="2" t="s">
        <v>804</v>
      </c>
      <c r="F184" s="2" t="s">
        <v>811</v>
      </c>
      <c r="G184" s="2" t="s">
        <v>814</v>
      </c>
      <c r="H184" s="2" t="s">
        <v>818</v>
      </c>
      <c r="I184" s="2" t="b">
        <v>1</v>
      </c>
      <c r="J184" s="2">
        <v>14</v>
      </c>
      <c r="K184" s="2">
        <v>76.599999999999994</v>
      </c>
      <c r="L184" s="5">
        <v>33476.32</v>
      </c>
      <c r="M184" s="6">
        <v>0.61299999999999999</v>
      </c>
      <c r="N184" s="5">
        <f>tblData[[#This Row],[Total_Charges_USD]]*tblData[[#This Row],[Quality_Score_Index]]</f>
        <v>20520.98416</v>
      </c>
      <c r="O184" s="2">
        <v>74</v>
      </c>
      <c r="P184" s="2" t="s">
        <v>823</v>
      </c>
      <c r="Q184" s="4">
        <f>IF(AND(tblData[[#This Row],[Readmitted_Flag]]=TRUE,tblData[[#This Row],[Days_to_Readmission]]&lt;=30),1,0)</f>
        <v>1</v>
      </c>
    </row>
    <row r="185" spans="1:17" x14ac:dyDescent="0.4">
      <c r="A185" s="2" t="s">
        <v>183</v>
      </c>
      <c r="B185" s="3">
        <v>45561</v>
      </c>
      <c r="C185" s="3">
        <v>45569</v>
      </c>
      <c r="D185" s="4">
        <f>tblData[[#This Row],[Discharge_Date]]-tblData[[#This Row],[Admission_Date]]</f>
        <v>8</v>
      </c>
      <c r="E185" s="2" t="s">
        <v>802</v>
      </c>
      <c r="F185" s="2" t="s">
        <v>808</v>
      </c>
      <c r="G185" s="2" t="s">
        <v>817</v>
      </c>
      <c r="H185" s="2" t="s">
        <v>818</v>
      </c>
      <c r="I185" s="2" t="b">
        <v>1</v>
      </c>
      <c r="J185" s="2">
        <v>21</v>
      </c>
      <c r="K185" s="2">
        <v>77.099999999999994</v>
      </c>
      <c r="L185" s="5">
        <v>26514.07</v>
      </c>
      <c r="M185" s="6">
        <v>0.40899999999999997</v>
      </c>
      <c r="N185" s="5">
        <f>tblData[[#This Row],[Total_Charges_USD]]*tblData[[#This Row],[Quality_Score_Index]]</f>
        <v>10844.254629999999</v>
      </c>
      <c r="O185" s="2">
        <v>84</v>
      </c>
      <c r="P185" s="2" t="s">
        <v>822</v>
      </c>
      <c r="Q185" s="4">
        <f>IF(AND(tblData[[#This Row],[Readmitted_Flag]]=TRUE,tblData[[#This Row],[Days_to_Readmission]]&lt;=30),1,0)</f>
        <v>1</v>
      </c>
    </row>
    <row r="186" spans="1:17" x14ac:dyDescent="0.4">
      <c r="A186" s="2" t="s">
        <v>184</v>
      </c>
      <c r="B186" s="3">
        <v>45040</v>
      </c>
      <c r="C186" s="3">
        <v>45043</v>
      </c>
      <c r="D186" s="4">
        <f>tblData[[#This Row],[Discharge_Date]]-tblData[[#This Row],[Admission_Date]]</f>
        <v>3</v>
      </c>
      <c r="E186" s="2" t="s">
        <v>800</v>
      </c>
      <c r="F186" s="2" t="s">
        <v>809</v>
      </c>
      <c r="G186" s="2" t="s">
        <v>816</v>
      </c>
      <c r="H186" s="2" t="s">
        <v>818</v>
      </c>
      <c r="I186" s="2" t="b">
        <v>0</v>
      </c>
      <c r="K186" s="2">
        <v>87.6</v>
      </c>
      <c r="L186" s="5">
        <v>14396.06</v>
      </c>
      <c r="M186" s="6">
        <v>0.66900000000000004</v>
      </c>
      <c r="N186" s="5">
        <f>tblData[[#This Row],[Total_Charges_USD]]*tblData[[#This Row],[Quality_Score_Index]]</f>
        <v>9630.96414</v>
      </c>
      <c r="O186" s="2">
        <v>59</v>
      </c>
      <c r="P186" s="2" t="s">
        <v>823</v>
      </c>
      <c r="Q186" s="4">
        <f>IF(AND(tblData[[#This Row],[Readmitted_Flag]]=TRUE,tblData[[#This Row],[Days_to_Readmission]]&lt;=30),1,0)</f>
        <v>0</v>
      </c>
    </row>
    <row r="187" spans="1:17" x14ac:dyDescent="0.4">
      <c r="A187" s="2" t="s">
        <v>185</v>
      </c>
      <c r="B187" s="3">
        <v>44981</v>
      </c>
      <c r="C187" s="3">
        <v>44987</v>
      </c>
      <c r="D187" s="4">
        <f>tblData[[#This Row],[Discharge_Date]]-tblData[[#This Row],[Admission_Date]]</f>
        <v>6</v>
      </c>
      <c r="E187" s="2" t="s">
        <v>800</v>
      </c>
      <c r="F187" s="2" t="s">
        <v>809</v>
      </c>
      <c r="G187" s="2" t="s">
        <v>813</v>
      </c>
      <c r="H187" s="2" t="s">
        <v>820</v>
      </c>
      <c r="I187" s="2" t="b">
        <v>0</v>
      </c>
      <c r="K187" s="2">
        <v>73.3</v>
      </c>
      <c r="L187" s="5">
        <v>33917.43</v>
      </c>
      <c r="M187" s="6">
        <v>0.45200000000000001</v>
      </c>
      <c r="N187" s="5">
        <f>tblData[[#This Row],[Total_Charges_USD]]*tblData[[#This Row],[Quality_Score_Index]]</f>
        <v>15330.67836</v>
      </c>
      <c r="O187" s="2">
        <v>61</v>
      </c>
      <c r="P187" s="2" t="s">
        <v>823</v>
      </c>
      <c r="Q187" s="4">
        <f>IF(AND(tblData[[#This Row],[Readmitted_Flag]]=TRUE,tblData[[#This Row],[Days_to_Readmission]]&lt;=30),1,0)</f>
        <v>0</v>
      </c>
    </row>
    <row r="188" spans="1:17" x14ac:dyDescent="0.4">
      <c r="A188" s="2" t="s">
        <v>186</v>
      </c>
      <c r="B188" s="3">
        <v>45559</v>
      </c>
      <c r="C188" s="3">
        <v>45562</v>
      </c>
      <c r="D188" s="4">
        <f>tblData[[#This Row],[Discharge_Date]]-tblData[[#This Row],[Admission_Date]]</f>
        <v>3</v>
      </c>
      <c r="E188" s="2" t="s">
        <v>804</v>
      </c>
      <c r="F188" s="2" t="s">
        <v>807</v>
      </c>
      <c r="G188" s="2" t="s">
        <v>817</v>
      </c>
      <c r="H188" s="2" t="s">
        <v>820</v>
      </c>
      <c r="I188" s="2" t="b">
        <v>0</v>
      </c>
      <c r="K188" s="2">
        <v>75</v>
      </c>
      <c r="L188" s="5">
        <v>22564.21</v>
      </c>
      <c r="M188" s="6">
        <v>0.65700000000000003</v>
      </c>
      <c r="N188" s="5">
        <f>tblData[[#This Row],[Total_Charges_USD]]*tblData[[#This Row],[Quality_Score_Index]]</f>
        <v>14824.68597</v>
      </c>
      <c r="O188" s="2">
        <v>90</v>
      </c>
      <c r="P188" s="2" t="s">
        <v>823</v>
      </c>
      <c r="Q188" s="4">
        <f>IF(AND(tblData[[#This Row],[Readmitted_Flag]]=TRUE,tblData[[#This Row],[Days_to_Readmission]]&lt;=30),1,0)</f>
        <v>0</v>
      </c>
    </row>
    <row r="189" spans="1:17" x14ac:dyDescent="0.4">
      <c r="A189" s="2" t="s">
        <v>187</v>
      </c>
      <c r="B189" s="3">
        <v>45582</v>
      </c>
      <c r="C189" s="3">
        <v>45587</v>
      </c>
      <c r="D189" s="4">
        <f>tblData[[#This Row],[Discharge_Date]]-tblData[[#This Row],[Admission_Date]]</f>
        <v>5</v>
      </c>
      <c r="E189" s="2" t="s">
        <v>804</v>
      </c>
      <c r="F189" s="2" t="s">
        <v>810</v>
      </c>
      <c r="G189" s="2" t="s">
        <v>816</v>
      </c>
      <c r="H189" s="2" t="s">
        <v>818</v>
      </c>
      <c r="I189" s="2" t="b">
        <v>0</v>
      </c>
      <c r="K189" s="2">
        <v>90.6</v>
      </c>
      <c r="L189" s="5">
        <v>16881.009999999998</v>
      </c>
      <c r="M189" s="6">
        <v>0.435</v>
      </c>
      <c r="N189" s="5">
        <f>tblData[[#This Row],[Total_Charges_USD]]*tblData[[#This Row],[Quality_Score_Index]]</f>
        <v>7343.2393499999989</v>
      </c>
      <c r="O189" s="2">
        <v>64</v>
      </c>
      <c r="P189" s="2" t="s">
        <v>823</v>
      </c>
      <c r="Q189" s="4">
        <f>IF(AND(tblData[[#This Row],[Readmitted_Flag]]=TRUE,tblData[[#This Row],[Days_to_Readmission]]&lt;=30),1,0)</f>
        <v>0</v>
      </c>
    </row>
    <row r="190" spans="1:17" x14ac:dyDescent="0.4">
      <c r="A190" s="2" t="s">
        <v>188</v>
      </c>
      <c r="B190" s="3">
        <v>45516</v>
      </c>
      <c r="C190" s="3">
        <v>45522</v>
      </c>
      <c r="D190" s="4">
        <f>tblData[[#This Row],[Discharge_Date]]-tblData[[#This Row],[Admission_Date]]</f>
        <v>6</v>
      </c>
      <c r="E190" s="2" t="s">
        <v>804</v>
      </c>
      <c r="F190" s="2" t="s">
        <v>811</v>
      </c>
      <c r="G190" s="2" t="s">
        <v>814</v>
      </c>
      <c r="H190" s="2" t="s">
        <v>820</v>
      </c>
      <c r="I190" s="2" t="b">
        <v>0</v>
      </c>
      <c r="K190" s="2">
        <v>91.3</v>
      </c>
      <c r="L190" s="5">
        <v>29480.560000000001</v>
      </c>
      <c r="M190" s="6">
        <v>0.66700000000000004</v>
      </c>
      <c r="N190" s="5">
        <f>tblData[[#This Row],[Total_Charges_USD]]*tblData[[#This Row],[Quality_Score_Index]]</f>
        <v>19663.533520000001</v>
      </c>
      <c r="O190" s="2">
        <v>94</v>
      </c>
      <c r="P190" s="2" t="s">
        <v>823</v>
      </c>
      <c r="Q190" s="4">
        <f>IF(AND(tblData[[#This Row],[Readmitted_Flag]]=TRUE,tblData[[#This Row],[Days_to_Readmission]]&lt;=30),1,0)</f>
        <v>0</v>
      </c>
    </row>
    <row r="191" spans="1:17" x14ac:dyDescent="0.4">
      <c r="A191" s="2" t="s">
        <v>189</v>
      </c>
      <c r="B191" s="3">
        <v>45613</v>
      </c>
      <c r="C191" s="3">
        <v>45616</v>
      </c>
      <c r="D191" s="4">
        <f>tblData[[#This Row],[Discharge_Date]]-tblData[[#This Row],[Admission_Date]]</f>
        <v>3</v>
      </c>
      <c r="E191" s="2" t="s">
        <v>805</v>
      </c>
      <c r="F191" s="2" t="s">
        <v>807</v>
      </c>
      <c r="G191" s="2" t="s">
        <v>814</v>
      </c>
      <c r="H191" s="2" t="s">
        <v>818</v>
      </c>
      <c r="I191" s="2" t="b">
        <v>0</v>
      </c>
      <c r="K191" s="2">
        <v>85.5</v>
      </c>
      <c r="L191" s="5">
        <v>21690.33</v>
      </c>
      <c r="M191" s="6">
        <v>0.64400000000000002</v>
      </c>
      <c r="N191" s="5">
        <f>tblData[[#This Row],[Total_Charges_USD]]*tblData[[#This Row],[Quality_Score_Index]]</f>
        <v>13968.572520000002</v>
      </c>
      <c r="O191" s="2">
        <v>61</v>
      </c>
      <c r="P191" s="2" t="s">
        <v>823</v>
      </c>
      <c r="Q191" s="4">
        <f>IF(AND(tblData[[#This Row],[Readmitted_Flag]]=TRUE,tblData[[#This Row],[Days_to_Readmission]]&lt;=30),1,0)</f>
        <v>0</v>
      </c>
    </row>
    <row r="192" spans="1:17" x14ac:dyDescent="0.4">
      <c r="A192" s="2" t="s">
        <v>190</v>
      </c>
      <c r="B192" s="3">
        <v>45096</v>
      </c>
      <c r="C192" s="3">
        <v>45101</v>
      </c>
      <c r="D192" s="4">
        <f>tblData[[#This Row],[Discharge_Date]]-tblData[[#This Row],[Admission_Date]]</f>
        <v>5</v>
      </c>
      <c r="E192" s="2" t="s">
        <v>801</v>
      </c>
      <c r="F192" s="2" t="s">
        <v>808</v>
      </c>
      <c r="G192" s="2" t="s">
        <v>814</v>
      </c>
      <c r="H192" s="2" t="s">
        <v>820</v>
      </c>
      <c r="I192" s="2" t="b">
        <v>0</v>
      </c>
      <c r="K192" s="2">
        <v>79.900000000000006</v>
      </c>
      <c r="L192" s="5">
        <v>34120.870000000003</v>
      </c>
      <c r="M192" s="6">
        <v>0.44800000000000001</v>
      </c>
      <c r="N192" s="5">
        <f>tblData[[#This Row],[Total_Charges_USD]]*tblData[[#This Row],[Quality_Score_Index]]</f>
        <v>15286.149760000002</v>
      </c>
      <c r="O192" s="2">
        <v>48</v>
      </c>
      <c r="P192" s="2" t="s">
        <v>822</v>
      </c>
      <c r="Q192" s="4">
        <f>IF(AND(tblData[[#This Row],[Readmitted_Flag]]=TRUE,tblData[[#This Row],[Days_to_Readmission]]&lt;=30),1,0)</f>
        <v>0</v>
      </c>
    </row>
    <row r="193" spans="1:17" x14ac:dyDescent="0.4">
      <c r="A193" s="2" t="s">
        <v>191</v>
      </c>
      <c r="B193" s="3">
        <v>45069</v>
      </c>
      <c r="C193" s="3">
        <v>45072</v>
      </c>
      <c r="D193" s="4">
        <f>tblData[[#This Row],[Discharge_Date]]-tblData[[#This Row],[Admission_Date]]</f>
        <v>3</v>
      </c>
      <c r="E193" s="2" t="s">
        <v>805</v>
      </c>
      <c r="F193" s="2" t="s">
        <v>812</v>
      </c>
      <c r="G193" s="2" t="s">
        <v>814</v>
      </c>
      <c r="H193" s="2" t="s">
        <v>818</v>
      </c>
      <c r="I193" s="2" t="b">
        <v>0</v>
      </c>
      <c r="K193" s="2">
        <v>81</v>
      </c>
      <c r="L193" s="5">
        <v>12572.35</v>
      </c>
      <c r="M193" s="6">
        <v>0.51</v>
      </c>
      <c r="N193" s="5">
        <f>tblData[[#This Row],[Total_Charges_USD]]*tblData[[#This Row],[Quality_Score_Index]]</f>
        <v>6411.8985000000002</v>
      </c>
      <c r="O193" s="2">
        <v>68</v>
      </c>
      <c r="P193" s="2" t="s">
        <v>823</v>
      </c>
      <c r="Q193" s="4">
        <f>IF(AND(tblData[[#This Row],[Readmitted_Flag]]=TRUE,tblData[[#This Row],[Days_to_Readmission]]&lt;=30),1,0)</f>
        <v>0</v>
      </c>
    </row>
    <row r="194" spans="1:17" x14ac:dyDescent="0.4">
      <c r="A194" s="2" t="s">
        <v>192</v>
      </c>
      <c r="B194" s="3">
        <v>44979</v>
      </c>
      <c r="C194" s="3">
        <v>44991</v>
      </c>
      <c r="D194" s="4">
        <f>tblData[[#This Row],[Discharge_Date]]-tblData[[#This Row],[Admission_Date]]</f>
        <v>12</v>
      </c>
      <c r="E194" s="2" t="s">
        <v>806</v>
      </c>
      <c r="F194" s="2" t="s">
        <v>809</v>
      </c>
      <c r="G194" s="2" t="s">
        <v>817</v>
      </c>
      <c r="H194" s="2" t="s">
        <v>819</v>
      </c>
      <c r="I194" s="2" t="b">
        <v>0</v>
      </c>
      <c r="K194" s="2">
        <v>89.5</v>
      </c>
      <c r="L194" s="5">
        <v>16023.99</v>
      </c>
      <c r="M194" s="6">
        <v>0.61799999999999999</v>
      </c>
      <c r="N194" s="5">
        <f>tblData[[#This Row],[Total_Charges_USD]]*tblData[[#This Row],[Quality_Score_Index]]</f>
        <v>9902.82582</v>
      </c>
      <c r="O194" s="2">
        <v>94</v>
      </c>
      <c r="P194" s="2" t="s">
        <v>823</v>
      </c>
      <c r="Q194" s="4">
        <f>IF(AND(tblData[[#This Row],[Readmitted_Flag]]=TRUE,tblData[[#This Row],[Days_to_Readmission]]&lt;=30),1,0)</f>
        <v>0</v>
      </c>
    </row>
    <row r="195" spans="1:17" x14ac:dyDescent="0.4">
      <c r="A195" s="2" t="s">
        <v>193</v>
      </c>
      <c r="B195" s="3">
        <v>45486</v>
      </c>
      <c r="C195" s="3">
        <v>45498</v>
      </c>
      <c r="D195" s="4">
        <f>tblData[[#This Row],[Discharge_Date]]-tblData[[#This Row],[Admission_Date]]</f>
        <v>12</v>
      </c>
      <c r="E195" s="2" t="s">
        <v>802</v>
      </c>
      <c r="F195" s="2" t="s">
        <v>811</v>
      </c>
      <c r="G195" s="2" t="s">
        <v>816</v>
      </c>
      <c r="H195" s="2" t="s">
        <v>820</v>
      </c>
      <c r="I195" s="2" t="b">
        <v>0</v>
      </c>
      <c r="K195" s="2">
        <v>81.900000000000006</v>
      </c>
      <c r="L195" s="5">
        <v>27814.31</v>
      </c>
      <c r="M195" s="6">
        <v>0.38700000000000001</v>
      </c>
      <c r="N195" s="5">
        <f>tblData[[#This Row],[Total_Charges_USD]]*tblData[[#This Row],[Quality_Score_Index]]</f>
        <v>10764.137970000002</v>
      </c>
      <c r="O195" s="2">
        <v>51</v>
      </c>
      <c r="P195" s="2" t="s">
        <v>823</v>
      </c>
      <c r="Q195" s="4">
        <f>IF(AND(tblData[[#This Row],[Readmitted_Flag]]=TRUE,tblData[[#This Row],[Days_to_Readmission]]&lt;=30),1,0)</f>
        <v>0</v>
      </c>
    </row>
    <row r="196" spans="1:17" x14ac:dyDescent="0.4">
      <c r="A196" s="2" t="s">
        <v>194</v>
      </c>
      <c r="B196" s="3">
        <v>44982</v>
      </c>
      <c r="C196" s="3">
        <v>44988</v>
      </c>
      <c r="D196" s="4">
        <f>tblData[[#This Row],[Discharge_Date]]-tblData[[#This Row],[Admission_Date]]</f>
        <v>6</v>
      </c>
      <c r="E196" s="2" t="s">
        <v>806</v>
      </c>
      <c r="F196" s="2" t="s">
        <v>812</v>
      </c>
      <c r="G196" s="2" t="s">
        <v>814</v>
      </c>
      <c r="H196" s="2" t="s">
        <v>820</v>
      </c>
      <c r="I196" s="2" t="b">
        <v>0</v>
      </c>
      <c r="K196" s="2">
        <v>77.2</v>
      </c>
      <c r="L196" s="5">
        <v>30710.26</v>
      </c>
      <c r="M196" s="6">
        <v>0.40799999999999997</v>
      </c>
      <c r="N196" s="5">
        <f>tblData[[#This Row],[Total_Charges_USD]]*tblData[[#This Row],[Quality_Score_Index]]</f>
        <v>12529.786079999998</v>
      </c>
      <c r="O196" s="2">
        <v>89</v>
      </c>
      <c r="P196" s="2" t="s">
        <v>822</v>
      </c>
      <c r="Q196" s="4">
        <f>IF(AND(tblData[[#This Row],[Readmitted_Flag]]=TRUE,tblData[[#This Row],[Days_to_Readmission]]&lt;=30),1,0)</f>
        <v>0</v>
      </c>
    </row>
    <row r="197" spans="1:17" x14ac:dyDescent="0.4">
      <c r="A197" s="2" t="s">
        <v>195</v>
      </c>
      <c r="B197" s="3">
        <v>45097</v>
      </c>
      <c r="C197" s="3">
        <v>45103</v>
      </c>
      <c r="D197" s="4">
        <f>tblData[[#This Row],[Discharge_Date]]-tblData[[#This Row],[Admission_Date]]</f>
        <v>6</v>
      </c>
      <c r="E197" s="2" t="s">
        <v>800</v>
      </c>
      <c r="F197" s="2" t="s">
        <v>811</v>
      </c>
      <c r="G197" s="2" t="s">
        <v>814</v>
      </c>
      <c r="H197" s="2" t="s">
        <v>820</v>
      </c>
      <c r="I197" s="2" t="b">
        <v>0</v>
      </c>
      <c r="K197" s="2">
        <v>79.900000000000006</v>
      </c>
      <c r="L197" s="5">
        <v>37847.949999999997</v>
      </c>
      <c r="M197" s="6">
        <v>0.52100000000000002</v>
      </c>
      <c r="N197" s="5">
        <f>tblData[[#This Row],[Total_Charges_USD]]*tblData[[#This Row],[Quality_Score_Index]]</f>
        <v>19718.781950000001</v>
      </c>
      <c r="O197" s="2">
        <v>67</v>
      </c>
      <c r="P197" s="2" t="s">
        <v>823</v>
      </c>
      <c r="Q197" s="4">
        <f>IF(AND(tblData[[#This Row],[Readmitted_Flag]]=TRUE,tblData[[#This Row],[Days_to_Readmission]]&lt;=30),1,0)</f>
        <v>0</v>
      </c>
    </row>
    <row r="198" spans="1:17" x14ac:dyDescent="0.4">
      <c r="A198" s="2" t="s">
        <v>196</v>
      </c>
      <c r="B198" s="3">
        <v>45555</v>
      </c>
      <c r="C198" s="3">
        <v>45560</v>
      </c>
      <c r="D198" s="4">
        <f>tblData[[#This Row],[Discharge_Date]]-tblData[[#This Row],[Admission_Date]]</f>
        <v>5</v>
      </c>
      <c r="E198" s="2" t="s">
        <v>805</v>
      </c>
      <c r="F198" s="2" t="s">
        <v>807</v>
      </c>
      <c r="G198" s="2" t="s">
        <v>816</v>
      </c>
      <c r="H198" s="2" t="s">
        <v>820</v>
      </c>
      <c r="I198" s="2" t="b">
        <v>0</v>
      </c>
      <c r="K198" s="2">
        <v>90.9</v>
      </c>
      <c r="L198" s="5">
        <v>18053.189999999999</v>
      </c>
      <c r="M198" s="6">
        <v>0.39100000000000001</v>
      </c>
      <c r="N198" s="5">
        <f>tblData[[#This Row],[Total_Charges_USD]]*tblData[[#This Row],[Quality_Score_Index]]</f>
        <v>7058.7972899999995</v>
      </c>
      <c r="O198" s="2">
        <v>70</v>
      </c>
      <c r="P198" s="2" t="s">
        <v>823</v>
      </c>
      <c r="Q198" s="4">
        <f>IF(AND(tblData[[#This Row],[Readmitted_Flag]]=TRUE,tblData[[#This Row],[Days_to_Readmission]]&lt;=30),1,0)</f>
        <v>0</v>
      </c>
    </row>
    <row r="199" spans="1:17" x14ac:dyDescent="0.4">
      <c r="A199" s="2" t="s">
        <v>197</v>
      </c>
      <c r="B199" s="3">
        <v>45242</v>
      </c>
      <c r="C199" s="3">
        <v>45247</v>
      </c>
      <c r="D199" s="4">
        <f>tblData[[#This Row],[Discharge_Date]]-tblData[[#This Row],[Admission_Date]]</f>
        <v>5</v>
      </c>
      <c r="E199" s="2" t="s">
        <v>804</v>
      </c>
      <c r="F199" s="2" t="s">
        <v>808</v>
      </c>
      <c r="G199" s="2" t="s">
        <v>816</v>
      </c>
      <c r="H199" s="2" t="s">
        <v>820</v>
      </c>
      <c r="I199" s="2" t="b">
        <v>0</v>
      </c>
      <c r="K199" s="2">
        <v>94.8</v>
      </c>
      <c r="L199" s="5">
        <v>24719.46</v>
      </c>
      <c r="M199" s="6">
        <v>0.39100000000000001</v>
      </c>
      <c r="N199" s="5">
        <f>tblData[[#This Row],[Total_Charges_USD]]*tblData[[#This Row],[Quality_Score_Index]]</f>
        <v>9665.3088599999992</v>
      </c>
      <c r="O199" s="2">
        <v>95</v>
      </c>
      <c r="P199" s="2" t="s">
        <v>822</v>
      </c>
      <c r="Q199" s="4">
        <f>IF(AND(tblData[[#This Row],[Readmitted_Flag]]=TRUE,tblData[[#This Row],[Days_to_Readmission]]&lt;=30),1,0)</f>
        <v>0</v>
      </c>
    </row>
    <row r="200" spans="1:17" x14ac:dyDescent="0.4">
      <c r="A200" s="2" t="s">
        <v>198</v>
      </c>
      <c r="B200" s="3">
        <v>45309</v>
      </c>
      <c r="C200" s="3">
        <v>45315</v>
      </c>
      <c r="D200" s="4">
        <f>tblData[[#This Row],[Discharge_Date]]-tblData[[#This Row],[Admission_Date]]</f>
        <v>6</v>
      </c>
      <c r="E200" s="2" t="s">
        <v>802</v>
      </c>
      <c r="F200" s="2" t="s">
        <v>810</v>
      </c>
      <c r="G200" s="2" t="s">
        <v>813</v>
      </c>
      <c r="H200" s="2" t="s">
        <v>820</v>
      </c>
      <c r="I200" s="2" t="b">
        <v>1</v>
      </c>
      <c r="J200" s="2">
        <v>14</v>
      </c>
      <c r="K200" s="2">
        <v>83.1</v>
      </c>
      <c r="L200" s="5">
        <v>20061.54</v>
      </c>
      <c r="M200" s="6">
        <v>0.437</v>
      </c>
      <c r="N200" s="5">
        <f>tblData[[#This Row],[Total_Charges_USD]]*tblData[[#This Row],[Quality_Score_Index]]</f>
        <v>8766.8929800000005</v>
      </c>
      <c r="O200" s="2">
        <v>60</v>
      </c>
      <c r="P200" s="2" t="s">
        <v>823</v>
      </c>
      <c r="Q200" s="4">
        <f>IF(AND(tblData[[#This Row],[Readmitted_Flag]]=TRUE,tblData[[#This Row],[Days_to_Readmission]]&lt;=30),1,0)</f>
        <v>1</v>
      </c>
    </row>
    <row r="201" spans="1:17" x14ac:dyDescent="0.4">
      <c r="A201" s="2" t="s">
        <v>199</v>
      </c>
      <c r="B201" s="3">
        <v>44985</v>
      </c>
      <c r="C201" s="3">
        <v>44990</v>
      </c>
      <c r="D201" s="4">
        <f>tblData[[#This Row],[Discharge_Date]]-tblData[[#This Row],[Admission_Date]]</f>
        <v>5</v>
      </c>
      <c r="E201" s="2" t="s">
        <v>805</v>
      </c>
      <c r="F201" s="2" t="s">
        <v>811</v>
      </c>
      <c r="G201" s="2" t="s">
        <v>813</v>
      </c>
      <c r="H201" s="2" t="s">
        <v>820</v>
      </c>
      <c r="I201" s="2" t="b">
        <v>1</v>
      </c>
      <c r="J201" s="2">
        <v>30</v>
      </c>
      <c r="K201" s="2">
        <v>100</v>
      </c>
      <c r="L201" s="5">
        <v>10161.76</v>
      </c>
      <c r="M201" s="6">
        <v>0.41399999999999998</v>
      </c>
      <c r="N201" s="5">
        <f>tblData[[#This Row],[Total_Charges_USD]]*tblData[[#This Row],[Quality_Score_Index]]</f>
        <v>4206.9686400000001</v>
      </c>
      <c r="O201" s="2">
        <v>60</v>
      </c>
      <c r="P201" s="2" t="s">
        <v>822</v>
      </c>
      <c r="Q201" s="4">
        <f>IF(AND(tblData[[#This Row],[Readmitted_Flag]]=TRUE,tblData[[#This Row],[Days_to_Readmission]]&lt;=30),1,0)</f>
        <v>1</v>
      </c>
    </row>
    <row r="202" spans="1:17" x14ac:dyDescent="0.4">
      <c r="A202" s="2" t="s">
        <v>200</v>
      </c>
      <c r="B202" s="3">
        <v>44995</v>
      </c>
      <c r="C202" s="3">
        <v>45003</v>
      </c>
      <c r="D202" s="4">
        <f>tblData[[#This Row],[Discharge_Date]]-tblData[[#This Row],[Admission_Date]]</f>
        <v>8</v>
      </c>
      <c r="E202" s="2" t="s">
        <v>803</v>
      </c>
      <c r="F202" s="2" t="s">
        <v>812</v>
      </c>
      <c r="G202" s="2" t="s">
        <v>814</v>
      </c>
      <c r="H202" s="2" t="s">
        <v>819</v>
      </c>
      <c r="I202" s="2" t="b">
        <v>1</v>
      </c>
      <c r="J202" s="2">
        <v>30</v>
      </c>
      <c r="K202" s="2">
        <v>96</v>
      </c>
      <c r="L202" s="5">
        <v>5769.09</v>
      </c>
      <c r="M202" s="6">
        <v>0.57099999999999995</v>
      </c>
      <c r="N202" s="5">
        <f>tblData[[#This Row],[Total_Charges_USD]]*tblData[[#This Row],[Quality_Score_Index]]</f>
        <v>3294.1503899999998</v>
      </c>
      <c r="O202" s="2">
        <v>48</v>
      </c>
      <c r="P202" s="2" t="s">
        <v>823</v>
      </c>
      <c r="Q202" s="4">
        <f>IF(AND(tblData[[#This Row],[Readmitted_Flag]]=TRUE,tblData[[#This Row],[Days_to_Readmission]]&lt;=30),1,0)</f>
        <v>1</v>
      </c>
    </row>
    <row r="203" spans="1:17" x14ac:dyDescent="0.4">
      <c r="A203" s="2" t="s">
        <v>201</v>
      </c>
      <c r="B203" s="3">
        <v>44944</v>
      </c>
      <c r="C203" s="3">
        <v>44948</v>
      </c>
      <c r="D203" s="4">
        <f>tblData[[#This Row],[Discharge_Date]]-tblData[[#This Row],[Admission_Date]]</f>
        <v>4</v>
      </c>
      <c r="E203" s="2" t="s">
        <v>806</v>
      </c>
      <c r="F203" s="2" t="s">
        <v>811</v>
      </c>
      <c r="G203" s="2" t="s">
        <v>813</v>
      </c>
      <c r="H203" s="2" t="s">
        <v>821</v>
      </c>
      <c r="I203" s="2" t="b">
        <v>0</v>
      </c>
      <c r="K203" s="2">
        <v>85.3</v>
      </c>
      <c r="L203" s="5">
        <v>8516.6299999999992</v>
      </c>
      <c r="M203" s="6">
        <v>0.52800000000000002</v>
      </c>
      <c r="N203" s="5">
        <f>tblData[[#This Row],[Total_Charges_USD]]*tblData[[#This Row],[Quality_Score_Index]]</f>
        <v>4496.7806399999999</v>
      </c>
      <c r="O203" s="2">
        <v>57</v>
      </c>
      <c r="P203" s="2" t="s">
        <v>822</v>
      </c>
      <c r="Q203" s="4">
        <f>IF(AND(tblData[[#This Row],[Readmitted_Flag]]=TRUE,tblData[[#This Row],[Days_to_Readmission]]&lt;=30),1,0)</f>
        <v>0</v>
      </c>
    </row>
    <row r="204" spans="1:17" x14ac:dyDescent="0.4">
      <c r="A204" s="2" t="s">
        <v>202</v>
      </c>
      <c r="B204" s="3">
        <v>45390</v>
      </c>
      <c r="C204" s="3">
        <v>45399</v>
      </c>
      <c r="D204" s="4">
        <f>tblData[[#This Row],[Discharge_Date]]-tblData[[#This Row],[Admission_Date]]</f>
        <v>9</v>
      </c>
      <c r="E204" s="2" t="s">
        <v>805</v>
      </c>
      <c r="F204" s="2" t="s">
        <v>811</v>
      </c>
      <c r="G204" s="2" t="s">
        <v>814</v>
      </c>
      <c r="H204" s="2" t="s">
        <v>818</v>
      </c>
      <c r="I204" s="2" t="b">
        <v>0</v>
      </c>
      <c r="K204" s="2">
        <v>82.6</v>
      </c>
      <c r="L204" s="5">
        <v>32484.66</v>
      </c>
      <c r="M204" s="6">
        <v>0.7</v>
      </c>
      <c r="N204" s="5">
        <f>tblData[[#This Row],[Total_Charges_USD]]*tblData[[#This Row],[Quality_Score_Index]]</f>
        <v>22739.261999999999</v>
      </c>
      <c r="O204" s="2">
        <v>51</v>
      </c>
      <c r="P204" s="2" t="s">
        <v>823</v>
      </c>
      <c r="Q204" s="4">
        <f>IF(AND(tblData[[#This Row],[Readmitted_Flag]]=TRUE,tblData[[#This Row],[Days_to_Readmission]]&lt;=30),1,0)</f>
        <v>0</v>
      </c>
    </row>
    <row r="205" spans="1:17" x14ac:dyDescent="0.4">
      <c r="A205" s="2" t="s">
        <v>203</v>
      </c>
      <c r="B205" s="3">
        <v>45286</v>
      </c>
      <c r="C205" s="3">
        <v>45290</v>
      </c>
      <c r="D205" s="4">
        <f>tblData[[#This Row],[Discharge_Date]]-tblData[[#This Row],[Admission_Date]]</f>
        <v>4</v>
      </c>
      <c r="E205" s="2" t="s">
        <v>805</v>
      </c>
      <c r="F205" s="2" t="s">
        <v>812</v>
      </c>
      <c r="G205" s="2" t="s">
        <v>814</v>
      </c>
      <c r="H205" s="2" t="s">
        <v>819</v>
      </c>
      <c r="I205" s="2" t="b">
        <v>0</v>
      </c>
      <c r="K205" s="2">
        <v>76</v>
      </c>
      <c r="L205" s="5">
        <v>10193.709999999999</v>
      </c>
      <c r="M205" s="6">
        <v>0.69099999999999995</v>
      </c>
      <c r="N205" s="5">
        <f>tblData[[#This Row],[Total_Charges_USD]]*tblData[[#This Row],[Quality_Score_Index]]</f>
        <v>7043.8536099999992</v>
      </c>
      <c r="O205" s="2">
        <v>95</v>
      </c>
      <c r="P205" s="2" t="s">
        <v>822</v>
      </c>
      <c r="Q205" s="4">
        <f>IF(AND(tblData[[#This Row],[Readmitted_Flag]]=TRUE,tblData[[#This Row],[Days_to_Readmission]]&lt;=30),1,0)</f>
        <v>0</v>
      </c>
    </row>
    <row r="206" spans="1:17" x14ac:dyDescent="0.4">
      <c r="A206" s="2" t="s">
        <v>204</v>
      </c>
      <c r="B206" s="3">
        <v>45150</v>
      </c>
      <c r="C206" s="3">
        <v>45153</v>
      </c>
      <c r="D206" s="4">
        <f>tblData[[#This Row],[Discharge_Date]]-tblData[[#This Row],[Admission_Date]]</f>
        <v>3</v>
      </c>
      <c r="E206" s="2" t="s">
        <v>801</v>
      </c>
      <c r="F206" s="2" t="s">
        <v>810</v>
      </c>
      <c r="G206" s="2" t="s">
        <v>817</v>
      </c>
      <c r="H206" s="2" t="s">
        <v>820</v>
      </c>
      <c r="I206" s="2" t="b">
        <v>0</v>
      </c>
      <c r="K206" s="2">
        <v>93.3</v>
      </c>
      <c r="L206" s="5">
        <v>20734.77</v>
      </c>
      <c r="M206" s="6">
        <v>0.35799999999999998</v>
      </c>
      <c r="N206" s="5">
        <f>tblData[[#This Row],[Total_Charges_USD]]*tblData[[#This Row],[Quality_Score_Index]]</f>
        <v>7423.0476600000002</v>
      </c>
      <c r="O206" s="2">
        <v>95</v>
      </c>
      <c r="P206" s="2" t="s">
        <v>822</v>
      </c>
      <c r="Q206" s="4">
        <f>IF(AND(tblData[[#This Row],[Readmitted_Flag]]=TRUE,tblData[[#This Row],[Days_to_Readmission]]&lt;=30),1,0)</f>
        <v>0</v>
      </c>
    </row>
    <row r="207" spans="1:17" x14ac:dyDescent="0.4">
      <c r="A207" s="2" t="s">
        <v>205</v>
      </c>
      <c r="B207" s="3">
        <v>45133</v>
      </c>
      <c r="C207" s="3">
        <v>45138</v>
      </c>
      <c r="D207" s="4">
        <f>tblData[[#This Row],[Discharge_Date]]-tblData[[#This Row],[Admission_Date]]</f>
        <v>5</v>
      </c>
      <c r="E207" s="2" t="s">
        <v>800</v>
      </c>
      <c r="F207" s="2" t="s">
        <v>810</v>
      </c>
      <c r="G207" s="2" t="s">
        <v>813</v>
      </c>
      <c r="H207" s="2" t="s">
        <v>818</v>
      </c>
      <c r="I207" s="2" t="b">
        <v>0</v>
      </c>
      <c r="K207" s="2">
        <v>100</v>
      </c>
      <c r="L207" s="5">
        <v>36793.82</v>
      </c>
      <c r="M207" s="6">
        <v>0.58799999999999997</v>
      </c>
      <c r="N207" s="5">
        <f>tblData[[#This Row],[Total_Charges_USD]]*tblData[[#This Row],[Quality_Score_Index]]</f>
        <v>21634.766159999999</v>
      </c>
      <c r="O207" s="2">
        <v>59</v>
      </c>
      <c r="P207" s="2" t="s">
        <v>822</v>
      </c>
      <c r="Q207" s="4">
        <f>IF(AND(tblData[[#This Row],[Readmitted_Flag]]=TRUE,tblData[[#This Row],[Days_to_Readmission]]&lt;=30),1,0)</f>
        <v>0</v>
      </c>
    </row>
    <row r="208" spans="1:17" x14ac:dyDescent="0.4">
      <c r="A208" s="2" t="s">
        <v>206</v>
      </c>
      <c r="B208" s="3">
        <v>45564</v>
      </c>
      <c r="C208" s="3">
        <v>45573</v>
      </c>
      <c r="D208" s="4">
        <f>tblData[[#This Row],[Discharge_Date]]-tblData[[#This Row],[Admission_Date]]</f>
        <v>9</v>
      </c>
      <c r="E208" s="2" t="s">
        <v>805</v>
      </c>
      <c r="F208" s="2" t="s">
        <v>812</v>
      </c>
      <c r="G208" s="2" t="s">
        <v>813</v>
      </c>
      <c r="H208" s="2" t="s">
        <v>818</v>
      </c>
      <c r="I208" s="2" t="b">
        <v>0</v>
      </c>
      <c r="K208" s="2">
        <v>98</v>
      </c>
      <c r="L208" s="5">
        <v>14372.48</v>
      </c>
      <c r="M208" s="6">
        <v>0.55000000000000004</v>
      </c>
      <c r="N208" s="5">
        <f>tblData[[#This Row],[Total_Charges_USD]]*tblData[[#This Row],[Quality_Score_Index]]</f>
        <v>7904.8640000000005</v>
      </c>
      <c r="O208" s="2">
        <v>47</v>
      </c>
      <c r="P208" s="2" t="s">
        <v>823</v>
      </c>
      <c r="Q208" s="4">
        <f>IF(AND(tblData[[#This Row],[Readmitted_Flag]]=TRUE,tblData[[#This Row],[Days_to_Readmission]]&lt;=30),1,0)</f>
        <v>0</v>
      </c>
    </row>
    <row r="209" spans="1:17" x14ac:dyDescent="0.4">
      <c r="A209" s="2" t="s">
        <v>207</v>
      </c>
      <c r="B209" s="3">
        <v>45250</v>
      </c>
      <c r="C209" s="3">
        <v>45254</v>
      </c>
      <c r="D209" s="4">
        <f>tblData[[#This Row],[Discharge_Date]]-tblData[[#This Row],[Admission_Date]]</f>
        <v>4</v>
      </c>
      <c r="E209" s="2" t="s">
        <v>805</v>
      </c>
      <c r="F209" s="2" t="s">
        <v>810</v>
      </c>
      <c r="G209" s="2" t="s">
        <v>814</v>
      </c>
      <c r="H209" s="2" t="s">
        <v>820</v>
      </c>
      <c r="I209" s="2" t="b">
        <v>0</v>
      </c>
      <c r="K209" s="2">
        <v>80</v>
      </c>
      <c r="L209" s="5">
        <v>35243.83</v>
      </c>
      <c r="M209" s="6">
        <v>0.44700000000000001</v>
      </c>
      <c r="N209" s="5">
        <f>tblData[[#This Row],[Total_Charges_USD]]*tblData[[#This Row],[Quality_Score_Index]]</f>
        <v>15753.992010000002</v>
      </c>
      <c r="O209" s="2">
        <v>53</v>
      </c>
      <c r="P209" s="2" t="s">
        <v>822</v>
      </c>
      <c r="Q209" s="4">
        <f>IF(AND(tblData[[#This Row],[Readmitted_Flag]]=TRUE,tblData[[#This Row],[Days_to_Readmission]]&lt;=30),1,0)</f>
        <v>0</v>
      </c>
    </row>
    <row r="210" spans="1:17" x14ac:dyDescent="0.4">
      <c r="A210" s="2" t="s">
        <v>208</v>
      </c>
      <c r="B210" s="3">
        <v>44942</v>
      </c>
      <c r="C210" s="3">
        <v>44944</v>
      </c>
      <c r="D210" s="4">
        <f>tblData[[#This Row],[Discharge_Date]]-tblData[[#This Row],[Admission_Date]]</f>
        <v>2</v>
      </c>
      <c r="E210" s="2" t="s">
        <v>803</v>
      </c>
      <c r="F210" s="2" t="s">
        <v>809</v>
      </c>
      <c r="G210" s="2" t="s">
        <v>814</v>
      </c>
      <c r="H210" s="2" t="s">
        <v>818</v>
      </c>
      <c r="I210" s="2" t="b">
        <v>1</v>
      </c>
      <c r="J210" s="2">
        <v>14</v>
      </c>
      <c r="K210" s="2">
        <v>74.2</v>
      </c>
      <c r="L210" s="5">
        <v>25311.759999999998</v>
      </c>
      <c r="M210" s="6">
        <v>0.51400000000000001</v>
      </c>
      <c r="N210" s="5">
        <f>tblData[[#This Row],[Total_Charges_USD]]*tblData[[#This Row],[Quality_Score_Index]]</f>
        <v>13010.244639999999</v>
      </c>
      <c r="O210" s="2">
        <v>54</v>
      </c>
      <c r="P210" s="2" t="s">
        <v>823</v>
      </c>
      <c r="Q210" s="4">
        <f>IF(AND(tblData[[#This Row],[Readmitted_Flag]]=TRUE,tblData[[#This Row],[Days_to_Readmission]]&lt;=30),1,0)</f>
        <v>1</v>
      </c>
    </row>
    <row r="211" spans="1:17" x14ac:dyDescent="0.4">
      <c r="A211" s="2" t="s">
        <v>209</v>
      </c>
      <c r="B211" s="3">
        <v>45584</v>
      </c>
      <c r="C211" s="3">
        <v>45591</v>
      </c>
      <c r="D211" s="4">
        <f>tblData[[#This Row],[Discharge_Date]]-tblData[[#This Row],[Admission_Date]]</f>
        <v>7</v>
      </c>
      <c r="E211" s="2" t="s">
        <v>801</v>
      </c>
      <c r="F211" s="2" t="s">
        <v>812</v>
      </c>
      <c r="G211" s="2" t="s">
        <v>814</v>
      </c>
      <c r="H211" s="2" t="s">
        <v>820</v>
      </c>
      <c r="I211" s="2" t="b">
        <v>0</v>
      </c>
      <c r="K211" s="2">
        <v>82.4</v>
      </c>
      <c r="L211" s="5">
        <v>20291.36</v>
      </c>
      <c r="M211" s="6">
        <v>0.433</v>
      </c>
      <c r="N211" s="5">
        <f>tblData[[#This Row],[Total_Charges_USD]]*tblData[[#This Row],[Quality_Score_Index]]</f>
        <v>8786.1588800000009</v>
      </c>
      <c r="O211" s="2">
        <v>71</v>
      </c>
      <c r="P211" s="2" t="s">
        <v>822</v>
      </c>
      <c r="Q211" s="4">
        <f>IF(AND(tblData[[#This Row],[Readmitted_Flag]]=TRUE,tblData[[#This Row],[Days_to_Readmission]]&lt;=30),1,0)</f>
        <v>0</v>
      </c>
    </row>
    <row r="212" spans="1:17" x14ac:dyDescent="0.4">
      <c r="A212" s="2" t="s">
        <v>210</v>
      </c>
      <c r="B212" s="3">
        <v>45194</v>
      </c>
      <c r="C212" s="3">
        <v>45197</v>
      </c>
      <c r="D212" s="4">
        <f>tblData[[#This Row],[Discharge_Date]]-tblData[[#This Row],[Admission_Date]]</f>
        <v>3</v>
      </c>
      <c r="E212" s="2" t="s">
        <v>806</v>
      </c>
      <c r="F212" s="2" t="s">
        <v>808</v>
      </c>
      <c r="G212" s="2" t="s">
        <v>814</v>
      </c>
      <c r="H212" s="2" t="s">
        <v>818</v>
      </c>
      <c r="I212" s="2" t="b">
        <v>0</v>
      </c>
      <c r="K212" s="2">
        <v>83.7</v>
      </c>
      <c r="L212" s="5">
        <v>37321.019999999997</v>
      </c>
      <c r="M212" s="6">
        <v>0.66500000000000004</v>
      </c>
      <c r="N212" s="5">
        <f>tblData[[#This Row],[Total_Charges_USD]]*tblData[[#This Row],[Quality_Score_Index]]</f>
        <v>24818.478299999999</v>
      </c>
      <c r="O212" s="2">
        <v>69</v>
      </c>
      <c r="P212" s="2" t="s">
        <v>823</v>
      </c>
      <c r="Q212" s="4">
        <f>IF(AND(tblData[[#This Row],[Readmitted_Flag]]=TRUE,tblData[[#This Row],[Days_to_Readmission]]&lt;=30),1,0)</f>
        <v>0</v>
      </c>
    </row>
    <row r="213" spans="1:17" x14ac:dyDescent="0.4">
      <c r="A213" s="2" t="s">
        <v>211</v>
      </c>
      <c r="B213" s="3">
        <v>45412</v>
      </c>
      <c r="C213" s="3">
        <v>45413</v>
      </c>
      <c r="D213" s="4">
        <f>tblData[[#This Row],[Discharge_Date]]-tblData[[#This Row],[Admission_Date]]</f>
        <v>1</v>
      </c>
      <c r="E213" s="2" t="s">
        <v>805</v>
      </c>
      <c r="F213" s="2" t="s">
        <v>807</v>
      </c>
      <c r="G213" s="2" t="s">
        <v>814</v>
      </c>
      <c r="H213" s="2" t="s">
        <v>820</v>
      </c>
      <c r="I213" s="2" t="b">
        <v>1</v>
      </c>
      <c r="J213" s="2">
        <v>7</v>
      </c>
      <c r="K213" s="2">
        <v>81.8</v>
      </c>
      <c r="L213" s="5">
        <v>27156.59</v>
      </c>
      <c r="M213" s="6">
        <v>0.47</v>
      </c>
      <c r="N213" s="5">
        <f>tblData[[#This Row],[Total_Charges_USD]]*tblData[[#This Row],[Quality_Score_Index]]</f>
        <v>12763.597299999999</v>
      </c>
      <c r="O213" s="2">
        <v>56</v>
      </c>
      <c r="P213" s="2" t="s">
        <v>822</v>
      </c>
      <c r="Q213" s="4">
        <f>IF(AND(tblData[[#This Row],[Readmitted_Flag]]=TRUE,tblData[[#This Row],[Days_to_Readmission]]&lt;=30),1,0)</f>
        <v>1</v>
      </c>
    </row>
    <row r="214" spans="1:17" x14ac:dyDescent="0.4">
      <c r="A214" s="2" t="s">
        <v>212</v>
      </c>
      <c r="B214" s="3">
        <v>45113</v>
      </c>
      <c r="C214" s="3">
        <v>45115</v>
      </c>
      <c r="D214" s="4">
        <f>tblData[[#This Row],[Discharge_Date]]-tblData[[#This Row],[Admission_Date]]</f>
        <v>2</v>
      </c>
      <c r="E214" s="2" t="s">
        <v>802</v>
      </c>
      <c r="F214" s="2" t="s">
        <v>808</v>
      </c>
      <c r="G214" s="2" t="s">
        <v>814</v>
      </c>
      <c r="H214" s="2" t="s">
        <v>818</v>
      </c>
      <c r="I214" s="2" t="b">
        <v>0</v>
      </c>
      <c r="K214" s="2">
        <v>81</v>
      </c>
      <c r="L214" s="5">
        <v>19640.43</v>
      </c>
      <c r="M214" s="6">
        <v>0.52400000000000002</v>
      </c>
      <c r="N214" s="5">
        <f>tblData[[#This Row],[Total_Charges_USD]]*tblData[[#This Row],[Quality_Score_Index]]</f>
        <v>10291.58532</v>
      </c>
      <c r="O214" s="2">
        <v>67</v>
      </c>
      <c r="P214" s="2" t="s">
        <v>823</v>
      </c>
      <c r="Q214" s="4">
        <f>IF(AND(tblData[[#This Row],[Readmitted_Flag]]=TRUE,tblData[[#This Row],[Days_to_Readmission]]&lt;=30),1,0)</f>
        <v>0</v>
      </c>
    </row>
    <row r="215" spans="1:17" x14ac:dyDescent="0.4">
      <c r="A215" s="2" t="s">
        <v>213</v>
      </c>
      <c r="B215" s="3">
        <v>45415</v>
      </c>
      <c r="C215" s="3">
        <v>45420</v>
      </c>
      <c r="D215" s="4">
        <f>tblData[[#This Row],[Discharge_Date]]-tblData[[#This Row],[Admission_Date]]</f>
        <v>5</v>
      </c>
      <c r="E215" s="2" t="s">
        <v>801</v>
      </c>
      <c r="F215" s="2" t="s">
        <v>811</v>
      </c>
      <c r="G215" s="2" t="s">
        <v>814</v>
      </c>
      <c r="H215" s="2" t="s">
        <v>818</v>
      </c>
      <c r="I215" s="2" t="b">
        <v>0</v>
      </c>
      <c r="K215" s="2">
        <v>84.5</v>
      </c>
      <c r="L215" s="5">
        <v>4823.32</v>
      </c>
      <c r="M215" s="6">
        <v>0.41899999999999998</v>
      </c>
      <c r="N215" s="5">
        <f>tblData[[#This Row],[Total_Charges_USD]]*tblData[[#This Row],[Quality_Score_Index]]</f>
        <v>2020.9710799999998</v>
      </c>
      <c r="O215" s="2">
        <v>66</v>
      </c>
      <c r="P215" s="2" t="s">
        <v>823</v>
      </c>
      <c r="Q215" s="4">
        <f>IF(AND(tblData[[#This Row],[Readmitted_Flag]]=TRUE,tblData[[#This Row],[Days_to_Readmission]]&lt;=30),1,0)</f>
        <v>0</v>
      </c>
    </row>
    <row r="216" spans="1:17" x14ac:dyDescent="0.4">
      <c r="A216" s="2" t="s">
        <v>214</v>
      </c>
      <c r="B216" s="3">
        <v>45100</v>
      </c>
      <c r="C216" s="3">
        <v>45101</v>
      </c>
      <c r="D216" s="4">
        <f>tblData[[#This Row],[Discharge_Date]]-tblData[[#This Row],[Admission_Date]]</f>
        <v>1</v>
      </c>
      <c r="E216" s="2" t="s">
        <v>800</v>
      </c>
      <c r="F216" s="2" t="s">
        <v>810</v>
      </c>
      <c r="G216" s="2" t="s">
        <v>814</v>
      </c>
      <c r="H216" s="2" t="s">
        <v>818</v>
      </c>
      <c r="I216" s="2" t="b">
        <v>0</v>
      </c>
      <c r="K216" s="2">
        <v>78.400000000000006</v>
      </c>
      <c r="L216" s="5">
        <v>25549.439999999999</v>
      </c>
      <c r="M216" s="6">
        <v>0.46</v>
      </c>
      <c r="N216" s="5">
        <f>tblData[[#This Row],[Total_Charges_USD]]*tblData[[#This Row],[Quality_Score_Index]]</f>
        <v>11752.742399999999</v>
      </c>
      <c r="O216" s="2">
        <v>55</v>
      </c>
      <c r="P216" s="2" t="s">
        <v>822</v>
      </c>
      <c r="Q216" s="4">
        <f>IF(AND(tblData[[#This Row],[Readmitted_Flag]]=TRUE,tblData[[#This Row],[Days_to_Readmission]]&lt;=30),1,0)</f>
        <v>0</v>
      </c>
    </row>
    <row r="217" spans="1:17" x14ac:dyDescent="0.4">
      <c r="A217" s="2" t="s">
        <v>215</v>
      </c>
      <c r="B217" s="3">
        <v>45004</v>
      </c>
      <c r="C217" s="3">
        <v>45016</v>
      </c>
      <c r="D217" s="4">
        <f>tblData[[#This Row],[Discharge_Date]]-tblData[[#This Row],[Admission_Date]]</f>
        <v>12</v>
      </c>
      <c r="E217" s="2" t="s">
        <v>806</v>
      </c>
      <c r="F217" s="2" t="s">
        <v>809</v>
      </c>
      <c r="G217" s="2" t="s">
        <v>816</v>
      </c>
      <c r="H217" s="2" t="s">
        <v>819</v>
      </c>
      <c r="I217" s="2" t="b">
        <v>0</v>
      </c>
      <c r="K217" s="2">
        <v>96.5</v>
      </c>
      <c r="L217" s="5">
        <v>36427.4</v>
      </c>
      <c r="M217" s="6">
        <v>0.40300000000000002</v>
      </c>
      <c r="N217" s="5">
        <f>tblData[[#This Row],[Total_Charges_USD]]*tblData[[#This Row],[Quality_Score_Index]]</f>
        <v>14680.242200000001</v>
      </c>
      <c r="O217" s="2">
        <v>67</v>
      </c>
      <c r="P217" s="2" t="s">
        <v>823</v>
      </c>
      <c r="Q217" s="4">
        <f>IF(AND(tblData[[#This Row],[Readmitted_Flag]]=TRUE,tblData[[#This Row],[Days_to_Readmission]]&lt;=30),1,0)</f>
        <v>0</v>
      </c>
    </row>
    <row r="218" spans="1:17" x14ac:dyDescent="0.4">
      <c r="A218" s="2" t="s">
        <v>216</v>
      </c>
      <c r="B218" s="3">
        <v>45088</v>
      </c>
      <c r="C218" s="3">
        <v>45092</v>
      </c>
      <c r="D218" s="4">
        <f>tblData[[#This Row],[Discharge_Date]]-tblData[[#This Row],[Admission_Date]]</f>
        <v>4</v>
      </c>
      <c r="E218" s="2" t="s">
        <v>802</v>
      </c>
      <c r="F218" s="2" t="s">
        <v>812</v>
      </c>
      <c r="G218" s="2" t="s">
        <v>814</v>
      </c>
      <c r="H218" s="2" t="s">
        <v>819</v>
      </c>
      <c r="I218" s="2" t="b">
        <v>0</v>
      </c>
      <c r="K218" s="2">
        <v>71.5</v>
      </c>
      <c r="L218" s="5">
        <v>22006.639999999999</v>
      </c>
      <c r="M218" s="6">
        <v>0.69899999999999995</v>
      </c>
      <c r="N218" s="5">
        <f>tblData[[#This Row],[Total_Charges_USD]]*tblData[[#This Row],[Quality_Score_Index]]</f>
        <v>15382.641359999998</v>
      </c>
      <c r="O218" s="2">
        <v>72</v>
      </c>
      <c r="P218" s="2" t="s">
        <v>822</v>
      </c>
      <c r="Q218" s="4">
        <f>IF(AND(tblData[[#This Row],[Readmitted_Flag]]=TRUE,tblData[[#This Row],[Days_to_Readmission]]&lt;=30),1,0)</f>
        <v>0</v>
      </c>
    </row>
    <row r="219" spans="1:17" x14ac:dyDescent="0.4">
      <c r="A219" s="2" t="s">
        <v>217</v>
      </c>
      <c r="B219" s="3">
        <v>45015</v>
      </c>
      <c r="C219" s="3">
        <v>45024</v>
      </c>
      <c r="D219" s="4">
        <f>tblData[[#This Row],[Discharge_Date]]-tblData[[#This Row],[Admission_Date]]</f>
        <v>9</v>
      </c>
      <c r="E219" s="2" t="s">
        <v>800</v>
      </c>
      <c r="F219" s="2" t="s">
        <v>812</v>
      </c>
      <c r="G219" s="2" t="s">
        <v>814</v>
      </c>
      <c r="H219" s="2" t="s">
        <v>818</v>
      </c>
      <c r="I219" s="2" t="b">
        <v>0</v>
      </c>
      <c r="K219" s="2">
        <v>88.4</v>
      </c>
      <c r="L219" s="5">
        <v>6381.58</v>
      </c>
      <c r="M219" s="6">
        <v>0.54800000000000004</v>
      </c>
      <c r="N219" s="5">
        <f>tblData[[#This Row],[Total_Charges_USD]]*tblData[[#This Row],[Quality_Score_Index]]</f>
        <v>3497.1058400000002</v>
      </c>
      <c r="O219" s="2">
        <v>87</v>
      </c>
      <c r="P219" s="2" t="s">
        <v>822</v>
      </c>
      <c r="Q219" s="4">
        <f>IF(AND(tblData[[#This Row],[Readmitted_Flag]]=TRUE,tblData[[#This Row],[Days_to_Readmission]]&lt;=30),1,0)</f>
        <v>0</v>
      </c>
    </row>
    <row r="220" spans="1:17" x14ac:dyDescent="0.4">
      <c r="A220" s="2" t="s">
        <v>218</v>
      </c>
      <c r="B220" s="3">
        <v>45473</v>
      </c>
      <c r="C220" s="3">
        <v>45480</v>
      </c>
      <c r="D220" s="4">
        <f>tblData[[#This Row],[Discharge_Date]]-tblData[[#This Row],[Admission_Date]]</f>
        <v>7</v>
      </c>
      <c r="E220" s="2" t="s">
        <v>804</v>
      </c>
      <c r="F220" s="2" t="s">
        <v>810</v>
      </c>
      <c r="G220" s="2" t="s">
        <v>816</v>
      </c>
      <c r="H220" s="2" t="s">
        <v>818</v>
      </c>
      <c r="I220" s="2" t="b">
        <v>0</v>
      </c>
      <c r="K220" s="2">
        <v>82.7</v>
      </c>
      <c r="L220" s="5">
        <v>20637.73</v>
      </c>
      <c r="M220" s="6">
        <v>0.36</v>
      </c>
      <c r="N220" s="5">
        <f>tblData[[#This Row],[Total_Charges_USD]]*tblData[[#This Row],[Quality_Score_Index]]</f>
        <v>7429.5827999999992</v>
      </c>
      <c r="O220" s="2">
        <v>70</v>
      </c>
      <c r="P220" s="2" t="s">
        <v>823</v>
      </c>
      <c r="Q220" s="4">
        <f>IF(AND(tblData[[#This Row],[Readmitted_Flag]]=TRUE,tblData[[#This Row],[Days_to_Readmission]]&lt;=30),1,0)</f>
        <v>0</v>
      </c>
    </row>
    <row r="221" spans="1:17" x14ac:dyDescent="0.4">
      <c r="A221" s="2" t="s">
        <v>219</v>
      </c>
      <c r="B221" s="3">
        <v>44955</v>
      </c>
      <c r="C221" s="3">
        <v>44961</v>
      </c>
      <c r="D221" s="4">
        <f>tblData[[#This Row],[Discharge_Date]]-tblData[[#This Row],[Admission_Date]]</f>
        <v>6</v>
      </c>
      <c r="E221" s="2" t="s">
        <v>800</v>
      </c>
      <c r="F221" s="2" t="s">
        <v>811</v>
      </c>
      <c r="G221" s="2" t="s">
        <v>814</v>
      </c>
      <c r="H221" s="2" t="s">
        <v>820</v>
      </c>
      <c r="I221" s="2" t="b">
        <v>0</v>
      </c>
      <c r="K221" s="2">
        <v>72.900000000000006</v>
      </c>
      <c r="L221" s="5">
        <v>5408.31</v>
      </c>
      <c r="M221" s="6">
        <v>0.46800000000000003</v>
      </c>
      <c r="N221" s="5">
        <f>tblData[[#This Row],[Total_Charges_USD]]*tblData[[#This Row],[Quality_Score_Index]]</f>
        <v>2531.0890800000002</v>
      </c>
      <c r="O221" s="2">
        <v>56</v>
      </c>
      <c r="P221" s="2" t="s">
        <v>823</v>
      </c>
      <c r="Q221" s="4">
        <f>IF(AND(tblData[[#This Row],[Readmitted_Flag]]=TRUE,tblData[[#This Row],[Days_to_Readmission]]&lt;=30),1,0)</f>
        <v>0</v>
      </c>
    </row>
    <row r="222" spans="1:17" x14ac:dyDescent="0.4">
      <c r="A222" s="2" t="s">
        <v>220</v>
      </c>
      <c r="B222" s="3">
        <v>45515</v>
      </c>
      <c r="C222" s="3">
        <v>45524</v>
      </c>
      <c r="D222" s="4">
        <f>tblData[[#This Row],[Discharge_Date]]-tblData[[#This Row],[Admission_Date]]</f>
        <v>9</v>
      </c>
      <c r="E222" s="2" t="s">
        <v>806</v>
      </c>
      <c r="F222" s="2" t="s">
        <v>810</v>
      </c>
      <c r="G222" s="2" t="s">
        <v>816</v>
      </c>
      <c r="H222" s="2" t="s">
        <v>818</v>
      </c>
      <c r="I222" s="2" t="b">
        <v>0</v>
      </c>
      <c r="K222" s="2">
        <v>74.900000000000006</v>
      </c>
      <c r="L222" s="5">
        <v>16504.25</v>
      </c>
      <c r="M222" s="6">
        <v>0.68500000000000005</v>
      </c>
      <c r="N222" s="5">
        <f>tblData[[#This Row],[Total_Charges_USD]]*tblData[[#This Row],[Quality_Score_Index]]</f>
        <v>11305.411250000001</v>
      </c>
      <c r="O222" s="2">
        <v>83</v>
      </c>
      <c r="P222" s="2" t="s">
        <v>822</v>
      </c>
      <c r="Q222" s="4">
        <f>IF(AND(tblData[[#This Row],[Readmitted_Flag]]=TRUE,tblData[[#This Row],[Days_to_Readmission]]&lt;=30),1,0)</f>
        <v>0</v>
      </c>
    </row>
    <row r="223" spans="1:17" x14ac:dyDescent="0.4">
      <c r="A223" s="2" t="s">
        <v>221</v>
      </c>
      <c r="B223" s="3">
        <v>45256</v>
      </c>
      <c r="C223" s="3">
        <v>45263</v>
      </c>
      <c r="D223" s="4">
        <f>tblData[[#This Row],[Discharge_Date]]-tblData[[#This Row],[Admission_Date]]</f>
        <v>7</v>
      </c>
      <c r="E223" s="2" t="s">
        <v>800</v>
      </c>
      <c r="F223" s="2" t="s">
        <v>809</v>
      </c>
      <c r="G223" s="2" t="s">
        <v>813</v>
      </c>
      <c r="H223" s="2" t="s">
        <v>818</v>
      </c>
      <c r="I223" s="2" t="b">
        <v>0</v>
      </c>
      <c r="K223" s="2">
        <v>88.8</v>
      </c>
      <c r="L223" s="5">
        <v>14795.02</v>
      </c>
      <c r="M223" s="6">
        <v>0.38500000000000001</v>
      </c>
      <c r="N223" s="5">
        <f>tblData[[#This Row],[Total_Charges_USD]]*tblData[[#This Row],[Quality_Score_Index]]</f>
        <v>5696.0826999999999</v>
      </c>
      <c r="O223" s="2">
        <v>76</v>
      </c>
      <c r="P223" s="2" t="s">
        <v>822</v>
      </c>
      <c r="Q223" s="4">
        <f>IF(AND(tblData[[#This Row],[Readmitted_Flag]]=TRUE,tblData[[#This Row],[Days_to_Readmission]]&lt;=30),1,0)</f>
        <v>0</v>
      </c>
    </row>
    <row r="224" spans="1:17" x14ac:dyDescent="0.4">
      <c r="A224" s="2" t="s">
        <v>222</v>
      </c>
      <c r="B224" s="3">
        <v>45362</v>
      </c>
      <c r="C224" s="3">
        <v>45364</v>
      </c>
      <c r="D224" s="4">
        <f>tblData[[#This Row],[Discharge_Date]]-tblData[[#This Row],[Admission_Date]]</f>
        <v>2</v>
      </c>
      <c r="E224" s="2" t="s">
        <v>804</v>
      </c>
      <c r="F224" s="2" t="s">
        <v>808</v>
      </c>
      <c r="G224" s="2" t="s">
        <v>816</v>
      </c>
      <c r="H224" s="2" t="s">
        <v>818</v>
      </c>
      <c r="I224" s="2" t="b">
        <v>0</v>
      </c>
      <c r="K224" s="2">
        <v>82.2</v>
      </c>
      <c r="L224" s="5">
        <v>35284.629999999997</v>
      </c>
      <c r="M224" s="6">
        <v>0.66600000000000004</v>
      </c>
      <c r="N224" s="5">
        <f>tblData[[#This Row],[Total_Charges_USD]]*tblData[[#This Row],[Quality_Score_Index]]</f>
        <v>23499.563579999998</v>
      </c>
      <c r="O224" s="2">
        <v>50</v>
      </c>
      <c r="P224" s="2" t="s">
        <v>823</v>
      </c>
      <c r="Q224" s="4">
        <f>IF(AND(tblData[[#This Row],[Readmitted_Flag]]=TRUE,tblData[[#This Row],[Days_to_Readmission]]&lt;=30),1,0)</f>
        <v>0</v>
      </c>
    </row>
    <row r="225" spans="1:17" x14ac:dyDescent="0.4">
      <c r="A225" s="2" t="s">
        <v>223</v>
      </c>
      <c r="B225" s="3">
        <v>45561</v>
      </c>
      <c r="C225" s="3">
        <v>45569</v>
      </c>
      <c r="D225" s="4">
        <f>tblData[[#This Row],[Discharge_Date]]-tblData[[#This Row],[Admission_Date]]</f>
        <v>8</v>
      </c>
      <c r="E225" s="2" t="s">
        <v>801</v>
      </c>
      <c r="F225" s="2" t="s">
        <v>809</v>
      </c>
      <c r="G225" s="2" t="s">
        <v>813</v>
      </c>
      <c r="H225" s="2" t="s">
        <v>818</v>
      </c>
      <c r="I225" s="2" t="b">
        <v>0</v>
      </c>
      <c r="K225" s="2">
        <v>80.7</v>
      </c>
      <c r="L225" s="5">
        <v>16378.15</v>
      </c>
      <c r="M225" s="6">
        <v>0.45900000000000002</v>
      </c>
      <c r="N225" s="5">
        <f>tblData[[#This Row],[Total_Charges_USD]]*tblData[[#This Row],[Quality_Score_Index]]</f>
        <v>7517.5708500000001</v>
      </c>
      <c r="O225" s="2">
        <v>75</v>
      </c>
      <c r="P225" s="2" t="s">
        <v>823</v>
      </c>
      <c r="Q225" s="4">
        <f>IF(AND(tblData[[#This Row],[Readmitted_Flag]]=TRUE,tblData[[#This Row],[Days_to_Readmission]]&lt;=30),1,0)</f>
        <v>0</v>
      </c>
    </row>
    <row r="226" spans="1:17" x14ac:dyDescent="0.4">
      <c r="A226" s="2" t="s">
        <v>224</v>
      </c>
      <c r="B226" s="3">
        <v>45049</v>
      </c>
      <c r="C226" s="3">
        <v>45054</v>
      </c>
      <c r="D226" s="4">
        <f>tblData[[#This Row],[Discharge_Date]]-tblData[[#This Row],[Admission_Date]]</f>
        <v>5</v>
      </c>
      <c r="E226" s="2" t="s">
        <v>803</v>
      </c>
      <c r="F226" s="2" t="s">
        <v>812</v>
      </c>
      <c r="G226" s="2" t="s">
        <v>814</v>
      </c>
      <c r="H226" s="2" t="s">
        <v>818</v>
      </c>
      <c r="I226" s="2" t="b">
        <v>0</v>
      </c>
      <c r="K226" s="2">
        <v>88.8</v>
      </c>
      <c r="L226" s="5">
        <v>34365.589999999997</v>
      </c>
      <c r="M226" s="6">
        <v>0.39500000000000002</v>
      </c>
      <c r="N226" s="5">
        <f>tblData[[#This Row],[Total_Charges_USD]]*tblData[[#This Row],[Quality_Score_Index]]</f>
        <v>13574.40805</v>
      </c>
      <c r="O226" s="2">
        <v>53</v>
      </c>
      <c r="P226" s="2" t="s">
        <v>823</v>
      </c>
      <c r="Q226" s="4">
        <f>IF(AND(tblData[[#This Row],[Readmitted_Flag]]=TRUE,tblData[[#This Row],[Days_to_Readmission]]&lt;=30),1,0)</f>
        <v>0</v>
      </c>
    </row>
    <row r="227" spans="1:17" x14ac:dyDescent="0.4">
      <c r="A227" s="2" t="s">
        <v>225</v>
      </c>
      <c r="B227" s="3">
        <v>45382</v>
      </c>
      <c r="C227" s="3">
        <v>45385</v>
      </c>
      <c r="D227" s="4">
        <f>tblData[[#This Row],[Discharge_Date]]-tblData[[#This Row],[Admission_Date]]</f>
        <v>3</v>
      </c>
      <c r="E227" s="2" t="s">
        <v>802</v>
      </c>
      <c r="F227" s="2" t="s">
        <v>810</v>
      </c>
      <c r="G227" s="2" t="s">
        <v>816</v>
      </c>
      <c r="H227" s="2" t="s">
        <v>819</v>
      </c>
      <c r="I227" s="2" t="b">
        <v>0</v>
      </c>
      <c r="K227" s="2">
        <v>74.7</v>
      </c>
      <c r="L227" s="5">
        <v>28987.62</v>
      </c>
      <c r="M227" s="6">
        <v>0.49099999999999999</v>
      </c>
      <c r="N227" s="5">
        <f>tblData[[#This Row],[Total_Charges_USD]]*tblData[[#This Row],[Quality_Score_Index]]</f>
        <v>14232.921419999999</v>
      </c>
      <c r="O227" s="2">
        <v>59</v>
      </c>
      <c r="P227" s="2" t="s">
        <v>822</v>
      </c>
      <c r="Q227" s="4">
        <f>IF(AND(tblData[[#This Row],[Readmitted_Flag]]=TRUE,tblData[[#This Row],[Days_to_Readmission]]&lt;=30),1,0)</f>
        <v>0</v>
      </c>
    </row>
    <row r="228" spans="1:17" x14ac:dyDescent="0.4">
      <c r="A228" s="2" t="s">
        <v>226</v>
      </c>
      <c r="B228" s="3">
        <v>45550</v>
      </c>
      <c r="C228" s="3">
        <v>45554</v>
      </c>
      <c r="D228" s="4">
        <f>tblData[[#This Row],[Discharge_Date]]-tblData[[#This Row],[Admission_Date]]</f>
        <v>4</v>
      </c>
      <c r="E228" s="2" t="s">
        <v>805</v>
      </c>
      <c r="F228" s="2" t="s">
        <v>809</v>
      </c>
      <c r="G228" s="2" t="s">
        <v>817</v>
      </c>
      <c r="H228" s="2" t="s">
        <v>818</v>
      </c>
      <c r="I228" s="2" t="b">
        <v>0</v>
      </c>
      <c r="K228" s="2">
        <v>99</v>
      </c>
      <c r="L228" s="5">
        <v>14148.17</v>
      </c>
      <c r="M228" s="6">
        <v>0.46</v>
      </c>
      <c r="N228" s="5">
        <f>tblData[[#This Row],[Total_Charges_USD]]*tblData[[#This Row],[Quality_Score_Index]]</f>
        <v>6508.1582000000008</v>
      </c>
      <c r="O228" s="2">
        <v>77</v>
      </c>
      <c r="P228" s="2" t="s">
        <v>823</v>
      </c>
      <c r="Q228" s="4">
        <f>IF(AND(tblData[[#This Row],[Readmitted_Flag]]=TRUE,tblData[[#This Row],[Days_to_Readmission]]&lt;=30),1,0)</f>
        <v>0</v>
      </c>
    </row>
    <row r="229" spans="1:17" x14ac:dyDescent="0.4">
      <c r="A229" s="2" t="s">
        <v>227</v>
      </c>
      <c r="B229" s="3">
        <v>45095</v>
      </c>
      <c r="C229" s="3">
        <v>45100</v>
      </c>
      <c r="D229" s="4">
        <f>tblData[[#This Row],[Discharge_Date]]-tblData[[#This Row],[Admission_Date]]</f>
        <v>5</v>
      </c>
      <c r="E229" s="2" t="s">
        <v>806</v>
      </c>
      <c r="F229" s="2" t="s">
        <v>812</v>
      </c>
      <c r="G229" s="2" t="s">
        <v>813</v>
      </c>
      <c r="H229" s="2" t="s">
        <v>820</v>
      </c>
      <c r="I229" s="2" t="b">
        <v>0</v>
      </c>
      <c r="K229" s="2">
        <v>86.9</v>
      </c>
      <c r="L229" s="5">
        <v>16893.47</v>
      </c>
      <c r="M229" s="6">
        <v>0.47199999999999998</v>
      </c>
      <c r="N229" s="5">
        <f>tblData[[#This Row],[Total_Charges_USD]]*tblData[[#This Row],[Quality_Score_Index]]</f>
        <v>7973.7178400000003</v>
      </c>
      <c r="O229" s="2">
        <v>93</v>
      </c>
      <c r="P229" s="2" t="s">
        <v>823</v>
      </c>
      <c r="Q229" s="4">
        <f>IF(AND(tblData[[#This Row],[Readmitted_Flag]]=TRUE,tblData[[#This Row],[Days_to_Readmission]]&lt;=30),1,0)</f>
        <v>0</v>
      </c>
    </row>
    <row r="230" spans="1:17" x14ac:dyDescent="0.4">
      <c r="A230" s="2" t="s">
        <v>228</v>
      </c>
      <c r="B230" s="3">
        <v>45538</v>
      </c>
      <c r="C230" s="3">
        <v>45547</v>
      </c>
      <c r="D230" s="4">
        <f>tblData[[#This Row],[Discharge_Date]]-tblData[[#This Row],[Admission_Date]]</f>
        <v>9</v>
      </c>
      <c r="E230" s="2" t="s">
        <v>806</v>
      </c>
      <c r="F230" s="2" t="s">
        <v>810</v>
      </c>
      <c r="G230" s="2" t="s">
        <v>813</v>
      </c>
      <c r="H230" s="2" t="s">
        <v>818</v>
      </c>
      <c r="I230" s="2" t="b">
        <v>0</v>
      </c>
      <c r="K230" s="2">
        <v>95</v>
      </c>
      <c r="L230" s="5">
        <v>36186.42</v>
      </c>
      <c r="M230" s="6">
        <v>0.61599999999999999</v>
      </c>
      <c r="N230" s="5">
        <f>tblData[[#This Row],[Total_Charges_USD]]*tblData[[#This Row],[Quality_Score_Index]]</f>
        <v>22290.834719999999</v>
      </c>
      <c r="O230" s="2">
        <v>70</v>
      </c>
      <c r="P230" s="2" t="s">
        <v>823</v>
      </c>
      <c r="Q230" s="4">
        <f>IF(AND(tblData[[#This Row],[Readmitted_Flag]]=TRUE,tblData[[#This Row],[Days_to_Readmission]]&lt;=30),1,0)</f>
        <v>0</v>
      </c>
    </row>
    <row r="231" spans="1:17" x14ac:dyDescent="0.4">
      <c r="A231" s="2" t="s">
        <v>229</v>
      </c>
      <c r="B231" s="3">
        <v>45401</v>
      </c>
      <c r="C231" s="3">
        <v>45406</v>
      </c>
      <c r="D231" s="4">
        <f>tblData[[#This Row],[Discharge_Date]]-tblData[[#This Row],[Admission_Date]]</f>
        <v>5</v>
      </c>
      <c r="E231" s="2" t="s">
        <v>804</v>
      </c>
      <c r="F231" s="2" t="s">
        <v>810</v>
      </c>
      <c r="G231" s="2" t="s">
        <v>814</v>
      </c>
      <c r="H231" s="2" t="s">
        <v>819</v>
      </c>
      <c r="I231" s="2" t="b">
        <v>0</v>
      </c>
      <c r="K231" s="2">
        <v>90.5</v>
      </c>
      <c r="L231" s="5">
        <v>19372.689999999999</v>
      </c>
      <c r="M231" s="6">
        <v>0.60599999999999998</v>
      </c>
      <c r="N231" s="5">
        <f>tblData[[#This Row],[Total_Charges_USD]]*tblData[[#This Row],[Quality_Score_Index]]</f>
        <v>11739.850139999999</v>
      </c>
      <c r="O231" s="2">
        <v>62</v>
      </c>
      <c r="P231" s="2" t="s">
        <v>823</v>
      </c>
      <c r="Q231" s="4">
        <f>IF(AND(tblData[[#This Row],[Readmitted_Flag]]=TRUE,tblData[[#This Row],[Days_to_Readmission]]&lt;=30),1,0)</f>
        <v>0</v>
      </c>
    </row>
    <row r="232" spans="1:17" x14ac:dyDescent="0.4">
      <c r="A232" s="2" t="s">
        <v>230</v>
      </c>
      <c r="B232" s="3">
        <v>45208</v>
      </c>
      <c r="C232" s="3">
        <v>45215</v>
      </c>
      <c r="D232" s="4">
        <f>tblData[[#This Row],[Discharge_Date]]-tblData[[#This Row],[Admission_Date]]</f>
        <v>7</v>
      </c>
      <c r="E232" s="2" t="s">
        <v>806</v>
      </c>
      <c r="F232" s="2" t="s">
        <v>808</v>
      </c>
      <c r="G232" s="2" t="s">
        <v>814</v>
      </c>
      <c r="H232" s="2" t="s">
        <v>820</v>
      </c>
      <c r="I232" s="2" t="b">
        <v>0</v>
      </c>
      <c r="K232" s="2">
        <v>97</v>
      </c>
      <c r="L232" s="5">
        <v>16481.64</v>
      </c>
      <c r="M232" s="6">
        <v>0.35799999999999998</v>
      </c>
      <c r="N232" s="5">
        <f>tblData[[#This Row],[Total_Charges_USD]]*tblData[[#This Row],[Quality_Score_Index]]</f>
        <v>5900.4271199999994</v>
      </c>
      <c r="O232" s="2">
        <v>72</v>
      </c>
      <c r="P232" s="2" t="s">
        <v>823</v>
      </c>
      <c r="Q232" s="4">
        <f>IF(AND(tblData[[#This Row],[Readmitted_Flag]]=TRUE,tblData[[#This Row],[Days_to_Readmission]]&lt;=30),1,0)</f>
        <v>0</v>
      </c>
    </row>
    <row r="233" spans="1:17" x14ac:dyDescent="0.4">
      <c r="A233" s="2" t="s">
        <v>231</v>
      </c>
      <c r="B233" s="3">
        <v>45516</v>
      </c>
      <c r="C233" s="3">
        <v>45520</v>
      </c>
      <c r="D233" s="4">
        <f>tblData[[#This Row],[Discharge_Date]]-tblData[[#This Row],[Admission_Date]]</f>
        <v>4</v>
      </c>
      <c r="E233" s="2" t="s">
        <v>802</v>
      </c>
      <c r="F233" s="2" t="s">
        <v>810</v>
      </c>
      <c r="G233" s="2" t="s">
        <v>813</v>
      </c>
      <c r="H233" s="2" t="s">
        <v>821</v>
      </c>
      <c r="I233" s="2" t="b">
        <v>0</v>
      </c>
      <c r="K233" s="2">
        <v>95.5</v>
      </c>
      <c r="L233" s="5">
        <v>4660.92</v>
      </c>
      <c r="M233" s="6">
        <v>0.442</v>
      </c>
      <c r="N233" s="5">
        <f>tblData[[#This Row],[Total_Charges_USD]]*tblData[[#This Row],[Quality_Score_Index]]</f>
        <v>2060.12664</v>
      </c>
      <c r="O233" s="2">
        <v>71</v>
      </c>
      <c r="P233" s="2" t="s">
        <v>823</v>
      </c>
      <c r="Q233" s="4">
        <f>IF(AND(tblData[[#This Row],[Readmitted_Flag]]=TRUE,tblData[[#This Row],[Days_to_Readmission]]&lt;=30),1,0)</f>
        <v>0</v>
      </c>
    </row>
    <row r="234" spans="1:17" x14ac:dyDescent="0.4">
      <c r="A234" s="2" t="s">
        <v>232</v>
      </c>
      <c r="B234" s="3">
        <v>45133</v>
      </c>
      <c r="C234" s="3">
        <v>45143</v>
      </c>
      <c r="D234" s="4">
        <f>tblData[[#This Row],[Discharge_Date]]-tblData[[#This Row],[Admission_Date]]</f>
        <v>10</v>
      </c>
      <c r="E234" s="2" t="s">
        <v>804</v>
      </c>
      <c r="F234" s="2" t="s">
        <v>807</v>
      </c>
      <c r="G234" s="2" t="s">
        <v>816</v>
      </c>
      <c r="H234" s="2" t="s">
        <v>818</v>
      </c>
      <c r="I234" s="2" t="b">
        <v>0</v>
      </c>
      <c r="K234" s="2">
        <v>91</v>
      </c>
      <c r="L234" s="5">
        <v>37524.33</v>
      </c>
      <c r="M234" s="6">
        <v>0.52100000000000002</v>
      </c>
      <c r="N234" s="5">
        <f>tblData[[#This Row],[Total_Charges_USD]]*tblData[[#This Row],[Quality_Score_Index]]</f>
        <v>19550.175930000001</v>
      </c>
      <c r="O234" s="2">
        <v>53</v>
      </c>
      <c r="P234" s="2" t="s">
        <v>822</v>
      </c>
      <c r="Q234" s="4">
        <f>IF(AND(tblData[[#This Row],[Readmitted_Flag]]=TRUE,tblData[[#This Row],[Days_to_Readmission]]&lt;=30),1,0)</f>
        <v>0</v>
      </c>
    </row>
    <row r="235" spans="1:17" x14ac:dyDescent="0.4">
      <c r="A235" s="2" t="s">
        <v>233</v>
      </c>
      <c r="B235" s="3">
        <v>45382</v>
      </c>
      <c r="C235" s="3">
        <v>45385</v>
      </c>
      <c r="D235" s="4">
        <f>tblData[[#This Row],[Discharge_Date]]-tblData[[#This Row],[Admission_Date]]</f>
        <v>3</v>
      </c>
      <c r="E235" s="2" t="s">
        <v>803</v>
      </c>
      <c r="F235" s="2" t="s">
        <v>810</v>
      </c>
      <c r="G235" s="2" t="s">
        <v>814</v>
      </c>
      <c r="H235" s="2" t="s">
        <v>818</v>
      </c>
      <c r="I235" s="2" t="b">
        <v>0</v>
      </c>
      <c r="K235" s="2">
        <v>83</v>
      </c>
      <c r="L235" s="5">
        <v>22562.62</v>
      </c>
      <c r="M235" s="6">
        <v>0.54100000000000004</v>
      </c>
      <c r="N235" s="5">
        <f>tblData[[#This Row],[Total_Charges_USD]]*tblData[[#This Row],[Quality_Score_Index]]</f>
        <v>12206.377420000001</v>
      </c>
      <c r="O235" s="2">
        <v>64</v>
      </c>
      <c r="P235" s="2" t="s">
        <v>823</v>
      </c>
      <c r="Q235" s="4">
        <f>IF(AND(tblData[[#This Row],[Readmitted_Flag]]=TRUE,tblData[[#This Row],[Days_to_Readmission]]&lt;=30),1,0)</f>
        <v>0</v>
      </c>
    </row>
    <row r="236" spans="1:17" x14ac:dyDescent="0.4">
      <c r="A236" s="2" t="s">
        <v>234</v>
      </c>
      <c r="B236" s="3">
        <v>45038</v>
      </c>
      <c r="C236" s="3">
        <v>45040</v>
      </c>
      <c r="D236" s="4">
        <f>tblData[[#This Row],[Discharge_Date]]-tblData[[#This Row],[Admission_Date]]</f>
        <v>2</v>
      </c>
      <c r="E236" s="2" t="s">
        <v>806</v>
      </c>
      <c r="F236" s="2" t="s">
        <v>809</v>
      </c>
      <c r="G236" s="2" t="s">
        <v>814</v>
      </c>
      <c r="H236" s="2" t="s">
        <v>818</v>
      </c>
      <c r="I236" s="2" t="b">
        <v>0</v>
      </c>
      <c r="K236" s="2">
        <v>75.099999999999994</v>
      </c>
      <c r="L236" s="5">
        <v>7955.72</v>
      </c>
      <c r="M236" s="6">
        <v>0.58899999999999997</v>
      </c>
      <c r="N236" s="5">
        <f>tblData[[#This Row],[Total_Charges_USD]]*tblData[[#This Row],[Quality_Score_Index]]</f>
        <v>4685.9190799999997</v>
      </c>
      <c r="O236" s="2">
        <v>47</v>
      </c>
      <c r="P236" s="2" t="s">
        <v>822</v>
      </c>
      <c r="Q236" s="4">
        <f>IF(AND(tblData[[#This Row],[Readmitted_Flag]]=TRUE,tblData[[#This Row],[Days_to_Readmission]]&lt;=30),1,0)</f>
        <v>0</v>
      </c>
    </row>
    <row r="237" spans="1:17" x14ac:dyDescent="0.4">
      <c r="A237" s="2" t="s">
        <v>235</v>
      </c>
      <c r="B237" s="3">
        <v>45436</v>
      </c>
      <c r="C237" s="3">
        <v>45446</v>
      </c>
      <c r="D237" s="4">
        <f>tblData[[#This Row],[Discharge_Date]]-tblData[[#This Row],[Admission_Date]]</f>
        <v>10</v>
      </c>
      <c r="E237" s="2" t="s">
        <v>801</v>
      </c>
      <c r="F237" s="2" t="s">
        <v>809</v>
      </c>
      <c r="G237" s="2" t="s">
        <v>816</v>
      </c>
      <c r="H237" s="2" t="s">
        <v>818</v>
      </c>
      <c r="I237" s="2" t="b">
        <v>0</v>
      </c>
      <c r="K237" s="2">
        <v>82</v>
      </c>
      <c r="L237" s="5">
        <v>22504.66</v>
      </c>
      <c r="M237" s="6">
        <v>0.61599999999999999</v>
      </c>
      <c r="N237" s="5">
        <f>tblData[[#This Row],[Total_Charges_USD]]*tblData[[#This Row],[Quality_Score_Index]]</f>
        <v>13862.870559999999</v>
      </c>
      <c r="O237" s="2">
        <v>76</v>
      </c>
      <c r="P237" s="2" t="s">
        <v>823</v>
      </c>
      <c r="Q237" s="4">
        <f>IF(AND(tblData[[#This Row],[Readmitted_Flag]]=TRUE,tblData[[#This Row],[Days_to_Readmission]]&lt;=30),1,0)</f>
        <v>0</v>
      </c>
    </row>
    <row r="238" spans="1:17" x14ac:dyDescent="0.4">
      <c r="A238" s="2" t="s">
        <v>236</v>
      </c>
      <c r="B238" s="3">
        <v>45376</v>
      </c>
      <c r="C238" s="3">
        <v>45381</v>
      </c>
      <c r="D238" s="4">
        <f>tblData[[#This Row],[Discharge_Date]]-tblData[[#This Row],[Admission_Date]]</f>
        <v>5</v>
      </c>
      <c r="E238" s="2" t="s">
        <v>802</v>
      </c>
      <c r="F238" s="2" t="s">
        <v>811</v>
      </c>
      <c r="G238" s="2" t="s">
        <v>814</v>
      </c>
      <c r="H238" s="2" t="s">
        <v>819</v>
      </c>
      <c r="I238" s="2" t="b">
        <v>0</v>
      </c>
      <c r="K238" s="2">
        <v>81.099999999999994</v>
      </c>
      <c r="L238" s="5">
        <v>32548.15</v>
      </c>
      <c r="M238" s="6">
        <v>0.48699999999999999</v>
      </c>
      <c r="N238" s="5">
        <f>tblData[[#This Row],[Total_Charges_USD]]*tblData[[#This Row],[Quality_Score_Index]]</f>
        <v>15850.949050000001</v>
      </c>
      <c r="O238" s="2">
        <v>48</v>
      </c>
      <c r="P238" s="2" t="s">
        <v>822</v>
      </c>
      <c r="Q238" s="4">
        <f>IF(AND(tblData[[#This Row],[Readmitted_Flag]]=TRUE,tblData[[#This Row],[Days_to_Readmission]]&lt;=30),1,0)</f>
        <v>0</v>
      </c>
    </row>
    <row r="239" spans="1:17" x14ac:dyDescent="0.4">
      <c r="A239" s="2" t="s">
        <v>237</v>
      </c>
      <c r="B239" s="3">
        <v>45414</v>
      </c>
      <c r="C239" s="3">
        <v>45428</v>
      </c>
      <c r="D239" s="4">
        <f>tblData[[#This Row],[Discharge_Date]]-tblData[[#This Row],[Admission_Date]]</f>
        <v>14</v>
      </c>
      <c r="E239" s="2" t="s">
        <v>803</v>
      </c>
      <c r="F239" s="2" t="s">
        <v>811</v>
      </c>
      <c r="G239" s="2" t="s">
        <v>814</v>
      </c>
      <c r="H239" s="2" t="s">
        <v>819</v>
      </c>
      <c r="I239" s="2" t="b">
        <v>1</v>
      </c>
      <c r="J239" s="2">
        <v>7</v>
      </c>
      <c r="K239" s="2">
        <v>84</v>
      </c>
      <c r="L239" s="5">
        <v>16333.68</v>
      </c>
      <c r="M239" s="6">
        <v>0.495</v>
      </c>
      <c r="N239" s="5">
        <f>tblData[[#This Row],[Total_Charges_USD]]*tblData[[#This Row],[Quality_Score_Index]]</f>
        <v>8085.1715999999997</v>
      </c>
      <c r="O239" s="2">
        <v>53</v>
      </c>
      <c r="P239" s="2" t="s">
        <v>823</v>
      </c>
      <c r="Q239" s="4">
        <f>IF(AND(tblData[[#This Row],[Readmitted_Flag]]=TRUE,tblData[[#This Row],[Days_to_Readmission]]&lt;=30),1,0)</f>
        <v>1</v>
      </c>
    </row>
    <row r="240" spans="1:17" x14ac:dyDescent="0.4">
      <c r="A240" s="2" t="s">
        <v>238</v>
      </c>
      <c r="B240" s="3">
        <v>45651</v>
      </c>
      <c r="C240" s="3">
        <v>45656</v>
      </c>
      <c r="D240" s="4">
        <f>tblData[[#This Row],[Discharge_Date]]-tblData[[#This Row],[Admission_Date]]</f>
        <v>5</v>
      </c>
      <c r="E240" s="2" t="s">
        <v>802</v>
      </c>
      <c r="F240" s="2" t="s">
        <v>807</v>
      </c>
      <c r="G240" s="2" t="s">
        <v>814</v>
      </c>
      <c r="H240" s="2" t="s">
        <v>820</v>
      </c>
      <c r="I240" s="2" t="b">
        <v>0</v>
      </c>
      <c r="K240" s="2">
        <v>83.8</v>
      </c>
      <c r="L240" s="5">
        <v>39164.559999999998</v>
      </c>
      <c r="M240" s="6">
        <v>0.55700000000000005</v>
      </c>
      <c r="N240" s="5">
        <f>tblData[[#This Row],[Total_Charges_USD]]*tblData[[#This Row],[Quality_Score_Index]]</f>
        <v>21814.659920000002</v>
      </c>
      <c r="O240" s="2">
        <v>65</v>
      </c>
      <c r="P240" s="2" t="s">
        <v>823</v>
      </c>
      <c r="Q240" s="4">
        <f>IF(AND(tblData[[#This Row],[Readmitted_Flag]]=TRUE,tblData[[#This Row],[Days_to_Readmission]]&lt;=30),1,0)</f>
        <v>0</v>
      </c>
    </row>
    <row r="241" spans="1:17" x14ac:dyDescent="0.4">
      <c r="A241" s="2" t="s">
        <v>239</v>
      </c>
      <c r="B241" s="3">
        <v>45547</v>
      </c>
      <c r="C241" s="3">
        <v>45550</v>
      </c>
      <c r="D241" s="4">
        <f>tblData[[#This Row],[Discharge_Date]]-tblData[[#This Row],[Admission_Date]]</f>
        <v>3</v>
      </c>
      <c r="E241" s="2" t="s">
        <v>802</v>
      </c>
      <c r="F241" s="2" t="s">
        <v>812</v>
      </c>
      <c r="G241" s="2" t="s">
        <v>814</v>
      </c>
      <c r="H241" s="2" t="s">
        <v>820</v>
      </c>
      <c r="I241" s="2" t="b">
        <v>0</v>
      </c>
      <c r="K241" s="2">
        <v>84.4</v>
      </c>
      <c r="L241" s="5">
        <v>30682.67</v>
      </c>
      <c r="M241" s="6">
        <v>0.64400000000000002</v>
      </c>
      <c r="N241" s="5">
        <f>tblData[[#This Row],[Total_Charges_USD]]*tblData[[#This Row],[Quality_Score_Index]]</f>
        <v>19759.639479999998</v>
      </c>
      <c r="O241" s="2">
        <v>50</v>
      </c>
      <c r="P241" s="2" t="s">
        <v>822</v>
      </c>
      <c r="Q241" s="4">
        <f>IF(AND(tblData[[#This Row],[Readmitted_Flag]]=TRUE,tblData[[#This Row],[Days_to_Readmission]]&lt;=30),1,0)</f>
        <v>0</v>
      </c>
    </row>
    <row r="242" spans="1:17" x14ac:dyDescent="0.4">
      <c r="A242" s="2" t="s">
        <v>240</v>
      </c>
      <c r="B242" s="3">
        <v>45507</v>
      </c>
      <c r="C242" s="3">
        <v>45514</v>
      </c>
      <c r="D242" s="4">
        <f>tblData[[#This Row],[Discharge_Date]]-tblData[[#This Row],[Admission_Date]]</f>
        <v>7</v>
      </c>
      <c r="E242" s="2" t="s">
        <v>804</v>
      </c>
      <c r="F242" s="2" t="s">
        <v>810</v>
      </c>
      <c r="G242" s="2" t="s">
        <v>814</v>
      </c>
      <c r="H242" s="2" t="s">
        <v>818</v>
      </c>
      <c r="I242" s="2" t="b">
        <v>0</v>
      </c>
      <c r="K242" s="2">
        <v>83.1</v>
      </c>
      <c r="L242" s="5">
        <v>30051.919999999998</v>
      </c>
      <c r="M242" s="6">
        <v>0.69699999999999995</v>
      </c>
      <c r="N242" s="5">
        <f>tblData[[#This Row],[Total_Charges_USD]]*tblData[[#This Row],[Quality_Score_Index]]</f>
        <v>20946.188239999996</v>
      </c>
      <c r="O242" s="2">
        <v>48</v>
      </c>
      <c r="P242" s="2" t="s">
        <v>822</v>
      </c>
      <c r="Q242" s="4">
        <f>IF(AND(tblData[[#This Row],[Readmitted_Flag]]=TRUE,tblData[[#This Row],[Days_to_Readmission]]&lt;=30),1,0)</f>
        <v>0</v>
      </c>
    </row>
    <row r="243" spans="1:17" x14ac:dyDescent="0.4">
      <c r="A243" s="2" t="s">
        <v>241</v>
      </c>
      <c r="B243" s="3">
        <v>45521</v>
      </c>
      <c r="C243" s="3">
        <v>45524</v>
      </c>
      <c r="D243" s="4">
        <f>tblData[[#This Row],[Discharge_Date]]-tblData[[#This Row],[Admission_Date]]</f>
        <v>3</v>
      </c>
      <c r="E243" s="2" t="s">
        <v>803</v>
      </c>
      <c r="F243" s="2" t="s">
        <v>808</v>
      </c>
      <c r="G243" s="2" t="s">
        <v>814</v>
      </c>
      <c r="H243" s="2" t="s">
        <v>819</v>
      </c>
      <c r="I243" s="2" t="b">
        <v>0</v>
      </c>
      <c r="K243" s="2">
        <v>78.599999999999994</v>
      </c>
      <c r="L243" s="5">
        <v>21654.31</v>
      </c>
      <c r="M243" s="6">
        <v>0.65700000000000003</v>
      </c>
      <c r="N243" s="5">
        <f>tblData[[#This Row],[Total_Charges_USD]]*tblData[[#This Row],[Quality_Score_Index]]</f>
        <v>14226.881670000001</v>
      </c>
      <c r="O243" s="2">
        <v>81</v>
      </c>
      <c r="P243" s="2" t="s">
        <v>822</v>
      </c>
      <c r="Q243" s="4">
        <f>IF(AND(tblData[[#This Row],[Readmitted_Flag]]=TRUE,tblData[[#This Row],[Days_to_Readmission]]&lt;=30),1,0)</f>
        <v>0</v>
      </c>
    </row>
    <row r="244" spans="1:17" x14ac:dyDescent="0.4">
      <c r="A244" s="2" t="s">
        <v>242</v>
      </c>
      <c r="B244" s="3">
        <v>45411</v>
      </c>
      <c r="C244" s="3">
        <v>45418</v>
      </c>
      <c r="D244" s="4">
        <f>tblData[[#This Row],[Discharge_Date]]-tblData[[#This Row],[Admission_Date]]</f>
        <v>7</v>
      </c>
      <c r="E244" s="2" t="s">
        <v>805</v>
      </c>
      <c r="F244" s="2" t="s">
        <v>812</v>
      </c>
      <c r="G244" s="2" t="s">
        <v>817</v>
      </c>
      <c r="H244" s="2" t="s">
        <v>819</v>
      </c>
      <c r="I244" s="2" t="b">
        <v>0</v>
      </c>
      <c r="K244" s="2">
        <v>98.5</v>
      </c>
      <c r="L244" s="5">
        <v>25472.13</v>
      </c>
      <c r="M244" s="6">
        <v>0.36799999999999999</v>
      </c>
      <c r="N244" s="5">
        <f>tblData[[#This Row],[Total_Charges_USD]]*tblData[[#This Row],[Quality_Score_Index]]</f>
        <v>9373.743840000001</v>
      </c>
      <c r="O244" s="2">
        <v>48</v>
      </c>
      <c r="P244" s="2" t="s">
        <v>823</v>
      </c>
      <c r="Q244" s="4">
        <f>IF(AND(tblData[[#This Row],[Readmitted_Flag]]=TRUE,tblData[[#This Row],[Days_to_Readmission]]&lt;=30),1,0)</f>
        <v>0</v>
      </c>
    </row>
    <row r="245" spans="1:17" x14ac:dyDescent="0.4">
      <c r="A245" s="2" t="s">
        <v>243</v>
      </c>
      <c r="B245" s="3">
        <v>45091</v>
      </c>
      <c r="C245" s="3">
        <v>45093</v>
      </c>
      <c r="D245" s="4">
        <f>tblData[[#This Row],[Discharge_Date]]-tblData[[#This Row],[Admission_Date]]</f>
        <v>2</v>
      </c>
      <c r="E245" s="2" t="s">
        <v>802</v>
      </c>
      <c r="F245" s="2" t="s">
        <v>808</v>
      </c>
      <c r="G245" s="2" t="s">
        <v>813</v>
      </c>
      <c r="H245" s="2" t="s">
        <v>818</v>
      </c>
      <c r="I245" s="2" t="b">
        <v>0</v>
      </c>
      <c r="K245" s="2">
        <v>88.2</v>
      </c>
      <c r="L245" s="5">
        <v>10555.91</v>
      </c>
      <c r="M245" s="6">
        <v>0.64400000000000002</v>
      </c>
      <c r="N245" s="5">
        <f>tblData[[#This Row],[Total_Charges_USD]]*tblData[[#This Row],[Quality_Score_Index]]</f>
        <v>6798.0060400000002</v>
      </c>
      <c r="O245" s="2">
        <v>57</v>
      </c>
      <c r="P245" s="2" t="s">
        <v>823</v>
      </c>
      <c r="Q245" s="4">
        <f>IF(AND(tblData[[#This Row],[Readmitted_Flag]]=TRUE,tblData[[#This Row],[Days_to_Readmission]]&lt;=30),1,0)</f>
        <v>0</v>
      </c>
    </row>
    <row r="246" spans="1:17" x14ac:dyDescent="0.4">
      <c r="A246" s="2" t="s">
        <v>244</v>
      </c>
      <c r="B246" s="3">
        <v>45510</v>
      </c>
      <c r="C246" s="3">
        <v>45516</v>
      </c>
      <c r="D246" s="4">
        <f>tblData[[#This Row],[Discharge_Date]]-tblData[[#This Row],[Admission_Date]]</f>
        <v>6</v>
      </c>
      <c r="E246" s="2" t="s">
        <v>804</v>
      </c>
      <c r="F246" s="2" t="s">
        <v>809</v>
      </c>
      <c r="G246" s="2" t="s">
        <v>814</v>
      </c>
      <c r="H246" s="2" t="s">
        <v>820</v>
      </c>
      <c r="I246" s="2" t="b">
        <v>0</v>
      </c>
      <c r="K246" s="2">
        <v>97.1</v>
      </c>
      <c r="L246" s="5">
        <v>12353.01</v>
      </c>
      <c r="M246" s="6">
        <v>0.57299999999999995</v>
      </c>
      <c r="N246" s="5">
        <f>tblData[[#This Row],[Total_Charges_USD]]*tblData[[#This Row],[Quality_Score_Index]]</f>
        <v>7078.2747299999992</v>
      </c>
      <c r="O246" s="2">
        <v>38</v>
      </c>
      <c r="P246" s="2" t="s">
        <v>822</v>
      </c>
      <c r="Q246" s="4">
        <f>IF(AND(tblData[[#This Row],[Readmitted_Flag]]=TRUE,tblData[[#This Row],[Days_to_Readmission]]&lt;=30),1,0)</f>
        <v>0</v>
      </c>
    </row>
    <row r="247" spans="1:17" x14ac:dyDescent="0.4">
      <c r="A247" s="2" t="s">
        <v>245</v>
      </c>
      <c r="B247" s="3">
        <v>45401</v>
      </c>
      <c r="C247" s="3">
        <v>45406</v>
      </c>
      <c r="D247" s="4">
        <f>tblData[[#This Row],[Discharge_Date]]-tblData[[#This Row],[Admission_Date]]</f>
        <v>5</v>
      </c>
      <c r="E247" s="2" t="s">
        <v>800</v>
      </c>
      <c r="F247" s="2" t="s">
        <v>809</v>
      </c>
      <c r="G247" s="2" t="s">
        <v>814</v>
      </c>
      <c r="H247" s="2" t="s">
        <v>818</v>
      </c>
      <c r="I247" s="2" t="b">
        <v>1</v>
      </c>
      <c r="J247" s="2">
        <v>21</v>
      </c>
      <c r="K247" s="2">
        <v>73.599999999999994</v>
      </c>
      <c r="L247" s="5">
        <v>33011.22</v>
      </c>
      <c r="M247" s="6">
        <v>0.61199999999999999</v>
      </c>
      <c r="N247" s="5">
        <f>tblData[[#This Row],[Total_Charges_USD]]*tblData[[#This Row],[Quality_Score_Index]]</f>
        <v>20202.86664</v>
      </c>
      <c r="O247" s="2">
        <v>52</v>
      </c>
      <c r="P247" s="2" t="s">
        <v>823</v>
      </c>
      <c r="Q247" s="4">
        <f>IF(AND(tblData[[#This Row],[Readmitted_Flag]]=TRUE,tblData[[#This Row],[Days_to_Readmission]]&lt;=30),1,0)</f>
        <v>1</v>
      </c>
    </row>
    <row r="248" spans="1:17" x14ac:dyDescent="0.4">
      <c r="A248" s="2" t="s">
        <v>246</v>
      </c>
      <c r="B248" s="3">
        <v>45156</v>
      </c>
      <c r="C248" s="3">
        <v>45161</v>
      </c>
      <c r="D248" s="4">
        <f>tblData[[#This Row],[Discharge_Date]]-tblData[[#This Row],[Admission_Date]]</f>
        <v>5</v>
      </c>
      <c r="E248" s="2" t="s">
        <v>803</v>
      </c>
      <c r="F248" s="2" t="s">
        <v>811</v>
      </c>
      <c r="G248" s="2" t="s">
        <v>813</v>
      </c>
      <c r="H248" s="2" t="s">
        <v>820</v>
      </c>
      <c r="I248" s="2" t="b">
        <v>0</v>
      </c>
      <c r="K248" s="2">
        <v>87.9</v>
      </c>
      <c r="L248" s="5">
        <v>15037.69</v>
      </c>
      <c r="M248" s="6">
        <v>0.56100000000000005</v>
      </c>
      <c r="N248" s="5">
        <f>tblData[[#This Row],[Total_Charges_USD]]*tblData[[#This Row],[Quality_Score_Index]]</f>
        <v>8436.1440900000016</v>
      </c>
      <c r="O248" s="2">
        <v>79</v>
      </c>
      <c r="P248" s="2" t="s">
        <v>823</v>
      </c>
      <c r="Q248" s="4">
        <f>IF(AND(tblData[[#This Row],[Readmitted_Flag]]=TRUE,tblData[[#This Row],[Days_to_Readmission]]&lt;=30),1,0)</f>
        <v>0</v>
      </c>
    </row>
    <row r="249" spans="1:17" x14ac:dyDescent="0.4">
      <c r="A249" s="2" t="s">
        <v>247</v>
      </c>
      <c r="B249" s="3">
        <v>45077</v>
      </c>
      <c r="C249" s="3">
        <v>45083</v>
      </c>
      <c r="D249" s="4">
        <f>tblData[[#This Row],[Discharge_Date]]-tblData[[#This Row],[Admission_Date]]</f>
        <v>6</v>
      </c>
      <c r="E249" s="2" t="s">
        <v>805</v>
      </c>
      <c r="F249" s="2" t="s">
        <v>808</v>
      </c>
      <c r="G249" s="2" t="s">
        <v>813</v>
      </c>
      <c r="H249" s="2" t="s">
        <v>820</v>
      </c>
      <c r="I249" s="2" t="b">
        <v>1</v>
      </c>
      <c r="J249" s="2">
        <v>30</v>
      </c>
      <c r="K249" s="2">
        <v>77.900000000000006</v>
      </c>
      <c r="L249" s="5">
        <v>31780.51</v>
      </c>
      <c r="M249" s="6">
        <v>0.59399999999999997</v>
      </c>
      <c r="N249" s="5">
        <f>tblData[[#This Row],[Total_Charges_USD]]*tblData[[#This Row],[Quality_Score_Index]]</f>
        <v>18877.622939999997</v>
      </c>
      <c r="O249" s="2">
        <v>51</v>
      </c>
      <c r="P249" s="2" t="s">
        <v>822</v>
      </c>
      <c r="Q249" s="4">
        <f>IF(AND(tblData[[#This Row],[Readmitted_Flag]]=TRUE,tblData[[#This Row],[Days_to_Readmission]]&lt;=30),1,0)</f>
        <v>1</v>
      </c>
    </row>
    <row r="250" spans="1:17" x14ac:dyDescent="0.4">
      <c r="A250" s="2" t="s">
        <v>248</v>
      </c>
      <c r="B250" s="3">
        <v>45161</v>
      </c>
      <c r="C250" s="3">
        <v>45165</v>
      </c>
      <c r="D250" s="4">
        <f>tblData[[#This Row],[Discharge_Date]]-tblData[[#This Row],[Admission_Date]]</f>
        <v>4</v>
      </c>
      <c r="E250" s="2" t="s">
        <v>805</v>
      </c>
      <c r="F250" s="2" t="s">
        <v>811</v>
      </c>
      <c r="G250" s="2" t="s">
        <v>814</v>
      </c>
      <c r="H250" s="2" t="s">
        <v>820</v>
      </c>
      <c r="I250" s="2" t="b">
        <v>0</v>
      </c>
      <c r="K250" s="2">
        <v>75.2</v>
      </c>
      <c r="L250" s="5">
        <v>28360.92</v>
      </c>
      <c r="M250" s="6">
        <v>0.56200000000000006</v>
      </c>
      <c r="N250" s="5">
        <f>tblData[[#This Row],[Total_Charges_USD]]*tblData[[#This Row],[Quality_Score_Index]]</f>
        <v>15938.83704</v>
      </c>
      <c r="O250" s="2">
        <v>72</v>
      </c>
      <c r="P250" s="2" t="s">
        <v>822</v>
      </c>
      <c r="Q250" s="4">
        <f>IF(AND(tblData[[#This Row],[Readmitted_Flag]]=TRUE,tblData[[#This Row],[Days_to_Readmission]]&lt;=30),1,0)</f>
        <v>0</v>
      </c>
    </row>
    <row r="251" spans="1:17" x14ac:dyDescent="0.4">
      <c r="A251" s="2" t="s">
        <v>249</v>
      </c>
      <c r="B251" s="3">
        <v>45110</v>
      </c>
      <c r="C251" s="3">
        <v>45114</v>
      </c>
      <c r="D251" s="4">
        <f>tblData[[#This Row],[Discharge_Date]]-tblData[[#This Row],[Admission_Date]]</f>
        <v>4</v>
      </c>
      <c r="E251" s="2" t="s">
        <v>800</v>
      </c>
      <c r="F251" s="2" t="s">
        <v>811</v>
      </c>
      <c r="G251" s="2" t="s">
        <v>816</v>
      </c>
      <c r="H251" s="2" t="s">
        <v>818</v>
      </c>
      <c r="I251" s="2" t="b">
        <v>0</v>
      </c>
      <c r="K251" s="2">
        <v>93.9</v>
      </c>
      <c r="L251" s="5">
        <v>27897.49</v>
      </c>
      <c r="M251" s="6">
        <v>0.438</v>
      </c>
      <c r="N251" s="5">
        <f>tblData[[#This Row],[Total_Charges_USD]]*tblData[[#This Row],[Quality_Score_Index]]</f>
        <v>12219.100620000001</v>
      </c>
      <c r="O251" s="2">
        <v>66</v>
      </c>
      <c r="P251" s="2" t="s">
        <v>822</v>
      </c>
      <c r="Q251" s="4">
        <f>IF(AND(tblData[[#This Row],[Readmitted_Flag]]=TRUE,tblData[[#This Row],[Days_to_Readmission]]&lt;=30),1,0)</f>
        <v>0</v>
      </c>
    </row>
    <row r="252" spans="1:17" x14ac:dyDescent="0.4">
      <c r="A252" s="2" t="s">
        <v>250</v>
      </c>
      <c r="B252" s="3">
        <v>45021</v>
      </c>
      <c r="C252" s="3">
        <v>45027</v>
      </c>
      <c r="D252" s="4">
        <f>tblData[[#This Row],[Discharge_Date]]-tblData[[#This Row],[Admission_Date]]</f>
        <v>6</v>
      </c>
      <c r="E252" s="2" t="s">
        <v>804</v>
      </c>
      <c r="F252" s="2" t="s">
        <v>811</v>
      </c>
      <c r="G252" s="2" t="s">
        <v>814</v>
      </c>
      <c r="H252" s="2" t="s">
        <v>820</v>
      </c>
      <c r="I252" s="2" t="b">
        <v>0</v>
      </c>
      <c r="K252" s="2">
        <v>76.7</v>
      </c>
      <c r="L252" s="5">
        <v>37520.03</v>
      </c>
      <c r="M252" s="6">
        <v>0.59399999999999997</v>
      </c>
      <c r="N252" s="5">
        <f>tblData[[#This Row],[Total_Charges_USD]]*tblData[[#This Row],[Quality_Score_Index]]</f>
        <v>22286.897819999998</v>
      </c>
      <c r="O252" s="2">
        <v>53</v>
      </c>
      <c r="P252" s="2" t="s">
        <v>823</v>
      </c>
      <c r="Q252" s="4">
        <f>IF(AND(tblData[[#This Row],[Readmitted_Flag]]=TRUE,tblData[[#This Row],[Days_to_Readmission]]&lt;=30),1,0)</f>
        <v>0</v>
      </c>
    </row>
    <row r="253" spans="1:17" x14ac:dyDescent="0.4">
      <c r="A253" s="2" t="s">
        <v>251</v>
      </c>
      <c r="B253" s="3">
        <v>45242</v>
      </c>
      <c r="C253" s="3">
        <v>45245</v>
      </c>
      <c r="D253" s="4">
        <f>tblData[[#This Row],[Discharge_Date]]-tblData[[#This Row],[Admission_Date]]</f>
        <v>3</v>
      </c>
      <c r="E253" s="2" t="s">
        <v>801</v>
      </c>
      <c r="F253" s="2" t="s">
        <v>807</v>
      </c>
      <c r="G253" s="2" t="s">
        <v>814</v>
      </c>
      <c r="H253" s="2" t="s">
        <v>820</v>
      </c>
      <c r="I253" s="2" t="b">
        <v>0</v>
      </c>
      <c r="K253" s="2">
        <v>75.900000000000006</v>
      </c>
      <c r="L253" s="5">
        <v>4595.17</v>
      </c>
      <c r="M253" s="6">
        <v>0.48299999999999998</v>
      </c>
      <c r="N253" s="5">
        <f>tblData[[#This Row],[Total_Charges_USD]]*tblData[[#This Row],[Quality_Score_Index]]</f>
        <v>2219.46711</v>
      </c>
      <c r="O253" s="2">
        <v>80</v>
      </c>
      <c r="P253" s="2" t="s">
        <v>823</v>
      </c>
      <c r="Q253" s="4">
        <f>IF(AND(tblData[[#This Row],[Readmitted_Flag]]=TRUE,tblData[[#This Row],[Days_to_Readmission]]&lt;=30),1,0)</f>
        <v>0</v>
      </c>
    </row>
    <row r="254" spans="1:17" x14ac:dyDescent="0.4">
      <c r="A254" s="2" t="s">
        <v>252</v>
      </c>
      <c r="B254" s="3">
        <v>44952</v>
      </c>
      <c r="C254" s="3">
        <v>44954</v>
      </c>
      <c r="D254" s="4">
        <f>tblData[[#This Row],[Discharge_Date]]-tblData[[#This Row],[Admission_Date]]</f>
        <v>2</v>
      </c>
      <c r="E254" s="2" t="s">
        <v>802</v>
      </c>
      <c r="F254" s="2" t="s">
        <v>812</v>
      </c>
      <c r="G254" s="2" t="s">
        <v>814</v>
      </c>
      <c r="H254" s="2" t="s">
        <v>819</v>
      </c>
      <c r="I254" s="2" t="b">
        <v>0</v>
      </c>
      <c r="K254" s="2">
        <v>74.099999999999994</v>
      </c>
      <c r="L254" s="5">
        <v>17996.71</v>
      </c>
      <c r="M254" s="6">
        <v>0.42199999999999999</v>
      </c>
      <c r="N254" s="5">
        <f>tblData[[#This Row],[Total_Charges_USD]]*tblData[[#This Row],[Quality_Score_Index]]</f>
        <v>7594.6116199999997</v>
      </c>
      <c r="O254" s="2">
        <v>53</v>
      </c>
      <c r="P254" s="2" t="s">
        <v>823</v>
      </c>
      <c r="Q254" s="4">
        <f>IF(AND(tblData[[#This Row],[Readmitted_Flag]]=TRUE,tblData[[#This Row],[Days_to_Readmission]]&lt;=30),1,0)</f>
        <v>0</v>
      </c>
    </row>
    <row r="255" spans="1:17" x14ac:dyDescent="0.4">
      <c r="A255" s="2" t="s">
        <v>253</v>
      </c>
      <c r="B255" s="3">
        <v>45333</v>
      </c>
      <c r="C255" s="3">
        <v>45337</v>
      </c>
      <c r="D255" s="4">
        <f>tblData[[#This Row],[Discharge_Date]]-tblData[[#This Row],[Admission_Date]]</f>
        <v>4</v>
      </c>
      <c r="E255" s="2" t="s">
        <v>800</v>
      </c>
      <c r="F255" s="2" t="s">
        <v>812</v>
      </c>
      <c r="G255" s="2" t="s">
        <v>816</v>
      </c>
      <c r="H255" s="2" t="s">
        <v>819</v>
      </c>
      <c r="I255" s="2" t="b">
        <v>0</v>
      </c>
      <c r="K255" s="2">
        <v>88.7</v>
      </c>
      <c r="L255" s="5">
        <v>21893.98</v>
      </c>
      <c r="M255" s="6">
        <v>0.42199999999999999</v>
      </c>
      <c r="N255" s="5">
        <f>tblData[[#This Row],[Total_Charges_USD]]*tblData[[#This Row],[Quality_Score_Index]]</f>
        <v>9239.2595600000004</v>
      </c>
      <c r="O255" s="2">
        <v>48</v>
      </c>
      <c r="P255" s="2" t="s">
        <v>823</v>
      </c>
      <c r="Q255" s="4">
        <f>IF(AND(tblData[[#This Row],[Readmitted_Flag]]=TRUE,tblData[[#This Row],[Days_to_Readmission]]&lt;=30),1,0)</f>
        <v>0</v>
      </c>
    </row>
    <row r="256" spans="1:17" x14ac:dyDescent="0.4">
      <c r="A256" s="2" t="s">
        <v>254</v>
      </c>
      <c r="B256" s="3">
        <v>45423</v>
      </c>
      <c r="C256" s="3">
        <v>45427</v>
      </c>
      <c r="D256" s="4">
        <f>tblData[[#This Row],[Discharge_Date]]-tblData[[#This Row],[Admission_Date]]</f>
        <v>4</v>
      </c>
      <c r="E256" s="2" t="s">
        <v>806</v>
      </c>
      <c r="F256" s="2" t="s">
        <v>811</v>
      </c>
      <c r="G256" s="2" t="s">
        <v>816</v>
      </c>
      <c r="H256" s="2" t="s">
        <v>820</v>
      </c>
      <c r="I256" s="2" t="b">
        <v>0</v>
      </c>
      <c r="K256" s="2">
        <v>84.2</v>
      </c>
      <c r="L256" s="5">
        <v>25767.24</v>
      </c>
      <c r="M256" s="6">
        <v>0.56000000000000005</v>
      </c>
      <c r="N256" s="5">
        <f>tblData[[#This Row],[Total_Charges_USD]]*tblData[[#This Row],[Quality_Score_Index]]</f>
        <v>14429.654400000003</v>
      </c>
      <c r="O256" s="2">
        <v>64</v>
      </c>
      <c r="P256" s="2" t="s">
        <v>823</v>
      </c>
      <c r="Q256" s="4">
        <f>IF(AND(tblData[[#This Row],[Readmitted_Flag]]=TRUE,tblData[[#This Row],[Days_to_Readmission]]&lt;=30),1,0)</f>
        <v>0</v>
      </c>
    </row>
    <row r="257" spans="1:17" x14ac:dyDescent="0.4">
      <c r="A257" s="2" t="s">
        <v>255</v>
      </c>
      <c r="B257" s="3">
        <v>44952</v>
      </c>
      <c r="C257" s="3">
        <v>44957</v>
      </c>
      <c r="D257" s="4">
        <f>tblData[[#This Row],[Discharge_Date]]-tblData[[#This Row],[Admission_Date]]</f>
        <v>5</v>
      </c>
      <c r="E257" s="2" t="s">
        <v>803</v>
      </c>
      <c r="F257" s="2" t="s">
        <v>807</v>
      </c>
      <c r="G257" s="2" t="s">
        <v>817</v>
      </c>
      <c r="H257" s="2" t="s">
        <v>820</v>
      </c>
      <c r="I257" s="2" t="b">
        <v>1</v>
      </c>
      <c r="J257" s="2">
        <v>30</v>
      </c>
      <c r="K257" s="2">
        <v>76.5</v>
      </c>
      <c r="L257" s="5">
        <v>25540.240000000002</v>
      </c>
      <c r="M257" s="6">
        <v>0.41699999999999998</v>
      </c>
      <c r="N257" s="5">
        <f>tblData[[#This Row],[Total_Charges_USD]]*tblData[[#This Row],[Quality_Score_Index]]</f>
        <v>10650.28008</v>
      </c>
      <c r="O257" s="2">
        <v>67</v>
      </c>
      <c r="P257" s="2" t="s">
        <v>823</v>
      </c>
      <c r="Q257" s="4">
        <f>IF(AND(tblData[[#This Row],[Readmitted_Flag]]=TRUE,tblData[[#This Row],[Days_to_Readmission]]&lt;=30),1,0)</f>
        <v>1</v>
      </c>
    </row>
    <row r="258" spans="1:17" x14ac:dyDescent="0.4">
      <c r="A258" s="2" t="s">
        <v>256</v>
      </c>
      <c r="B258" s="3">
        <v>45144</v>
      </c>
      <c r="C258" s="3">
        <v>45148</v>
      </c>
      <c r="D258" s="4">
        <f>tblData[[#This Row],[Discharge_Date]]-tblData[[#This Row],[Admission_Date]]</f>
        <v>4</v>
      </c>
      <c r="E258" s="2" t="s">
        <v>802</v>
      </c>
      <c r="F258" s="2" t="s">
        <v>809</v>
      </c>
      <c r="G258" s="2" t="s">
        <v>814</v>
      </c>
      <c r="H258" s="2" t="s">
        <v>818</v>
      </c>
      <c r="I258" s="2" t="b">
        <v>1</v>
      </c>
      <c r="J258" s="2">
        <v>14</v>
      </c>
      <c r="K258" s="2">
        <v>86.4</v>
      </c>
      <c r="L258" s="5">
        <v>10439.790000000001</v>
      </c>
      <c r="M258" s="6">
        <v>0.53600000000000003</v>
      </c>
      <c r="N258" s="5">
        <f>tblData[[#This Row],[Total_Charges_USD]]*tblData[[#This Row],[Quality_Score_Index]]</f>
        <v>5595.7274400000006</v>
      </c>
      <c r="O258" s="2">
        <v>83</v>
      </c>
      <c r="P258" s="2" t="s">
        <v>822</v>
      </c>
      <c r="Q258" s="4">
        <f>IF(AND(tblData[[#This Row],[Readmitted_Flag]]=TRUE,tblData[[#This Row],[Days_to_Readmission]]&lt;=30),1,0)</f>
        <v>1</v>
      </c>
    </row>
    <row r="259" spans="1:17" x14ac:dyDescent="0.4">
      <c r="A259" s="2" t="s">
        <v>257</v>
      </c>
      <c r="B259" s="3">
        <v>45094</v>
      </c>
      <c r="C259" s="3">
        <v>45098</v>
      </c>
      <c r="D259" s="4">
        <f>tblData[[#This Row],[Discharge_Date]]-tblData[[#This Row],[Admission_Date]]</f>
        <v>4</v>
      </c>
      <c r="E259" s="2" t="s">
        <v>800</v>
      </c>
      <c r="F259" s="2" t="s">
        <v>812</v>
      </c>
      <c r="G259" s="2" t="s">
        <v>817</v>
      </c>
      <c r="H259" s="2" t="s">
        <v>818</v>
      </c>
      <c r="I259" s="2" t="b">
        <v>0</v>
      </c>
      <c r="K259" s="2">
        <v>90.1</v>
      </c>
      <c r="L259" s="5">
        <v>4564.9399999999996</v>
      </c>
      <c r="M259" s="6">
        <v>0.69299999999999995</v>
      </c>
      <c r="N259" s="5">
        <f>tblData[[#This Row],[Total_Charges_USD]]*tblData[[#This Row],[Quality_Score_Index]]</f>
        <v>3163.5034199999996</v>
      </c>
      <c r="O259" s="2">
        <v>73</v>
      </c>
      <c r="P259" s="2" t="s">
        <v>823</v>
      </c>
      <c r="Q259" s="4">
        <f>IF(AND(tblData[[#This Row],[Readmitted_Flag]]=TRUE,tblData[[#This Row],[Days_to_Readmission]]&lt;=30),1,0)</f>
        <v>0</v>
      </c>
    </row>
    <row r="260" spans="1:17" x14ac:dyDescent="0.4">
      <c r="A260" s="2" t="s">
        <v>258</v>
      </c>
      <c r="B260" s="3">
        <v>45098</v>
      </c>
      <c r="C260" s="3">
        <v>45104</v>
      </c>
      <c r="D260" s="4">
        <f>tblData[[#This Row],[Discharge_Date]]-tblData[[#This Row],[Admission_Date]]</f>
        <v>6</v>
      </c>
      <c r="E260" s="2" t="s">
        <v>803</v>
      </c>
      <c r="F260" s="2" t="s">
        <v>808</v>
      </c>
      <c r="G260" s="2" t="s">
        <v>814</v>
      </c>
      <c r="H260" s="2" t="s">
        <v>818</v>
      </c>
      <c r="I260" s="2" t="b">
        <v>1</v>
      </c>
      <c r="J260" s="2">
        <v>7</v>
      </c>
      <c r="K260" s="2">
        <v>84.4</v>
      </c>
      <c r="L260" s="5">
        <v>15639.53</v>
      </c>
      <c r="M260" s="6">
        <v>0.61399999999999999</v>
      </c>
      <c r="N260" s="5">
        <f>tblData[[#This Row],[Total_Charges_USD]]*tblData[[#This Row],[Quality_Score_Index]]</f>
        <v>9602.6714200000006</v>
      </c>
      <c r="O260" s="2">
        <v>34</v>
      </c>
      <c r="P260" s="2" t="s">
        <v>823</v>
      </c>
      <c r="Q260" s="4">
        <f>IF(AND(tblData[[#This Row],[Readmitted_Flag]]=TRUE,tblData[[#This Row],[Days_to_Readmission]]&lt;=30),1,0)</f>
        <v>1</v>
      </c>
    </row>
    <row r="261" spans="1:17" x14ac:dyDescent="0.4">
      <c r="A261" s="2" t="s">
        <v>259</v>
      </c>
      <c r="B261" s="3">
        <v>45087</v>
      </c>
      <c r="C261" s="3">
        <v>45090</v>
      </c>
      <c r="D261" s="4">
        <f>tblData[[#This Row],[Discharge_Date]]-tblData[[#This Row],[Admission_Date]]</f>
        <v>3</v>
      </c>
      <c r="E261" s="2" t="s">
        <v>800</v>
      </c>
      <c r="F261" s="2" t="s">
        <v>809</v>
      </c>
      <c r="G261" s="2" t="s">
        <v>814</v>
      </c>
      <c r="H261" s="2" t="s">
        <v>818</v>
      </c>
      <c r="I261" s="2" t="b">
        <v>1</v>
      </c>
      <c r="J261" s="2">
        <v>21</v>
      </c>
      <c r="K261" s="2">
        <v>82.1</v>
      </c>
      <c r="L261" s="5">
        <v>8951.9599999999991</v>
      </c>
      <c r="M261" s="6">
        <v>0.63400000000000001</v>
      </c>
      <c r="N261" s="5">
        <f>tblData[[#This Row],[Total_Charges_USD]]*tblData[[#This Row],[Quality_Score_Index]]</f>
        <v>5675.5426399999997</v>
      </c>
      <c r="O261" s="2">
        <v>65</v>
      </c>
      <c r="P261" s="2" t="s">
        <v>822</v>
      </c>
      <c r="Q261" s="4">
        <f>IF(AND(tblData[[#This Row],[Readmitted_Flag]]=TRUE,tblData[[#This Row],[Days_to_Readmission]]&lt;=30),1,0)</f>
        <v>1</v>
      </c>
    </row>
    <row r="262" spans="1:17" x14ac:dyDescent="0.4">
      <c r="A262" s="2" t="s">
        <v>260</v>
      </c>
      <c r="B262" s="3">
        <v>45642</v>
      </c>
      <c r="C262" s="3">
        <v>45647</v>
      </c>
      <c r="D262" s="4">
        <f>tblData[[#This Row],[Discharge_Date]]-tblData[[#This Row],[Admission_Date]]</f>
        <v>5</v>
      </c>
      <c r="E262" s="2" t="s">
        <v>803</v>
      </c>
      <c r="F262" s="2" t="s">
        <v>808</v>
      </c>
      <c r="G262" s="2" t="s">
        <v>814</v>
      </c>
      <c r="H262" s="2" t="s">
        <v>818</v>
      </c>
      <c r="I262" s="2" t="b">
        <v>1</v>
      </c>
      <c r="J262" s="2">
        <v>30</v>
      </c>
      <c r="K262" s="2">
        <v>82.1</v>
      </c>
      <c r="L262" s="5">
        <v>24128.71</v>
      </c>
      <c r="M262" s="6">
        <v>0.39700000000000002</v>
      </c>
      <c r="N262" s="5">
        <f>tblData[[#This Row],[Total_Charges_USD]]*tblData[[#This Row],[Quality_Score_Index]]</f>
        <v>9579.0978699999996</v>
      </c>
      <c r="O262" s="2">
        <v>58</v>
      </c>
      <c r="P262" s="2" t="s">
        <v>822</v>
      </c>
      <c r="Q262" s="4">
        <f>IF(AND(tblData[[#This Row],[Readmitted_Flag]]=TRUE,tblData[[#This Row],[Days_to_Readmission]]&lt;=30),1,0)</f>
        <v>1</v>
      </c>
    </row>
    <row r="263" spans="1:17" x14ac:dyDescent="0.4">
      <c r="A263" s="2" t="s">
        <v>261</v>
      </c>
      <c r="B263" s="3">
        <v>45182</v>
      </c>
      <c r="C263" s="3">
        <v>45186</v>
      </c>
      <c r="D263" s="4">
        <f>tblData[[#This Row],[Discharge_Date]]-tblData[[#This Row],[Admission_Date]]</f>
        <v>4</v>
      </c>
      <c r="E263" s="2" t="s">
        <v>806</v>
      </c>
      <c r="F263" s="2" t="s">
        <v>809</v>
      </c>
      <c r="G263" s="2" t="s">
        <v>814</v>
      </c>
      <c r="H263" s="2" t="s">
        <v>820</v>
      </c>
      <c r="I263" s="2" t="b">
        <v>0</v>
      </c>
      <c r="K263" s="2">
        <v>87.1</v>
      </c>
      <c r="L263" s="5">
        <v>27301.35</v>
      </c>
      <c r="M263" s="6">
        <v>0.47799999999999998</v>
      </c>
      <c r="N263" s="5">
        <f>tblData[[#This Row],[Total_Charges_USD]]*tblData[[#This Row],[Quality_Score_Index]]</f>
        <v>13050.045299999998</v>
      </c>
      <c r="O263" s="2">
        <v>56</v>
      </c>
      <c r="P263" s="2" t="s">
        <v>822</v>
      </c>
      <c r="Q263" s="4">
        <f>IF(AND(tblData[[#This Row],[Readmitted_Flag]]=TRUE,tblData[[#This Row],[Days_to_Readmission]]&lt;=30),1,0)</f>
        <v>0</v>
      </c>
    </row>
    <row r="264" spans="1:17" x14ac:dyDescent="0.4">
      <c r="A264" s="2" t="s">
        <v>262</v>
      </c>
      <c r="B264" s="3">
        <v>45110</v>
      </c>
      <c r="C264" s="3">
        <v>45112</v>
      </c>
      <c r="D264" s="4">
        <f>tblData[[#This Row],[Discharge_Date]]-tblData[[#This Row],[Admission_Date]]</f>
        <v>2</v>
      </c>
      <c r="E264" s="2" t="s">
        <v>802</v>
      </c>
      <c r="F264" s="2" t="s">
        <v>810</v>
      </c>
      <c r="G264" s="2" t="s">
        <v>814</v>
      </c>
      <c r="H264" s="2" t="s">
        <v>818</v>
      </c>
      <c r="I264" s="2" t="b">
        <v>0</v>
      </c>
      <c r="K264" s="2">
        <v>88.6</v>
      </c>
      <c r="L264" s="5">
        <v>39213.22</v>
      </c>
      <c r="M264" s="6">
        <v>0.57199999999999995</v>
      </c>
      <c r="N264" s="5">
        <f>tblData[[#This Row],[Total_Charges_USD]]*tblData[[#This Row],[Quality_Score_Index]]</f>
        <v>22429.96184</v>
      </c>
      <c r="O264" s="2">
        <v>37</v>
      </c>
      <c r="P264" s="2" t="s">
        <v>822</v>
      </c>
      <c r="Q264" s="4">
        <f>IF(AND(tblData[[#This Row],[Readmitted_Flag]]=TRUE,tblData[[#This Row],[Days_to_Readmission]]&lt;=30),1,0)</f>
        <v>0</v>
      </c>
    </row>
    <row r="265" spans="1:17" x14ac:dyDescent="0.4">
      <c r="A265" s="2" t="s">
        <v>263</v>
      </c>
      <c r="B265" s="3">
        <v>45065</v>
      </c>
      <c r="C265" s="3">
        <v>45070</v>
      </c>
      <c r="D265" s="4">
        <f>tblData[[#This Row],[Discharge_Date]]-tblData[[#This Row],[Admission_Date]]</f>
        <v>5</v>
      </c>
      <c r="E265" s="2" t="s">
        <v>804</v>
      </c>
      <c r="F265" s="2" t="s">
        <v>808</v>
      </c>
      <c r="G265" s="2" t="s">
        <v>814</v>
      </c>
      <c r="H265" s="2" t="s">
        <v>821</v>
      </c>
      <c r="I265" s="2" t="b">
        <v>0</v>
      </c>
      <c r="K265" s="2">
        <v>100</v>
      </c>
      <c r="L265" s="5">
        <v>24958.68</v>
      </c>
      <c r="M265" s="6">
        <v>0.38100000000000001</v>
      </c>
      <c r="N265" s="5">
        <f>tblData[[#This Row],[Total_Charges_USD]]*tblData[[#This Row],[Quality_Score_Index]]</f>
        <v>9509.2570799999994</v>
      </c>
      <c r="O265" s="2">
        <v>61</v>
      </c>
      <c r="P265" s="2" t="s">
        <v>823</v>
      </c>
      <c r="Q265" s="4">
        <f>IF(AND(tblData[[#This Row],[Readmitted_Flag]]=TRUE,tblData[[#This Row],[Days_to_Readmission]]&lt;=30),1,0)</f>
        <v>0</v>
      </c>
    </row>
    <row r="266" spans="1:17" x14ac:dyDescent="0.4">
      <c r="A266" s="2" t="s">
        <v>264</v>
      </c>
      <c r="B266" s="3">
        <v>45174</v>
      </c>
      <c r="C266" s="3">
        <v>45180</v>
      </c>
      <c r="D266" s="4">
        <f>tblData[[#This Row],[Discharge_Date]]-tblData[[#This Row],[Admission_Date]]</f>
        <v>6</v>
      </c>
      <c r="E266" s="2" t="s">
        <v>802</v>
      </c>
      <c r="F266" s="2" t="s">
        <v>807</v>
      </c>
      <c r="G266" s="2" t="s">
        <v>815</v>
      </c>
      <c r="H266" s="2" t="s">
        <v>818</v>
      </c>
      <c r="I266" s="2" t="b">
        <v>0</v>
      </c>
      <c r="K266" s="2">
        <v>89.3</v>
      </c>
      <c r="L266" s="5">
        <v>35130.269999999997</v>
      </c>
      <c r="M266" s="6">
        <v>0.36699999999999999</v>
      </c>
      <c r="N266" s="5">
        <f>tblData[[#This Row],[Total_Charges_USD]]*tblData[[#This Row],[Quality_Score_Index]]</f>
        <v>12892.809089999999</v>
      </c>
      <c r="O266" s="2">
        <v>46</v>
      </c>
      <c r="P266" s="2" t="s">
        <v>822</v>
      </c>
      <c r="Q266" s="4">
        <f>IF(AND(tblData[[#This Row],[Readmitted_Flag]]=TRUE,tblData[[#This Row],[Days_to_Readmission]]&lt;=30),1,0)</f>
        <v>0</v>
      </c>
    </row>
    <row r="267" spans="1:17" x14ac:dyDescent="0.4">
      <c r="A267" s="2" t="s">
        <v>265</v>
      </c>
      <c r="B267" s="3">
        <v>45464</v>
      </c>
      <c r="C267" s="3">
        <v>45470</v>
      </c>
      <c r="D267" s="4">
        <f>tblData[[#This Row],[Discharge_Date]]-tblData[[#This Row],[Admission_Date]]</f>
        <v>6</v>
      </c>
      <c r="E267" s="2" t="s">
        <v>802</v>
      </c>
      <c r="F267" s="2" t="s">
        <v>808</v>
      </c>
      <c r="G267" s="2" t="s">
        <v>814</v>
      </c>
      <c r="H267" s="2" t="s">
        <v>818</v>
      </c>
      <c r="I267" s="2" t="b">
        <v>0</v>
      </c>
      <c r="K267" s="2">
        <v>88.1</v>
      </c>
      <c r="L267" s="5">
        <v>11721.65</v>
      </c>
      <c r="M267" s="6">
        <v>0.371</v>
      </c>
      <c r="N267" s="5">
        <f>tblData[[#This Row],[Total_Charges_USD]]*tblData[[#This Row],[Quality_Score_Index]]</f>
        <v>4348.7321499999998</v>
      </c>
      <c r="O267" s="2">
        <v>54</v>
      </c>
      <c r="P267" s="2" t="s">
        <v>823</v>
      </c>
      <c r="Q267" s="4">
        <f>IF(AND(tblData[[#This Row],[Readmitted_Flag]]=TRUE,tblData[[#This Row],[Days_to_Readmission]]&lt;=30),1,0)</f>
        <v>0</v>
      </c>
    </row>
    <row r="268" spans="1:17" x14ac:dyDescent="0.4">
      <c r="A268" s="2" t="s">
        <v>266</v>
      </c>
      <c r="B268" s="3">
        <v>45333</v>
      </c>
      <c r="C268" s="3">
        <v>45335</v>
      </c>
      <c r="D268" s="4">
        <f>tblData[[#This Row],[Discharge_Date]]-tblData[[#This Row],[Admission_Date]]</f>
        <v>2</v>
      </c>
      <c r="E268" s="2" t="s">
        <v>806</v>
      </c>
      <c r="F268" s="2" t="s">
        <v>809</v>
      </c>
      <c r="G268" s="2" t="s">
        <v>814</v>
      </c>
      <c r="H268" s="2" t="s">
        <v>818</v>
      </c>
      <c r="I268" s="2" t="b">
        <v>0</v>
      </c>
      <c r="K268" s="2">
        <v>95.4</v>
      </c>
      <c r="L268" s="5">
        <v>21101.85</v>
      </c>
      <c r="M268" s="6">
        <v>0.51</v>
      </c>
      <c r="N268" s="5">
        <f>tblData[[#This Row],[Total_Charges_USD]]*tblData[[#This Row],[Quality_Score_Index]]</f>
        <v>10761.943499999999</v>
      </c>
      <c r="O268" s="2">
        <v>43</v>
      </c>
      <c r="P268" s="2" t="s">
        <v>822</v>
      </c>
      <c r="Q268" s="4">
        <f>IF(AND(tblData[[#This Row],[Readmitted_Flag]]=TRUE,tblData[[#This Row],[Days_to_Readmission]]&lt;=30),1,0)</f>
        <v>0</v>
      </c>
    </row>
    <row r="269" spans="1:17" x14ac:dyDescent="0.4">
      <c r="A269" s="2" t="s">
        <v>267</v>
      </c>
      <c r="B269" s="3">
        <v>45331</v>
      </c>
      <c r="C269" s="3">
        <v>45343</v>
      </c>
      <c r="D269" s="4">
        <f>tblData[[#This Row],[Discharge_Date]]-tblData[[#This Row],[Admission_Date]]</f>
        <v>12</v>
      </c>
      <c r="E269" s="2" t="s">
        <v>802</v>
      </c>
      <c r="F269" s="2" t="s">
        <v>808</v>
      </c>
      <c r="G269" s="2" t="s">
        <v>814</v>
      </c>
      <c r="H269" s="2" t="s">
        <v>818</v>
      </c>
      <c r="I269" s="2" t="b">
        <v>0</v>
      </c>
      <c r="K269" s="2">
        <v>82.7</v>
      </c>
      <c r="L269" s="5">
        <v>14094.54</v>
      </c>
      <c r="M269" s="6">
        <v>0.42</v>
      </c>
      <c r="N269" s="5">
        <f>tblData[[#This Row],[Total_Charges_USD]]*tblData[[#This Row],[Quality_Score_Index]]</f>
        <v>5919.7067999999999</v>
      </c>
      <c r="O269" s="2">
        <v>77</v>
      </c>
      <c r="P269" s="2" t="s">
        <v>823</v>
      </c>
      <c r="Q269" s="4">
        <f>IF(AND(tblData[[#This Row],[Readmitted_Flag]]=TRUE,tblData[[#This Row],[Days_to_Readmission]]&lt;=30),1,0)</f>
        <v>0</v>
      </c>
    </row>
    <row r="270" spans="1:17" x14ac:dyDescent="0.4">
      <c r="A270" s="2" t="s">
        <v>268</v>
      </c>
      <c r="B270" s="3">
        <v>45438</v>
      </c>
      <c r="C270" s="3">
        <v>45441</v>
      </c>
      <c r="D270" s="4">
        <f>tblData[[#This Row],[Discharge_Date]]-tblData[[#This Row],[Admission_Date]]</f>
        <v>3</v>
      </c>
      <c r="E270" s="2" t="s">
        <v>802</v>
      </c>
      <c r="F270" s="2" t="s">
        <v>807</v>
      </c>
      <c r="G270" s="2" t="s">
        <v>816</v>
      </c>
      <c r="H270" s="2" t="s">
        <v>819</v>
      </c>
      <c r="I270" s="2" t="b">
        <v>1</v>
      </c>
      <c r="J270" s="2">
        <v>21</v>
      </c>
      <c r="K270" s="2">
        <v>100</v>
      </c>
      <c r="L270" s="5">
        <v>30788.94</v>
      </c>
      <c r="M270" s="6">
        <v>0.67900000000000005</v>
      </c>
      <c r="N270" s="5">
        <f>tblData[[#This Row],[Total_Charges_USD]]*tblData[[#This Row],[Quality_Score_Index]]</f>
        <v>20905.690259999999</v>
      </c>
      <c r="O270" s="2">
        <v>87</v>
      </c>
      <c r="P270" s="2" t="s">
        <v>822</v>
      </c>
      <c r="Q270" s="4">
        <f>IF(AND(tblData[[#This Row],[Readmitted_Flag]]=TRUE,tblData[[#This Row],[Days_to_Readmission]]&lt;=30),1,0)</f>
        <v>1</v>
      </c>
    </row>
    <row r="271" spans="1:17" x14ac:dyDescent="0.4">
      <c r="A271" s="2" t="s">
        <v>269</v>
      </c>
      <c r="B271" s="3">
        <v>45568</v>
      </c>
      <c r="C271" s="3">
        <v>45570</v>
      </c>
      <c r="D271" s="4">
        <f>tblData[[#This Row],[Discharge_Date]]-tblData[[#This Row],[Admission_Date]]</f>
        <v>2</v>
      </c>
      <c r="E271" s="2" t="s">
        <v>804</v>
      </c>
      <c r="F271" s="2" t="s">
        <v>812</v>
      </c>
      <c r="G271" s="2" t="s">
        <v>814</v>
      </c>
      <c r="H271" s="2" t="s">
        <v>819</v>
      </c>
      <c r="I271" s="2" t="b">
        <v>0</v>
      </c>
      <c r="K271" s="2">
        <v>80.5</v>
      </c>
      <c r="L271" s="5">
        <v>12302.18</v>
      </c>
      <c r="M271" s="6">
        <v>0.55700000000000005</v>
      </c>
      <c r="N271" s="5">
        <f>tblData[[#This Row],[Total_Charges_USD]]*tblData[[#This Row],[Quality_Score_Index]]</f>
        <v>6852.314260000001</v>
      </c>
      <c r="O271" s="2">
        <v>80</v>
      </c>
      <c r="P271" s="2" t="s">
        <v>822</v>
      </c>
      <c r="Q271" s="4">
        <f>IF(AND(tblData[[#This Row],[Readmitted_Flag]]=TRUE,tblData[[#This Row],[Days_to_Readmission]]&lt;=30),1,0)</f>
        <v>0</v>
      </c>
    </row>
    <row r="272" spans="1:17" x14ac:dyDescent="0.4">
      <c r="A272" s="2" t="s">
        <v>270</v>
      </c>
      <c r="B272" s="3">
        <v>45517</v>
      </c>
      <c r="C272" s="3">
        <v>45525</v>
      </c>
      <c r="D272" s="4">
        <f>tblData[[#This Row],[Discharge_Date]]-tblData[[#This Row],[Admission_Date]]</f>
        <v>8</v>
      </c>
      <c r="E272" s="2" t="s">
        <v>803</v>
      </c>
      <c r="F272" s="2" t="s">
        <v>809</v>
      </c>
      <c r="G272" s="2" t="s">
        <v>816</v>
      </c>
      <c r="H272" s="2" t="s">
        <v>818</v>
      </c>
      <c r="I272" s="2" t="b">
        <v>0</v>
      </c>
      <c r="K272" s="2">
        <v>81.900000000000006</v>
      </c>
      <c r="L272" s="5">
        <v>9290.18</v>
      </c>
      <c r="M272" s="6">
        <v>0.48199999999999998</v>
      </c>
      <c r="N272" s="5">
        <f>tblData[[#This Row],[Total_Charges_USD]]*tblData[[#This Row],[Quality_Score_Index]]</f>
        <v>4477.8667599999999</v>
      </c>
      <c r="O272" s="2">
        <v>89</v>
      </c>
      <c r="P272" s="2" t="s">
        <v>822</v>
      </c>
      <c r="Q272" s="4">
        <f>IF(AND(tblData[[#This Row],[Readmitted_Flag]]=TRUE,tblData[[#This Row],[Days_to_Readmission]]&lt;=30),1,0)</f>
        <v>0</v>
      </c>
    </row>
    <row r="273" spans="1:17" x14ac:dyDescent="0.4">
      <c r="A273" s="2" t="s">
        <v>271</v>
      </c>
      <c r="B273" s="3">
        <v>45553</v>
      </c>
      <c r="C273" s="3">
        <v>45558</v>
      </c>
      <c r="D273" s="4">
        <f>tblData[[#This Row],[Discharge_Date]]-tblData[[#This Row],[Admission_Date]]</f>
        <v>5</v>
      </c>
      <c r="E273" s="2" t="s">
        <v>800</v>
      </c>
      <c r="F273" s="2" t="s">
        <v>809</v>
      </c>
      <c r="G273" s="2" t="s">
        <v>814</v>
      </c>
      <c r="H273" s="2" t="s">
        <v>818</v>
      </c>
      <c r="I273" s="2" t="b">
        <v>0</v>
      </c>
      <c r="K273" s="2">
        <v>86.6</v>
      </c>
      <c r="L273" s="5">
        <v>27672.71</v>
      </c>
      <c r="M273" s="6">
        <v>0.48099999999999998</v>
      </c>
      <c r="N273" s="5">
        <f>tblData[[#This Row],[Total_Charges_USD]]*tblData[[#This Row],[Quality_Score_Index]]</f>
        <v>13310.573509999998</v>
      </c>
      <c r="O273" s="2">
        <v>70</v>
      </c>
      <c r="P273" s="2" t="s">
        <v>823</v>
      </c>
      <c r="Q273" s="4">
        <f>IF(AND(tblData[[#This Row],[Readmitted_Flag]]=TRUE,tblData[[#This Row],[Days_to_Readmission]]&lt;=30),1,0)</f>
        <v>0</v>
      </c>
    </row>
    <row r="274" spans="1:17" x14ac:dyDescent="0.4">
      <c r="A274" s="2" t="s">
        <v>272</v>
      </c>
      <c r="B274" s="3">
        <v>45052</v>
      </c>
      <c r="C274" s="3">
        <v>45062</v>
      </c>
      <c r="D274" s="4">
        <f>tblData[[#This Row],[Discharge_Date]]-tblData[[#This Row],[Admission_Date]]</f>
        <v>10</v>
      </c>
      <c r="E274" s="2" t="s">
        <v>805</v>
      </c>
      <c r="F274" s="2" t="s">
        <v>811</v>
      </c>
      <c r="G274" s="2" t="s">
        <v>814</v>
      </c>
      <c r="H274" s="2" t="s">
        <v>820</v>
      </c>
      <c r="I274" s="2" t="b">
        <v>0</v>
      </c>
      <c r="K274" s="2">
        <v>85.6</v>
      </c>
      <c r="L274" s="5">
        <v>18764.18</v>
      </c>
      <c r="M274" s="6">
        <v>0.56799999999999995</v>
      </c>
      <c r="N274" s="5">
        <f>tblData[[#This Row],[Total_Charges_USD]]*tblData[[#This Row],[Quality_Score_Index]]</f>
        <v>10658.054239999999</v>
      </c>
      <c r="O274" s="2">
        <v>69</v>
      </c>
      <c r="P274" s="2" t="s">
        <v>822</v>
      </c>
      <c r="Q274" s="4">
        <f>IF(AND(tblData[[#This Row],[Readmitted_Flag]]=TRUE,tblData[[#This Row],[Days_to_Readmission]]&lt;=30),1,0)</f>
        <v>0</v>
      </c>
    </row>
    <row r="275" spans="1:17" x14ac:dyDescent="0.4">
      <c r="A275" s="2" t="s">
        <v>273</v>
      </c>
      <c r="B275" s="3">
        <v>45256</v>
      </c>
      <c r="C275" s="3">
        <v>45265</v>
      </c>
      <c r="D275" s="4">
        <f>tblData[[#This Row],[Discharge_Date]]-tblData[[#This Row],[Admission_Date]]</f>
        <v>9</v>
      </c>
      <c r="E275" s="2" t="s">
        <v>801</v>
      </c>
      <c r="F275" s="2" t="s">
        <v>808</v>
      </c>
      <c r="G275" s="2" t="s">
        <v>816</v>
      </c>
      <c r="H275" s="2" t="s">
        <v>820</v>
      </c>
      <c r="I275" s="2" t="b">
        <v>0</v>
      </c>
      <c r="K275" s="2">
        <v>100</v>
      </c>
      <c r="L275" s="5">
        <v>5164.1499999999996</v>
      </c>
      <c r="M275" s="6">
        <v>0.66800000000000004</v>
      </c>
      <c r="N275" s="5">
        <f>tblData[[#This Row],[Total_Charges_USD]]*tblData[[#This Row],[Quality_Score_Index]]</f>
        <v>3449.6522</v>
      </c>
      <c r="O275" s="2">
        <v>42</v>
      </c>
      <c r="P275" s="2" t="s">
        <v>823</v>
      </c>
      <c r="Q275" s="4">
        <f>IF(AND(tblData[[#This Row],[Readmitted_Flag]]=TRUE,tblData[[#This Row],[Days_to_Readmission]]&lt;=30),1,0)</f>
        <v>0</v>
      </c>
    </row>
    <row r="276" spans="1:17" x14ac:dyDescent="0.4">
      <c r="A276" s="2" t="s">
        <v>274</v>
      </c>
      <c r="B276" s="3">
        <v>45353</v>
      </c>
      <c r="C276" s="3">
        <v>45357</v>
      </c>
      <c r="D276" s="4">
        <f>tblData[[#This Row],[Discharge_Date]]-tblData[[#This Row],[Admission_Date]]</f>
        <v>4</v>
      </c>
      <c r="E276" s="2" t="s">
        <v>806</v>
      </c>
      <c r="F276" s="2" t="s">
        <v>808</v>
      </c>
      <c r="G276" s="2" t="s">
        <v>814</v>
      </c>
      <c r="H276" s="2" t="s">
        <v>818</v>
      </c>
      <c r="I276" s="2" t="b">
        <v>0</v>
      </c>
      <c r="K276" s="2">
        <v>68.400000000000006</v>
      </c>
      <c r="L276" s="5">
        <v>31280.87</v>
      </c>
      <c r="M276" s="6">
        <v>0.61699999999999999</v>
      </c>
      <c r="N276" s="5">
        <f>tblData[[#This Row],[Total_Charges_USD]]*tblData[[#This Row],[Quality_Score_Index]]</f>
        <v>19300.29679</v>
      </c>
      <c r="O276" s="2">
        <v>75</v>
      </c>
      <c r="P276" s="2" t="s">
        <v>823</v>
      </c>
      <c r="Q276" s="4">
        <f>IF(AND(tblData[[#This Row],[Readmitted_Flag]]=TRUE,tblData[[#This Row],[Days_to_Readmission]]&lt;=30),1,0)</f>
        <v>0</v>
      </c>
    </row>
    <row r="277" spans="1:17" x14ac:dyDescent="0.4">
      <c r="A277" s="2" t="s">
        <v>275</v>
      </c>
      <c r="B277" s="3">
        <v>45099</v>
      </c>
      <c r="C277" s="3">
        <v>45107</v>
      </c>
      <c r="D277" s="4">
        <f>tblData[[#This Row],[Discharge_Date]]-tblData[[#This Row],[Admission_Date]]</f>
        <v>8</v>
      </c>
      <c r="E277" s="2" t="s">
        <v>805</v>
      </c>
      <c r="F277" s="2" t="s">
        <v>808</v>
      </c>
      <c r="G277" s="2" t="s">
        <v>814</v>
      </c>
      <c r="H277" s="2" t="s">
        <v>820</v>
      </c>
      <c r="I277" s="2" t="b">
        <v>0</v>
      </c>
      <c r="K277" s="2">
        <v>77.3</v>
      </c>
      <c r="L277" s="5">
        <v>7835.55</v>
      </c>
      <c r="M277" s="6">
        <v>0.64500000000000002</v>
      </c>
      <c r="N277" s="5">
        <f>tblData[[#This Row],[Total_Charges_USD]]*tblData[[#This Row],[Quality_Score_Index]]</f>
        <v>5053.9297500000002</v>
      </c>
      <c r="O277" s="2">
        <v>81</v>
      </c>
      <c r="P277" s="2" t="s">
        <v>823</v>
      </c>
      <c r="Q277" s="4">
        <f>IF(AND(tblData[[#This Row],[Readmitted_Flag]]=TRUE,tblData[[#This Row],[Days_to_Readmission]]&lt;=30),1,0)</f>
        <v>0</v>
      </c>
    </row>
    <row r="278" spans="1:17" x14ac:dyDescent="0.4">
      <c r="A278" s="2" t="s">
        <v>276</v>
      </c>
      <c r="B278" s="3">
        <v>45590</v>
      </c>
      <c r="C278" s="3">
        <v>45596</v>
      </c>
      <c r="D278" s="4">
        <f>tblData[[#This Row],[Discharge_Date]]-tblData[[#This Row],[Admission_Date]]</f>
        <v>6</v>
      </c>
      <c r="E278" s="2" t="s">
        <v>803</v>
      </c>
      <c r="F278" s="2" t="s">
        <v>808</v>
      </c>
      <c r="G278" s="2" t="s">
        <v>816</v>
      </c>
      <c r="H278" s="2" t="s">
        <v>820</v>
      </c>
      <c r="I278" s="2" t="b">
        <v>1</v>
      </c>
      <c r="J278" s="2">
        <v>14</v>
      </c>
      <c r="K278" s="2">
        <v>93.8</v>
      </c>
      <c r="L278" s="5">
        <v>19913.22</v>
      </c>
      <c r="M278" s="6">
        <v>0.54600000000000004</v>
      </c>
      <c r="N278" s="5">
        <f>tblData[[#This Row],[Total_Charges_USD]]*tblData[[#This Row],[Quality_Score_Index]]</f>
        <v>10872.618120000001</v>
      </c>
      <c r="O278" s="2">
        <v>44</v>
      </c>
      <c r="P278" s="2" t="s">
        <v>823</v>
      </c>
      <c r="Q278" s="4">
        <f>IF(AND(tblData[[#This Row],[Readmitted_Flag]]=TRUE,tblData[[#This Row],[Days_to_Readmission]]&lt;=30),1,0)</f>
        <v>1</v>
      </c>
    </row>
    <row r="279" spans="1:17" x14ac:dyDescent="0.4">
      <c r="A279" s="2" t="s">
        <v>277</v>
      </c>
      <c r="B279" s="3">
        <v>45381</v>
      </c>
      <c r="C279" s="3">
        <v>45385</v>
      </c>
      <c r="D279" s="4">
        <f>tblData[[#This Row],[Discharge_Date]]-tblData[[#This Row],[Admission_Date]]</f>
        <v>4</v>
      </c>
      <c r="E279" s="2" t="s">
        <v>806</v>
      </c>
      <c r="F279" s="2" t="s">
        <v>808</v>
      </c>
      <c r="G279" s="2" t="s">
        <v>813</v>
      </c>
      <c r="H279" s="2" t="s">
        <v>818</v>
      </c>
      <c r="I279" s="2" t="b">
        <v>0</v>
      </c>
      <c r="K279" s="2">
        <v>93.2</v>
      </c>
      <c r="L279" s="5">
        <v>7914.66</v>
      </c>
      <c r="M279" s="6">
        <v>0.50600000000000001</v>
      </c>
      <c r="N279" s="5">
        <f>tblData[[#This Row],[Total_Charges_USD]]*tblData[[#This Row],[Quality_Score_Index]]</f>
        <v>4004.8179599999999</v>
      </c>
      <c r="O279" s="2">
        <v>83</v>
      </c>
      <c r="P279" s="2" t="s">
        <v>822</v>
      </c>
      <c r="Q279" s="4">
        <f>IF(AND(tblData[[#This Row],[Readmitted_Flag]]=TRUE,tblData[[#This Row],[Days_to_Readmission]]&lt;=30),1,0)</f>
        <v>0</v>
      </c>
    </row>
    <row r="280" spans="1:17" x14ac:dyDescent="0.4">
      <c r="A280" s="2" t="s">
        <v>278</v>
      </c>
      <c r="B280" s="3">
        <v>45531</v>
      </c>
      <c r="C280" s="3">
        <v>45536</v>
      </c>
      <c r="D280" s="4">
        <f>tblData[[#This Row],[Discharge_Date]]-tblData[[#This Row],[Admission_Date]]</f>
        <v>5</v>
      </c>
      <c r="E280" s="2" t="s">
        <v>805</v>
      </c>
      <c r="F280" s="2" t="s">
        <v>812</v>
      </c>
      <c r="G280" s="2" t="s">
        <v>814</v>
      </c>
      <c r="H280" s="2" t="s">
        <v>820</v>
      </c>
      <c r="I280" s="2" t="b">
        <v>1</v>
      </c>
      <c r="J280" s="2">
        <v>21</v>
      </c>
      <c r="K280" s="2">
        <v>94</v>
      </c>
      <c r="L280" s="5">
        <v>36065.86</v>
      </c>
      <c r="M280" s="6">
        <v>0.45400000000000001</v>
      </c>
      <c r="N280" s="5">
        <f>tblData[[#This Row],[Total_Charges_USD]]*tblData[[#This Row],[Quality_Score_Index]]</f>
        <v>16373.900440000001</v>
      </c>
      <c r="O280" s="2">
        <v>48</v>
      </c>
      <c r="P280" s="2" t="s">
        <v>823</v>
      </c>
      <c r="Q280" s="4">
        <f>IF(AND(tblData[[#This Row],[Readmitted_Flag]]=TRUE,tblData[[#This Row],[Days_to_Readmission]]&lt;=30),1,0)</f>
        <v>1</v>
      </c>
    </row>
    <row r="281" spans="1:17" x14ac:dyDescent="0.4">
      <c r="A281" s="2" t="s">
        <v>279</v>
      </c>
      <c r="B281" s="3">
        <v>45393</v>
      </c>
      <c r="C281" s="3">
        <v>45401</v>
      </c>
      <c r="D281" s="4">
        <f>tblData[[#This Row],[Discharge_Date]]-tblData[[#This Row],[Admission_Date]]</f>
        <v>8</v>
      </c>
      <c r="E281" s="2" t="s">
        <v>806</v>
      </c>
      <c r="F281" s="2" t="s">
        <v>808</v>
      </c>
      <c r="G281" s="2" t="s">
        <v>814</v>
      </c>
      <c r="H281" s="2" t="s">
        <v>820</v>
      </c>
      <c r="I281" s="2" t="b">
        <v>0</v>
      </c>
      <c r="K281" s="2">
        <v>82.5</v>
      </c>
      <c r="L281" s="5">
        <v>38870.230000000003</v>
      </c>
      <c r="M281" s="6">
        <v>0.47299999999999998</v>
      </c>
      <c r="N281" s="5">
        <f>tblData[[#This Row],[Total_Charges_USD]]*tblData[[#This Row],[Quality_Score_Index]]</f>
        <v>18385.61879</v>
      </c>
      <c r="O281" s="2">
        <v>81</v>
      </c>
      <c r="P281" s="2" t="s">
        <v>823</v>
      </c>
      <c r="Q281" s="4">
        <f>IF(AND(tblData[[#This Row],[Readmitted_Flag]]=TRUE,tblData[[#This Row],[Days_to_Readmission]]&lt;=30),1,0)</f>
        <v>0</v>
      </c>
    </row>
    <row r="282" spans="1:17" x14ac:dyDescent="0.4">
      <c r="A282" s="2" t="s">
        <v>280</v>
      </c>
      <c r="B282" s="3">
        <v>45194</v>
      </c>
      <c r="C282" s="3">
        <v>45199</v>
      </c>
      <c r="D282" s="4">
        <f>tblData[[#This Row],[Discharge_Date]]-tblData[[#This Row],[Admission_Date]]</f>
        <v>5</v>
      </c>
      <c r="E282" s="2" t="s">
        <v>802</v>
      </c>
      <c r="F282" s="2" t="s">
        <v>809</v>
      </c>
      <c r="G282" s="2" t="s">
        <v>816</v>
      </c>
      <c r="H282" s="2" t="s">
        <v>818</v>
      </c>
      <c r="I282" s="2" t="b">
        <v>1</v>
      </c>
      <c r="J282" s="2">
        <v>14</v>
      </c>
      <c r="K282" s="2">
        <v>79.5</v>
      </c>
      <c r="L282" s="5">
        <v>3461.43</v>
      </c>
      <c r="M282" s="6">
        <v>0.49299999999999999</v>
      </c>
      <c r="N282" s="5">
        <f>tblData[[#This Row],[Total_Charges_USD]]*tblData[[#This Row],[Quality_Score_Index]]</f>
        <v>1706.4849899999999</v>
      </c>
      <c r="O282" s="2">
        <v>64</v>
      </c>
      <c r="P282" s="2" t="s">
        <v>822</v>
      </c>
      <c r="Q282" s="4">
        <f>IF(AND(tblData[[#This Row],[Readmitted_Flag]]=TRUE,tblData[[#This Row],[Days_to_Readmission]]&lt;=30),1,0)</f>
        <v>1</v>
      </c>
    </row>
    <row r="283" spans="1:17" x14ac:dyDescent="0.4">
      <c r="A283" s="2" t="s">
        <v>281</v>
      </c>
      <c r="B283" s="3">
        <v>45177</v>
      </c>
      <c r="C283" s="3">
        <v>45183</v>
      </c>
      <c r="D283" s="4">
        <f>tblData[[#This Row],[Discharge_Date]]-tblData[[#This Row],[Admission_Date]]</f>
        <v>6</v>
      </c>
      <c r="E283" s="2" t="s">
        <v>802</v>
      </c>
      <c r="F283" s="2" t="s">
        <v>810</v>
      </c>
      <c r="G283" s="2" t="s">
        <v>813</v>
      </c>
      <c r="H283" s="2" t="s">
        <v>818</v>
      </c>
      <c r="I283" s="2" t="b">
        <v>0</v>
      </c>
      <c r="K283" s="2">
        <v>90.9</v>
      </c>
      <c r="L283" s="5">
        <v>37867.53</v>
      </c>
      <c r="M283" s="6">
        <v>0.45500000000000002</v>
      </c>
      <c r="N283" s="5">
        <f>tblData[[#This Row],[Total_Charges_USD]]*tblData[[#This Row],[Quality_Score_Index]]</f>
        <v>17229.726149999999</v>
      </c>
      <c r="O283" s="2">
        <v>50</v>
      </c>
      <c r="P283" s="2" t="s">
        <v>822</v>
      </c>
      <c r="Q283" s="4">
        <f>IF(AND(tblData[[#This Row],[Readmitted_Flag]]=TRUE,tblData[[#This Row],[Days_to_Readmission]]&lt;=30),1,0)</f>
        <v>0</v>
      </c>
    </row>
    <row r="284" spans="1:17" x14ac:dyDescent="0.4">
      <c r="A284" s="2" t="s">
        <v>282</v>
      </c>
      <c r="B284" s="3">
        <v>45394</v>
      </c>
      <c r="C284" s="3">
        <v>45399</v>
      </c>
      <c r="D284" s="4">
        <f>tblData[[#This Row],[Discharge_Date]]-tblData[[#This Row],[Admission_Date]]</f>
        <v>5</v>
      </c>
      <c r="E284" s="2" t="s">
        <v>805</v>
      </c>
      <c r="F284" s="2" t="s">
        <v>807</v>
      </c>
      <c r="G284" s="2" t="s">
        <v>816</v>
      </c>
      <c r="H284" s="2" t="s">
        <v>819</v>
      </c>
      <c r="I284" s="2" t="b">
        <v>0</v>
      </c>
      <c r="K284" s="2">
        <v>76.099999999999994</v>
      </c>
      <c r="L284" s="5">
        <v>7713.92</v>
      </c>
      <c r="M284" s="6">
        <v>0.69399999999999995</v>
      </c>
      <c r="N284" s="5">
        <f>tblData[[#This Row],[Total_Charges_USD]]*tblData[[#This Row],[Quality_Score_Index]]</f>
        <v>5353.4604799999997</v>
      </c>
      <c r="O284" s="2">
        <v>91</v>
      </c>
      <c r="P284" s="2" t="s">
        <v>822</v>
      </c>
      <c r="Q284" s="4">
        <f>IF(AND(tblData[[#This Row],[Readmitted_Flag]]=TRUE,tblData[[#This Row],[Days_to_Readmission]]&lt;=30),1,0)</f>
        <v>0</v>
      </c>
    </row>
    <row r="285" spans="1:17" x14ac:dyDescent="0.4">
      <c r="A285" s="2" t="s">
        <v>283</v>
      </c>
      <c r="B285" s="3">
        <v>45181</v>
      </c>
      <c r="C285" s="3">
        <v>45188</v>
      </c>
      <c r="D285" s="4">
        <f>tblData[[#This Row],[Discharge_Date]]-tblData[[#This Row],[Admission_Date]]</f>
        <v>7</v>
      </c>
      <c r="E285" s="2" t="s">
        <v>803</v>
      </c>
      <c r="F285" s="2" t="s">
        <v>812</v>
      </c>
      <c r="G285" s="2" t="s">
        <v>816</v>
      </c>
      <c r="H285" s="2" t="s">
        <v>819</v>
      </c>
      <c r="I285" s="2" t="b">
        <v>0</v>
      </c>
      <c r="K285" s="2">
        <v>80.2</v>
      </c>
      <c r="L285" s="5">
        <v>7899.28</v>
      </c>
      <c r="M285" s="6">
        <v>0.376</v>
      </c>
      <c r="N285" s="5">
        <f>tblData[[#This Row],[Total_Charges_USD]]*tblData[[#This Row],[Quality_Score_Index]]</f>
        <v>2970.1292800000001</v>
      </c>
      <c r="O285" s="2">
        <v>70</v>
      </c>
      <c r="P285" s="2" t="s">
        <v>823</v>
      </c>
      <c r="Q285" s="4">
        <f>IF(AND(tblData[[#This Row],[Readmitted_Flag]]=TRUE,tblData[[#This Row],[Days_to_Readmission]]&lt;=30),1,0)</f>
        <v>0</v>
      </c>
    </row>
    <row r="286" spans="1:17" x14ac:dyDescent="0.4">
      <c r="A286" s="2" t="s">
        <v>284</v>
      </c>
      <c r="B286" s="3">
        <v>45418</v>
      </c>
      <c r="C286" s="3">
        <v>45422</v>
      </c>
      <c r="D286" s="4">
        <f>tblData[[#This Row],[Discharge_Date]]-tblData[[#This Row],[Admission_Date]]</f>
        <v>4</v>
      </c>
      <c r="E286" s="2" t="s">
        <v>803</v>
      </c>
      <c r="F286" s="2" t="s">
        <v>810</v>
      </c>
      <c r="G286" s="2" t="s">
        <v>814</v>
      </c>
      <c r="H286" s="2" t="s">
        <v>819</v>
      </c>
      <c r="I286" s="2" t="b">
        <v>0</v>
      </c>
      <c r="K286" s="2">
        <v>78.2</v>
      </c>
      <c r="L286" s="5">
        <v>19660.03</v>
      </c>
      <c r="M286" s="6">
        <v>0.63800000000000001</v>
      </c>
      <c r="N286" s="5">
        <f>tblData[[#This Row],[Total_Charges_USD]]*tblData[[#This Row],[Quality_Score_Index]]</f>
        <v>12543.09914</v>
      </c>
      <c r="O286" s="2">
        <v>49</v>
      </c>
      <c r="P286" s="2" t="s">
        <v>822</v>
      </c>
      <c r="Q286" s="4">
        <f>IF(AND(tblData[[#This Row],[Readmitted_Flag]]=TRUE,tblData[[#This Row],[Days_to_Readmission]]&lt;=30),1,0)</f>
        <v>0</v>
      </c>
    </row>
    <row r="287" spans="1:17" x14ac:dyDescent="0.4">
      <c r="A287" s="2" t="s">
        <v>285</v>
      </c>
      <c r="B287" s="3">
        <v>45598</v>
      </c>
      <c r="C287" s="3">
        <v>45603</v>
      </c>
      <c r="D287" s="4">
        <f>tblData[[#This Row],[Discharge_Date]]-tblData[[#This Row],[Admission_Date]]</f>
        <v>5</v>
      </c>
      <c r="E287" s="2" t="s">
        <v>803</v>
      </c>
      <c r="F287" s="2" t="s">
        <v>812</v>
      </c>
      <c r="G287" s="2" t="s">
        <v>817</v>
      </c>
      <c r="H287" s="2" t="s">
        <v>820</v>
      </c>
      <c r="I287" s="2" t="b">
        <v>0</v>
      </c>
      <c r="K287" s="2">
        <v>88</v>
      </c>
      <c r="L287" s="5">
        <v>31302.959999999999</v>
      </c>
      <c r="M287" s="6">
        <v>0.42699999999999999</v>
      </c>
      <c r="N287" s="5">
        <f>tblData[[#This Row],[Total_Charges_USD]]*tblData[[#This Row],[Quality_Score_Index]]</f>
        <v>13366.36392</v>
      </c>
      <c r="O287" s="2">
        <v>92</v>
      </c>
      <c r="P287" s="2" t="s">
        <v>822</v>
      </c>
      <c r="Q287" s="4">
        <f>IF(AND(tblData[[#This Row],[Readmitted_Flag]]=TRUE,tblData[[#This Row],[Days_to_Readmission]]&lt;=30),1,0)</f>
        <v>0</v>
      </c>
    </row>
    <row r="288" spans="1:17" x14ac:dyDescent="0.4">
      <c r="A288" s="2" t="s">
        <v>286</v>
      </c>
      <c r="B288" s="3">
        <v>45601</v>
      </c>
      <c r="C288" s="3">
        <v>45611</v>
      </c>
      <c r="D288" s="4">
        <f>tblData[[#This Row],[Discharge_Date]]-tblData[[#This Row],[Admission_Date]]</f>
        <v>10</v>
      </c>
      <c r="E288" s="2" t="s">
        <v>805</v>
      </c>
      <c r="F288" s="2" t="s">
        <v>810</v>
      </c>
      <c r="G288" s="2" t="s">
        <v>813</v>
      </c>
      <c r="H288" s="2" t="s">
        <v>820</v>
      </c>
      <c r="I288" s="2" t="b">
        <v>0</v>
      </c>
      <c r="K288" s="2">
        <v>79.3</v>
      </c>
      <c r="L288" s="5">
        <v>26990.98</v>
      </c>
      <c r="M288" s="6">
        <v>0.40600000000000003</v>
      </c>
      <c r="N288" s="5">
        <f>tblData[[#This Row],[Total_Charges_USD]]*tblData[[#This Row],[Quality_Score_Index]]</f>
        <v>10958.337880000001</v>
      </c>
      <c r="O288" s="2">
        <v>63</v>
      </c>
      <c r="P288" s="2" t="s">
        <v>823</v>
      </c>
      <c r="Q288" s="4">
        <f>IF(AND(tblData[[#This Row],[Readmitted_Flag]]=TRUE,tblData[[#This Row],[Days_to_Readmission]]&lt;=30),1,0)</f>
        <v>0</v>
      </c>
    </row>
    <row r="289" spans="1:17" x14ac:dyDescent="0.4">
      <c r="A289" s="2" t="s">
        <v>287</v>
      </c>
      <c r="B289" s="3">
        <v>44993</v>
      </c>
      <c r="C289" s="3">
        <v>44994</v>
      </c>
      <c r="D289" s="4">
        <f>tblData[[#This Row],[Discharge_Date]]-tblData[[#This Row],[Admission_Date]]</f>
        <v>1</v>
      </c>
      <c r="E289" s="2" t="s">
        <v>802</v>
      </c>
      <c r="F289" s="2" t="s">
        <v>807</v>
      </c>
      <c r="G289" s="2" t="s">
        <v>814</v>
      </c>
      <c r="H289" s="2" t="s">
        <v>820</v>
      </c>
      <c r="I289" s="2" t="b">
        <v>1</v>
      </c>
      <c r="J289" s="2">
        <v>60</v>
      </c>
      <c r="K289" s="2">
        <v>73.8</v>
      </c>
      <c r="L289" s="5">
        <v>9496.19</v>
      </c>
      <c r="M289" s="6">
        <v>0.56699999999999995</v>
      </c>
      <c r="N289" s="5">
        <f>tblData[[#This Row],[Total_Charges_USD]]*tblData[[#This Row],[Quality_Score_Index]]</f>
        <v>5384.3397299999997</v>
      </c>
      <c r="O289" s="2">
        <v>76</v>
      </c>
      <c r="P289" s="2" t="s">
        <v>823</v>
      </c>
      <c r="Q289" s="4">
        <f>IF(AND(tblData[[#This Row],[Readmitted_Flag]]=TRUE,tblData[[#This Row],[Days_to_Readmission]]&lt;=30),1,0)</f>
        <v>0</v>
      </c>
    </row>
    <row r="290" spans="1:17" x14ac:dyDescent="0.4">
      <c r="A290" s="2" t="s">
        <v>288</v>
      </c>
      <c r="B290" s="3">
        <v>44996</v>
      </c>
      <c r="C290" s="3">
        <v>45000</v>
      </c>
      <c r="D290" s="4">
        <f>tblData[[#This Row],[Discharge_Date]]-tblData[[#This Row],[Admission_Date]]</f>
        <v>4</v>
      </c>
      <c r="E290" s="2" t="s">
        <v>800</v>
      </c>
      <c r="F290" s="2" t="s">
        <v>807</v>
      </c>
      <c r="G290" s="2" t="s">
        <v>814</v>
      </c>
      <c r="H290" s="2" t="s">
        <v>821</v>
      </c>
      <c r="I290" s="2" t="b">
        <v>0</v>
      </c>
      <c r="K290" s="2">
        <v>89.6</v>
      </c>
      <c r="L290" s="5">
        <v>35654.300000000003</v>
      </c>
      <c r="M290" s="6">
        <v>0.53700000000000003</v>
      </c>
      <c r="N290" s="5">
        <f>tblData[[#This Row],[Total_Charges_USD]]*tblData[[#This Row],[Quality_Score_Index]]</f>
        <v>19146.359100000001</v>
      </c>
      <c r="O290" s="2">
        <v>89</v>
      </c>
      <c r="P290" s="2" t="s">
        <v>823</v>
      </c>
      <c r="Q290" s="4">
        <f>IF(AND(tblData[[#This Row],[Readmitted_Flag]]=TRUE,tblData[[#This Row],[Days_to_Readmission]]&lt;=30),1,0)</f>
        <v>0</v>
      </c>
    </row>
    <row r="291" spans="1:17" x14ac:dyDescent="0.4">
      <c r="A291" s="2" t="s">
        <v>289</v>
      </c>
      <c r="B291" s="3">
        <v>45489</v>
      </c>
      <c r="C291" s="3">
        <v>45498</v>
      </c>
      <c r="D291" s="4">
        <f>tblData[[#This Row],[Discharge_Date]]-tblData[[#This Row],[Admission_Date]]</f>
        <v>9</v>
      </c>
      <c r="E291" s="2" t="s">
        <v>804</v>
      </c>
      <c r="F291" s="2" t="s">
        <v>807</v>
      </c>
      <c r="G291" s="2" t="s">
        <v>814</v>
      </c>
      <c r="H291" s="2" t="s">
        <v>818</v>
      </c>
      <c r="I291" s="2" t="b">
        <v>0</v>
      </c>
      <c r="K291" s="2">
        <v>98.6</v>
      </c>
      <c r="L291" s="5">
        <v>3830.79</v>
      </c>
      <c r="M291" s="6">
        <v>0.55900000000000005</v>
      </c>
      <c r="N291" s="5">
        <f>tblData[[#This Row],[Total_Charges_USD]]*tblData[[#This Row],[Quality_Score_Index]]</f>
        <v>2141.4116100000001</v>
      </c>
      <c r="O291" s="2">
        <v>60</v>
      </c>
      <c r="P291" s="2" t="s">
        <v>823</v>
      </c>
      <c r="Q291" s="4">
        <f>IF(AND(tblData[[#This Row],[Readmitted_Flag]]=TRUE,tblData[[#This Row],[Days_to_Readmission]]&lt;=30),1,0)</f>
        <v>0</v>
      </c>
    </row>
    <row r="292" spans="1:17" x14ac:dyDescent="0.4">
      <c r="A292" s="2" t="s">
        <v>290</v>
      </c>
      <c r="B292" s="3">
        <v>45441</v>
      </c>
      <c r="C292" s="3">
        <v>45445</v>
      </c>
      <c r="D292" s="4">
        <f>tblData[[#This Row],[Discharge_Date]]-tblData[[#This Row],[Admission_Date]]</f>
        <v>4</v>
      </c>
      <c r="E292" s="2" t="s">
        <v>802</v>
      </c>
      <c r="F292" s="2" t="s">
        <v>810</v>
      </c>
      <c r="G292" s="2" t="s">
        <v>814</v>
      </c>
      <c r="H292" s="2" t="s">
        <v>820</v>
      </c>
      <c r="I292" s="2" t="b">
        <v>0</v>
      </c>
      <c r="K292" s="2">
        <v>100</v>
      </c>
      <c r="L292" s="5">
        <v>37550.19</v>
      </c>
      <c r="M292" s="6">
        <v>0.40200000000000002</v>
      </c>
      <c r="N292" s="5">
        <f>tblData[[#This Row],[Total_Charges_USD]]*tblData[[#This Row],[Quality_Score_Index]]</f>
        <v>15095.176380000003</v>
      </c>
      <c r="O292" s="2">
        <v>53</v>
      </c>
      <c r="P292" s="2" t="s">
        <v>823</v>
      </c>
      <c r="Q292" s="4">
        <f>IF(AND(tblData[[#This Row],[Readmitted_Flag]]=TRUE,tblData[[#This Row],[Days_to_Readmission]]&lt;=30),1,0)</f>
        <v>0</v>
      </c>
    </row>
    <row r="293" spans="1:17" x14ac:dyDescent="0.4">
      <c r="A293" s="2" t="s">
        <v>291</v>
      </c>
      <c r="B293" s="3">
        <v>45485</v>
      </c>
      <c r="C293" s="3">
        <v>45487</v>
      </c>
      <c r="D293" s="4">
        <f>tblData[[#This Row],[Discharge_Date]]-tblData[[#This Row],[Admission_Date]]</f>
        <v>2</v>
      </c>
      <c r="E293" s="2" t="s">
        <v>801</v>
      </c>
      <c r="F293" s="2" t="s">
        <v>810</v>
      </c>
      <c r="G293" s="2" t="s">
        <v>814</v>
      </c>
      <c r="H293" s="2" t="s">
        <v>818</v>
      </c>
      <c r="I293" s="2" t="b">
        <v>0</v>
      </c>
      <c r="K293" s="2">
        <v>91.1</v>
      </c>
      <c r="L293" s="5">
        <v>30376.19</v>
      </c>
      <c r="M293" s="6">
        <v>0.438</v>
      </c>
      <c r="N293" s="5">
        <f>tblData[[#This Row],[Total_Charges_USD]]*tblData[[#This Row],[Quality_Score_Index]]</f>
        <v>13304.771219999999</v>
      </c>
      <c r="O293" s="2">
        <v>55</v>
      </c>
      <c r="P293" s="2" t="s">
        <v>822</v>
      </c>
      <c r="Q293" s="4">
        <f>IF(AND(tblData[[#This Row],[Readmitted_Flag]]=TRUE,tblData[[#This Row],[Days_to_Readmission]]&lt;=30),1,0)</f>
        <v>0</v>
      </c>
    </row>
    <row r="294" spans="1:17" x14ac:dyDescent="0.4">
      <c r="A294" s="2" t="s">
        <v>292</v>
      </c>
      <c r="B294" s="3">
        <v>45141</v>
      </c>
      <c r="C294" s="3">
        <v>45150</v>
      </c>
      <c r="D294" s="4">
        <f>tblData[[#This Row],[Discharge_Date]]-tblData[[#This Row],[Admission_Date]]</f>
        <v>9</v>
      </c>
      <c r="E294" s="2" t="s">
        <v>806</v>
      </c>
      <c r="F294" s="2" t="s">
        <v>811</v>
      </c>
      <c r="G294" s="2" t="s">
        <v>814</v>
      </c>
      <c r="H294" s="2" t="s">
        <v>818</v>
      </c>
      <c r="I294" s="2" t="b">
        <v>0</v>
      </c>
      <c r="K294" s="2">
        <v>73.3</v>
      </c>
      <c r="L294" s="5">
        <v>6429.39</v>
      </c>
      <c r="M294" s="6">
        <v>0.52</v>
      </c>
      <c r="N294" s="5">
        <f>tblData[[#This Row],[Total_Charges_USD]]*tblData[[#This Row],[Quality_Score_Index]]</f>
        <v>3343.2828000000004</v>
      </c>
      <c r="O294" s="2">
        <v>59</v>
      </c>
      <c r="P294" s="2" t="s">
        <v>823</v>
      </c>
      <c r="Q294" s="4">
        <f>IF(AND(tblData[[#This Row],[Readmitted_Flag]]=TRUE,tblData[[#This Row],[Days_to_Readmission]]&lt;=30),1,0)</f>
        <v>0</v>
      </c>
    </row>
    <row r="295" spans="1:17" x14ac:dyDescent="0.4">
      <c r="A295" s="2" t="s">
        <v>293</v>
      </c>
      <c r="B295" s="3">
        <v>45562</v>
      </c>
      <c r="C295" s="3">
        <v>45564</v>
      </c>
      <c r="D295" s="4">
        <f>tblData[[#This Row],[Discharge_Date]]-tblData[[#This Row],[Admission_Date]]</f>
        <v>2</v>
      </c>
      <c r="E295" s="2" t="s">
        <v>800</v>
      </c>
      <c r="F295" s="2" t="s">
        <v>810</v>
      </c>
      <c r="G295" s="2" t="s">
        <v>814</v>
      </c>
      <c r="H295" s="2" t="s">
        <v>820</v>
      </c>
      <c r="I295" s="2" t="b">
        <v>0</v>
      </c>
      <c r="K295" s="2">
        <v>86.6</v>
      </c>
      <c r="L295" s="5">
        <v>31418.04</v>
      </c>
      <c r="M295" s="6">
        <v>0.436</v>
      </c>
      <c r="N295" s="5">
        <f>tblData[[#This Row],[Total_Charges_USD]]*tblData[[#This Row],[Quality_Score_Index]]</f>
        <v>13698.265440000001</v>
      </c>
      <c r="O295" s="2">
        <v>60</v>
      </c>
      <c r="P295" s="2" t="s">
        <v>822</v>
      </c>
      <c r="Q295" s="4">
        <f>IF(AND(tblData[[#This Row],[Readmitted_Flag]]=TRUE,tblData[[#This Row],[Days_to_Readmission]]&lt;=30),1,0)</f>
        <v>0</v>
      </c>
    </row>
    <row r="296" spans="1:17" x14ac:dyDescent="0.4">
      <c r="A296" s="2" t="s">
        <v>294</v>
      </c>
      <c r="B296" s="3">
        <v>45177</v>
      </c>
      <c r="C296" s="3">
        <v>45180</v>
      </c>
      <c r="D296" s="4">
        <f>tblData[[#This Row],[Discharge_Date]]-tblData[[#This Row],[Admission_Date]]</f>
        <v>3</v>
      </c>
      <c r="E296" s="2" t="s">
        <v>800</v>
      </c>
      <c r="F296" s="2" t="s">
        <v>812</v>
      </c>
      <c r="G296" s="2" t="s">
        <v>814</v>
      </c>
      <c r="H296" s="2" t="s">
        <v>818</v>
      </c>
      <c r="I296" s="2" t="b">
        <v>0</v>
      </c>
      <c r="K296" s="2">
        <v>85.2</v>
      </c>
      <c r="L296" s="5">
        <v>32507.46</v>
      </c>
      <c r="M296" s="6">
        <v>0.41499999999999998</v>
      </c>
      <c r="N296" s="5">
        <f>tblData[[#This Row],[Total_Charges_USD]]*tblData[[#This Row],[Quality_Score_Index]]</f>
        <v>13490.595899999998</v>
      </c>
      <c r="O296" s="2">
        <v>71</v>
      </c>
      <c r="P296" s="2" t="s">
        <v>823</v>
      </c>
      <c r="Q296" s="4">
        <f>IF(AND(tblData[[#This Row],[Readmitted_Flag]]=TRUE,tblData[[#This Row],[Days_to_Readmission]]&lt;=30),1,0)</f>
        <v>0</v>
      </c>
    </row>
    <row r="297" spans="1:17" x14ac:dyDescent="0.4">
      <c r="A297" s="2" t="s">
        <v>295</v>
      </c>
      <c r="B297" s="3">
        <v>45014</v>
      </c>
      <c r="C297" s="3">
        <v>45026</v>
      </c>
      <c r="D297" s="4">
        <f>tblData[[#This Row],[Discharge_Date]]-tblData[[#This Row],[Admission_Date]]</f>
        <v>12</v>
      </c>
      <c r="E297" s="2" t="s">
        <v>800</v>
      </c>
      <c r="F297" s="2" t="s">
        <v>808</v>
      </c>
      <c r="G297" s="2" t="s">
        <v>814</v>
      </c>
      <c r="H297" s="2" t="s">
        <v>818</v>
      </c>
      <c r="I297" s="2" t="b">
        <v>0</v>
      </c>
      <c r="K297" s="2">
        <v>81.5</v>
      </c>
      <c r="L297" s="5">
        <v>7224.31</v>
      </c>
      <c r="M297" s="6">
        <v>0.35299999999999998</v>
      </c>
      <c r="N297" s="5">
        <f>tblData[[#This Row],[Total_Charges_USD]]*tblData[[#This Row],[Quality_Score_Index]]</f>
        <v>2550.1814300000001</v>
      </c>
      <c r="O297" s="2">
        <v>86</v>
      </c>
      <c r="P297" s="2" t="s">
        <v>822</v>
      </c>
      <c r="Q297" s="4">
        <f>IF(AND(tblData[[#This Row],[Readmitted_Flag]]=TRUE,tblData[[#This Row],[Days_to_Readmission]]&lt;=30),1,0)</f>
        <v>0</v>
      </c>
    </row>
    <row r="298" spans="1:17" x14ac:dyDescent="0.4">
      <c r="A298" s="2" t="s">
        <v>296</v>
      </c>
      <c r="B298" s="3">
        <v>44987</v>
      </c>
      <c r="C298" s="3">
        <v>44988</v>
      </c>
      <c r="D298" s="4">
        <f>tblData[[#This Row],[Discharge_Date]]-tblData[[#This Row],[Admission_Date]]</f>
        <v>1</v>
      </c>
      <c r="E298" s="2" t="s">
        <v>805</v>
      </c>
      <c r="F298" s="2" t="s">
        <v>808</v>
      </c>
      <c r="G298" s="2" t="s">
        <v>814</v>
      </c>
      <c r="H298" s="2" t="s">
        <v>819</v>
      </c>
      <c r="I298" s="2" t="b">
        <v>0</v>
      </c>
      <c r="K298" s="2">
        <v>69.400000000000006</v>
      </c>
      <c r="L298" s="5">
        <v>33288.25</v>
      </c>
      <c r="M298" s="6">
        <v>0.42399999999999999</v>
      </c>
      <c r="N298" s="5">
        <f>tblData[[#This Row],[Total_Charges_USD]]*tblData[[#This Row],[Quality_Score_Index]]</f>
        <v>14114.217999999999</v>
      </c>
      <c r="O298" s="2">
        <v>68</v>
      </c>
      <c r="P298" s="2" t="s">
        <v>823</v>
      </c>
      <c r="Q298" s="4">
        <f>IF(AND(tblData[[#This Row],[Readmitted_Flag]]=TRUE,tblData[[#This Row],[Days_to_Readmission]]&lt;=30),1,0)</f>
        <v>0</v>
      </c>
    </row>
    <row r="299" spans="1:17" x14ac:dyDescent="0.4">
      <c r="A299" s="2" t="s">
        <v>297</v>
      </c>
      <c r="B299" s="3">
        <v>45403</v>
      </c>
      <c r="C299" s="3">
        <v>45408</v>
      </c>
      <c r="D299" s="4">
        <f>tblData[[#This Row],[Discharge_Date]]-tblData[[#This Row],[Admission_Date]]</f>
        <v>5</v>
      </c>
      <c r="E299" s="2" t="s">
        <v>803</v>
      </c>
      <c r="F299" s="2" t="s">
        <v>809</v>
      </c>
      <c r="G299" s="2" t="s">
        <v>814</v>
      </c>
      <c r="H299" s="2" t="s">
        <v>819</v>
      </c>
      <c r="I299" s="2" t="b">
        <v>0</v>
      </c>
      <c r="K299" s="2">
        <v>89.8</v>
      </c>
      <c r="L299" s="5">
        <v>14573.09</v>
      </c>
      <c r="M299" s="6">
        <v>0.66600000000000004</v>
      </c>
      <c r="N299" s="5">
        <f>tblData[[#This Row],[Total_Charges_USD]]*tblData[[#This Row],[Quality_Score_Index]]</f>
        <v>9705.6779400000014</v>
      </c>
      <c r="O299" s="2">
        <v>79</v>
      </c>
      <c r="P299" s="2" t="s">
        <v>823</v>
      </c>
      <c r="Q299" s="4">
        <f>IF(AND(tblData[[#This Row],[Readmitted_Flag]]=TRUE,tblData[[#This Row],[Days_to_Readmission]]&lt;=30),1,0)</f>
        <v>0</v>
      </c>
    </row>
    <row r="300" spans="1:17" x14ac:dyDescent="0.4">
      <c r="A300" s="2" t="s">
        <v>298</v>
      </c>
      <c r="B300" s="3">
        <v>45367</v>
      </c>
      <c r="C300" s="3">
        <v>45369</v>
      </c>
      <c r="D300" s="4">
        <f>tblData[[#This Row],[Discharge_Date]]-tblData[[#This Row],[Admission_Date]]</f>
        <v>2</v>
      </c>
      <c r="E300" s="2" t="s">
        <v>803</v>
      </c>
      <c r="F300" s="2" t="s">
        <v>809</v>
      </c>
      <c r="G300" s="2" t="s">
        <v>814</v>
      </c>
      <c r="H300" s="2" t="s">
        <v>820</v>
      </c>
      <c r="I300" s="2" t="b">
        <v>1</v>
      </c>
      <c r="J300" s="2">
        <v>30</v>
      </c>
      <c r="K300" s="2">
        <v>89.2</v>
      </c>
      <c r="L300" s="5">
        <v>8204.7000000000007</v>
      </c>
      <c r="M300" s="6">
        <v>0.68600000000000005</v>
      </c>
      <c r="N300" s="5">
        <f>tblData[[#This Row],[Total_Charges_USD]]*tblData[[#This Row],[Quality_Score_Index]]</f>
        <v>5628.4242000000013</v>
      </c>
      <c r="O300" s="2">
        <v>72</v>
      </c>
      <c r="P300" s="2" t="s">
        <v>822</v>
      </c>
      <c r="Q300" s="4">
        <f>IF(AND(tblData[[#This Row],[Readmitted_Flag]]=TRUE,tblData[[#This Row],[Days_to_Readmission]]&lt;=30),1,0)</f>
        <v>1</v>
      </c>
    </row>
    <row r="301" spans="1:17" x14ac:dyDescent="0.4">
      <c r="A301" s="2" t="s">
        <v>299</v>
      </c>
      <c r="B301" s="3">
        <v>44985</v>
      </c>
      <c r="C301" s="3">
        <v>44990</v>
      </c>
      <c r="D301" s="4">
        <f>tblData[[#This Row],[Discharge_Date]]-tblData[[#This Row],[Admission_Date]]</f>
        <v>5</v>
      </c>
      <c r="E301" s="2" t="s">
        <v>806</v>
      </c>
      <c r="F301" s="2" t="s">
        <v>809</v>
      </c>
      <c r="G301" s="2" t="s">
        <v>814</v>
      </c>
      <c r="H301" s="2" t="s">
        <v>819</v>
      </c>
      <c r="I301" s="2" t="b">
        <v>0</v>
      </c>
      <c r="K301" s="2">
        <v>90.9</v>
      </c>
      <c r="L301" s="5">
        <v>3704.3</v>
      </c>
      <c r="M301" s="6">
        <v>0.375</v>
      </c>
      <c r="N301" s="5">
        <f>tblData[[#This Row],[Total_Charges_USD]]*tblData[[#This Row],[Quality_Score_Index]]</f>
        <v>1389.1125000000002</v>
      </c>
      <c r="O301" s="2">
        <v>60</v>
      </c>
      <c r="P301" s="2" t="s">
        <v>822</v>
      </c>
      <c r="Q301" s="4">
        <f>IF(AND(tblData[[#This Row],[Readmitted_Flag]]=TRUE,tblData[[#This Row],[Days_to_Readmission]]&lt;=30),1,0)</f>
        <v>0</v>
      </c>
    </row>
    <row r="302" spans="1:17" x14ac:dyDescent="0.4">
      <c r="A302" s="2" t="s">
        <v>300</v>
      </c>
      <c r="B302" s="3">
        <v>45082</v>
      </c>
      <c r="C302" s="3">
        <v>45092</v>
      </c>
      <c r="D302" s="4">
        <f>tblData[[#This Row],[Discharge_Date]]-tblData[[#This Row],[Admission_Date]]</f>
        <v>10</v>
      </c>
      <c r="E302" s="2" t="s">
        <v>802</v>
      </c>
      <c r="F302" s="2" t="s">
        <v>811</v>
      </c>
      <c r="G302" s="2" t="s">
        <v>815</v>
      </c>
      <c r="H302" s="2" t="s">
        <v>820</v>
      </c>
      <c r="I302" s="2" t="b">
        <v>0</v>
      </c>
      <c r="K302" s="2">
        <v>90.3</v>
      </c>
      <c r="L302" s="5">
        <v>28886.57</v>
      </c>
      <c r="M302" s="6">
        <v>0.47499999999999998</v>
      </c>
      <c r="N302" s="5">
        <f>tblData[[#This Row],[Total_Charges_USD]]*tblData[[#This Row],[Quality_Score_Index]]</f>
        <v>13721.12075</v>
      </c>
      <c r="O302" s="2">
        <v>80</v>
      </c>
      <c r="P302" s="2" t="s">
        <v>822</v>
      </c>
      <c r="Q302" s="4">
        <f>IF(AND(tblData[[#This Row],[Readmitted_Flag]]=TRUE,tblData[[#This Row],[Days_to_Readmission]]&lt;=30),1,0)</f>
        <v>0</v>
      </c>
    </row>
    <row r="303" spans="1:17" x14ac:dyDescent="0.4">
      <c r="A303" s="2" t="s">
        <v>301</v>
      </c>
      <c r="B303" s="3">
        <v>45215</v>
      </c>
      <c r="C303" s="3">
        <v>45219</v>
      </c>
      <c r="D303" s="4">
        <f>tblData[[#This Row],[Discharge_Date]]-tblData[[#This Row],[Admission_Date]]</f>
        <v>4</v>
      </c>
      <c r="E303" s="2" t="s">
        <v>800</v>
      </c>
      <c r="F303" s="2" t="s">
        <v>810</v>
      </c>
      <c r="G303" s="2" t="s">
        <v>814</v>
      </c>
      <c r="H303" s="2" t="s">
        <v>818</v>
      </c>
      <c r="I303" s="2" t="b">
        <v>0</v>
      </c>
      <c r="K303" s="2">
        <v>82.2</v>
      </c>
      <c r="L303" s="5">
        <v>23876.89</v>
      </c>
      <c r="M303" s="6">
        <v>0.51500000000000001</v>
      </c>
      <c r="N303" s="5">
        <f>tblData[[#This Row],[Total_Charges_USD]]*tblData[[#This Row],[Quality_Score_Index]]</f>
        <v>12296.59835</v>
      </c>
      <c r="O303" s="2">
        <v>75</v>
      </c>
      <c r="P303" s="2" t="s">
        <v>823</v>
      </c>
      <c r="Q303" s="4">
        <f>IF(AND(tblData[[#This Row],[Readmitted_Flag]]=TRUE,tblData[[#This Row],[Days_to_Readmission]]&lt;=30),1,0)</f>
        <v>0</v>
      </c>
    </row>
    <row r="304" spans="1:17" x14ac:dyDescent="0.4">
      <c r="A304" s="2" t="s">
        <v>302</v>
      </c>
      <c r="B304" s="3">
        <v>45493</v>
      </c>
      <c r="C304" s="3">
        <v>45495</v>
      </c>
      <c r="D304" s="4">
        <f>tblData[[#This Row],[Discharge_Date]]-tblData[[#This Row],[Admission_Date]]</f>
        <v>2</v>
      </c>
      <c r="E304" s="2" t="s">
        <v>805</v>
      </c>
      <c r="F304" s="2" t="s">
        <v>809</v>
      </c>
      <c r="G304" s="2" t="s">
        <v>814</v>
      </c>
      <c r="H304" s="2" t="s">
        <v>818</v>
      </c>
      <c r="I304" s="2" t="b">
        <v>0</v>
      </c>
      <c r="K304" s="2">
        <v>84.2</v>
      </c>
      <c r="L304" s="5">
        <v>33049.86</v>
      </c>
      <c r="M304" s="6">
        <v>0.51900000000000002</v>
      </c>
      <c r="N304" s="5">
        <f>tblData[[#This Row],[Total_Charges_USD]]*tblData[[#This Row],[Quality_Score_Index]]</f>
        <v>17152.877339999999</v>
      </c>
      <c r="O304" s="2">
        <v>82</v>
      </c>
      <c r="P304" s="2" t="s">
        <v>823</v>
      </c>
      <c r="Q304" s="4">
        <f>IF(AND(tblData[[#This Row],[Readmitted_Flag]]=TRUE,tblData[[#This Row],[Days_to_Readmission]]&lt;=30),1,0)</f>
        <v>0</v>
      </c>
    </row>
    <row r="305" spans="1:17" x14ac:dyDescent="0.4">
      <c r="A305" s="2" t="s">
        <v>303</v>
      </c>
      <c r="B305" s="3">
        <v>45050</v>
      </c>
      <c r="C305" s="3">
        <v>45058</v>
      </c>
      <c r="D305" s="4">
        <f>tblData[[#This Row],[Discharge_Date]]-tblData[[#This Row],[Admission_Date]]</f>
        <v>8</v>
      </c>
      <c r="E305" s="2" t="s">
        <v>804</v>
      </c>
      <c r="F305" s="2" t="s">
        <v>809</v>
      </c>
      <c r="G305" s="2" t="s">
        <v>813</v>
      </c>
      <c r="H305" s="2" t="s">
        <v>820</v>
      </c>
      <c r="I305" s="2" t="b">
        <v>0</v>
      </c>
      <c r="K305" s="2">
        <v>94.5</v>
      </c>
      <c r="L305" s="5">
        <v>36134.53</v>
      </c>
      <c r="M305" s="6">
        <v>0.55300000000000005</v>
      </c>
      <c r="N305" s="5">
        <f>tblData[[#This Row],[Total_Charges_USD]]*tblData[[#This Row],[Quality_Score_Index]]</f>
        <v>19982.395090000002</v>
      </c>
      <c r="O305" s="2">
        <v>75</v>
      </c>
      <c r="P305" s="2" t="s">
        <v>822</v>
      </c>
      <c r="Q305" s="4">
        <f>IF(AND(tblData[[#This Row],[Readmitted_Flag]]=TRUE,tblData[[#This Row],[Days_to_Readmission]]&lt;=30),1,0)</f>
        <v>0</v>
      </c>
    </row>
    <row r="306" spans="1:17" x14ac:dyDescent="0.4">
      <c r="A306" s="2" t="s">
        <v>304</v>
      </c>
      <c r="B306" s="3">
        <v>45294</v>
      </c>
      <c r="C306" s="3">
        <v>45297</v>
      </c>
      <c r="D306" s="4">
        <f>tblData[[#This Row],[Discharge_Date]]-tblData[[#This Row],[Admission_Date]]</f>
        <v>3</v>
      </c>
      <c r="E306" s="2" t="s">
        <v>801</v>
      </c>
      <c r="F306" s="2" t="s">
        <v>809</v>
      </c>
      <c r="G306" s="2" t="s">
        <v>817</v>
      </c>
      <c r="H306" s="2" t="s">
        <v>819</v>
      </c>
      <c r="I306" s="2" t="b">
        <v>0</v>
      </c>
      <c r="K306" s="2">
        <v>85.5</v>
      </c>
      <c r="L306" s="5">
        <v>6689.97</v>
      </c>
      <c r="M306" s="6">
        <v>0.64200000000000002</v>
      </c>
      <c r="N306" s="5">
        <f>tblData[[#This Row],[Total_Charges_USD]]*tblData[[#This Row],[Quality_Score_Index]]</f>
        <v>4294.9607400000004</v>
      </c>
      <c r="O306" s="2">
        <v>75</v>
      </c>
      <c r="P306" s="2" t="s">
        <v>823</v>
      </c>
      <c r="Q306" s="4">
        <f>IF(AND(tblData[[#This Row],[Readmitted_Flag]]=TRUE,tblData[[#This Row],[Days_to_Readmission]]&lt;=30),1,0)</f>
        <v>0</v>
      </c>
    </row>
    <row r="307" spans="1:17" x14ac:dyDescent="0.4">
      <c r="A307" s="2" t="s">
        <v>305</v>
      </c>
      <c r="B307" s="3">
        <v>45555</v>
      </c>
      <c r="C307" s="3">
        <v>45561</v>
      </c>
      <c r="D307" s="4">
        <f>tblData[[#This Row],[Discharge_Date]]-tblData[[#This Row],[Admission_Date]]</f>
        <v>6</v>
      </c>
      <c r="E307" s="2" t="s">
        <v>806</v>
      </c>
      <c r="F307" s="2" t="s">
        <v>812</v>
      </c>
      <c r="G307" s="2" t="s">
        <v>814</v>
      </c>
      <c r="H307" s="2" t="s">
        <v>818</v>
      </c>
      <c r="I307" s="2" t="b">
        <v>0</v>
      </c>
      <c r="K307" s="2">
        <v>76.7</v>
      </c>
      <c r="L307" s="5">
        <v>10655.68</v>
      </c>
      <c r="M307" s="6">
        <v>0.35399999999999998</v>
      </c>
      <c r="N307" s="5">
        <f>tblData[[#This Row],[Total_Charges_USD]]*tblData[[#This Row],[Quality_Score_Index]]</f>
        <v>3772.1107200000001</v>
      </c>
      <c r="O307" s="2">
        <v>79</v>
      </c>
      <c r="P307" s="2" t="s">
        <v>822</v>
      </c>
      <c r="Q307" s="4">
        <f>IF(AND(tblData[[#This Row],[Readmitted_Flag]]=TRUE,tblData[[#This Row],[Days_to_Readmission]]&lt;=30),1,0)</f>
        <v>0</v>
      </c>
    </row>
    <row r="308" spans="1:17" x14ac:dyDescent="0.4">
      <c r="A308" s="2" t="s">
        <v>306</v>
      </c>
      <c r="B308" s="3">
        <v>45198</v>
      </c>
      <c r="C308" s="3">
        <v>45201</v>
      </c>
      <c r="D308" s="4">
        <f>tblData[[#This Row],[Discharge_Date]]-tblData[[#This Row],[Admission_Date]]</f>
        <v>3</v>
      </c>
      <c r="E308" s="2" t="s">
        <v>801</v>
      </c>
      <c r="F308" s="2" t="s">
        <v>811</v>
      </c>
      <c r="G308" s="2" t="s">
        <v>814</v>
      </c>
      <c r="H308" s="2" t="s">
        <v>820</v>
      </c>
      <c r="I308" s="2" t="b">
        <v>0</v>
      </c>
      <c r="K308" s="2">
        <v>95.2</v>
      </c>
      <c r="L308" s="5">
        <v>34760.07</v>
      </c>
      <c r="M308" s="6">
        <v>0.52200000000000002</v>
      </c>
      <c r="N308" s="5">
        <f>tblData[[#This Row],[Total_Charges_USD]]*tblData[[#This Row],[Quality_Score_Index]]</f>
        <v>18144.756540000002</v>
      </c>
      <c r="O308" s="2">
        <v>50</v>
      </c>
      <c r="P308" s="2" t="s">
        <v>823</v>
      </c>
      <c r="Q308" s="4">
        <f>IF(AND(tblData[[#This Row],[Readmitted_Flag]]=TRUE,tblData[[#This Row],[Days_to_Readmission]]&lt;=30),1,0)</f>
        <v>0</v>
      </c>
    </row>
    <row r="309" spans="1:17" x14ac:dyDescent="0.4">
      <c r="A309" s="2" t="s">
        <v>307</v>
      </c>
      <c r="B309" s="3">
        <v>45350</v>
      </c>
      <c r="C309" s="3">
        <v>45352</v>
      </c>
      <c r="D309" s="4">
        <f>tblData[[#This Row],[Discharge_Date]]-tblData[[#This Row],[Admission_Date]]</f>
        <v>2</v>
      </c>
      <c r="E309" s="2" t="s">
        <v>802</v>
      </c>
      <c r="F309" s="2" t="s">
        <v>812</v>
      </c>
      <c r="G309" s="2" t="s">
        <v>814</v>
      </c>
      <c r="H309" s="2" t="s">
        <v>821</v>
      </c>
      <c r="I309" s="2" t="b">
        <v>0</v>
      </c>
      <c r="K309" s="2">
        <v>84.8</v>
      </c>
      <c r="L309" s="5">
        <v>39503.79</v>
      </c>
      <c r="M309" s="6">
        <v>0.58199999999999996</v>
      </c>
      <c r="N309" s="5">
        <f>tblData[[#This Row],[Total_Charges_USD]]*tblData[[#This Row],[Quality_Score_Index]]</f>
        <v>22991.20578</v>
      </c>
      <c r="O309" s="2">
        <v>54</v>
      </c>
      <c r="P309" s="2" t="s">
        <v>822</v>
      </c>
      <c r="Q309" s="4">
        <f>IF(AND(tblData[[#This Row],[Readmitted_Flag]]=TRUE,tblData[[#This Row],[Days_to_Readmission]]&lt;=30),1,0)</f>
        <v>0</v>
      </c>
    </row>
    <row r="310" spans="1:17" x14ac:dyDescent="0.4">
      <c r="A310" s="2" t="s">
        <v>308</v>
      </c>
      <c r="B310" s="3">
        <v>45042</v>
      </c>
      <c r="C310" s="3">
        <v>45050</v>
      </c>
      <c r="D310" s="4">
        <f>tblData[[#This Row],[Discharge_Date]]-tblData[[#This Row],[Admission_Date]]</f>
        <v>8</v>
      </c>
      <c r="E310" s="2" t="s">
        <v>806</v>
      </c>
      <c r="F310" s="2" t="s">
        <v>809</v>
      </c>
      <c r="G310" s="2" t="s">
        <v>814</v>
      </c>
      <c r="H310" s="2" t="s">
        <v>819</v>
      </c>
      <c r="I310" s="2" t="b">
        <v>0</v>
      </c>
      <c r="K310" s="2">
        <v>84.6</v>
      </c>
      <c r="L310" s="5">
        <v>27621.42</v>
      </c>
      <c r="M310" s="6">
        <v>0.44500000000000001</v>
      </c>
      <c r="N310" s="5">
        <f>tblData[[#This Row],[Total_Charges_USD]]*tblData[[#This Row],[Quality_Score_Index]]</f>
        <v>12291.5319</v>
      </c>
      <c r="O310" s="2">
        <v>61</v>
      </c>
      <c r="P310" s="2" t="s">
        <v>823</v>
      </c>
      <c r="Q310" s="4">
        <f>IF(AND(tblData[[#This Row],[Readmitted_Flag]]=TRUE,tblData[[#This Row],[Days_to_Readmission]]&lt;=30),1,0)</f>
        <v>0</v>
      </c>
    </row>
    <row r="311" spans="1:17" x14ac:dyDescent="0.4">
      <c r="A311" s="2" t="s">
        <v>309</v>
      </c>
      <c r="B311" s="3">
        <v>45205</v>
      </c>
      <c r="C311" s="3">
        <v>45212</v>
      </c>
      <c r="D311" s="4">
        <f>tblData[[#This Row],[Discharge_Date]]-tblData[[#This Row],[Admission_Date]]</f>
        <v>7</v>
      </c>
      <c r="E311" s="2" t="s">
        <v>803</v>
      </c>
      <c r="F311" s="2" t="s">
        <v>810</v>
      </c>
      <c r="G311" s="2" t="s">
        <v>814</v>
      </c>
      <c r="H311" s="2" t="s">
        <v>820</v>
      </c>
      <c r="I311" s="2" t="b">
        <v>0</v>
      </c>
      <c r="K311" s="2">
        <v>89.2</v>
      </c>
      <c r="L311" s="5">
        <v>28683.7</v>
      </c>
      <c r="M311" s="6">
        <v>0.47699999999999998</v>
      </c>
      <c r="N311" s="5">
        <f>tblData[[#This Row],[Total_Charges_USD]]*tblData[[#This Row],[Quality_Score_Index]]</f>
        <v>13682.124899999999</v>
      </c>
      <c r="O311" s="2">
        <v>60</v>
      </c>
      <c r="P311" s="2" t="s">
        <v>823</v>
      </c>
      <c r="Q311" s="4">
        <f>IF(AND(tblData[[#This Row],[Readmitted_Flag]]=TRUE,tblData[[#This Row],[Days_to_Readmission]]&lt;=30),1,0)</f>
        <v>0</v>
      </c>
    </row>
    <row r="312" spans="1:17" x14ac:dyDescent="0.4">
      <c r="A312" s="2" t="s">
        <v>310</v>
      </c>
      <c r="B312" s="3">
        <v>44939</v>
      </c>
      <c r="C312" s="3">
        <v>44949</v>
      </c>
      <c r="D312" s="4">
        <f>tblData[[#This Row],[Discharge_Date]]-tblData[[#This Row],[Admission_Date]]</f>
        <v>10</v>
      </c>
      <c r="E312" s="2" t="s">
        <v>803</v>
      </c>
      <c r="F312" s="2" t="s">
        <v>808</v>
      </c>
      <c r="G312" s="2" t="s">
        <v>814</v>
      </c>
      <c r="H312" s="2" t="s">
        <v>818</v>
      </c>
      <c r="I312" s="2" t="b">
        <v>0</v>
      </c>
      <c r="K312" s="2">
        <v>95.4</v>
      </c>
      <c r="L312" s="5">
        <v>6397.01</v>
      </c>
      <c r="M312" s="6">
        <v>0.58299999999999996</v>
      </c>
      <c r="N312" s="5">
        <f>tblData[[#This Row],[Total_Charges_USD]]*tblData[[#This Row],[Quality_Score_Index]]</f>
        <v>3729.4568300000001</v>
      </c>
      <c r="O312" s="2">
        <v>48</v>
      </c>
      <c r="P312" s="2" t="s">
        <v>823</v>
      </c>
      <c r="Q312" s="4">
        <f>IF(AND(tblData[[#This Row],[Readmitted_Flag]]=TRUE,tblData[[#This Row],[Days_to_Readmission]]&lt;=30),1,0)</f>
        <v>0</v>
      </c>
    </row>
    <row r="313" spans="1:17" x14ac:dyDescent="0.4">
      <c r="A313" s="2" t="s">
        <v>311</v>
      </c>
      <c r="B313" s="3">
        <v>45133</v>
      </c>
      <c r="C313" s="3">
        <v>45137</v>
      </c>
      <c r="D313" s="4">
        <f>tblData[[#This Row],[Discharge_Date]]-tblData[[#This Row],[Admission_Date]]</f>
        <v>4</v>
      </c>
      <c r="E313" s="2" t="s">
        <v>800</v>
      </c>
      <c r="F313" s="2" t="s">
        <v>808</v>
      </c>
      <c r="G313" s="2" t="s">
        <v>814</v>
      </c>
      <c r="H313" s="2" t="s">
        <v>820</v>
      </c>
      <c r="I313" s="2" t="b">
        <v>0</v>
      </c>
      <c r="K313" s="2">
        <v>78</v>
      </c>
      <c r="L313" s="5">
        <v>8225.73</v>
      </c>
      <c r="M313" s="6">
        <v>0.7</v>
      </c>
      <c r="N313" s="5">
        <f>tblData[[#This Row],[Total_Charges_USD]]*tblData[[#This Row],[Quality_Score_Index]]</f>
        <v>5758.0109999999995</v>
      </c>
      <c r="O313" s="2">
        <v>44</v>
      </c>
      <c r="P313" s="2" t="s">
        <v>823</v>
      </c>
      <c r="Q313" s="4">
        <f>IF(AND(tblData[[#This Row],[Readmitted_Flag]]=TRUE,tblData[[#This Row],[Days_to_Readmission]]&lt;=30),1,0)</f>
        <v>0</v>
      </c>
    </row>
    <row r="314" spans="1:17" x14ac:dyDescent="0.4">
      <c r="A314" s="2" t="s">
        <v>312</v>
      </c>
      <c r="B314" s="3">
        <v>45363</v>
      </c>
      <c r="C314" s="3">
        <v>45377</v>
      </c>
      <c r="D314" s="4">
        <f>tblData[[#This Row],[Discharge_Date]]-tblData[[#This Row],[Admission_Date]]</f>
        <v>14</v>
      </c>
      <c r="E314" s="2" t="s">
        <v>806</v>
      </c>
      <c r="F314" s="2" t="s">
        <v>807</v>
      </c>
      <c r="G314" s="2" t="s">
        <v>814</v>
      </c>
      <c r="H314" s="2" t="s">
        <v>821</v>
      </c>
      <c r="I314" s="2" t="b">
        <v>0</v>
      </c>
      <c r="K314" s="2">
        <v>93.6</v>
      </c>
      <c r="L314" s="5">
        <v>28990.9</v>
      </c>
      <c r="M314" s="6">
        <v>0.42099999999999999</v>
      </c>
      <c r="N314" s="5">
        <f>tblData[[#This Row],[Total_Charges_USD]]*tblData[[#This Row],[Quality_Score_Index]]</f>
        <v>12205.168900000001</v>
      </c>
      <c r="O314" s="2">
        <v>69</v>
      </c>
      <c r="P314" s="2" t="s">
        <v>822</v>
      </c>
      <c r="Q314" s="4">
        <f>IF(AND(tblData[[#This Row],[Readmitted_Flag]]=TRUE,tblData[[#This Row],[Days_to_Readmission]]&lt;=30),1,0)</f>
        <v>0</v>
      </c>
    </row>
    <row r="315" spans="1:17" x14ac:dyDescent="0.4">
      <c r="A315" s="2" t="s">
        <v>313</v>
      </c>
      <c r="B315" s="3">
        <v>44982</v>
      </c>
      <c r="C315" s="3">
        <v>44996</v>
      </c>
      <c r="D315" s="4">
        <f>tblData[[#This Row],[Discharge_Date]]-tblData[[#This Row],[Admission_Date]]</f>
        <v>14</v>
      </c>
      <c r="E315" s="2" t="s">
        <v>801</v>
      </c>
      <c r="F315" s="2" t="s">
        <v>807</v>
      </c>
      <c r="G315" s="2" t="s">
        <v>813</v>
      </c>
      <c r="H315" s="2" t="s">
        <v>820</v>
      </c>
      <c r="I315" s="2" t="b">
        <v>1</v>
      </c>
      <c r="J315" s="2">
        <v>60</v>
      </c>
      <c r="K315" s="2">
        <v>81.099999999999994</v>
      </c>
      <c r="L315" s="5">
        <v>28398.14</v>
      </c>
      <c r="M315" s="6">
        <v>0.47599999999999998</v>
      </c>
      <c r="N315" s="5">
        <f>tblData[[#This Row],[Total_Charges_USD]]*tblData[[#This Row],[Quality_Score_Index]]</f>
        <v>13517.514639999999</v>
      </c>
      <c r="O315" s="2">
        <v>78</v>
      </c>
      <c r="P315" s="2" t="s">
        <v>823</v>
      </c>
      <c r="Q315" s="4">
        <f>IF(AND(tblData[[#This Row],[Readmitted_Flag]]=TRUE,tblData[[#This Row],[Days_to_Readmission]]&lt;=30),1,0)</f>
        <v>0</v>
      </c>
    </row>
    <row r="316" spans="1:17" x14ac:dyDescent="0.4">
      <c r="A316" s="2" t="s">
        <v>314</v>
      </c>
      <c r="B316" s="3">
        <v>45524</v>
      </c>
      <c r="C316" s="3">
        <v>45532</v>
      </c>
      <c r="D316" s="4">
        <f>tblData[[#This Row],[Discharge_Date]]-tblData[[#This Row],[Admission_Date]]</f>
        <v>8</v>
      </c>
      <c r="E316" s="2" t="s">
        <v>804</v>
      </c>
      <c r="F316" s="2" t="s">
        <v>809</v>
      </c>
      <c r="G316" s="2" t="s">
        <v>814</v>
      </c>
      <c r="H316" s="2" t="s">
        <v>818</v>
      </c>
      <c r="I316" s="2" t="b">
        <v>0</v>
      </c>
      <c r="K316" s="2">
        <v>99.7</v>
      </c>
      <c r="L316" s="5">
        <v>37774.089999999997</v>
      </c>
      <c r="M316" s="6">
        <v>0.67</v>
      </c>
      <c r="N316" s="5">
        <f>tblData[[#This Row],[Total_Charges_USD]]*tblData[[#This Row],[Quality_Score_Index]]</f>
        <v>25308.640299999999</v>
      </c>
      <c r="O316" s="2">
        <v>59</v>
      </c>
      <c r="P316" s="2" t="s">
        <v>823</v>
      </c>
      <c r="Q316" s="4">
        <f>IF(AND(tblData[[#This Row],[Readmitted_Flag]]=TRUE,tblData[[#This Row],[Days_to_Readmission]]&lt;=30),1,0)</f>
        <v>0</v>
      </c>
    </row>
    <row r="317" spans="1:17" x14ac:dyDescent="0.4">
      <c r="A317" s="2" t="s">
        <v>315</v>
      </c>
      <c r="B317" s="3">
        <v>45438</v>
      </c>
      <c r="C317" s="3">
        <v>45445</v>
      </c>
      <c r="D317" s="4">
        <f>tblData[[#This Row],[Discharge_Date]]-tblData[[#This Row],[Admission_Date]]</f>
        <v>7</v>
      </c>
      <c r="E317" s="2" t="s">
        <v>804</v>
      </c>
      <c r="F317" s="2" t="s">
        <v>808</v>
      </c>
      <c r="G317" s="2" t="s">
        <v>814</v>
      </c>
      <c r="H317" s="2" t="s">
        <v>821</v>
      </c>
      <c r="I317" s="2" t="b">
        <v>1</v>
      </c>
      <c r="J317" s="2">
        <v>14</v>
      </c>
      <c r="K317" s="2">
        <v>92.8</v>
      </c>
      <c r="L317" s="5">
        <v>34394.58</v>
      </c>
      <c r="M317" s="6">
        <v>0.39500000000000002</v>
      </c>
      <c r="N317" s="5">
        <f>tblData[[#This Row],[Total_Charges_USD]]*tblData[[#This Row],[Quality_Score_Index]]</f>
        <v>13585.859100000001</v>
      </c>
      <c r="O317" s="2">
        <v>46</v>
      </c>
      <c r="P317" s="2" t="s">
        <v>823</v>
      </c>
      <c r="Q317" s="4">
        <f>IF(AND(tblData[[#This Row],[Readmitted_Flag]]=TRUE,tblData[[#This Row],[Days_to_Readmission]]&lt;=30),1,0)</f>
        <v>1</v>
      </c>
    </row>
    <row r="318" spans="1:17" x14ac:dyDescent="0.4">
      <c r="A318" s="2" t="s">
        <v>316</v>
      </c>
      <c r="B318" s="3">
        <v>45554</v>
      </c>
      <c r="C318" s="3">
        <v>45557</v>
      </c>
      <c r="D318" s="4">
        <f>tblData[[#This Row],[Discharge_Date]]-tblData[[#This Row],[Admission_Date]]</f>
        <v>3</v>
      </c>
      <c r="E318" s="2" t="s">
        <v>803</v>
      </c>
      <c r="F318" s="2" t="s">
        <v>811</v>
      </c>
      <c r="G318" s="2" t="s">
        <v>817</v>
      </c>
      <c r="H318" s="2" t="s">
        <v>821</v>
      </c>
      <c r="I318" s="2" t="b">
        <v>0</v>
      </c>
      <c r="K318" s="2">
        <v>84.7</v>
      </c>
      <c r="L318" s="5">
        <v>35893.620000000003</v>
      </c>
      <c r="M318" s="6">
        <v>0.56399999999999995</v>
      </c>
      <c r="N318" s="5">
        <f>tblData[[#This Row],[Total_Charges_USD]]*tblData[[#This Row],[Quality_Score_Index]]</f>
        <v>20244.001680000001</v>
      </c>
      <c r="O318" s="2">
        <v>80</v>
      </c>
      <c r="P318" s="2" t="s">
        <v>822</v>
      </c>
      <c r="Q318" s="4">
        <f>IF(AND(tblData[[#This Row],[Readmitted_Flag]]=TRUE,tblData[[#This Row],[Days_to_Readmission]]&lt;=30),1,0)</f>
        <v>0</v>
      </c>
    </row>
    <row r="319" spans="1:17" x14ac:dyDescent="0.4">
      <c r="A319" s="2" t="s">
        <v>317</v>
      </c>
      <c r="B319" s="3">
        <v>45443</v>
      </c>
      <c r="C319" s="3">
        <v>45444</v>
      </c>
      <c r="D319" s="4">
        <f>tblData[[#This Row],[Discharge_Date]]-tblData[[#This Row],[Admission_Date]]</f>
        <v>1</v>
      </c>
      <c r="E319" s="2" t="s">
        <v>804</v>
      </c>
      <c r="F319" s="2" t="s">
        <v>811</v>
      </c>
      <c r="G319" s="2" t="s">
        <v>814</v>
      </c>
      <c r="H319" s="2" t="s">
        <v>820</v>
      </c>
      <c r="I319" s="2" t="b">
        <v>1</v>
      </c>
      <c r="J319" s="2">
        <v>7</v>
      </c>
      <c r="K319" s="2">
        <v>83.6</v>
      </c>
      <c r="L319" s="5">
        <v>17926.2</v>
      </c>
      <c r="M319" s="6">
        <v>0.41599999999999998</v>
      </c>
      <c r="N319" s="5">
        <f>tblData[[#This Row],[Total_Charges_USD]]*tblData[[#This Row],[Quality_Score_Index]]</f>
        <v>7457.2992000000004</v>
      </c>
      <c r="O319" s="2">
        <v>76</v>
      </c>
      <c r="P319" s="2" t="s">
        <v>823</v>
      </c>
      <c r="Q319" s="4">
        <f>IF(AND(tblData[[#This Row],[Readmitted_Flag]]=TRUE,tblData[[#This Row],[Days_to_Readmission]]&lt;=30),1,0)</f>
        <v>1</v>
      </c>
    </row>
    <row r="320" spans="1:17" x14ac:dyDescent="0.4">
      <c r="A320" s="2" t="s">
        <v>318</v>
      </c>
      <c r="B320" s="3">
        <v>45366</v>
      </c>
      <c r="C320" s="3">
        <v>45369</v>
      </c>
      <c r="D320" s="4">
        <f>tblData[[#This Row],[Discharge_Date]]-tblData[[#This Row],[Admission_Date]]</f>
        <v>3</v>
      </c>
      <c r="E320" s="2" t="s">
        <v>804</v>
      </c>
      <c r="F320" s="2" t="s">
        <v>807</v>
      </c>
      <c r="G320" s="2" t="s">
        <v>814</v>
      </c>
      <c r="H320" s="2" t="s">
        <v>818</v>
      </c>
      <c r="I320" s="2" t="b">
        <v>0</v>
      </c>
      <c r="K320" s="2">
        <v>76.5</v>
      </c>
      <c r="L320" s="5">
        <v>9725.7000000000007</v>
      </c>
      <c r="M320" s="6">
        <v>0.55000000000000004</v>
      </c>
      <c r="N320" s="5">
        <f>tblData[[#This Row],[Total_Charges_USD]]*tblData[[#This Row],[Quality_Score_Index]]</f>
        <v>5349.1350000000011</v>
      </c>
      <c r="O320" s="2">
        <v>55</v>
      </c>
      <c r="P320" s="2" t="s">
        <v>822</v>
      </c>
      <c r="Q320" s="4">
        <f>IF(AND(tblData[[#This Row],[Readmitted_Flag]]=TRUE,tblData[[#This Row],[Days_to_Readmission]]&lt;=30),1,0)</f>
        <v>0</v>
      </c>
    </row>
    <row r="321" spans="1:17" x14ac:dyDescent="0.4">
      <c r="A321" s="2" t="s">
        <v>319</v>
      </c>
      <c r="B321" s="3">
        <v>45580</v>
      </c>
      <c r="C321" s="3">
        <v>45584</v>
      </c>
      <c r="D321" s="4">
        <f>tblData[[#This Row],[Discharge_Date]]-tblData[[#This Row],[Admission_Date]]</f>
        <v>4</v>
      </c>
      <c r="E321" s="2" t="s">
        <v>802</v>
      </c>
      <c r="F321" s="2" t="s">
        <v>812</v>
      </c>
      <c r="G321" s="2" t="s">
        <v>814</v>
      </c>
      <c r="H321" s="2" t="s">
        <v>819</v>
      </c>
      <c r="I321" s="2" t="b">
        <v>0</v>
      </c>
      <c r="K321" s="2">
        <v>89.5</v>
      </c>
      <c r="L321" s="5">
        <v>28110.09</v>
      </c>
      <c r="M321" s="6">
        <v>0.58399999999999996</v>
      </c>
      <c r="N321" s="5">
        <f>tblData[[#This Row],[Total_Charges_USD]]*tblData[[#This Row],[Quality_Score_Index]]</f>
        <v>16416.292559999998</v>
      </c>
      <c r="O321" s="2">
        <v>65</v>
      </c>
      <c r="P321" s="2" t="s">
        <v>823</v>
      </c>
      <c r="Q321" s="4">
        <f>IF(AND(tblData[[#This Row],[Readmitted_Flag]]=TRUE,tblData[[#This Row],[Days_to_Readmission]]&lt;=30),1,0)</f>
        <v>0</v>
      </c>
    </row>
    <row r="322" spans="1:17" x14ac:dyDescent="0.4">
      <c r="A322" s="2" t="s">
        <v>320</v>
      </c>
      <c r="B322" s="3">
        <v>45099</v>
      </c>
      <c r="C322" s="3">
        <v>45100</v>
      </c>
      <c r="D322" s="4">
        <f>tblData[[#This Row],[Discharge_Date]]-tblData[[#This Row],[Admission_Date]]</f>
        <v>1</v>
      </c>
      <c r="E322" s="2" t="s">
        <v>804</v>
      </c>
      <c r="F322" s="2" t="s">
        <v>812</v>
      </c>
      <c r="G322" s="2" t="s">
        <v>814</v>
      </c>
      <c r="H322" s="2" t="s">
        <v>819</v>
      </c>
      <c r="I322" s="2" t="b">
        <v>0</v>
      </c>
      <c r="K322" s="2">
        <v>91.2</v>
      </c>
      <c r="L322" s="5">
        <v>19754.990000000002</v>
      </c>
      <c r="M322" s="6">
        <v>0.67200000000000004</v>
      </c>
      <c r="N322" s="5">
        <f>tblData[[#This Row],[Total_Charges_USD]]*tblData[[#This Row],[Quality_Score_Index]]</f>
        <v>13275.353280000001</v>
      </c>
      <c r="O322" s="2">
        <v>54</v>
      </c>
      <c r="P322" s="2" t="s">
        <v>823</v>
      </c>
      <c r="Q322" s="4">
        <f>IF(AND(tblData[[#This Row],[Readmitted_Flag]]=TRUE,tblData[[#This Row],[Days_to_Readmission]]&lt;=30),1,0)</f>
        <v>0</v>
      </c>
    </row>
    <row r="323" spans="1:17" x14ac:dyDescent="0.4">
      <c r="A323" s="2" t="s">
        <v>321</v>
      </c>
      <c r="B323" s="3">
        <v>44960</v>
      </c>
      <c r="C323" s="3">
        <v>44965</v>
      </c>
      <c r="D323" s="4">
        <f>tblData[[#This Row],[Discharge_Date]]-tblData[[#This Row],[Admission_Date]]</f>
        <v>5</v>
      </c>
      <c r="E323" s="2" t="s">
        <v>801</v>
      </c>
      <c r="F323" s="2" t="s">
        <v>807</v>
      </c>
      <c r="G323" s="2" t="s">
        <v>814</v>
      </c>
      <c r="H323" s="2" t="s">
        <v>818</v>
      </c>
      <c r="I323" s="2" t="b">
        <v>1</v>
      </c>
      <c r="J323" s="2">
        <v>7</v>
      </c>
      <c r="K323" s="2">
        <v>81.400000000000006</v>
      </c>
      <c r="L323" s="5">
        <v>20289.98</v>
      </c>
      <c r="M323" s="6">
        <v>0.65200000000000002</v>
      </c>
      <c r="N323" s="5">
        <f>tblData[[#This Row],[Total_Charges_USD]]*tblData[[#This Row],[Quality_Score_Index]]</f>
        <v>13229.06696</v>
      </c>
      <c r="O323" s="2">
        <v>64</v>
      </c>
      <c r="P323" s="2" t="s">
        <v>822</v>
      </c>
      <c r="Q323" s="4">
        <f>IF(AND(tblData[[#This Row],[Readmitted_Flag]]=TRUE,tblData[[#This Row],[Days_to_Readmission]]&lt;=30),1,0)</f>
        <v>1</v>
      </c>
    </row>
    <row r="324" spans="1:17" x14ac:dyDescent="0.4">
      <c r="A324" s="2" t="s">
        <v>322</v>
      </c>
      <c r="B324" s="3">
        <v>45506</v>
      </c>
      <c r="C324" s="3">
        <v>45512</v>
      </c>
      <c r="D324" s="4">
        <f>tblData[[#This Row],[Discharge_Date]]-tblData[[#This Row],[Admission_Date]]</f>
        <v>6</v>
      </c>
      <c r="E324" s="2" t="s">
        <v>803</v>
      </c>
      <c r="F324" s="2" t="s">
        <v>809</v>
      </c>
      <c r="G324" s="2" t="s">
        <v>814</v>
      </c>
      <c r="H324" s="2" t="s">
        <v>818</v>
      </c>
      <c r="I324" s="2" t="b">
        <v>1</v>
      </c>
      <c r="J324" s="2">
        <v>60</v>
      </c>
      <c r="K324" s="2">
        <v>76.3</v>
      </c>
      <c r="L324" s="5">
        <v>31293.1</v>
      </c>
      <c r="M324" s="6">
        <v>0.56999999999999995</v>
      </c>
      <c r="N324" s="5">
        <f>tblData[[#This Row],[Total_Charges_USD]]*tblData[[#This Row],[Quality_Score_Index]]</f>
        <v>17837.066999999999</v>
      </c>
      <c r="O324" s="2">
        <v>60</v>
      </c>
      <c r="P324" s="2" t="s">
        <v>822</v>
      </c>
      <c r="Q324" s="4">
        <f>IF(AND(tblData[[#This Row],[Readmitted_Flag]]=TRUE,tblData[[#This Row],[Days_to_Readmission]]&lt;=30),1,0)</f>
        <v>0</v>
      </c>
    </row>
    <row r="325" spans="1:17" x14ac:dyDescent="0.4">
      <c r="A325" s="2" t="s">
        <v>323</v>
      </c>
      <c r="B325" s="3">
        <v>45238</v>
      </c>
      <c r="C325" s="3">
        <v>45246</v>
      </c>
      <c r="D325" s="4">
        <f>tblData[[#This Row],[Discharge_Date]]-tblData[[#This Row],[Admission_Date]]</f>
        <v>8</v>
      </c>
      <c r="E325" s="2" t="s">
        <v>806</v>
      </c>
      <c r="F325" s="2" t="s">
        <v>811</v>
      </c>
      <c r="G325" s="2" t="s">
        <v>814</v>
      </c>
      <c r="H325" s="2" t="s">
        <v>820</v>
      </c>
      <c r="I325" s="2" t="b">
        <v>0</v>
      </c>
      <c r="K325" s="2">
        <v>77.900000000000006</v>
      </c>
      <c r="L325" s="5">
        <v>9434.23</v>
      </c>
      <c r="M325" s="6">
        <v>0.57099999999999995</v>
      </c>
      <c r="N325" s="5">
        <f>tblData[[#This Row],[Total_Charges_USD]]*tblData[[#This Row],[Quality_Score_Index]]</f>
        <v>5386.9453299999996</v>
      </c>
      <c r="O325" s="2">
        <v>84</v>
      </c>
      <c r="P325" s="2" t="s">
        <v>823</v>
      </c>
      <c r="Q325" s="4">
        <f>IF(AND(tblData[[#This Row],[Readmitted_Flag]]=TRUE,tblData[[#This Row],[Days_to_Readmission]]&lt;=30),1,0)</f>
        <v>0</v>
      </c>
    </row>
    <row r="326" spans="1:17" x14ac:dyDescent="0.4">
      <c r="A326" s="2" t="s">
        <v>324</v>
      </c>
      <c r="B326" s="3">
        <v>45362</v>
      </c>
      <c r="C326" s="3">
        <v>45376</v>
      </c>
      <c r="D326" s="4">
        <f>tblData[[#This Row],[Discharge_Date]]-tblData[[#This Row],[Admission_Date]]</f>
        <v>14</v>
      </c>
      <c r="E326" s="2" t="s">
        <v>802</v>
      </c>
      <c r="F326" s="2" t="s">
        <v>811</v>
      </c>
      <c r="G326" s="2" t="s">
        <v>814</v>
      </c>
      <c r="H326" s="2" t="s">
        <v>818</v>
      </c>
      <c r="I326" s="2" t="b">
        <v>0</v>
      </c>
      <c r="K326" s="2">
        <v>95.3</v>
      </c>
      <c r="L326" s="5">
        <v>17392.939999999999</v>
      </c>
      <c r="M326" s="6">
        <v>0.54100000000000004</v>
      </c>
      <c r="N326" s="5">
        <f>tblData[[#This Row],[Total_Charges_USD]]*tblData[[#This Row],[Quality_Score_Index]]</f>
        <v>9409.580539999999</v>
      </c>
      <c r="O326" s="2">
        <v>59</v>
      </c>
      <c r="P326" s="2" t="s">
        <v>823</v>
      </c>
      <c r="Q326" s="4">
        <f>IF(AND(tblData[[#This Row],[Readmitted_Flag]]=TRUE,tblData[[#This Row],[Days_to_Readmission]]&lt;=30),1,0)</f>
        <v>0</v>
      </c>
    </row>
    <row r="327" spans="1:17" x14ac:dyDescent="0.4">
      <c r="A327" s="2" t="s">
        <v>325</v>
      </c>
      <c r="B327" s="3">
        <v>44944</v>
      </c>
      <c r="C327" s="3">
        <v>44951</v>
      </c>
      <c r="D327" s="4">
        <f>tblData[[#This Row],[Discharge_Date]]-tblData[[#This Row],[Admission_Date]]</f>
        <v>7</v>
      </c>
      <c r="E327" s="2" t="s">
        <v>803</v>
      </c>
      <c r="F327" s="2" t="s">
        <v>808</v>
      </c>
      <c r="G327" s="2" t="s">
        <v>814</v>
      </c>
      <c r="H327" s="2" t="s">
        <v>820</v>
      </c>
      <c r="I327" s="2" t="b">
        <v>0</v>
      </c>
      <c r="K327" s="2">
        <v>83.2</v>
      </c>
      <c r="L327" s="5">
        <v>15110.14</v>
      </c>
      <c r="M327" s="6">
        <v>0.52800000000000002</v>
      </c>
      <c r="N327" s="5">
        <f>tblData[[#This Row],[Total_Charges_USD]]*tblData[[#This Row],[Quality_Score_Index]]</f>
        <v>7978.1539199999997</v>
      </c>
      <c r="O327" s="2">
        <v>72</v>
      </c>
      <c r="P327" s="2" t="s">
        <v>823</v>
      </c>
      <c r="Q327" s="4">
        <f>IF(AND(tblData[[#This Row],[Readmitted_Flag]]=TRUE,tblData[[#This Row],[Days_to_Readmission]]&lt;=30),1,0)</f>
        <v>0</v>
      </c>
    </row>
    <row r="328" spans="1:17" x14ac:dyDescent="0.4">
      <c r="A328" s="2" t="s">
        <v>326</v>
      </c>
      <c r="B328" s="3">
        <v>45293</v>
      </c>
      <c r="C328" s="3">
        <v>45294</v>
      </c>
      <c r="D328" s="4">
        <f>tblData[[#This Row],[Discharge_Date]]-tblData[[#This Row],[Admission_Date]]</f>
        <v>1</v>
      </c>
      <c r="E328" s="2" t="s">
        <v>803</v>
      </c>
      <c r="F328" s="2" t="s">
        <v>807</v>
      </c>
      <c r="G328" s="2" t="s">
        <v>814</v>
      </c>
      <c r="H328" s="2" t="s">
        <v>818</v>
      </c>
      <c r="I328" s="2" t="b">
        <v>0</v>
      </c>
      <c r="K328" s="2">
        <v>84.6</v>
      </c>
      <c r="L328" s="5">
        <v>18746.53</v>
      </c>
      <c r="M328" s="6">
        <v>0.52800000000000002</v>
      </c>
      <c r="N328" s="5">
        <f>tblData[[#This Row],[Total_Charges_USD]]*tblData[[#This Row],[Quality_Score_Index]]</f>
        <v>9898.1678400000001</v>
      </c>
      <c r="O328" s="2">
        <v>67</v>
      </c>
      <c r="P328" s="2" t="s">
        <v>823</v>
      </c>
      <c r="Q328" s="4">
        <f>IF(AND(tblData[[#This Row],[Readmitted_Flag]]=TRUE,tblData[[#This Row],[Days_to_Readmission]]&lt;=30),1,0)</f>
        <v>0</v>
      </c>
    </row>
    <row r="329" spans="1:17" x14ac:dyDescent="0.4">
      <c r="A329" s="2" t="s">
        <v>327</v>
      </c>
      <c r="B329" s="3">
        <v>45412</v>
      </c>
      <c r="C329" s="3">
        <v>45420</v>
      </c>
      <c r="D329" s="4">
        <f>tblData[[#This Row],[Discharge_Date]]-tblData[[#This Row],[Admission_Date]]</f>
        <v>8</v>
      </c>
      <c r="E329" s="2" t="s">
        <v>803</v>
      </c>
      <c r="F329" s="2" t="s">
        <v>809</v>
      </c>
      <c r="G329" s="2" t="s">
        <v>817</v>
      </c>
      <c r="H329" s="2" t="s">
        <v>818</v>
      </c>
      <c r="I329" s="2" t="b">
        <v>0</v>
      </c>
      <c r="K329" s="2">
        <v>88.7</v>
      </c>
      <c r="L329" s="5">
        <v>11275.24</v>
      </c>
      <c r="M329" s="6">
        <v>0.374</v>
      </c>
      <c r="N329" s="5">
        <f>tblData[[#This Row],[Total_Charges_USD]]*tblData[[#This Row],[Quality_Score_Index]]</f>
        <v>4216.9397600000002</v>
      </c>
      <c r="O329" s="2">
        <v>68</v>
      </c>
      <c r="P329" s="2" t="s">
        <v>822</v>
      </c>
      <c r="Q329" s="4">
        <f>IF(AND(tblData[[#This Row],[Readmitted_Flag]]=TRUE,tblData[[#This Row],[Days_to_Readmission]]&lt;=30),1,0)</f>
        <v>0</v>
      </c>
    </row>
    <row r="330" spans="1:17" x14ac:dyDescent="0.4">
      <c r="A330" s="2" t="s">
        <v>328</v>
      </c>
      <c r="B330" s="3">
        <v>45602</v>
      </c>
      <c r="C330" s="3">
        <v>45604</v>
      </c>
      <c r="D330" s="4">
        <f>tblData[[#This Row],[Discharge_Date]]-tblData[[#This Row],[Admission_Date]]</f>
        <v>2</v>
      </c>
      <c r="E330" s="2" t="s">
        <v>806</v>
      </c>
      <c r="F330" s="2" t="s">
        <v>811</v>
      </c>
      <c r="G330" s="2" t="s">
        <v>816</v>
      </c>
      <c r="H330" s="2" t="s">
        <v>820</v>
      </c>
      <c r="I330" s="2" t="b">
        <v>0</v>
      </c>
      <c r="K330" s="2">
        <v>75.900000000000006</v>
      </c>
      <c r="L330" s="5">
        <v>3263.05</v>
      </c>
      <c r="M330" s="6">
        <v>0.69699999999999995</v>
      </c>
      <c r="N330" s="5">
        <f>tblData[[#This Row],[Total_Charges_USD]]*tblData[[#This Row],[Quality_Score_Index]]</f>
        <v>2274.3458500000002</v>
      </c>
      <c r="O330" s="2">
        <v>78</v>
      </c>
      <c r="P330" s="2" t="s">
        <v>822</v>
      </c>
      <c r="Q330" s="4">
        <f>IF(AND(tblData[[#This Row],[Readmitted_Flag]]=TRUE,tblData[[#This Row],[Days_to_Readmission]]&lt;=30),1,0)</f>
        <v>0</v>
      </c>
    </row>
    <row r="331" spans="1:17" x14ac:dyDescent="0.4">
      <c r="A331" s="2" t="s">
        <v>329</v>
      </c>
      <c r="B331" s="3">
        <v>45546</v>
      </c>
      <c r="C331" s="3">
        <v>45554</v>
      </c>
      <c r="D331" s="4">
        <f>tblData[[#This Row],[Discharge_Date]]-tblData[[#This Row],[Admission_Date]]</f>
        <v>8</v>
      </c>
      <c r="E331" s="2" t="s">
        <v>804</v>
      </c>
      <c r="F331" s="2" t="s">
        <v>812</v>
      </c>
      <c r="G331" s="2" t="s">
        <v>816</v>
      </c>
      <c r="H331" s="2" t="s">
        <v>820</v>
      </c>
      <c r="I331" s="2" t="b">
        <v>0</v>
      </c>
      <c r="K331" s="2">
        <v>76.8</v>
      </c>
      <c r="L331" s="5">
        <v>6576.5</v>
      </c>
      <c r="M331" s="6">
        <v>0.44700000000000001</v>
      </c>
      <c r="N331" s="5">
        <f>tblData[[#This Row],[Total_Charges_USD]]*tblData[[#This Row],[Quality_Score_Index]]</f>
        <v>2939.6955000000003</v>
      </c>
      <c r="O331" s="2">
        <v>68</v>
      </c>
      <c r="P331" s="2" t="s">
        <v>822</v>
      </c>
      <c r="Q331" s="4">
        <f>IF(AND(tblData[[#This Row],[Readmitted_Flag]]=TRUE,tblData[[#This Row],[Days_to_Readmission]]&lt;=30),1,0)</f>
        <v>0</v>
      </c>
    </row>
    <row r="332" spans="1:17" x14ac:dyDescent="0.4">
      <c r="A332" s="2" t="s">
        <v>330</v>
      </c>
      <c r="B332" s="3">
        <v>44973</v>
      </c>
      <c r="C332" s="3">
        <v>44979</v>
      </c>
      <c r="D332" s="4">
        <f>tblData[[#This Row],[Discharge_Date]]-tblData[[#This Row],[Admission_Date]]</f>
        <v>6</v>
      </c>
      <c r="E332" s="2" t="s">
        <v>804</v>
      </c>
      <c r="F332" s="2" t="s">
        <v>808</v>
      </c>
      <c r="G332" s="2" t="s">
        <v>814</v>
      </c>
      <c r="H332" s="2" t="s">
        <v>819</v>
      </c>
      <c r="I332" s="2" t="b">
        <v>1</v>
      </c>
      <c r="J332" s="2">
        <v>7</v>
      </c>
      <c r="K332" s="2">
        <v>78.8</v>
      </c>
      <c r="L332" s="5">
        <v>4030.99</v>
      </c>
      <c r="M332" s="6">
        <v>0.66500000000000004</v>
      </c>
      <c r="N332" s="5">
        <f>tblData[[#This Row],[Total_Charges_USD]]*tblData[[#This Row],[Quality_Score_Index]]</f>
        <v>2680.60835</v>
      </c>
      <c r="O332" s="2">
        <v>50</v>
      </c>
      <c r="P332" s="2" t="s">
        <v>823</v>
      </c>
      <c r="Q332" s="4">
        <f>IF(AND(tblData[[#This Row],[Readmitted_Flag]]=TRUE,tblData[[#This Row],[Days_to_Readmission]]&lt;=30),1,0)</f>
        <v>1</v>
      </c>
    </row>
    <row r="333" spans="1:17" x14ac:dyDescent="0.4">
      <c r="A333" s="2" t="s">
        <v>331</v>
      </c>
      <c r="B333" s="3">
        <v>45068</v>
      </c>
      <c r="C333" s="3">
        <v>45078</v>
      </c>
      <c r="D333" s="4">
        <f>tblData[[#This Row],[Discharge_Date]]-tblData[[#This Row],[Admission_Date]]</f>
        <v>10</v>
      </c>
      <c r="E333" s="2" t="s">
        <v>805</v>
      </c>
      <c r="F333" s="2" t="s">
        <v>809</v>
      </c>
      <c r="G333" s="2" t="s">
        <v>814</v>
      </c>
      <c r="H333" s="2" t="s">
        <v>820</v>
      </c>
      <c r="I333" s="2" t="b">
        <v>0</v>
      </c>
      <c r="K333" s="2">
        <v>81.8</v>
      </c>
      <c r="L333" s="5">
        <v>7483.52</v>
      </c>
      <c r="M333" s="6">
        <v>0.66300000000000003</v>
      </c>
      <c r="N333" s="5">
        <f>tblData[[#This Row],[Total_Charges_USD]]*tblData[[#This Row],[Quality_Score_Index]]</f>
        <v>4961.5737600000002</v>
      </c>
      <c r="O333" s="2">
        <v>69</v>
      </c>
      <c r="P333" s="2" t="s">
        <v>823</v>
      </c>
      <c r="Q333" s="4">
        <f>IF(AND(tblData[[#This Row],[Readmitted_Flag]]=TRUE,tblData[[#This Row],[Days_to_Readmission]]&lt;=30),1,0)</f>
        <v>0</v>
      </c>
    </row>
    <row r="334" spans="1:17" x14ac:dyDescent="0.4">
      <c r="A334" s="2" t="s">
        <v>332</v>
      </c>
      <c r="B334" s="3">
        <v>45634</v>
      </c>
      <c r="C334" s="3">
        <v>45640</v>
      </c>
      <c r="D334" s="4">
        <f>tblData[[#This Row],[Discharge_Date]]-tblData[[#This Row],[Admission_Date]]</f>
        <v>6</v>
      </c>
      <c r="E334" s="2" t="s">
        <v>804</v>
      </c>
      <c r="F334" s="2" t="s">
        <v>807</v>
      </c>
      <c r="G334" s="2" t="s">
        <v>816</v>
      </c>
      <c r="H334" s="2" t="s">
        <v>818</v>
      </c>
      <c r="I334" s="2" t="b">
        <v>0</v>
      </c>
      <c r="K334" s="2">
        <v>92.8</v>
      </c>
      <c r="L334" s="5">
        <v>27529.46</v>
      </c>
      <c r="M334" s="6">
        <v>0.49399999999999999</v>
      </c>
      <c r="N334" s="5">
        <f>tblData[[#This Row],[Total_Charges_USD]]*tblData[[#This Row],[Quality_Score_Index]]</f>
        <v>13599.553239999999</v>
      </c>
      <c r="O334" s="2">
        <v>66</v>
      </c>
      <c r="P334" s="2" t="s">
        <v>823</v>
      </c>
      <c r="Q334" s="4">
        <f>IF(AND(tblData[[#This Row],[Readmitted_Flag]]=TRUE,tblData[[#This Row],[Days_to_Readmission]]&lt;=30),1,0)</f>
        <v>0</v>
      </c>
    </row>
    <row r="335" spans="1:17" x14ac:dyDescent="0.4">
      <c r="A335" s="2" t="s">
        <v>333</v>
      </c>
      <c r="B335" s="3">
        <v>45015</v>
      </c>
      <c r="C335" s="3">
        <v>45022</v>
      </c>
      <c r="D335" s="4">
        <f>tblData[[#This Row],[Discharge_Date]]-tblData[[#This Row],[Admission_Date]]</f>
        <v>7</v>
      </c>
      <c r="E335" s="2" t="s">
        <v>802</v>
      </c>
      <c r="F335" s="2" t="s">
        <v>812</v>
      </c>
      <c r="G335" s="2" t="s">
        <v>814</v>
      </c>
      <c r="H335" s="2" t="s">
        <v>820</v>
      </c>
      <c r="I335" s="2" t="b">
        <v>1</v>
      </c>
      <c r="J335" s="2">
        <v>7</v>
      </c>
      <c r="K335" s="2">
        <v>71.400000000000006</v>
      </c>
      <c r="L335" s="5">
        <v>14372.44</v>
      </c>
      <c r="M335" s="6">
        <v>0.44600000000000001</v>
      </c>
      <c r="N335" s="5">
        <f>tblData[[#This Row],[Total_Charges_USD]]*tblData[[#This Row],[Quality_Score_Index]]</f>
        <v>6410.1082400000005</v>
      </c>
      <c r="O335" s="2">
        <v>56</v>
      </c>
      <c r="P335" s="2" t="s">
        <v>822</v>
      </c>
      <c r="Q335" s="4">
        <f>IF(AND(tblData[[#This Row],[Readmitted_Flag]]=TRUE,tblData[[#This Row],[Days_to_Readmission]]&lt;=30),1,0)</f>
        <v>1</v>
      </c>
    </row>
    <row r="336" spans="1:17" x14ac:dyDescent="0.4">
      <c r="A336" s="2" t="s">
        <v>334</v>
      </c>
      <c r="B336" s="3">
        <v>45310</v>
      </c>
      <c r="C336" s="3">
        <v>45316</v>
      </c>
      <c r="D336" s="4">
        <f>tblData[[#This Row],[Discharge_Date]]-tblData[[#This Row],[Admission_Date]]</f>
        <v>6</v>
      </c>
      <c r="E336" s="2" t="s">
        <v>806</v>
      </c>
      <c r="F336" s="2" t="s">
        <v>812</v>
      </c>
      <c r="G336" s="2" t="s">
        <v>814</v>
      </c>
      <c r="H336" s="2" t="s">
        <v>818</v>
      </c>
      <c r="I336" s="2" t="b">
        <v>0</v>
      </c>
      <c r="K336" s="2">
        <v>79.5</v>
      </c>
      <c r="L336" s="5">
        <v>31024.6</v>
      </c>
      <c r="M336" s="6">
        <v>0.41</v>
      </c>
      <c r="N336" s="5">
        <f>tblData[[#This Row],[Total_Charges_USD]]*tblData[[#This Row],[Quality_Score_Index]]</f>
        <v>12720.085999999999</v>
      </c>
      <c r="O336" s="2">
        <v>58</v>
      </c>
      <c r="P336" s="2" t="s">
        <v>823</v>
      </c>
      <c r="Q336" s="4">
        <f>IF(AND(tblData[[#This Row],[Readmitted_Flag]]=TRUE,tblData[[#This Row],[Days_to_Readmission]]&lt;=30),1,0)</f>
        <v>0</v>
      </c>
    </row>
    <row r="337" spans="1:17" x14ac:dyDescent="0.4">
      <c r="A337" s="2" t="s">
        <v>335</v>
      </c>
      <c r="B337" s="3">
        <v>45044</v>
      </c>
      <c r="C337" s="3">
        <v>45051</v>
      </c>
      <c r="D337" s="4">
        <f>tblData[[#This Row],[Discharge_Date]]-tblData[[#This Row],[Admission_Date]]</f>
        <v>7</v>
      </c>
      <c r="E337" s="2" t="s">
        <v>800</v>
      </c>
      <c r="F337" s="2" t="s">
        <v>811</v>
      </c>
      <c r="G337" s="2" t="s">
        <v>814</v>
      </c>
      <c r="H337" s="2" t="s">
        <v>820</v>
      </c>
      <c r="I337" s="2" t="b">
        <v>0</v>
      </c>
      <c r="K337" s="2">
        <v>82.8</v>
      </c>
      <c r="L337" s="5">
        <v>10514.39</v>
      </c>
      <c r="M337" s="6">
        <v>0.5</v>
      </c>
      <c r="N337" s="5">
        <f>tblData[[#This Row],[Total_Charges_USD]]*tblData[[#This Row],[Quality_Score_Index]]</f>
        <v>5257.1949999999997</v>
      </c>
      <c r="O337" s="2">
        <v>64</v>
      </c>
      <c r="P337" s="2" t="s">
        <v>822</v>
      </c>
      <c r="Q337" s="4">
        <f>IF(AND(tblData[[#This Row],[Readmitted_Flag]]=TRUE,tblData[[#This Row],[Days_to_Readmission]]&lt;=30),1,0)</f>
        <v>0</v>
      </c>
    </row>
    <row r="338" spans="1:17" x14ac:dyDescent="0.4">
      <c r="A338" s="2" t="s">
        <v>336</v>
      </c>
      <c r="B338" s="3">
        <v>45495</v>
      </c>
      <c r="C338" s="3">
        <v>45501</v>
      </c>
      <c r="D338" s="4">
        <f>tblData[[#This Row],[Discharge_Date]]-tblData[[#This Row],[Admission_Date]]</f>
        <v>6</v>
      </c>
      <c r="E338" s="2" t="s">
        <v>805</v>
      </c>
      <c r="F338" s="2" t="s">
        <v>808</v>
      </c>
      <c r="G338" s="2" t="s">
        <v>814</v>
      </c>
      <c r="H338" s="2" t="s">
        <v>818</v>
      </c>
      <c r="I338" s="2" t="b">
        <v>0</v>
      </c>
      <c r="K338" s="2">
        <v>78.7</v>
      </c>
      <c r="L338" s="5">
        <v>27471.439999999999</v>
      </c>
      <c r="M338" s="6">
        <v>0.505</v>
      </c>
      <c r="N338" s="5">
        <f>tblData[[#This Row],[Total_Charges_USD]]*tblData[[#This Row],[Quality_Score_Index]]</f>
        <v>13873.0772</v>
      </c>
      <c r="O338" s="2">
        <v>95</v>
      </c>
      <c r="P338" s="2" t="s">
        <v>823</v>
      </c>
      <c r="Q338" s="4">
        <f>IF(AND(tblData[[#This Row],[Readmitted_Flag]]=TRUE,tblData[[#This Row],[Days_to_Readmission]]&lt;=30),1,0)</f>
        <v>0</v>
      </c>
    </row>
    <row r="339" spans="1:17" x14ac:dyDescent="0.4">
      <c r="A339" s="2" t="s">
        <v>337</v>
      </c>
      <c r="B339" s="3">
        <v>45006</v>
      </c>
      <c r="C339" s="3">
        <v>45013</v>
      </c>
      <c r="D339" s="4">
        <f>tblData[[#This Row],[Discharge_Date]]-tblData[[#This Row],[Admission_Date]]</f>
        <v>7</v>
      </c>
      <c r="E339" s="2" t="s">
        <v>805</v>
      </c>
      <c r="F339" s="2" t="s">
        <v>809</v>
      </c>
      <c r="G339" s="2" t="s">
        <v>813</v>
      </c>
      <c r="H339" s="2" t="s">
        <v>820</v>
      </c>
      <c r="I339" s="2" t="b">
        <v>0</v>
      </c>
      <c r="K339" s="2">
        <v>78.2</v>
      </c>
      <c r="L339" s="5">
        <v>16383.04</v>
      </c>
      <c r="M339" s="6">
        <v>0.61599999999999999</v>
      </c>
      <c r="N339" s="5">
        <f>tblData[[#This Row],[Total_Charges_USD]]*tblData[[#This Row],[Quality_Score_Index]]</f>
        <v>10091.95264</v>
      </c>
      <c r="O339" s="2">
        <v>65</v>
      </c>
      <c r="P339" s="2" t="s">
        <v>823</v>
      </c>
      <c r="Q339" s="4">
        <f>IF(AND(tblData[[#This Row],[Readmitted_Flag]]=TRUE,tblData[[#This Row],[Days_to_Readmission]]&lt;=30),1,0)</f>
        <v>0</v>
      </c>
    </row>
    <row r="340" spans="1:17" x14ac:dyDescent="0.4">
      <c r="A340" s="2" t="s">
        <v>338</v>
      </c>
      <c r="B340" s="3">
        <v>45395</v>
      </c>
      <c r="C340" s="3">
        <v>45403</v>
      </c>
      <c r="D340" s="4">
        <f>tblData[[#This Row],[Discharge_Date]]-tblData[[#This Row],[Admission_Date]]</f>
        <v>8</v>
      </c>
      <c r="E340" s="2" t="s">
        <v>801</v>
      </c>
      <c r="F340" s="2" t="s">
        <v>809</v>
      </c>
      <c r="G340" s="2" t="s">
        <v>815</v>
      </c>
      <c r="H340" s="2" t="s">
        <v>818</v>
      </c>
      <c r="I340" s="2" t="b">
        <v>0</v>
      </c>
      <c r="K340" s="2">
        <v>76</v>
      </c>
      <c r="L340" s="5">
        <v>21727.94</v>
      </c>
      <c r="M340" s="6">
        <v>0.46600000000000003</v>
      </c>
      <c r="N340" s="5">
        <f>tblData[[#This Row],[Total_Charges_USD]]*tblData[[#This Row],[Quality_Score_Index]]</f>
        <v>10125.22004</v>
      </c>
      <c r="O340" s="2">
        <v>48</v>
      </c>
      <c r="P340" s="2" t="s">
        <v>823</v>
      </c>
      <c r="Q340" s="4">
        <f>IF(AND(tblData[[#This Row],[Readmitted_Flag]]=TRUE,tblData[[#This Row],[Days_to_Readmission]]&lt;=30),1,0)</f>
        <v>0</v>
      </c>
    </row>
    <row r="341" spans="1:17" x14ac:dyDescent="0.4">
      <c r="A341" s="2" t="s">
        <v>339</v>
      </c>
      <c r="B341" s="3">
        <v>45483</v>
      </c>
      <c r="C341" s="3">
        <v>45488</v>
      </c>
      <c r="D341" s="4">
        <f>tblData[[#This Row],[Discharge_Date]]-tblData[[#This Row],[Admission_Date]]</f>
        <v>5</v>
      </c>
      <c r="E341" s="2" t="s">
        <v>804</v>
      </c>
      <c r="F341" s="2" t="s">
        <v>811</v>
      </c>
      <c r="G341" s="2" t="s">
        <v>814</v>
      </c>
      <c r="H341" s="2" t="s">
        <v>820</v>
      </c>
      <c r="I341" s="2" t="b">
        <v>0</v>
      </c>
      <c r="K341" s="2">
        <v>92.1</v>
      </c>
      <c r="L341" s="5">
        <v>39772.519999999997</v>
      </c>
      <c r="M341" s="6">
        <v>0.35699999999999998</v>
      </c>
      <c r="N341" s="5">
        <f>tblData[[#This Row],[Total_Charges_USD]]*tblData[[#This Row],[Quality_Score_Index]]</f>
        <v>14198.789639999999</v>
      </c>
      <c r="O341" s="2">
        <v>52</v>
      </c>
      <c r="P341" s="2" t="s">
        <v>822</v>
      </c>
      <c r="Q341" s="4">
        <f>IF(AND(tblData[[#This Row],[Readmitted_Flag]]=TRUE,tblData[[#This Row],[Days_to_Readmission]]&lt;=30),1,0)</f>
        <v>0</v>
      </c>
    </row>
    <row r="342" spans="1:17" x14ac:dyDescent="0.4">
      <c r="A342" s="2" t="s">
        <v>340</v>
      </c>
      <c r="B342" s="3">
        <v>45242</v>
      </c>
      <c r="C342" s="3">
        <v>45248</v>
      </c>
      <c r="D342" s="4">
        <f>tblData[[#This Row],[Discharge_Date]]-tblData[[#This Row],[Admission_Date]]</f>
        <v>6</v>
      </c>
      <c r="E342" s="2" t="s">
        <v>801</v>
      </c>
      <c r="F342" s="2" t="s">
        <v>812</v>
      </c>
      <c r="G342" s="2" t="s">
        <v>814</v>
      </c>
      <c r="H342" s="2" t="s">
        <v>819</v>
      </c>
      <c r="I342" s="2" t="b">
        <v>0</v>
      </c>
      <c r="K342" s="2">
        <v>89.5</v>
      </c>
      <c r="L342" s="5">
        <v>21426.240000000002</v>
      </c>
      <c r="M342" s="6">
        <v>0.496</v>
      </c>
      <c r="N342" s="5">
        <f>tblData[[#This Row],[Total_Charges_USD]]*tblData[[#This Row],[Quality_Score_Index]]</f>
        <v>10627.41504</v>
      </c>
      <c r="O342" s="2">
        <v>45</v>
      </c>
      <c r="P342" s="2" t="s">
        <v>823</v>
      </c>
      <c r="Q342" s="4">
        <f>IF(AND(tblData[[#This Row],[Readmitted_Flag]]=TRUE,tblData[[#This Row],[Days_to_Readmission]]&lt;=30),1,0)</f>
        <v>0</v>
      </c>
    </row>
    <row r="343" spans="1:17" x14ac:dyDescent="0.4">
      <c r="A343" s="2" t="s">
        <v>341</v>
      </c>
      <c r="B343" s="3">
        <v>45025</v>
      </c>
      <c r="C343" s="3">
        <v>45035</v>
      </c>
      <c r="D343" s="4">
        <f>tblData[[#This Row],[Discharge_Date]]-tblData[[#This Row],[Admission_Date]]</f>
        <v>10</v>
      </c>
      <c r="E343" s="2" t="s">
        <v>805</v>
      </c>
      <c r="F343" s="2" t="s">
        <v>812</v>
      </c>
      <c r="G343" s="2" t="s">
        <v>814</v>
      </c>
      <c r="H343" s="2" t="s">
        <v>819</v>
      </c>
      <c r="I343" s="2" t="b">
        <v>0</v>
      </c>
      <c r="K343" s="2">
        <v>92.3</v>
      </c>
      <c r="L343" s="5">
        <v>15695.93</v>
      </c>
      <c r="M343" s="6">
        <v>0.36399999999999999</v>
      </c>
      <c r="N343" s="5">
        <f>tblData[[#This Row],[Total_Charges_USD]]*tblData[[#This Row],[Quality_Score_Index]]</f>
        <v>5713.3185199999998</v>
      </c>
      <c r="O343" s="2">
        <v>47</v>
      </c>
      <c r="P343" s="2" t="s">
        <v>823</v>
      </c>
      <c r="Q343" s="4">
        <f>IF(AND(tblData[[#This Row],[Readmitted_Flag]]=TRUE,tblData[[#This Row],[Days_to_Readmission]]&lt;=30),1,0)</f>
        <v>0</v>
      </c>
    </row>
    <row r="344" spans="1:17" x14ac:dyDescent="0.4">
      <c r="A344" s="2" t="s">
        <v>342</v>
      </c>
      <c r="B344" s="3">
        <v>45488</v>
      </c>
      <c r="C344" s="3">
        <v>45494</v>
      </c>
      <c r="D344" s="4">
        <f>tblData[[#This Row],[Discharge_Date]]-tblData[[#This Row],[Admission_Date]]</f>
        <v>6</v>
      </c>
      <c r="E344" s="2" t="s">
        <v>804</v>
      </c>
      <c r="F344" s="2" t="s">
        <v>811</v>
      </c>
      <c r="G344" s="2" t="s">
        <v>814</v>
      </c>
      <c r="H344" s="2" t="s">
        <v>819</v>
      </c>
      <c r="I344" s="2" t="b">
        <v>0</v>
      </c>
      <c r="K344" s="2">
        <v>82.8</v>
      </c>
      <c r="L344" s="5">
        <v>5461.08</v>
      </c>
      <c r="M344" s="6">
        <v>0.40699999999999997</v>
      </c>
      <c r="N344" s="5">
        <f>tblData[[#This Row],[Total_Charges_USD]]*tblData[[#This Row],[Quality_Score_Index]]</f>
        <v>2222.6595599999996</v>
      </c>
      <c r="O344" s="2">
        <v>72</v>
      </c>
      <c r="P344" s="2" t="s">
        <v>822</v>
      </c>
      <c r="Q344" s="4">
        <f>IF(AND(tblData[[#This Row],[Readmitted_Flag]]=TRUE,tblData[[#This Row],[Days_to_Readmission]]&lt;=30),1,0)</f>
        <v>0</v>
      </c>
    </row>
    <row r="345" spans="1:17" x14ac:dyDescent="0.4">
      <c r="A345" s="2" t="s">
        <v>343</v>
      </c>
      <c r="B345" s="3">
        <v>45411</v>
      </c>
      <c r="C345" s="3">
        <v>45417</v>
      </c>
      <c r="D345" s="4">
        <f>tblData[[#This Row],[Discharge_Date]]-tblData[[#This Row],[Admission_Date]]</f>
        <v>6</v>
      </c>
      <c r="E345" s="2" t="s">
        <v>803</v>
      </c>
      <c r="F345" s="2" t="s">
        <v>807</v>
      </c>
      <c r="G345" s="2" t="s">
        <v>814</v>
      </c>
      <c r="H345" s="2" t="s">
        <v>820</v>
      </c>
      <c r="I345" s="2" t="b">
        <v>0</v>
      </c>
      <c r="K345" s="2">
        <v>95.3</v>
      </c>
      <c r="L345" s="5">
        <v>10422.06</v>
      </c>
      <c r="M345" s="6">
        <v>0.39900000000000002</v>
      </c>
      <c r="N345" s="5">
        <f>tblData[[#This Row],[Total_Charges_USD]]*tblData[[#This Row],[Quality_Score_Index]]</f>
        <v>4158.4019399999997</v>
      </c>
      <c r="O345" s="2">
        <v>82</v>
      </c>
      <c r="P345" s="2" t="s">
        <v>822</v>
      </c>
      <c r="Q345" s="4">
        <f>IF(AND(tblData[[#This Row],[Readmitted_Flag]]=TRUE,tblData[[#This Row],[Days_to_Readmission]]&lt;=30),1,0)</f>
        <v>0</v>
      </c>
    </row>
    <row r="346" spans="1:17" x14ac:dyDescent="0.4">
      <c r="A346" s="2" t="s">
        <v>344</v>
      </c>
      <c r="B346" s="3">
        <v>45538</v>
      </c>
      <c r="C346" s="3">
        <v>45544</v>
      </c>
      <c r="D346" s="4">
        <f>tblData[[#This Row],[Discharge_Date]]-tblData[[#This Row],[Admission_Date]]</f>
        <v>6</v>
      </c>
      <c r="E346" s="2" t="s">
        <v>802</v>
      </c>
      <c r="F346" s="2" t="s">
        <v>810</v>
      </c>
      <c r="G346" s="2" t="s">
        <v>814</v>
      </c>
      <c r="H346" s="2" t="s">
        <v>820</v>
      </c>
      <c r="I346" s="2" t="b">
        <v>0</v>
      </c>
      <c r="K346" s="2">
        <v>93.9</v>
      </c>
      <c r="L346" s="5">
        <v>35896.97</v>
      </c>
      <c r="M346" s="6">
        <v>0.46600000000000003</v>
      </c>
      <c r="N346" s="5">
        <f>tblData[[#This Row],[Total_Charges_USD]]*tblData[[#This Row],[Quality_Score_Index]]</f>
        <v>16727.988020000001</v>
      </c>
      <c r="O346" s="2">
        <v>53</v>
      </c>
      <c r="P346" s="2" t="s">
        <v>823</v>
      </c>
      <c r="Q346" s="4">
        <f>IF(AND(tblData[[#This Row],[Readmitted_Flag]]=TRUE,tblData[[#This Row],[Days_to_Readmission]]&lt;=30),1,0)</f>
        <v>0</v>
      </c>
    </row>
    <row r="347" spans="1:17" x14ac:dyDescent="0.4">
      <c r="A347" s="2" t="s">
        <v>345</v>
      </c>
      <c r="B347" s="3">
        <v>45089</v>
      </c>
      <c r="C347" s="3">
        <v>45092</v>
      </c>
      <c r="D347" s="4">
        <f>tblData[[#This Row],[Discharge_Date]]-tblData[[#This Row],[Admission_Date]]</f>
        <v>3</v>
      </c>
      <c r="E347" s="2" t="s">
        <v>803</v>
      </c>
      <c r="F347" s="2" t="s">
        <v>807</v>
      </c>
      <c r="G347" s="2" t="s">
        <v>815</v>
      </c>
      <c r="H347" s="2" t="s">
        <v>818</v>
      </c>
      <c r="I347" s="2" t="b">
        <v>0</v>
      </c>
      <c r="K347" s="2">
        <v>81.8</v>
      </c>
      <c r="L347" s="5">
        <v>3616.69</v>
      </c>
      <c r="M347" s="6">
        <v>0.49</v>
      </c>
      <c r="N347" s="5">
        <f>tblData[[#This Row],[Total_Charges_USD]]*tblData[[#This Row],[Quality_Score_Index]]</f>
        <v>1772.1781000000001</v>
      </c>
      <c r="O347" s="2">
        <v>76</v>
      </c>
      <c r="P347" s="2" t="s">
        <v>823</v>
      </c>
      <c r="Q347" s="4">
        <f>IF(AND(tblData[[#This Row],[Readmitted_Flag]]=TRUE,tblData[[#This Row],[Days_to_Readmission]]&lt;=30),1,0)</f>
        <v>0</v>
      </c>
    </row>
    <row r="348" spans="1:17" x14ac:dyDescent="0.4">
      <c r="A348" s="2" t="s">
        <v>346</v>
      </c>
      <c r="B348" s="3">
        <v>45257</v>
      </c>
      <c r="C348" s="3">
        <v>45261</v>
      </c>
      <c r="D348" s="4">
        <f>tblData[[#This Row],[Discharge_Date]]-tblData[[#This Row],[Admission_Date]]</f>
        <v>4</v>
      </c>
      <c r="E348" s="2" t="s">
        <v>805</v>
      </c>
      <c r="F348" s="2" t="s">
        <v>812</v>
      </c>
      <c r="G348" s="2" t="s">
        <v>816</v>
      </c>
      <c r="H348" s="2" t="s">
        <v>818</v>
      </c>
      <c r="I348" s="2" t="b">
        <v>0</v>
      </c>
      <c r="K348" s="2">
        <v>82.4</v>
      </c>
      <c r="L348" s="5">
        <v>10911.56</v>
      </c>
      <c r="M348" s="6">
        <v>0.62</v>
      </c>
      <c r="N348" s="5">
        <f>tblData[[#This Row],[Total_Charges_USD]]*tblData[[#This Row],[Quality_Score_Index]]</f>
        <v>6765.1671999999999</v>
      </c>
      <c r="O348" s="2">
        <v>70</v>
      </c>
      <c r="P348" s="2" t="s">
        <v>822</v>
      </c>
      <c r="Q348" s="4">
        <f>IF(AND(tblData[[#This Row],[Readmitted_Flag]]=TRUE,tblData[[#This Row],[Days_to_Readmission]]&lt;=30),1,0)</f>
        <v>0</v>
      </c>
    </row>
    <row r="349" spans="1:17" x14ac:dyDescent="0.4">
      <c r="A349" s="2" t="s">
        <v>347</v>
      </c>
      <c r="B349" s="3">
        <v>45123</v>
      </c>
      <c r="C349" s="3">
        <v>45128</v>
      </c>
      <c r="D349" s="4">
        <f>tblData[[#This Row],[Discharge_Date]]-tblData[[#This Row],[Admission_Date]]</f>
        <v>5</v>
      </c>
      <c r="E349" s="2" t="s">
        <v>806</v>
      </c>
      <c r="F349" s="2" t="s">
        <v>812</v>
      </c>
      <c r="G349" s="2" t="s">
        <v>814</v>
      </c>
      <c r="H349" s="2" t="s">
        <v>818</v>
      </c>
      <c r="I349" s="2" t="b">
        <v>0</v>
      </c>
      <c r="K349" s="2">
        <v>88.3</v>
      </c>
      <c r="L349" s="5">
        <v>14697.3</v>
      </c>
      <c r="M349" s="6">
        <v>0.61099999999999999</v>
      </c>
      <c r="N349" s="5">
        <f>tblData[[#This Row],[Total_Charges_USD]]*tblData[[#This Row],[Quality_Score_Index]]</f>
        <v>8980.050299999999</v>
      </c>
      <c r="O349" s="2">
        <v>54</v>
      </c>
      <c r="P349" s="2" t="s">
        <v>823</v>
      </c>
      <c r="Q349" s="4">
        <f>IF(AND(tblData[[#This Row],[Readmitted_Flag]]=TRUE,tblData[[#This Row],[Days_to_Readmission]]&lt;=30),1,0)</f>
        <v>0</v>
      </c>
    </row>
    <row r="350" spans="1:17" x14ac:dyDescent="0.4">
      <c r="A350" s="2" t="s">
        <v>348</v>
      </c>
      <c r="B350" s="3">
        <v>45544</v>
      </c>
      <c r="C350" s="3">
        <v>45554</v>
      </c>
      <c r="D350" s="4">
        <f>tblData[[#This Row],[Discharge_Date]]-tblData[[#This Row],[Admission_Date]]</f>
        <v>10</v>
      </c>
      <c r="E350" s="2" t="s">
        <v>806</v>
      </c>
      <c r="F350" s="2" t="s">
        <v>807</v>
      </c>
      <c r="G350" s="2" t="s">
        <v>813</v>
      </c>
      <c r="H350" s="2" t="s">
        <v>820</v>
      </c>
      <c r="I350" s="2" t="b">
        <v>0</v>
      </c>
      <c r="K350" s="2">
        <v>87.9</v>
      </c>
      <c r="L350" s="5">
        <v>16751.29</v>
      </c>
      <c r="M350" s="6">
        <v>0.53700000000000003</v>
      </c>
      <c r="N350" s="5">
        <f>tblData[[#This Row],[Total_Charges_USD]]*tblData[[#This Row],[Quality_Score_Index]]</f>
        <v>8995.4427300000007</v>
      </c>
      <c r="O350" s="2">
        <v>60</v>
      </c>
      <c r="P350" s="2" t="s">
        <v>822</v>
      </c>
      <c r="Q350" s="4">
        <f>IF(AND(tblData[[#This Row],[Readmitted_Flag]]=TRUE,tblData[[#This Row],[Days_to_Readmission]]&lt;=30),1,0)</f>
        <v>0</v>
      </c>
    </row>
    <row r="351" spans="1:17" x14ac:dyDescent="0.4">
      <c r="A351" s="2" t="s">
        <v>349</v>
      </c>
      <c r="B351" s="3">
        <v>45198</v>
      </c>
      <c r="C351" s="3">
        <v>45201</v>
      </c>
      <c r="D351" s="4">
        <f>tblData[[#This Row],[Discharge_Date]]-tblData[[#This Row],[Admission_Date]]</f>
        <v>3</v>
      </c>
      <c r="E351" s="2" t="s">
        <v>801</v>
      </c>
      <c r="F351" s="2" t="s">
        <v>811</v>
      </c>
      <c r="G351" s="2" t="s">
        <v>814</v>
      </c>
      <c r="H351" s="2" t="s">
        <v>818</v>
      </c>
      <c r="I351" s="2" t="b">
        <v>1</v>
      </c>
      <c r="J351" s="2">
        <v>60</v>
      </c>
      <c r="K351" s="2">
        <v>86.6</v>
      </c>
      <c r="L351" s="5">
        <v>22662.080000000002</v>
      </c>
      <c r="M351" s="6">
        <v>0.46400000000000002</v>
      </c>
      <c r="N351" s="5">
        <f>tblData[[#This Row],[Total_Charges_USD]]*tblData[[#This Row],[Quality_Score_Index]]</f>
        <v>10515.205120000001</v>
      </c>
      <c r="O351" s="2">
        <v>63</v>
      </c>
      <c r="P351" s="2" t="s">
        <v>823</v>
      </c>
      <c r="Q351" s="4">
        <f>IF(AND(tblData[[#This Row],[Readmitted_Flag]]=TRUE,tblData[[#This Row],[Days_to_Readmission]]&lt;=30),1,0)</f>
        <v>0</v>
      </c>
    </row>
    <row r="352" spans="1:17" x14ac:dyDescent="0.4">
      <c r="A352" s="2" t="s">
        <v>350</v>
      </c>
      <c r="B352" s="3">
        <v>45202</v>
      </c>
      <c r="C352" s="3">
        <v>45204</v>
      </c>
      <c r="D352" s="4">
        <f>tblData[[#This Row],[Discharge_Date]]-tblData[[#This Row],[Admission_Date]]</f>
        <v>2</v>
      </c>
      <c r="E352" s="2" t="s">
        <v>806</v>
      </c>
      <c r="F352" s="2" t="s">
        <v>809</v>
      </c>
      <c r="G352" s="2" t="s">
        <v>814</v>
      </c>
      <c r="H352" s="2" t="s">
        <v>819</v>
      </c>
      <c r="I352" s="2" t="b">
        <v>0</v>
      </c>
      <c r="K352" s="2">
        <v>81.099999999999994</v>
      </c>
      <c r="L352" s="5">
        <v>30124.639999999999</v>
      </c>
      <c r="M352" s="6">
        <v>0.47899999999999998</v>
      </c>
      <c r="N352" s="5">
        <f>tblData[[#This Row],[Total_Charges_USD]]*tblData[[#This Row],[Quality_Score_Index]]</f>
        <v>14429.70256</v>
      </c>
      <c r="O352" s="2">
        <v>53</v>
      </c>
      <c r="P352" s="2" t="s">
        <v>822</v>
      </c>
      <c r="Q352" s="4">
        <f>IF(AND(tblData[[#This Row],[Readmitted_Flag]]=TRUE,tblData[[#This Row],[Days_to_Readmission]]&lt;=30),1,0)</f>
        <v>0</v>
      </c>
    </row>
    <row r="353" spans="1:17" x14ac:dyDescent="0.4">
      <c r="A353" s="2" t="s">
        <v>351</v>
      </c>
      <c r="B353" s="3">
        <v>45220</v>
      </c>
      <c r="C353" s="3">
        <v>45225</v>
      </c>
      <c r="D353" s="4">
        <f>tblData[[#This Row],[Discharge_Date]]-tblData[[#This Row],[Admission_Date]]</f>
        <v>5</v>
      </c>
      <c r="E353" s="2" t="s">
        <v>806</v>
      </c>
      <c r="F353" s="2" t="s">
        <v>811</v>
      </c>
      <c r="G353" s="2" t="s">
        <v>813</v>
      </c>
      <c r="H353" s="2" t="s">
        <v>819</v>
      </c>
      <c r="I353" s="2" t="b">
        <v>0</v>
      </c>
      <c r="K353" s="2">
        <v>84.2</v>
      </c>
      <c r="L353" s="5">
        <v>7354.62</v>
      </c>
      <c r="M353" s="6">
        <v>0.49299999999999999</v>
      </c>
      <c r="N353" s="5">
        <f>tblData[[#This Row],[Total_Charges_USD]]*tblData[[#This Row],[Quality_Score_Index]]</f>
        <v>3625.8276599999999</v>
      </c>
      <c r="O353" s="2">
        <v>70</v>
      </c>
      <c r="P353" s="2" t="s">
        <v>823</v>
      </c>
      <c r="Q353" s="4">
        <f>IF(AND(tblData[[#This Row],[Readmitted_Flag]]=TRUE,tblData[[#This Row],[Days_to_Readmission]]&lt;=30),1,0)</f>
        <v>0</v>
      </c>
    </row>
    <row r="354" spans="1:17" x14ac:dyDescent="0.4">
      <c r="A354" s="2" t="s">
        <v>352</v>
      </c>
      <c r="B354" s="3">
        <v>45285</v>
      </c>
      <c r="C354" s="3">
        <v>45293</v>
      </c>
      <c r="D354" s="4">
        <f>tblData[[#This Row],[Discharge_Date]]-tblData[[#This Row],[Admission_Date]]</f>
        <v>8</v>
      </c>
      <c r="E354" s="2" t="s">
        <v>801</v>
      </c>
      <c r="F354" s="2" t="s">
        <v>807</v>
      </c>
      <c r="G354" s="2" t="s">
        <v>814</v>
      </c>
      <c r="H354" s="2" t="s">
        <v>820</v>
      </c>
      <c r="I354" s="2" t="b">
        <v>0</v>
      </c>
      <c r="K354" s="2">
        <v>90.5</v>
      </c>
      <c r="L354" s="5">
        <v>5459.93</v>
      </c>
      <c r="M354" s="6">
        <v>0.54800000000000004</v>
      </c>
      <c r="N354" s="5">
        <f>tblData[[#This Row],[Total_Charges_USD]]*tblData[[#This Row],[Quality_Score_Index]]</f>
        <v>2992.0416400000004</v>
      </c>
      <c r="O354" s="2">
        <v>73</v>
      </c>
      <c r="P354" s="2" t="s">
        <v>822</v>
      </c>
      <c r="Q354" s="4">
        <f>IF(AND(tblData[[#This Row],[Readmitted_Flag]]=TRUE,tblData[[#This Row],[Days_to_Readmission]]&lt;=30),1,0)</f>
        <v>0</v>
      </c>
    </row>
    <row r="355" spans="1:17" x14ac:dyDescent="0.4">
      <c r="A355" s="2" t="s">
        <v>353</v>
      </c>
      <c r="B355" s="3">
        <v>45619</v>
      </c>
      <c r="C355" s="3">
        <v>45621</v>
      </c>
      <c r="D355" s="4">
        <f>tblData[[#This Row],[Discharge_Date]]-tblData[[#This Row],[Admission_Date]]</f>
        <v>2</v>
      </c>
      <c r="E355" s="2" t="s">
        <v>806</v>
      </c>
      <c r="F355" s="2" t="s">
        <v>807</v>
      </c>
      <c r="G355" s="2" t="s">
        <v>814</v>
      </c>
      <c r="H355" s="2" t="s">
        <v>820</v>
      </c>
      <c r="I355" s="2" t="b">
        <v>1</v>
      </c>
      <c r="J355" s="2">
        <v>30</v>
      </c>
      <c r="K355" s="2">
        <v>89.7</v>
      </c>
      <c r="L355" s="5">
        <v>39609.14</v>
      </c>
      <c r="M355" s="6">
        <v>0.52300000000000002</v>
      </c>
      <c r="N355" s="5">
        <f>tblData[[#This Row],[Total_Charges_USD]]*tblData[[#This Row],[Quality_Score_Index]]</f>
        <v>20715.58022</v>
      </c>
      <c r="O355" s="2">
        <v>74</v>
      </c>
      <c r="P355" s="2" t="s">
        <v>822</v>
      </c>
      <c r="Q355" s="4">
        <f>IF(AND(tblData[[#This Row],[Readmitted_Flag]]=TRUE,tblData[[#This Row],[Days_to_Readmission]]&lt;=30),1,0)</f>
        <v>1</v>
      </c>
    </row>
    <row r="356" spans="1:17" x14ac:dyDescent="0.4">
      <c r="A356" s="2" t="s">
        <v>354</v>
      </c>
      <c r="B356" s="3">
        <v>45461</v>
      </c>
      <c r="C356" s="3">
        <v>45468</v>
      </c>
      <c r="D356" s="4">
        <f>tblData[[#This Row],[Discharge_Date]]-tblData[[#This Row],[Admission_Date]]</f>
        <v>7</v>
      </c>
      <c r="E356" s="2" t="s">
        <v>802</v>
      </c>
      <c r="F356" s="2" t="s">
        <v>810</v>
      </c>
      <c r="G356" s="2" t="s">
        <v>817</v>
      </c>
      <c r="H356" s="2" t="s">
        <v>818</v>
      </c>
      <c r="I356" s="2" t="b">
        <v>0</v>
      </c>
      <c r="K356" s="2">
        <v>88.1</v>
      </c>
      <c r="L356" s="5">
        <v>34358.17</v>
      </c>
      <c r="M356" s="6">
        <v>0.432</v>
      </c>
      <c r="N356" s="5">
        <f>tblData[[#This Row],[Total_Charges_USD]]*tblData[[#This Row],[Quality_Score_Index]]</f>
        <v>14842.729439999999</v>
      </c>
      <c r="O356" s="2">
        <v>55</v>
      </c>
      <c r="P356" s="2" t="s">
        <v>823</v>
      </c>
      <c r="Q356" s="4">
        <f>IF(AND(tblData[[#This Row],[Readmitted_Flag]]=TRUE,tblData[[#This Row],[Days_to_Readmission]]&lt;=30),1,0)</f>
        <v>0</v>
      </c>
    </row>
    <row r="357" spans="1:17" x14ac:dyDescent="0.4">
      <c r="A357" s="2" t="s">
        <v>355</v>
      </c>
      <c r="B357" s="3">
        <v>45506</v>
      </c>
      <c r="C357" s="3">
        <v>45516</v>
      </c>
      <c r="D357" s="4">
        <f>tblData[[#This Row],[Discharge_Date]]-tblData[[#This Row],[Admission_Date]]</f>
        <v>10</v>
      </c>
      <c r="E357" s="2" t="s">
        <v>804</v>
      </c>
      <c r="F357" s="2" t="s">
        <v>811</v>
      </c>
      <c r="G357" s="2" t="s">
        <v>814</v>
      </c>
      <c r="H357" s="2" t="s">
        <v>818</v>
      </c>
      <c r="I357" s="2" t="b">
        <v>0</v>
      </c>
      <c r="K357" s="2">
        <v>93</v>
      </c>
      <c r="L357" s="5">
        <v>9504.0400000000009</v>
      </c>
      <c r="M357" s="6">
        <v>0.58699999999999997</v>
      </c>
      <c r="N357" s="5">
        <f>tblData[[#This Row],[Total_Charges_USD]]*tblData[[#This Row],[Quality_Score_Index]]</f>
        <v>5578.8714799999998</v>
      </c>
      <c r="O357" s="2">
        <v>60</v>
      </c>
      <c r="P357" s="2" t="s">
        <v>822</v>
      </c>
      <c r="Q357" s="4">
        <f>IF(AND(tblData[[#This Row],[Readmitted_Flag]]=TRUE,tblData[[#This Row],[Days_to_Readmission]]&lt;=30),1,0)</f>
        <v>0</v>
      </c>
    </row>
    <row r="358" spans="1:17" x14ac:dyDescent="0.4">
      <c r="A358" s="2" t="s">
        <v>356</v>
      </c>
      <c r="B358" s="3">
        <v>45563</v>
      </c>
      <c r="C358" s="3">
        <v>45569</v>
      </c>
      <c r="D358" s="4">
        <f>tblData[[#This Row],[Discharge_Date]]-tblData[[#This Row],[Admission_Date]]</f>
        <v>6</v>
      </c>
      <c r="E358" s="2" t="s">
        <v>801</v>
      </c>
      <c r="F358" s="2" t="s">
        <v>808</v>
      </c>
      <c r="G358" s="2" t="s">
        <v>816</v>
      </c>
      <c r="H358" s="2" t="s">
        <v>818</v>
      </c>
      <c r="I358" s="2" t="b">
        <v>1</v>
      </c>
      <c r="J358" s="2">
        <v>30</v>
      </c>
      <c r="K358" s="2">
        <v>100</v>
      </c>
      <c r="L358" s="5">
        <v>30715.86</v>
      </c>
      <c r="M358" s="6">
        <v>0.56100000000000005</v>
      </c>
      <c r="N358" s="5">
        <f>tblData[[#This Row],[Total_Charges_USD]]*tblData[[#This Row],[Quality_Score_Index]]</f>
        <v>17231.597460000001</v>
      </c>
      <c r="O358" s="2">
        <v>54</v>
      </c>
      <c r="P358" s="2" t="s">
        <v>823</v>
      </c>
      <c r="Q358" s="4">
        <f>IF(AND(tblData[[#This Row],[Readmitted_Flag]]=TRUE,tblData[[#This Row],[Days_to_Readmission]]&lt;=30),1,0)</f>
        <v>1</v>
      </c>
    </row>
    <row r="359" spans="1:17" x14ac:dyDescent="0.4">
      <c r="A359" s="2" t="s">
        <v>357</v>
      </c>
      <c r="B359" s="3">
        <v>45055</v>
      </c>
      <c r="C359" s="3">
        <v>45064</v>
      </c>
      <c r="D359" s="4">
        <f>tblData[[#This Row],[Discharge_Date]]-tblData[[#This Row],[Admission_Date]]</f>
        <v>9</v>
      </c>
      <c r="E359" s="2" t="s">
        <v>806</v>
      </c>
      <c r="F359" s="2" t="s">
        <v>811</v>
      </c>
      <c r="G359" s="2" t="s">
        <v>814</v>
      </c>
      <c r="H359" s="2" t="s">
        <v>820</v>
      </c>
      <c r="I359" s="2" t="b">
        <v>0</v>
      </c>
      <c r="K359" s="2">
        <v>83.5</v>
      </c>
      <c r="L359" s="5">
        <v>39419.620000000003</v>
      </c>
      <c r="M359" s="6">
        <v>0.42899999999999999</v>
      </c>
      <c r="N359" s="5">
        <f>tblData[[#This Row],[Total_Charges_USD]]*tblData[[#This Row],[Quality_Score_Index]]</f>
        <v>16911.01698</v>
      </c>
      <c r="O359" s="2">
        <v>82</v>
      </c>
      <c r="P359" s="2" t="s">
        <v>823</v>
      </c>
      <c r="Q359" s="4">
        <f>IF(AND(tblData[[#This Row],[Readmitted_Flag]]=TRUE,tblData[[#This Row],[Days_to_Readmission]]&lt;=30),1,0)</f>
        <v>0</v>
      </c>
    </row>
    <row r="360" spans="1:17" x14ac:dyDescent="0.4">
      <c r="A360" s="2" t="s">
        <v>358</v>
      </c>
      <c r="B360" s="3">
        <v>45398</v>
      </c>
      <c r="C360" s="3">
        <v>45405</v>
      </c>
      <c r="D360" s="4">
        <f>tblData[[#This Row],[Discharge_Date]]-tblData[[#This Row],[Admission_Date]]</f>
        <v>7</v>
      </c>
      <c r="E360" s="2" t="s">
        <v>802</v>
      </c>
      <c r="F360" s="2" t="s">
        <v>809</v>
      </c>
      <c r="G360" s="2" t="s">
        <v>814</v>
      </c>
      <c r="H360" s="2" t="s">
        <v>820</v>
      </c>
      <c r="I360" s="2" t="b">
        <v>0</v>
      </c>
      <c r="K360" s="2">
        <v>81.5</v>
      </c>
      <c r="L360" s="5">
        <v>12394.69</v>
      </c>
      <c r="M360" s="6">
        <v>0.441</v>
      </c>
      <c r="N360" s="5">
        <f>tblData[[#This Row],[Total_Charges_USD]]*tblData[[#This Row],[Quality_Score_Index]]</f>
        <v>5466.0582899999999</v>
      </c>
      <c r="O360" s="2">
        <v>52</v>
      </c>
      <c r="P360" s="2" t="s">
        <v>822</v>
      </c>
      <c r="Q360" s="4">
        <f>IF(AND(tblData[[#This Row],[Readmitted_Flag]]=TRUE,tblData[[#This Row],[Days_to_Readmission]]&lt;=30),1,0)</f>
        <v>0</v>
      </c>
    </row>
    <row r="361" spans="1:17" x14ac:dyDescent="0.4">
      <c r="A361" s="2" t="s">
        <v>359</v>
      </c>
      <c r="B361" s="3">
        <v>45551</v>
      </c>
      <c r="C361" s="3">
        <v>45556</v>
      </c>
      <c r="D361" s="4">
        <f>tblData[[#This Row],[Discharge_Date]]-tblData[[#This Row],[Admission_Date]]</f>
        <v>5</v>
      </c>
      <c r="E361" s="2" t="s">
        <v>800</v>
      </c>
      <c r="F361" s="2" t="s">
        <v>809</v>
      </c>
      <c r="G361" s="2" t="s">
        <v>814</v>
      </c>
      <c r="H361" s="2" t="s">
        <v>818</v>
      </c>
      <c r="I361" s="2" t="b">
        <v>0</v>
      </c>
      <c r="K361" s="2">
        <v>83.8</v>
      </c>
      <c r="L361" s="5">
        <v>7339.39</v>
      </c>
      <c r="M361" s="6">
        <v>0.61899999999999999</v>
      </c>
      <c r="N361" s="5">
        <f>tblData[[#This Row],[Total_Charges_USD]]*tblData[[#This Row],[Quality_Score_Index]]</f>
        <v>4543.08241</v>
      </c>
      <c r="O361" s="2">
        <v>95</v>
      </c>
      <c r="P361" s="2" t="s">
        <v>823</v>
      </c>
      <c r="Q361" s="4">
        <f>IF(AND(tblData[[#This Row],[Readmitted_Flag]]=TRUE,tblData[[#This Row],[Days_to_Readmission]]&lt;=30),1,0)</f>
        <v>0</v>
      </c>
    </row>
    <row r="362" spans="1:17" x14ac:dyDescent="0.4">
      <c r="A362" s="2" t="s">
        <v>360</v>
      </c>
      <c r="B362" s="3">
        <v>45373</v>
      </c>
      <c r="C362" s="3">
        <v>45375</v>
      </c>
      <c r="D362" s="4">
        <f>tblData[[#This Row],[Discharge_Date]]-tblData[[#This Row],[Admission_Date]]</f>
        <v>2</v>
      </c>
      <c r="E362" s="2" t="s">
        <v>803</v>
      </c>
      <c r="F362" s="2" t="s">
        <v>810</v>
      </c>
      <c r="G362" s="2" t="s">
        <v>814</v>
      </c>
      <c r="H362" s="2" t="s">
        <v>818</v>
      </c>
      <c r="I362" s="2" t="b">
        <v>0</v>
      </c>
      <c r="K362" s="2">
        <v>72.2</v>
      </c>
      <c r="L362" s="5">
        <v>4065.49</v>
      </c>
      <c r="M362" s="6">
        <v>0.68100000000000005</v>
      </c>
      <c r="N362" s="5">
        <f>tblData[[#This Row],[Total_Charges_USD]]*tblData[[#This Row],[Quality_Score_Index]]</f>
        <v>2768.5986900000003</v>
      </c>
      <c r="O362" s="2">
        <v>23</v>
      </c>
      <c r="P362" s="2" t="s">
        <v>822</v>
      </c>
      <c r="Q362" s="4">
        <f>IF(AND(tblData[[#This Row],[Readmitted_Flag]]=TRUE,tblData[[#This Row],[Days_to_Readmission]]&lt;=30),1,0)</f>
        <v>0</v>
      </c>
    </row>
    <row r="363" spans="1:17" x14ac:dyDescent="0.4">
      <c r="A363" s="2" t="s">
        <v>361</v>
      </c>
      <c r="B363" s="3">
        <v>45084</v>
      </c>
      <c r="C363" s="3">
        <v>45086</v>
      </c>
      <c r="D363" s="4">
        <f>tblData[[#This Row],[Discharge_Date]]-tblData[[#This Row],[Admission_Date]]</f>
        <v>2</v>
      </c>
      <c r="E363" s="2" t="s">
        <v>805</v>
      </c>
      <c r="F363" s="2" t="s">
        <v>808</v>
      </c>
      <c r="G363" s="2" t="s">
        <v>817</v>
      </c>
      <c r="H363" s="2" t="s">
        <v>821</v>
      </c>
      <c r="I363" s="2" t="b">
        <v>0</v>
      </c>
      <c r="K363" s="2">
        <v>93</v>
      </c>
      <c r="L363" s="5">
        <v>28118.23</v>
      </c>
      <c r="M363" s="6">
        <v>0.67100000000000004</v>
      </c>
      <c r="N363" s="5">
        <f>tblData[[#This Row],[Total_Charges_USD]]*tblData[[#This Row],[Quality_Score_Index]]</f>
        <v>18867.332330000001</v>
      </c>
      <c r="O363" s="2">
        <v>52</v>
      </c>
      <c r="P363" s="2" t="s">
        <v>823</v>
      </c>
      <c r="Q363" s="4">
        <f>IF(AND(tblData[[#This Row],[Readmitted_Flag]]=TRUE,tblData[[#This Row],[Days_to_Readmission]]&lt;=30),1,0)</f>
        <v>0</v>
      </c>
    </row>
    <row r="364" spans="1:17" x14ac:dyDescent="0.4">
      <c r="A364" s="2" t="s">
        <v>362</v>
      </c>
      <c r="B364" s="3">
        <v>45338</v>
      </c>
      <c r="C364" s="3">
        <v>45341</v>
      </c>
      <c r="D364" s="4">
        <f>tblData[[#This Row],[Discharge_Date]]-tblData[[#This Row],[Admission_Date]]</f>
        <v>3</v>
      </c>
      <c r="E364" s="2" t="s">
        <v>803</v>
      </c>
      <c r="F364" s="2" t="s">
        <v>809</v>
      </c>
      <c r="G364" s="2" t="s">
        <v>814</v>
      </c>
      <c r="H364" s="2" t="s">
        <v>818</v>
      </c>
      <c r="I364" s="2" t="b">
        <v>0</v>
      </c>
      <c r="K364" s="2">
        <v>87.4</v>
      </c>
      <c r="L364" s="5">
        <v>18137.400000000001</v>
      </c>
      <c r="M364" s="6">
        <v>0.40300000000000002</v>
      </c>
      <c r="N364" s="5">
        <f>tblData[[#This Row],[Total_Charges_USD]]*tblData[[#This Row],[Quality_Score_Index]]</f>
        <v>7309.3722000000007</v>
      </c>
      <c r="O364" s="2">
        <v>79</v>
      </c>
      <c r="P364" s="2" t="s">
        <v>822</v>
      </c>
      <c r="Q364" s="4">
        <f>IF(AND(tblData[[#This Row],[Readmitted_Flag]]=TRUE,tblData[[#This Row],[Days_to_Readmission]]&lt;=30),1,0)</f>
        <v>0</v>
      </c>
    </row>
    <row r="365" spans="1:17" x14ac:dyDescent="0.4">
      <c r="A365" s="2" t="s">
        <v>363</v>
      </c>
      <c r="B365" s="3">
        <v>44929</v>
      </c>
      <c r="C365" s="3">
        <v>44933</v>
      </c>
      <c r="D365" s="4">
        <f>tblData[[#This Row],[Discharge_Date]]-tblData[[#This Row],[Admission_Date]]</f>
        <v>4</v>
      </c>
      <c r="E365" s="2" t="s">
        <v>802</v>
      </c>
      <c r="F365" s="2" t="s">
        <v>811</v>
      </c>
      <c r="G365" s="2" t="s">
        <v>814</v>
      </c>
      <c r="H365" s="2" t="s">
        <v>821</v>
      </c>
      <c r="I365" s="2" t="b">
        <v>1</v>
      </c>
      <c r="J365" s="2">
        <v>14</v>
      </c>
      <c r="K365" s="2">
        <v>87.1</v>
      </c>
      <c r="L365" s="5">
        <v>29883.42</v>
      </c>
      <c r="M365" s="6">
        <v>0.59899999999999998</v>
      </c>
      <c r="N365" s="5">
        <f>tblData[[#This Row],[Total_Charges_USD]]*tblData[[#This Row],[Quality_Score_Index]]</f>
        <v>17900.168579999998</v>
      </c>
      <c r="O365" s="2">
        <v>63</v>
      </c>
      <c r="P365" s="2" t="s">
        <v>823</v>
      </c>
      <c r="Q365" s="4">
        <f>IF(AND(tblData[[#This Row],[Readmitted_Flag]]=TRUE,tblData[[#This Row],[Days_to_Readmission]]&lt;=30),1,0)</f>
        <v>1</v>
      </c>
    </row>
    <row r="366" spans="1:17" x14ac:dyDescent="0.4">
      <c r="A366" s="2" t="s">
        <v>364</v>
      </c>
      <c r="B366" s="3">
        <v>45076</v>
      </c>
      <c r="C366" s="3">
        <v>45080</v>
      </c>
      <c r="D366" s="4">
        <f>tblData[[#This Row],[Discharge_Date]]-tblData[[#This Row],[Admission_Date]]</f>
        <v>4</v>
      </c>
      <c r="E366" s="2" t="s">
        <v>806</v>
      </c>
      <c r="F366" s="2" t="s">
        <v>812</v>
      </c>
      <c r="G366" s="2" t="s">
        <v>817</v>
      </c>
      <c r="H366" s="2" t="s">
        <v>818</v>
      </c>
      <c r="I366" s="2" t="b">
        <v>0</v>
      </c>
      <c r="K366" s="2">
        <v>78.3</v>
      </c>
      <c r="L366" s="5">
        <v>19201.77</v>
      </c>
      <c r="M366" s="6">
        <v>0.64500000000000002</v>
      </c>
      <c r="N366" s="5">
        <f>tblData[[#This Row],[Total_Charges_USD]]*tblData[[#This Row],[Quality_Score_Index]]</f>
        <v>12385.141650000001</v>
      </c>
      <c r="O366" s="2">
        <v>34</v>
      </c>
      <c r="P366" s="2" t="s">
        <v>823</v>
      </c>
      <c r="Q366" s="4">
        <f>IF(AND(tblData[[#This Row],[Readmitted_Flag]]=TRUE,tblData[[#This Row],[Days_to_Readmission]]&lt;=30),1,0)</f>
        <v>0</v>
      </c>
    </row>
    <row r="367" spans="1:17" x14ac:dyDescent="0.4">
      <c r="A367" s="2" t="s">
        <v>365</v>
      </c>
      <c r="B367" s="3">
        <v>45078</v>
      </c>
      <c r="C367" s="3">
        <v>45080</v>
      </c>
      <c r="D367" s="4">
        <f>tblData[[#This Row],[Discharge_Date]]-tblData[[#This Row],[Admission_Date]]</f>
        <v>2</v>
      </c>
      <c r="E367" s="2" t="s">
        <v>802</v>
      </c>
      <c r="F367" s="2" t="s">
        <v>812</v>
      </c>
      <c r="G367" s="2" t="s">
        <v>817</v>
      </c>
      <c r="H367" s="2" t="s">
        <v>820</v>
      </c>
      <c r="I367" s="2" t="b">
        <v>0</v>
      </c>
      <c r="K367" s="2">
        <v>74.099999999999994</v>
      </c>
      <c r="L367" s="5">
        <v>32509.39</v>
      </c>
      <c r="M367" s="6">
        <v>0.54300000000000004</v>
      </c>
      <c r="N367" s="5">
        <f>tblData[[#This Row],[Total_Charges_USD]]*tblData[[#This Row],[Quality_Score_Index]]</f>
        <v>17652.598770000001</v>
      </c>
      <c r="O367" s="2">
        <v>56</v>
      </c>
      <c r="P367" s="2" t="s">
        <v>823</v>
      </c>
      <c r="Q367" s="4">
        <f>IF(AND(tblData[[#This Row],[Readmitted_Flag]]=TRUE,tblData[[#This Row],[Days_to_Readmission]]&lt;=30),1,0)</f>
        <v>0</v>
      </c>
    </row>
    <row r="368" spans="1:17" x14ac:dyDescent="0.4">
      <c r="A368" s="2" t="s">
        <v>366</v>
      </c>
      <c r="B368" s="3">
        <v>45127</v>
      </c>
      <c r="C368" s="3">
        <v>45132</v>
      </c>
      <c r="D368" s="4">
        <f>tblData[[#This Row],[Discharge_Date]]-tblData[[#This Row],[Admission_Date]]</f>
        <v>5</v>
      </c>
      <c r="E368" s="2" t="s">
        <v>801</v>
      </c>
      <c r="F368" s="2" t="s">
        <v>809</v>
      </c>
      <c r="G368" s="2" t="s">
        <v>814</v>
      </c>
      <c r="H368" s="2" t="s">
        <v>820</v>
      </c>
      <c r="I368" s="2" t="b">
        <v>0</v>
      </c>
      <c r="K368" s="2">
        <v>81.900000000000006</v>
      </c>
      <c r="L368" s="5">
        <v>4503.43</v>
      </c>
      <c r="M368" s="6">
        <v>0.54900000000000004</v>
      </c>
      <c r="N368" s="5">
        <f>tblData[[#This Row],[Total_Charges_USD]]*tblData[[#This Row],[Quality_Score_Index]]</f>
        <v>2472.3830700000003</v>
      </c>
      <c r="O368" s="2">
        <v>73</v>
      </c>
      <c r="P368" s="2" t="s">
        <v>822</v>
      </c>
      <c r="Q368" s="4">
        <f>IF(AND(tblData[[#This Row],[Readmitted_Flag]]=TRUE,tblData[[#This Row],[Days_to_Readmission]]&lt;=30),1,0)</f>
        <v>0</v>
      </c>
    </row>
    <row r="369" spans="1:17" x14ac:dyDescent="0.4">
      <c r="A369" s="2" t="s">
        <v>367</v>
      </c>
      <c r="B369" s="3">
        <v>45176</v>
      </c>
      <c r="C369" s="3">
        <v>45182</v>
      </c>
      <c r="D369" s="4">
        <f>tblData[[#This Row],[Discharge_Date]]-tblData[[#This Row],[Admission_Date]]</f>
        <v>6</v>
      </c>
      <c r="E369" s="2" t="s">
        <v>805</v>
      </c>
      <c r="F369" s="2" t="s">
        <v>810</v>
      </c>
      <c r="G369" s="2" t="s">
        <v>814</v>
      </c>
      <c r="H369" s="2" t="s">
        <v>818</v>
      </c>
      <c r="I369" s="2" t="b">
        <v>0</v>
      </c>
      <c r="K369" s="2">
        <v>87.5</v>
      </c>
      <c r="L369" s="5">
        <v>34923.07</v>
      </c>
      <c r="M369" s="6">
        <v>0.63400000000000001</v>
      </c>
      <c r="N369" s="5">
        <f>tblData[[#This Row],[Total_Charges_USD]]*tblData[[#This Row],[Quality_Score_Index]]</f>
        <v>22141.22638</v>
      </c>
      <c r="O369" s="2">
        <v>58</v>
      </c>
      <c r="P369" s="2" t="s">
        <v>823</v>
      </c>
      <c r="Q369" s="4">
        <f>IF(AND(tblData[[#This Row],[Readmitted_Flag]]=TRUE,tblData[[#This Row],[Days_to_Readmission]]&lt;=30),1,0)</f>
        <v>0</v>
      </c>
    </row>
    <row r="370" spans="1:17" x14ac:dyDescent="0.4">
      <c r="A370" s="2" t="s">
        <v>368</v>
      </c>
      <c r="B370" s="3">
        <v>45511</v>
      </c>
      <c r="C370" s="3">
        <v>45523</v>
      </c>
      <c r="D370" s="4">
        <f>tblData[[#This Row],[Discharge_Date]]-tblData[[#This Row],[Admission_Date]]</f>
        <v>12</v>
      </c>
      <c r="E370" s="2" t="s">
        <v>805</v>
      </c>
      <c r="F370" s="2" t="s">
        <v>811</v>
      </c>
      <c r="G370" s="2" t="s">
        <v>814</v>
      </c>
      <c r="H370" s="2" t="s">
        <v>820</v>
      </c>
      <c r="I370" s="2" t="b">
        <v>0</v>
      </c>
      <c r="K370" s="2">
        <v>85.1</v>
      </c>
      <c r="L370" s="5">
        <v>14465.17</v>
      </c>
      <c r="M370" s="6">
        <v>0.67</v>
      </c>
      <c r="N370" s="5">
        <f>tblData[[#This Row],[Total_Charges_USD]]*tblData[[#This Row],[Quality_Score_Index]]</f>
        <v>9691.6639000000014</v>
      </c>
      <c r="O370" s="2">
        <v>65</v>
      </c>
      <c r="P370" s="2" t="s">
        <v>823</v>
      </c>
      <c r="Q370" s="4">
        <f>IF(AND(tblData[[#This Row],[Readmitted_Flag]]=TRUE,tblData[[#This Row],[Days_to_Readmission]]&lt;=30),1,0)</f>
        <v>0</v>
      </c>
    </row>
    <row r="371" spans="1:17" x14ac:dyDescent="0.4">
      <c r="A371" s="2" t="s">
        <v>369</v>
      </c>
      <c r="B371" s="3">
        <v>44992</v>
      </c>
      <c r="C371" s="3">
        <v>44994</v>
      </c>
      <c r="D371" s="4">
        <f>tblData[[#This Row],[Discharge_Date]]-tblData[[#This Row],[Admission_Date]]</f>
        <v>2</v>
      </c>
      <c r="E371" s="2" t="s">
        <v>800</v>
      </c>
      <c r="F371" s="2" t="s">
        <v>808</v>
      </c>
      <c r="G371" s="2" t="s">
        <v>817</v>
      </c>
      <c r="H371" s="2" t="s">
        <v>818</v>
      </c>
      <c r="I371" s="2" t="b">
        <v>0</v>
      </c>
      <c r="K371" s="2">
        <v>87.8</v>
      </c>
      <c r="L371" s="5">
        <v>13805.18</v>
      </c>
      <c r="M371" s="6">
        <v>0.36099999999999999</v>
      </c>
      <c r="N371" s="5">
        <f>tblData[[#This Row],[Total_Charges_USD]]*tblData[[#This Row],[Quality_Score_Index]]</f>
        <v>4983.6699799999997</v>
      </c>
      <c r="O371" s="2">
        <v>60</v>
      </c>
      <c r="P371" s="2" t="s">
        <v>822</v>
      </c>
      <c r="Q371" s="4">
        <f>IF(AND(tblData[[#This Row],[Readmitted_Flag]]=TRUE,tblData[[#This Row],[Days_to_Readmission]]&lt;=30),1,0)</f>
        <v>0</v>
      </c>
    </row>
    <row r="372" spans="1:17" x14ac:dyDescent="0.4">
      <c r="A372" s="2" t="s">
        <v>370</v>
      </c>
      <c r="B372" s="3">
        <v>45164</v>
      </c>
      <c r="C372" s="3">
        <v>45176</v>
      </c>
      <c r="D372" s="4">
        <f>tblData[[#This Row],[Discharge_Date]]-tblData[[#This Row],[Admission_Date]]</f>
        <v>12</v>
      </c>
      <c r="E372" s="2" t="s">
        <v>801</v>
      </c>
      <c r="F372" s="2" t="s">
        <v>807</v>
      </c>
      <c r="G372" s="2" t="s">
        <v>814</v>
      </c>
      <c r="H372" s="2" t="s">
        <v>818</v>
      </c>
      <c r="I372" s="2" t="b">
        <v>0</v>
      </c>
      <c r="K372" s="2">
        <v>88.9</v>
      </c>
      <c r="L372" s="5">
        <v>18414.060000000001</v>
      </c>
      <c r="M372" s="6">
        <v>0.68600000000000005</v>
      </c>
      <c r="N372" s="5">
        <f>tblData[[#This Row],[Total_Charges_USD]]*tblData[[#This Row],[Quality_Score_Index]]</f>
        <v>12632.045160000001</v>
      </c>
      <c r="O372" s="2">
        <v>79</v>
      </c>
      <c r="P372" s="2" t="s">
        <v>822</v>
      </c>
      <c r="Q372" s="4">
        <f>IF(AND(tblData[[#This Row],[Readmitted_Flag]]=TRUE,tblData[[#This Row],[Days_to_Readmission]]&lt;=30),1,0)</f>
        <v>0</v>
      </c>
    </row>
    <row r="373" spans="1:17" x14ac:dyDescent="0.4">
      <c r="A373" s="2" t="s">
        <v>371</v>
      </c>
      <c r="B373" s="3">
        <v>44988</v>
      </c>
      <c r="C373" s="3">
        <v>44993</v>
      </c>
      <c r="D373" s="4">
        <f>tblData[[#This Row],[Discharge_Date]]-tblData[[#This Row],[Admission_Date]]</f>
        <v>5</v>
      </c>
      <c r="E373" s="2" t="s">
        <v>800</v>
      </c>
      <c r="F373" s="2" t="s">
        <v>809</v>
      </c>
      <c r="G373" s="2" t="s">
        <v>814</v>
      </c>
      <c r="H373" s="2" t="s">
        <v>818</v>
      </c>
      <c r="I373" s="2" t="b">
        <v>0</v>
      </c>
      <c r="K373" s="2">
        <v>100</v>
      </c>
      <c r="L373" s="5">
        <v>25498.99</v>
      </c>
      <c r="M373" s="6">
        <v>0.58599999999999997</v>
      </c>
      <c r="N373" s="5">
        <f>tblData[[#This Row],[Total_Charges_USD]]*tblData[[#This Row],[Quality_Score_Index]]</f>
        <v>14942.40814</v>
      </c>
      <c r="O373" s="2">
        <v>65</v>
      </c>
      <c r="P373" s="2" t="s">
        <v>822</v>
      </c>
      <c r="Q373" s="4">
        <f>IF(AND(tblData[[#This Row],[Readmitted_Flag]]=TRUE,tblData[[#This Row],[Days_to_Readmission]]&lt;=30),1,0)</f>
        <v>0</v>
      </c>
    </row>
    <row r="374" spans="1:17" x14ac:dyDescent="0.4">
      <c r="A374" s="2" t="s">
        <v>372</v>
      </c>
      <c r="B374" s="3">
        <v>45367</v>
      </c>
      <c r="C374" s="3">
        <v>45370</v>
      </c>
      <c r="D374" s="4">
        <f>tblData[[#This Row],[Discharge_Date]]-tblData[[#This Row],[Admission_Date]]</f>
        <v>3</v>
      </c>
      <c r="E374" s="2" t="s">
        <v>801</v>
      </c>
      <c r="F374" s="2" t="s">
        <v>810</v>
      </c>
      <c r="G374" s="2" t="s">
        <v>814</v>
      </c>
      <c r="H374" s="2" t="s">
        <v>820</v>
      </c>
      <c r="I374" s="2" t="b">
        <v>0</v>
      </c>
      <c r="K374" s="2">
        <v>87.7</v>
      </c>
      <c r="L374" s="5">
        <v>24014.49</v>
      </c>
      <c r="M374" s="6">
        <v>0.60899999999999999</v>
      </c>
      <c r="N374" s="5">
        <f>tblData[[#This Row],[Total_Charges_USD]]*tblData[[#This Row],[Quality_Score_Index]]</f>
        <v>14624.824410000001</v>
      </c>
      <c r="O374" s="2">
        <v>37</v>
      </c>
      <c r="P374" s="2" t="s">
        <v>823</v>
      </c>
      <c r="Q374" s="4">
        <f>IF(AND(tblData[[#This Row],[Readmitted_Flag]]=TRUE,tblData[[#This Row],[Days_to_Readmission]]&lt;=30),1,0)</f>
        <v>0</v>
      </c>
    </row>
    <row r="375" spans="1:17" x14ac:dyDescent="0.4">
      <c r="A375" s="2" t="s">
        <v>373</v>
      </c>
      <c r="B375" s="3">
        <v>45059</v>
      </c>
      <c r="C375" s="3">
        <v>45062</v>
      </c>
      <c r="D375" s="4">
        <f>tblData[[#This Row],[Discharge_Date]]-tblData[[#This Row],[Admission_Date]]</f>
        <v>3</v>
      </c>
      <c r="E375" s="2" t="s">
        <v>805</v>
      </c>
      <c r="F375" s="2" t="s">
        <v>808</v>
      </c>
      <c r="G375" s="2" t="s">
        <v>816</v>
      </c>
      <c r="H375" s="2" t="s">
        <v>818</v>
      </c>
      <c r="I375" s="2" t="b">
        <v>0</v>
      </c>
      <c r="K375" s="2">
        <v>78</v>
      </c>
      <c r="L375" s="5">
        <v>33388.75</v>
      </c>
      <c r="M375" s="6">
        <v>0.69599999999999995</v>
      </c>
      <c r="N375" s="5">
        <f>tblData[[#This Row],[Total_Charges_USD]]*tblData[[#This Row],[Quality_Score_Index]]</f>
        <v>23238.57</v>
      </c>
      <c r="O375" s="2">
        <v>63</v>
      </c>
      <c r="P375" s="2" t="s">
        <v>823</v>
      </c>
      <c r="Q375" s="4">
        <f>IF(AND(tblData[[#This Row],[Readmitted_Flag]]=TRUE,tblData[[#This Row],[Days_to_Readmission]]&lt;=30),1,0)</f>
        <v>0</v>
      </c>
    </row>
    <row r="376" spans="1:17" x14ac:dyDescent="0.4">
      <c r="A376" s="2" t="s">
        <v>374</v>
      </c>
      <c r="B376" s="3">
        <v>45251</v>
      </c>
      <c r="C376" s="3">
        <v>45257</v>
      </c>
      <c r="D376" s="4">
        <f>tblData[[#This Row],[Discharge_Date]]-tblData[[#This Row],[Admission_Date]]</f>
        <v>6</v>
      </c>
      <c r="E376" s="2" t="s">
        <v>802</v>
      </c>
      <c r="F376" s="2" t="s">
        <v>807</v>
      </c>
      <c r="G376" s="2" t="s">
        <v>815</v>
      </c>
      <c r="H376" s="2" t="s">
        <v>818</v>
      </c>
      <c r="I376" s="2" t="b">
        <v>0</v>
      </c>
      <c r="K376" s="2">
        <v>88.4</v>
      </c>
      <c r="L376" s="5">
        <v>28519.29</v>
      </c>
      <c r="M376" s="6">
        <v>0.48399999999999999</v>
      </c>
      <c r="N376" s="5">
        <f>tblData[[#This Row],[Total_Charges_USD]]*tblData[[#This Row],[Quality_Score_Index]]</f>
        <v>13803.336359999999</v>
      </c>
      <c r="O376" s="2">
        <v>95</v>
      </c>
      <c r="P376" s="2" t="s">
        <v>822</v>
      </c>
      <c r="Q376" s="4">
        <f>IF(AND(tblData[[#This Row],[Readmitted_Flag]]=TRUE,tblData[[#This Row],[Days_to_Readmission]]&lt;=30),1,0)</f>
        <v>0</v>
      </c>
    </row>
    <row r="377" spans="1:17" x14ac:dyDescent="0.4">
      <c r="A377" s="2" t="s">
        <v>375</v>
      </c>
      <c r="B377" s="3">
        <v>45651</v>
      </c>
      <c r="C377" s="3">
        <v>45665</v>
      </c>
      <c r="D377" s="4">
        <f>tblData[[#This Row],[Discharge_Date]]-tblData[[#This Row],[Admission_Date]]</f>
        <v>14</v>
      </c>
      <c r="E377" s="2" t="s">
        <v>805</v>
      </c>
      <c r="F377" s="2" t="s">
        <v>812</v>
      </c>
      <c r="G377" s="2" t="s">
        <v>817</v>
      </c>
      <c r="H377" s="2" t="s">
        <v>820</v>
      </c>
      <c r="I377" s="2" t="b">
        <v>0</v>
      </c>
      <c r="K377" s="2">
        <v>93.5</v>
      </c>
      <c r="L377" s="5">
        <v>6055.54</v>
      </c>
      <c r="M377" s="6">
        <v>0.35899999999999999</v>
      </c>
      <c r="N377" s="5">
        <f>tblData[[#This Row],[Total_Charges_USD]]*tblData[[#This Row],[Quality_Score_Index]]</f>
        <v>2173.9388599999997</v>
      </c>
      <c r="O377" s="2">
        <v>59</v>
      </c>
      <c r="P377" s="2" t="s">
        <v>823</v>
      </c>
      <c r="Q377" s="4">
        <f>IF(AND(tblData[[#This Row],[Readmitted_Flag]]=TRUE,tblData[[#This Row],[Days_to_Readmission]]&lt;=30),1,0)</f>
        <v>0</v>
      </c>
    </row>
    <row r="378" spans="1:17" x14ac:dyDescent="0.4">
      <c r="A378" s="2" t="s">
        <v>376</v>
      </c>
      <c r="B378" s="3">
        <v>45537</v>
      </c>
      <c r="C378" s="3">
        <v>45543</v>
      </c>
      <c r="D378" s="4">
        <f>tblData[[#This Row],[Discharge_Date]]-tblData[[#This Row],[Admission_Date]]</f>
        <v>6</v>
      </c>
      <c r="E378" s="2" t="s">
        <v>801</v>
      </c>
      <c r="F378" s="2" t="s">
        <v>812</v>
      </c>
      <c r="G378" s="2" t="s">
        <v>814</v>
      </c>
      <c r="H378" s="2" t="s">
        <v>818</v>
      </c>
      <c r="I378" s="2" t="b">
        <v>0</v>
      </c>
      <c r="K378" s="2">
        <v>77</v>
      </c>
      <c r="L378" s="5">
        <v>27456.31</v>
      </c>
      <c r="M378" s="6">
        <v>0.46300000000000002</v>
      </c>
      <c r="N378" s="5">
        <f>tblData[[#This Row],[Total_Charges_USD]]*tblData[[#This Row],[Quality_Score_Index]]</f>
        <v>12712.271530000002</v>
      </c>
      <c r="O378" s="2">
        <v>67</v>
      </c>
      <c r="P378" s="2" t="s">
        <v>822</v>
      </c>
      <c r="Q378" s="4">
        <f>IF(AND(tblData[[#This Row],[Readmitted_Flag]]=TRUE,tblData[[#This Row],[Days_to_Readmission]]&lt;=30),1,0)</f>
        <v>0</v>
      </c>
    </row>
    <row r="379" spans="1:17" x14ac:dyDescent="0.4">
      <c r="A379" s="2" t="s">
        <v>377</v>
      </c>
      <c r="B379" s="3">
        <v>45200</v>
      </c>
      <c r="C379" s="3">
        <v>45214</v>
      </c>
      <c r="D379" s="4">
        <f>tblData[[#This Row],[Discharge_Date]]-tblData[[#This Row],[Admission_Date]]</f>
        <v>14</v>
      </c>
      <c r="E379" s="2" t="s">
        <v>800</v>
      </c>
      <c r="F379" s="2" t="s">
        <v>809</v>
      </c>
      <c r="G379" s="2" t="s">
        <v>816</v>
      </c>
      <c r="H379" s="2" t="s">
        <v>821</v>
      </c>
      <c r="I379" s="2" t="b">
        <v>0</v>
      </c>
      <c r="K379" s="2">
        <v>77.900000000000006</v>
      </c>
      <c r="L379" s="5">
        <v>23071.73</v>
      </c>
      <c r="M379" s="6">
        <v>0.443</v>
      </c>
      <c r="N379" s="5">
        <f>tblData[[#This Row],[Total_Charges_USD]]*tblData[[#This Row],[Quality_Score_Index]]</f>
        <v>10220.776389999999</v>
      </c>
      <c r="O379" s="2">
        <v>64</v>
      </c>
      <c r="P379" s="2" t="s">
        <v>823</v>
      </c>
      <c r="Q379" s="4">
        <f>IF(AND(tblData[[#This Row],[Readmitted_Flag]]=TRUE,tblData[[#This Row],[Days_to_Readmission]]&lt;=30),1,0)</f>
        <v>0</v>
      </c>
    </row>
    <row r="380" spans="1:17" x14ac:dyDescent="0.4">
      <c r="A380" s="2" t="s">
        <v>378</v>
      </c>
      <c r="B380" s="3">
        <v>45158</v>
      </c>
      <c r="C380" s="3">
        <v>45161</v>
      </c>
      <c r="D380" s="4">
        <f>tblData[[#This Row],[Discharge_Date]]-tblData[[#This Row],[Admission_Date]]</f>
        <v>3</v>
      </c>
      <c r="E380" s="2" t="s">
        <v>805</v>
      </c>
      <c r="F380" s="2" t="s">
        <v>809</v>
      </c>
      <c r="G380" s="2" t="s">
        <v>814</v>
      </c>
      <c r="H380" s="2" t="s">
        <v>820</v>
      </c>
      <c r="I380" s="2" t="b">
        <v>0</v>
      </c>
      <c r="K380" s="2">
        <v>86.9</v>
      </c>
      <c r="L380" s="5">
        <v>35209.79</v>
      </c>
      <c r="M380" s="6">
        <v>0.44500000000000001</v>
      </c>
      <c r="N380" s="5">
        <f>tblData[[#This Row],[Total_Charges_USD]]*tblData[[#This Row],[Quality_Score_Index]]</f>
        <v>15668.35655</v>
      </c>
      <c r="O380" s="2">
        <v>68</v>
      </c>
      <c r="P380" s="2" t="s">
        <v>822</v>
      </c>
      <c r="Q380" s="4">
        <f>IF(AND(tblData[[#This Row],[Readmitted_Flag]]=TRUE,tblData[[#This Row],[Days_to_Readmission]]&lt;=30),1,0)</f>
        <v>0</v>
      </c>
    </row>
    <row r="381" spans="1:17" x14ac:dyDescent="0.4">
      <c r="A381" s="2" t="s">
        <v>379</v>
      </c>
      <c r="B381" s="3">
        <v>45322</v>
      </c>
      <c r="C381" s="3">
        <v>45325</v>
      </c>
      <c r="D381" s="4">
        <f>tblData[[#This Row],[Discharge_Date]]-tblData[[#This Row],[Admission_Date]]</f>
        <v>3</v>
      </c>
      <c r="E381" s="2" t="s">
        <v>802</v>
      </c>
      <c r="F381" s="2" t="s">
        <v>811</v>
      </c>
      <c r="G381" s="2" t="s">
        <v>814</v>
      </c>
      <c r="H381" s="2" t="s">
        <v>820</v>
      </c>
      <c r="I381" s="2" t="b">
        <v>0</v>
      </c>
      <c r="K381" s="2">
        <v>98.6</v>
      </c>
      <c r="L381" s="5">
        <v>31171.39</v>
      </c>
      <c r="M381" s="6">
        <v>0.378</v>
      </c>
      <c r="N381" s="5">
        <f>tblData[[#This Row],[Total_Charges_USD]]*tblData[[#This Row],[Quality_Score_Index]]</f>
        <v>11782.78542</v>
      </c>
      <c r="O381" s="2">
        <v>47</v>
      </c>
      <c r="P381" s="2" t="s">
        <v>822</v>
      </c>
      <c r="Q381" s="4">
        <f>IF(AND(tblData[[#This Row],[Readmitted_Flag]]=TRUE,tblData[[#This Row],[Days_to_Readmission]]&lt;=30),1,0)</f>
        <v>0</v>
      </c>
    </row>
    <row r="382" spans="1:17" x14ac:dyDescent="0.4">
      <c r="A382" s="2" t="s">
        <v>380</v>
      </c>
      <c r="B382" s="3">
        <v>45009</v>
      </c>
      <c r="C382" s="3">
        <v>45015</v>
      </c>
      <c r="D382" s="4">
        <f>tblData[[#This Row],[Discharge_Date]]-tblData[[#This Row],[Admission_Date]]</f>
        <v>6</v>
      </c>
      <c r="E382" s="2" t="s">
        <v>801</v>
      </c>
      <c r="F382" s="2" t="s">
        <v>812</v>
      </c>
      <c r="G382" s="2" t="s">
        <v>814</v>
      </c>
      <c r="H382" s="2" t="s">
        <v>818</v>
      </c>
      <c r="I382" s="2" t="b">
        <v>0</v>
      </c>
      <c r="K382" s="2">
        <v>77.3</v>
      </c>
      <c r="L382" s="5">
        <v>14519.56</v>
      </c>
      <c r="M382" s="6">
        <v>0.69499999999999995</v>
      </c>
      <c r="N382" s="5">
        <f>tblData[[#This Row],[Total_Charges_USD]]*tblData[[#This Row],[Quality_Score_Index]]</f>
        <v>10091.0942</v>
      </c>
      <c r="O382" s="2">
        <v>69</v>
      </c>
      <c r="P382" s="2" t="s">
        <v>823</v>
      </c>
      <c r="Q382" s="4">
        <f>IF(AND(tblData[[#This Row],[Readmitted_Flag]]=TRUE,tblData[[#This Row],[Days_to_Readmission]]&lt;=30),1,0)</f>
        <v>0</v>
      </c>
    </row>
    <row r="383" spans="1:17" x14ac:dyDescent="0.4">
      <c r="A383" s="2" t="s">
        <v>381</v>
      </c>
      <c r="B383" s="3">
        <v>45616</v>
      </c>
      <c r="C383" s="3">
        <v>45630</v>
      </c>
      <c r="D383" s="4">
        <f>tblData[[#This Row],[Discharge_Date]]-tblData[[#This Row],[Admission_Date]]</f>
        <v>14</v>
      </c>
      <c r="E383" s="2" t="s">
        <v>802</v>
      </c>
      <c r="F383" s="2" t="s">
        <v>809</v>
      </c>
      <c r="G383" s="2" t="s">
        <v>814</v>
      </c>
      <c r="H383" s="2" t="s">
        <v>818</v>
      </c>
      <c r="I383" s="2" t="b">
        <v>0</v>
      </c>
      <c r="K383" s="2">
        <v>75.5</v>
      </c>
      <c r="L383" s="5">
        <v>38333.65</v>
      </c>
      <c r="M383" s="6">
        <v>0.42599999999999999</v>
      </c>
      <c r="N383" s="5">
        <f>tblData[[#This Row],[Total_Charges_USD]]*tblData[[#This Row],[Quality_Score_Index]]</f>
        <v>16330.134900000001</v>
      </c>
      <c r="O383" s="2">
        <v>75</v>
      </c>
      <c r="P383" s="2" t="s">
        <v>823</v>
      </c>
      <c r="Q383" s="4">
        <f>IF(AND(tblData[[#This Row],[Readmitted_Flag]]=TRUE,tblData[[#This Row],[Days_to_Readmission]]&lt;=30),1,0)</f>
        <v>0</v>
      </c>
    </row>
    <row r="384" spans="1:17" x14ac:dyDescent="0.4">
      <c r="A384" s="2" t="s">
        <v>382</v>
      </c>
      <c r="B384" s="3">
        <v>45497</v>
      </c>
      <c r="C384" s="3">
        <v>45502</v>
      </c>
      <c r="D384" s="4">
        <f>tblData[[#This Row],[Discharge_Date]]-tblData[[#This Row],[Admission_Date]]</f>
        <v>5</v>
      </c>
      <c r="E384" s="2" t="s">
        <v>804</v>
      </c>
      <c r="F384" s="2" t="s">
        <v>812</v>
      </c>
      <c r="G384" s="2" t="s">
        <v>813</v>
      </c>
      <c r="H384" s="2" t="s">
        <v>818</v>
      </c>
      <c r="I384" s="2" t="b">
        <v>0</v>
      </c>
      <c r="K384" s="2">
        <v>82</v>
      </c>
      <c r="L384" s="5">
        <v>23735.14</v>
      </c>
      <c r="M384" s="6">
        <v>0.54800000000000004</v>
      </c>
      <c r="N384" s="5">
        <f>tblData[[#This Row],[Total_Charges_USD]]*tblData[[#This Row],[Quality_Score_Index]]</f>
        <v>13006.856720000002</v>
      </c>
      <c r="O384" s="2">
        <v>83</v>
      </c>
      <c r="P384" s="2" t="s">
        <v>822</v>
      </c>
      <c r="Q384" s="4">
        <f>IF(AND(tblData[[#This Row],[Readmitted_Flag]]=TRUE,tblData[[#This Row],[Days_to_Readmission]]&lt;=30),1,0)</f>
        <v>0</v>
      </c>
    </row>
    <row r="385" spans="1:17" x14ac:dyDescent="0.4">
      <c r="A385" s="2" t="s">
        <v>383</v>
      </c>
      <c r="B385" s="3">
        <v>45133</v>
      </c>
      <c r="C385" s="3">
        <v>45141</v>
      </c>
      <c r="D385" s="4">
        <f>tblData[[#This Row],[Discharge_Date]]-tblData[[#This Row],[Admission_Date]]</f>
        <v>8</v>
      </c>
      <c r="E385" s="2" t="s">
        <v>800</v>
      </c>
      <c r="F385" s="2" t="s">
        <v>809</v>
      </c>
      <c r="G385" s="2" t="s">
        <v>814</v>
      </c>
      <c r="H385" s="2" t="s">
        <v>820</v>
      </c>
      <c r="I385" s="2" t="b">
        <v>1</v>
      </c>
      <c r="J385" s="2">
        <v>7</v>
      </c>
      <c r="K385" s="2">
        <v>80.599999999999994</v>
      </c>
      <c r="L385" s="5">
        <v>26495.65</v>
      </c>
      <c r="M385" s="6">
        <v>0.61199999999999999</v>
      </c>
      <c r="N385" s="5">
        <f>tblData[[#This Row],[Total_Charges_USD]]*tblData[[#This Row],[Quality_Score_Index]]</f>
        <v>16215.337800000001</v>
      </c>
      <c r="O385" s="2">
        <v>67</v>
      </c>
      <c r="P385" s="2" t="s">
        <v>822</v>
      </c>
      <c r="Q385" s="4">
        <f>IF(AND(tblData[[#This Row],[Readmitted_Flag]]=TRUE,tblData[[#This Row],[Days_to_Readmission]]&lt;=30),1,0)</f>
        <v>1</v>
      </c>
    </row>
    <row r="386" spans="1:17" x14ac:dyDescent="0.4">
      <c r="A386" s="2" t="s">
        <v>384</v>
      </c>
      <c r="B386" s="3">
        <v>45184</v>
      </c>
      <c r="C386" s="3">
        <v>45187</v>
      </c>
      <c r="D386" s="4">
        <f>tblData[[#This Row],[Discharge_Date]]-tblData[[#This Row],[Admission_Date]]</f>
        <v>3</v>
      </c>
      <c r="E386" s="2" t="s">
        <v>801</v>
      </c>
      <c r="F386" s="2" t="s">
        <v>809</v>
      </c>
      <c r="G386" s="2" t="s">
        <v>816</v>
      </c>
      <c r="H386" s="2" t="s">
        <v>819</v>
      </c>
      <c r="I386" s="2" t="b">
        <v>0</v>
      </c>
      <c r="K386" s="2">
        <v>95.8</v>
      </c>
      <c r="L386" s="5">
        <v>23352.12</v>
      </c>
      <c r="M386" s="6">
        <v>0.625</v>
      </c>
      <c r="N386" s="5">
        <f>tblData[[#This Row],[Total_Charges_USD]]*tblData[[#This Row],[Quality_Score_Index]]</f>
        <v>14595.074999999999</v>
      </c>
      <c r="O386" s="2">
        <v>47</v>
      </c>
      <c r="P386" s="2" t="s">
        <v>823</v>
      </c>
      <c r="Q386" s="4">
        <f>IF(AND(tblData[[#This Row],[Readmitted_Flag]]=TRUE,tblData[[#This Row],[Days_to_Readmission]]&lt;=30),1,0)</f>
        <v>0</v>
      </c>
    </row>
    <row r="387" spans="1:17" x14ac:dyDescent="0.4">
      <c r="A387" s="2" t="s">
        <v>385</v>
      </c>
      <c r="B387" s="3">
        <v>45511</v>
      </c>
      <c r="C387" s="3">
        <v>45513</v>
      </c>
      <c r="D387" s="4">
        <f>tblData[[#This Row],[Discharge_Date]]-tblData[[#This Row],[Admission_Date]]</f>
        <v>2</v>
      </c>
      <c r="E387" s="2" t="s">
        <v>801</v>
      </c>
      <c r="F387" s="2" t="s">
        <v>812</v>
      </c>
      <c r="G387" s="2" t="s">
        <v>814</v>
      </c>
      <c r="H387" s="2" t="s">
        <v>820</v>
      </c>
      <c r="I387" s="2" t="b">
        <v>0</v>
      </c>
      <c r="K387" s="2">
        <v>84.2</v>
      </c>
      <c r="L387" s="5">
        <v>17245.2</v>
      </c>
      <c r="M387" s="6">
        <v>0.65500000000000003</v>
      </c>
      <c r="N387" s="5">
        <f>tblData[[#This Row],[Total_Charges_USD]]*tblData[[#This Row],[Quality_Score_Index]]</f>
        <v>11295.606000000002</v>
      </c>
      <c r="O387" s="2">
        <v>91</v>
      </c>
      <c r="P387" s="2" t="s">
        <v>822</v>
      </c>
      <c r="Q387" s="4">
        <f>IF(AND(tblData[[#This Row],[Readmitted_Flag]]=TRUE,tblData[[#This Row],[Days_to_Readmission]]&lt;=30),1,0)</f>
        <v>0</v>
      </c>
    </row>
    <row r="388" spans="1:17" x14ac:dyDescent="0.4">
      <c r="A388" s="2" t="s">
        <v>386</v>
      </c>
      <c r="B388" s="3">
        <v>45276</v>
      </c>
      <c r="C388" s="3">
        <v>45284</v>
      </c>
      <c r="D388" s="4">
        <f>tblData[[#This Row],[Discharge_Date]]-tblData[[#This Row],[Admission_Date]]</f>
        <v>8</v>
      </c>
      <c r="E388" s="2" t="s">
        <v>806</v>
      </c>
      <c r="F388" s="2" t="s">
        <v>810</v>
      </c>
      <c r="G388" s="2" t="s">
        <v>814</v>
      </c>
      <c r="H388" s="2" t="s">
        <v>819</v>
      </c>
      <c r="I388" s="2" t="b">
        <v>0</v>
      </c>
      <c r="K388" s="2">
        <v>77.400000000000006</v>
      </c>
      <c r="L388" s="5">
        <v>9554.44</v>
      </c>
      <c r="M388" s="6">
        <v>0.435</v>
      </c>
      <c r="N388" s="5">
        <f>tblData[[#This Row],[Total_Charges_USD]]*tblData[[#This Row],[Quality_Score_Index]]</f>
        <v>4156.1814000000004</v>
      </c>
      <c r="O388" s="2">
        <v>31</v>
      </c>
      <c r="P388" s="2" t="s">
        <v>823</v>
      </c>
      <c r="Q388" s="4">
        <f>IF(AND(tblData[[#This Row],[Readmitted_Flag]]=TRUE,tblData[[#This Row],[Days_to_Readmission]]&lt;=30),1,0)</f>
        <v>0</v>
      </c>
    </row>
    <row r="389" spans="1:17" x14ac:dyDescent="0.4">
      <c r="A389" s="2" t="s">
        <v>387</v>
      </c>
      <c r="B389" s="3">
        <v>45616</v>
      </c>
      <c r="C389" s="3">
        <v>45619</v>
      </c>
      <c r="D389" s="4">
        <f>tblData[[#This Row],[Discharge_Date]]-tblData[[#This Row],[Admission_Date]]</f>
        <v>3</v>
      </c>
      <c r="E389" s="2" t="s">
        <v>802</v>
      </c>
      <c r="F389" s="2" t="s">
        <v>812</v>
      </c>
      <c r="G389" s="2" t="s">
        <v>813</v>
      </c>
      <c r="H389" s="2" t="s">
        <v>820</v>
      </c>
      <c r="I389" s="2" t="b">
        <v>0</v>
      </c>
      <c r="K389" s="2">
        <v>80.8</v>
      </c>
      <c r="L389" s="5">
        <v>32341.26</v>
      </c>
      <c r="M389" s="6">
        <v>0.58399999999999996</v>
      </c>
      <c r="N389" s="5">
        <f>tblData[[#This Row],[Total_Charges_USD]]*tblData[[#This Row],[Quality_Score_Index]]</f>
        <v>18887.295839999999</v>
      </c>
      <c r="O389" s="2">
        <v>61</v>
      </c>
      <c r="P389" s="2" t="s">
        <v>822</v>
      </c>
      <c r="Q389" s="4">
        <f>IF(AND(tblData[[#This Row],[Readmitted_Flag]]=TRUE,tblData[[#This Row],[Days_to_Readmission]]&lt;=30),1,0)</f>
        <v>0</v>
      </c>
    </row>
    <row r="390" spans="1:17" x14ac:dyDescent="0.4">
      <c r="A390" s="2" t="s">
        <v>388</v>
      </c>
      <c r="B390" s="3">
        <v>45059</v>
      </c>
      <c r="C390" s="3">
        <v>45064</v>
      </c>
      <c r="D390" s="4">
        <f>tblData[[#This Row],[Discharge_Date]]-tblData[[#This Row],[Admission_Date]]</f>
        <v>5</v>
      </c>
      <c r="E390" s="2" t="s">
        <v>802</v>
      </c>
      <c r="F390" s="2" t="s">
        <v>809</v>
      </c>
      <c r="G390" s="2" t="s">
        <v>814</v>
      </c>
      <c r="H390" s="2" t="s">
        <v>818</v>
      </c>
      <c r="I390" s="2" t="b">
        <v>0</v>
      </c>
      <c r="K390" s="2">
        <v>100</v>
      </c>
      <c r="L390" s="5">
        <v>12642.81</v>
      </c>
      <c r="M390" s="6">
        <v>0.38900000000000001</v>
      </c>
      <c r="N390" s="5">
        <f>tblData[[#This Row],[Total_Charges_USD]]*tblData[[#This Row],[Quality_Score_Index]]</f>
        <v>4918.0530900000003</v>
      </c>
      <c r="O390" s="2">
        <v>59</v>
      </c>
      <c r="P390" s="2" t="s">
        <v>822</v>
      </c>
      <c r="Q390" s="4">
        <f>IF(AND(tblData[[#This Row],[Readmitted_Flag]]=TRUE,tblData[[#This Row],[Days_to_Readmission]]&lt;=30),1,0)</f>
        <v>0</v>
      </c>
    </row>
    <row r="391" spans="1:17" x14ac:dyDescent="0.4">
      <c r="A391" s="2" t="s">
        <v>389</v>
      </c>
      <c r="B391" s="3">
        <v>45033</v>
      </c>
      <c r="C391" s="3">
        <v>45047</v>
      </c>
      <c r="D391" s="4">
        <f>tblData[[#This Row],[Discharge_Date]]-tblData[[#This Row],[Admission_Date]]</f>
        <v>14</v>
      </c>
      <c r="E391" s="2" t="s">
        <v>804</v>
      </c>
      <c r="F391" s="2" t="s">
        <v>812</v>
      </c>
      <c r="G391" s="2" t="s">
        <v>814</v>
      </c>
      <c r="H391" s="2" t="s">
        <v>818</v>
      </c>
      <c r="I391" s="2" t="b">
        <v>0</v>
      </c>
      <c r="K391" s="2">
        <v>82.3</v>
      </c>
      <c r="L391" s="5">
        <v>3786.63</v>
      </c>
      <c r="M391" s="6">
        <v>0.46700000000000003</v>
      </c>
      <c r="N391" s="5">
        <f>tblData[[#This Row],[Total_Charges_USD]]*tblData[[#This Row],[Quality_Score_Index]]</f>
        <v>1768.3562100000001</v>
      </c>
      <c r="O391" s="2">
        <v>67</v>
      </c>
      <c r="P391" s="2" t="s">
        <v>823</v>
      </c>
      <c r="Q391" s="4">
        <f>IF(AND(tblData[[#This Row],[Readmitted_Flag]]=TRUE,tblData[[#This Row],[Days_to_Readmission]]&lt;=30),1,0)</f>
        <v>0</v>
      </c>
    </row>
    <row r="392" spans="1:17" x14ac:dyDescent="0.4">
      <c r="A392" s="2" t="s">
        <v>390</v>
      </c>
      <c r="B392" s="3">
        <v>45262</v>
      </c>
      <c r="C392" s="3">
        <v>45266</v>
      </c>
      <c r="D392" s="4">
        <f>tblData[[#This Row],[Discharge_Date]]-tblData[[#This Row],[Admission_Date]]</f>
        <v>4</v>
      </c>
      <c r="E392" s="2" t="s">
        <v>802</v>
      </c>
      <c r="F392" s="2" t="s">
        <v>810</v>
      </c>
      <c r="G392" s="2" t="s">
        <v>814</v>
      </c>
      <c r="H392" s="2" t="s">
        <v>820</v>
      </c>
      <c r="I392" s="2" t="b">
        <v>0</v>
      </c>
      <c r="K392" s="2">
        <v>75.599999999999994</v>
      </c>
      <c r="L392" s="5">
        <v>36137.199999999997</v>
      </c>
      <c r="M392" s="6">
        <v>0.46600000000000003</v>
      </c>
      <c r="N392" s="5">
        <f>tblData[[#This Row],[Total_Charges_USD]]*tblData[[#This Row],[Quality_Score_Index]]</f>
        <v>16839.9352</v>
      </c>
      <c r="O392" s="2">
        <v>53</v>
      </c>
      <c r="P392" s="2" t="s">
        <v>822</v>
      </c>
      <c r="Q392" s="4">
        <f>IF(AND(tblData[[#This Row],[Readmitted_Flag]]=TRUE,tblData[[#This Row],[Days_to_Readmission]]&lt;=30),1,0)</f>
        <v>0</v>
      </c>
    </row>
    <row r="393" spans="1:17" x14ac:dyDescent="0.4">
      <c r="A393" s="2" t="s">
        <v>391</v>
      </c>
      <c r="B393" s="3">
        <v>45421</v>
      </c>
      <c r="C393" s="3">
        <v>45431</v>
      </c>
      <c r="D393" s="4">
        <f>tblData[[#This Row],[Discharge_Date]]-tblData[[#This Row],[Admission_Date]]</f>
        <v>10</v>
      </c>
      <c r="E393" s="2" t="s">
        <v>802</v>
      </c>
      <c r="F393" s="2" t="s">
        <v>807</v>
      </c>
      <c r="G393" s="2" t="s">
        <v>814</v>
      </c>
      <c r="H393" s="2" t="s">
        <v>818</v>
      </c>
      <c r="I393" s="2" t="b">
        <v>0</v>
      </c>
      <c r="K393" s="2">
        <v>81</v>
      </c>
      <c r="L393" s="5">
        <v>30846.62</v>
      </c>
      <c r="M393" s="6">
        <v>0.45</v>
      </c>
      <c r="N393" s="5">
        <f>tblData[[#This Row],[Total_Charges_USD]]*tblData[[#This Row],[Quality_Score_Index]]</f>
        <v>13880.978999999999</v>
      </c>
      <c r="O393" s="2">
        <v>62</v>
      </c>
      <c r="P393" s="2" t="s">
        <v>823</v>
      </c>
      <c r="Q393" s="4">
        <f>IF(AND(tblData[[#This Row],[Readmitted_Flag]]=TRUE,tblData[[#This Row],[Days_to_Readmission]]&lt;=30),1,0)</f>
        <v>0</v>
      </c>
    </row>
    <row r="394" spans="1:17" x14ac:dyDescent="0.4">
      <c r="A394" s="2" t="s">
        <v>392</v>
      </c>
      <c r="B394" s="3">
        <v>45625</v>
      </c>
      <c r="C394" s="3">
        <v>45630</v>
      </c>
      <c r="D394" s="4">
        <f>tblData[[#This Row],[Discharge_Date]]-tblData[[#This Row],[Admission_Date]]</f>
        <v>5</v>
      </c>
      <c r="E394" s="2" t="s">
        <v>804</v>
      </c>
      <c r="F394" s="2" t="s">
        <v>810</v>
      </c>
      <c r="G394" s="2" t="s">
        <v>814</v>
      </c>
      <c r="H394" s="2" t="s">
        <v>819</v>
      </c>
      <c r="I394" s="2" t="b">
        <v>0</v>
      </c>
      <c r="K394" s="2">
        <v>95.8</v>
      </c>
      <c r="L394" s="5">
        <v>39129.97</v>
      </c>
      <c r="M394" s="6">
        <v>0.54500000000000004</v>
      </c>
      <c r="N394" s="5">
        <f>tblData[[#This Row],[Total_Charges_USD]]*tblData[[#This Row],[Quality_Score_Index]]</f>
        <v>21325.83365</v>
      </c>
      <c r="O394" s="2">
        <v>45</v>
      </c>
      <c r="P394" s="2" t="s">
        <v>822</v>
      </c>
      <c r="Q394" s="4">
        <f>IF(AND(tblData[[#This Row],[Readmitted_Flag]]=TRUE,tblData[[#This Row],[Days_to_Readmission]]&lt;=30),1,0)</f>
        <v>0</v>
      </c>
    </row>
    <row r="395" spans="1:17" x14ac:dyDescent="0.4">
      <c r="A395" s="2" t="s">
        <v>393</v>
      </c>
      <c r="B395" s="3">
        <v>45571</v>
      </c>
      <c r="C395" s="3">
        <v>45577</v>
      </c>
      <c r="D395" s="4">
        <f>tblData[[#This Row],[Discharge_Date]]-tblData[[#This Row],[Admission_Date]]</f>
        <v>6</v>
      </c>
      <c r="E395" s="2" t="s">
        <v>805</v>
      </c>
      <c r="F395" s="2" t="s">
        <v>807</v>
      </c>
      <c r="G395" s="2" t="s">
        <v>816</v>
      </c>
      <c r="H395" s="2" t="s">
        <v>818</v>
      </c>
      <c r="I395" s="2" t="b">
        <v>0</v>
      </c>
      <c r="K395" s="2">
        <v>93.2</v>
      </c>
      <c r="L395" s="5">
        <v>6338.12</v>
      </c>
      <c r="M395" s="6">
        <v>0.52</v>
      </c>
      <c r="N395" s="5">
        <f>tblData[[#This Row],[Total_Charges_USD]]*tblData[[#This Row],[Quality_Score_Index]]</f>
        <v>3295.8224</v>
      </c>
      <c r="O395" s="2">
        <v>40</v>
      </c>
      <c r="P395" s="2" t="s">
        <v>822</v>
      </c>
      <c r="Q395" s="4">
        <f>IF(AND(tblData[[#This Row],[Readmitted_Flag]]=TRUE,tblData[[#This Row],[Days_to_Readmission]]&lt;=30),1,0)</f>
        <v>0</v>
      </c>
    </row>
    <row r="396" spans="1:17" x14ac:dyDescent="0.4">
      <c r="A396" s="2" t="s">
        <v>394</v>
      </c>
      <c r="B396" s="3">
        <v>45411</v>
      </c>
      <c r="C396" s="3">
        <v>45415</v>
      </c>
      <c r="D396" s="4">
        <f>tblData[[#This Row],[Discharge_Date]]-tblData[[#This Row],[Admission_Date]]</f>
        <v>4</v>
      </c>
      <c r="E396" s="2" t="s">
        <v>804</v>
      </c>
      <c r="F396" s="2" t="s">
        <v>809</v>
      </c>
      <c r="G396" s="2" t="s">
        <v>817</v>
      </c>
      <c r="H396" s="2" t="s">
        <v>818</v>
      </c>
      <c r="I396" s="2" t="b">
        <v>0</v>
      </c>
      <c r="K396" s="2">
        <v>95.6</v>
      </c>
      <c r="L396" s="5">
        <v>13212.01</v>
      </c>
      <c r="M396" s="6">
        <v>0.38800000000000001</v>
      </c>
      <c r="N396" s="5">
        <f>tblData[[#This Row],[Total_Charges_USD]]*tblData[[#This Row],[Quality_Score_Index]]</f>
        <v>5126.2598800000005</v>
      </c>
      <c r="O396" s="2">
        <v>59</v>
      </c>
      <c r="P396" s="2" t="s">
        <v>823</v>
      </c>
      <c r="Q396" s="4">
        <f>IF(AND(tblData[[#This Row],[Readmitted_Flag]]=TRUE,tblData[[#This Row],[Days_to_Readmission]]&lt;=30),1,0)</f>
        <v>0</v>
      </c>
    </row>
    <row r="397" spans="1:17" x14ac:dyDescent="0.4">
      <c r="A397" s="2" t="s">
        <v>395</v>
      </c>
      <c r="B397" s="3">
        <v>45056</v>
      </c>
      <c r="C397" s="3">
        <v>45060</v>
      </c>
      <c r="D397" s="4">
        <f>tblData[[#This Row],[Discharge_Date]]-tblData[[#This Row],[Admission_Date]]</f>
        <v>4</v>
      </c>
      <c r="E397" s="2" t="s">
        <v>802</v>
      </c>
      <c r="F397" s="2" t="s">
        <v>807</v>
      </c>
      <c r="G397" s="2" t="s">
        <v>816</v>
      </c>
      <c r="H397" s="2" t="s">
        <v>820</v>
      </c>
      <c r="I397" s="2" t="b">
        <v>0</v>
      </c>
      <c r="K397" s="2">
        <v>77</v>
      </c>
      <c r="L397" s="5">
        <v>35863.550000000003</v>
      </c>
      <c r="M397" s="6">
        <v>0.36799999999999999</v>
      </c>
      <c r="N397" s="5">
        <f>tblData[[#This Row],[Total_Charges_USD]]*tblData[[#This Row],[Quality_Score_Index]]</f>
        <v>13197.786400000001</v>
      </c>
      <c r="O397" s="2">
        <v>39</v>
      </c>
      <c r="P397" s="2" t="s">
        <v>823</v>
      </c>
      <c r="Q397" s="4">
        <f>IF(AND(tblData[[#This Row],[Readmitted_Flag]]=TRUE,tblData[[#This Row],[Days_to_Readmission]]&lt;=30),1,0)</f>
        <v>0</v>
      </c>
    </row>
    <row r="398" spans="1:17" x14ac:dyDescent="0.4">
      <c r="A398" s="2" t="s">
        <v>396</v>
      </c>
      <c r="B398" s="3">
        <v>45294</v>
      </c>
      <c r="C398" s="3">
        <v>45299</v>
      </c>
      <c r="D398" s="4">
        <f>tblData[[#This Row],[Discharge_Date]]-tblData[[#This Row],[Admission_Date]]</f>
        <v>5</v>
      </c>
      <c r="E398" s="2" t="s">
        <v>801</v>
      </c>
      <c r="F398" s="2" t="s">
        <v>812</v>
      </c>
      <c r="G398" s="2" t="s">
        <v>814</v>
      </c>
      <c r="H398" s="2" t="s">
        <v>820</v>
      </c>
      <c r="I398" s="2" t="b">
        <v>0</v>
      </c>
      <c r="K398" s="2">
        <v>78.8</v>
      </c>
      <c r="L398" s="5">
        <v>34655.589999999997</v>
      </c>
      <c r="M398" s="6">
        <v>0.36399999999999999</v>
      </c>
      <c r="N398" s="5">
        <f>tblData[[#This Row],[Total_Charges_USD]]*tblData[[#This Row],[Quality_Score_Index]]</f>
        <v>12614.634759999999</v>
      </c>
      <c r="O398" s="2">
        <v>71</v>
      </c>
      <c r="P398" s="2" t="s">
        <v>823</v>
      </c>
      <c r="Q398" s="4">
        <f>IF(AND(tblData[[#This Row],[Readmitted_Flag]]=TRUE,tblData[[#This Row],[Days_to_Readmission]]&lt;=30),1,0)</f>
        <v>0</v>
      </c>
    </row>
    <row r="399" spans="1:17" x14ac:dyDescent="0.4">
      <c r="A399" s="2" t="s">
        <v>397</v>
      </c>
      <c r="B399" s="3">
        <v>45039</v>
      </c>
      <c r="C399" s="3">
        <v>45047</v>
      </c>
      <c r="D399" s="4">
        <f>tblData[[#This Row],[Discharge_Date]]-tblData[[#This Row],[Admission_Date]]</f>
        <v>8</v>
      </c>
      <c r="E399" s="2" t="s">
        <v>802</v>
      </c>
      <c r="F399" s="2" t="s">
        <v>811</v>
      </c>
      <c r="G399" s="2" t="s">
        <v>814</v>
      </c>
      <c r="H399" s="2" t="s">
        <v>818</v>
      </c>
      <c r="I399" s="2" t="b">
        <v>0</v>
      </c>
      <c r="K399" s="2">
        <v>81.599999999999994</v>
      </c>
      <c r="L399" s="5">
        <v>8367.18</v>
      </c>
      <c r="M399" s="6">
        <v>0.69499999999999995</v>
      </c>
      <c r="N399" s="5">
        <f>tblData[[#This Row],[Total_Charges_USD]]*tblData[[#This Row],[Quality_Score_Index]]</f>
        <v>5815.1900999999998</v>
      </c>
      <c r="O399" s="2">
        <v>58</v>
      </c>
      <c r="P399" s="2" t="s">
        <v>823</v>
      </c>
      <c r="Q399" s="4">
        <f>IF(AND(tblData[[#This Row],[Readmitted_Flag]]=TRUE,tblData[[#This Row],[Days_to_Readmission]]&lt;=30),1,0)</f>
        <v>0</v>
      </c>
    </row>
    <row r="400" spans="1:17" x14ac:dyDescent="0.4">
      <c r="A400" s="2" t="s">
        <v>398</v>
      </c>
      <c r="B400" s="3">
        <v>45307</v>
      </c>
      <c r="C400" s="3">
        <v>45311</v>
      </c>
      <c r="D400" s="4">
        <f>tblData[[#This Row],[Discharge_Date]]-tblData[[#This Row],[Admission_Date]]</f>
        <v>4</v>
      </c>
      <c r="E400" s="2" t="s">
        <v>805</v>
      </c>
      <c r="F400" s="2" t="s">
        <v>809</v>
      </c>
      <c r="G400" s="2" t="s">
        <v>814</v>
      </c>
      <c r="H400" s="2" t="s">
        <v>818</v>
      </c>
      <c r="I400" s="2" t="b">
        <v>0</v>
      </c>
      <c r="K400" s="2">
        <v>84.6</v>
      </c>
      <c r="L400" s="5">
        <v>30797.29</v>
      </c>
      <c r="M400" s="6">
        <v>0.41199999999999998</v>
      </c>
      <c r="N400" s="5">
        <f>tblData[[#This Row],[Total_Charges_USD]]*tblData[[#This Row],[Quality_Score_Index]]</f>
        <v>12688.483479999999</v>
      </c>
      <c r="O400" s="2">
        <v>71</v>
      </c>
      <c r="P400" s="2" t="s">
        <v>822</v>
      </c>
      <c r="Q400" s="4">
        <f>IF(AND(tblData[[#This Row],[Readmitted_Flag]]=TRUE,tblData[[#This Row],[Days_to_Readmission]]&lt;=30),1,0)</f>
        <v>0</v>
      </c>
    </row>
    <row r="401" spans="1:17" x14ac:dyDescent="0.4">
      <c r="A401" s="2" t="s">
        <v>399</v>
      </c>
      <c r="B401" s="3">
        <v>45574</v>
      </c>
      <c r="C401" s="3">
        <v>45578</v>
      </c>
      <c r="D401" s="4">
        <f>tblData[[#This Row],[Discharge_Date]]-tblData[[#This Row],[Admission_Date]]</f>
        <v>4</v>
      </c>
      <c r="E401" s="2" t="s">
        <v>805</v>
      </c>
      <c r="F401" s="2" t="s">
        <v>810</v>
      </c>
      <c r="G401" s="2" t="s">
        <v>814</v>
      </c>
      <c r="H401" s="2" t="s">
        <v>818</v>
      </c>
      <c r="I401" s="2" t="b">
        <v>1</v>
      </c>
      <c r="J401" s="2">
        <v>30</v>
      </c>
      <c r="K401" s="2">
        <v>79.7</v>
      </c>
      <c r="L401" s="5">
        <v>30990.34</v>
      </c>
      <c r="M401" s="6">
        <v>0.38200000000000001</v>
      </c>
      <c r="N401" s="5">
        <f>tblData[[#This Row],[Total_Charges_USD]]*tblData[[#This Row],[Quality_Score_Index]]</f>
        <v>11838.309880000001</v>
      </c>
      <c r="O401" s="2">
        <v>74</v>
      </c>
      <c r="P401" s="2" t="s">
        <v>822</v>
      </c>
      <c r="Q401" s="4">
        <f>IF(AND(tblData[[#This Row],[Readmitted_Flag]]=TRUE,tblData[[#This Row],[Days_to_Readmission]]&lt;=30),1,0)</f>
        <v>1</v>
      </c>
    </row>
    <row r="402" spans="1:17" x14ac:dyDescent="0.4">
      <c r="A402" s="2" t="s">
        <v>400</v>
      </c>
      <c r="B402" s="3">
        <v>45140</v>
      </c>
      <c r="C402" s="3">
        <v>45144</v>
      </c>
      <c r="D402" s="4">
        <f>tblData[[#This Row],[Discharge_Date]]-tblData[[#This Row],[Admission_Date]]</f>
        <v>4</v>
      </c>
      <c r="E402" s="2" t="s">
        <v>803</v>
      </c>
      <c r="F402" s="2" t="s">
        <v>807</v>
      </c>
      <c r="G402" s="2" t="s">
        <v>814</v>
      </c>
      <c r="H402" s="2" t="s">
        <v>820</v>
      </c>
      <c r="I402" s="2" t="b">
        <v>0</v>
      </c>
      <c r="K402" s="2">
        <v>88.9</v>
      </c>
      <c r="L402" s="5">
        <v>15042.17</v>
      </c>
      <c r="M402" s="6">
        <v>0.61399999999999999</v>
      </c>
      <c r="N402" s="5">
        <f>tblData[[#This Row],[Total_Charges_USD]]*tblData[[#This Row],[Quality_Score_Index]]</f>
        <v>9235.8923799999993</v>
      </c>
      <c r="O402" s="2">
        <v>44</v>
      </c>
      <c r="P402" s="2" t="s">
        <v>822</v>
      </c>
      <c r="Q402" s="4">
        <f>IF(AND(tblData[[#This Row],[Readmitted_Flag]]=TRUE,tblData[[#This Row],[Days_to_Readmission]]&lt;=30),1,0)</f>
        <v>0</v>
      </c>
    </row>
    <row r="403" spans="1:17" x14ac:dyDescent="0.4">
      <c r="A403" s="2" t="s">
        <v>401</v>
      </c>
      <c r="B403" s="3">
        <v>45321</v>
      </c>
      <c r="C403" s="3">
        <v>45325</v>
      </c>
      <c r="D403" s="4">
        <f>tblData[[#This Row],[Discharge_Date]]-tblData[[#This Row],[Admission_Date]]</f>
        <v>4</v>
      </c>
      <c r="E403" s="2" t="s">
        <v>802</v>
      </c>
      <c r="F403" s="2" t="s">
        <v>811</v>
      </c>
      <c r="G403" s="2" t="s">
        <v>815</v>
      </c>
      <c r="H403" s="2" t="s">
        <v>818</v>
      </c>
      <c r="I403" s="2" t="b">
        <v>0</v>
      </c>
      <c r="K403" s="2">
        <v>82.3</v>
      </c>
      <c r="L403" s="5">
        <v>26680.71</v>
      </c>
      <c r="M403" s="6">
        <v>0.625</v>
      </c>
      <c r="N403" s="5">
        <f>tblData[[#This Row],[Total_Charges_USD]]*tblData[[#This Row],[Quality_Score_Index]]</f>
        <v>16675.443749999999</v>
      </c>
      <c r="O403" s="2">
        <v>67</v>
      </c>
      <c r="P403" s="2" t="s">
        <v>822</v>
      </c>
      <c r="Q403" s="4">
        <f>IF(AND(tblData[[#This Row],[Readmitted_Flag]]=TRUE,tblData[[#This Row],[Days_to_Readmission]]&lt;=30),1,0)</f>
        <v>0</v>
      </c>
    </row>
    <row r="404" spans="1:17" x14ac:dyDescent="0.4">
      <c r="A404" s="2" t="s">
        <v>402</v>
      </c>
      <c r="B404" s="3">
        <v>45568</v>
      </c>
      <c r="C404" s="3">
        <v>45573</v>
      </c>
      <c r="D404" s="4">
        <f>tblData[[#This Row],[Discharge_Date]]-tblData[[#This Row],[Admission_Date]]</f>
        <v>5</v>
      </c>
      <c r="E404" s="2" t="s">
        <v>804</v>
      </c>
      <c r="F404" s="2" t="s">
        <v>809</v>
      </c>
      <c r="G404" s="2" t="s">
        <v>814</v>
      </c>
      <c r="H404" s="2" t="s">
        <v>818</v>
      </c>
      <c r="I404" s="2" t="b">
        <v>1</v>
      </c>
      <c r="J404" s="2">
        <v>30</v>
      </c>
      <c r="K404" s="2">
        <v>84</v>
      </c>
      <c r="L404" s="5">
        <v>33268.720000000001</v>
      </c>
      <c r="M404" s="6">
        <v>0.58799999999999997</v>
      </c>
      <c r="N404" s="5">
        <f>tblData[[#This Row],[Total_Charges_USD]]*tblData[[#This Row],[Quality_Score_Index]]</f>
        <v>19562.00736</v>
      </c>
      <c r="O404" s="2">
        <v>54</v>
      </c>
      <c r="P404" s="2" t="s">
        <v>823</v>
      </c>
      <c r="Q404" s="4">
        <f>IF(AND(tblData[[#This Row],[Readmitted_Flag]]=TRUE,tblData[[#This Row],[Days_to_Readmission]]&lt;=30),1,0)</f>
        <v>1</v>
      </c>
    </row>
    <row r="405" spans="1:17" x14ac:dyDescent="0.4">
      <c r="A405" s="2" t="s">
        <v>403</v>
      </c>
      <c r="B405" s="3">
        <v>45515</v>
      </c>
      <c r="C405" s="3">
        <v>45521</v>
      </c>
      <c r="D405" s="4">
        <f>tblData[[#This Row],[Discharge_Date]]-tblData[[#This Row],[Admission_Date]]</f>
        <v>6</v>
      </c>
      <c r="E405" s="2" t="s">
        <v>801</v>
      </c>
      <c r="F405" s="2" t="s">
        <v>808</v>
      </c>
      <c r="G405" s="2" t="s">
        <v>816</v>
      </c>
      <c r="H405" s="2" t="s">
        <v>818</v>
      </c>
      <c r="I405" s="2" t="b">
        <v>1</v>
      </c>
      <c r="J405" s="2">
        <v>21</v>
      </c>
      <c r="K405" s="2">
        <v>94.6</v>
      </c>
      <c r="L405" s="5">
        <v>27549.29</v>
      </c>
      <c r="M405" s="6">
        <v>0.69899999999999995</v>
      </c>
      <c r="N405" s="5">
        <f>tblData[[#This Row],[Total_Charges_USD]]*tblData[[#This Row],[Quality_Score_Index]]</f>
        <v>19256.953709999998</v>
      </c>
      <c r="O405" s="2">
        <v>76</v>
      </c>
      <c r="P405" s="2" t="s">
        <v>822</v>
      </c>
      <c r="Q405" s="4">
        <f>IF(AND(tblData[[#This Row],[Readmitted_Flag]]=TRUE,tblData[[#This Row],[Days_to_Readmission]]&lt;=30),1,0)</f>
        <v>1</v>
      </c>
    </row>
    <row r="406" spans="1:17" x14ac:dyDescent="0.4">
      <c r="A406" s="2" t="s">
        <v>404</v>
      </c>
      <c r="B406" s="3">
        <v>45628</v>
      </c>
      <c r="C406" s="3">
        <v>45632</v>
      </c>
      <c r="D406" s="4">
        <f>tblData[[#This Row],[Discharge_Date]]-tblData[[#This Row],[Admission_Date]]</f>
        <v>4</v>
      </c>
      <c r="E406" s="2" t="s">
        <v>803</v>
      </c>
      <c r="F406" s="2" t="s">
        <v>811</v>
      </c>
      <c r="G406" s="2" t="s">
        <v>814</v>
      </c>
      <c r="H406" s="2" t="s">
        <v>818</v>
      </c>
      <c r="I406" s="2" t="b">
        <v>0</v>
      </c>
      <c r="K406" s="2">
        <v>70.8</v>
      </c>
      <c r="L406" s="5">
        <v>6816.36</v>
      </c>
      <c r="M406" s="6">
        <v>0.69799999999999995</v>
      </c>
      <c r="N406" s="5">
        <f>tblData[[#This Row],[Total_Charges_USD]]*tblData[[#This Row],[Quality_Score_Index]]</f>
        <v>4757.8192799999997</v>
      </c>
      <c r="O406" s="2">
        <v>78</v>
      </c>
      <c r="P406" s="2" t="s">
        <v>823</v>
      </c>
      <c r="Q406" s="4">
        <f>IF(AND(tblData[[#This Row],[Readmitted_Flag]]=TRUE,tblData[[#This Row],[Days_to_Readmission]]&lt;=30),1,0)</f>
        <v>0</v>
      </c>
    </row>
    <row r="407" spans="1:17" x14ac:dyDescent="0.4">
      <c r="A407" s="2" t="s">
        <v>405</v>
      </c>
      <c r="B407" s="3">
        <v>44935</v>
      </c>
      <c r="C407" s="3">
        <v>44940</v>
      </c>
      <c r="D407" s="4">
        <f>tblData[[#This Row],[Discharge_Date]]-tblData[[#This Row],[Admission_Date]]</f>
        <v>5</v>
      </c>
      <c r="E407" s="2" t="s">
        <v>801</v>
      </c>
      <c r="F407" s="2" t="s">
        <v>810</v>
      </c>
      <c r="G407" s="2" t="s">
        <v>816</v>
      </c>
      <c r="H407" s="2" t="s">
        <v>818</v>
      </c>
      <c r="I407" s="2" t="b">
        <v>0</v>
      </c>
      <c r="K407" s="2">
        <v>85.5</v>
      </c>
      <c r="L407" s="5">
        <v>33158.980000000003</v>
      </c>
      <c r="M407" s="6">
        <v>0.45800000000000002</v>
      </c>
      <c r="N407" s="5">
        <f>tblData[[#This Row],[Total_Charges_USD]]*tblData[[#This Row],[Quality_Score_Index]]</f>
        <v>15186.812840000002</v>
      </c>
      <c r="O407" s="2">
        <v>69</v>
      </c>
      <c r="P407" s="2" t="s">
        <v>823</v>
      </c>
      <c r="Q407" s="4">
        <f>IF(AND(tblData[[#This Row],[Readmitted_Flag]]=TRUE,tblData[[#This Row],[Days_to_Readmission]]&lt;=30),1,0)</f>
        <v>0</v>
      </c>
    </row>
    <row r="408" spans="1:17" x14ac:dyDescent="0.4">
      <c r="A408" s="2" t="s">
        <v>406</v>
      </c>
      <c r="B408" s="3">
        <v>45394</v>
      </c>
      <c r="C408" s="3">
        <v>45400</v>
      </c>
      <c r="D408" s="4">
        <f>tblData[[#This Row],[Discharge_Date]]-tblData[[#This Row],[Admission_Date]]</f>
        <v>6</v>
      </c>
      <c r="E408" s="2" t="s">
        <v>802</v>
      </c>
      <c r="F408" s="2" t="s">
        <v>808</v>
      </c>
      <c r="G408" s="2" t="s">
        <v>814</v>
      </c>
      <c r="H408" s="2" t="s">
        <v>818</v>
      </c>
      <c r="I408" s="2" t="b">
        <v>1</v>
      </c>
      <c r="J408" s="2">
        <v>30</v>
      </c>
      <c r="K408" s="2">
        <v>82.5</v>
      </c>
      <c r="L408" s="5">
        <v>35503.08</v>
      </c>
      <c r="M408" s="6">
        <v>0.67800000000000005</v>
      </c>
      <c r="N408" s="5">
        <f>tblData[[#This Row],[Total_Charges_USD]]*tblData[[#This Row],[Quality_Score_Index]]</f>
        <v>24071.088240000005</v>
      </c>
      <c r="O408" s="2">
        <v>48</v>
      </c>
      <c r="P408" s="2" t="s">
        <v>822</v>
      </c>
      <c r="Q408" s="4">
        <f>IF(AND(tblData[[#This Row],[Readmitted_Flag]]=TRUE,tblData[[#This Row],[Days_to_Readmission]]&lt;=30),1,0)</f>
        <v>1</v>
      </c>
    </row>
    <row r="409" spans="1:17" x14ac:dyDescent="0.4">
      <c r="A409" s="2" t="s">
        <v>407</v>
      </c>
      <c r="B409" s="3">
        <v>45506</v>
      </c>
      <c r="C409" s="3">
        <v>45507</v>
      </c>
      <c r="D409" s="4">
        <f>tblData[[#This Row],[Discharge_Date]]-tblData[[#This Row],[Admission_Date]]</f>
        <v>1</v>
      </c>
      <c r="E409" s="2" t="s">
        <v>802</v>
      </c>
      <c r="F409" s="2" t="s">
        <v>812</v>
      </c>
      <c r="G409" s="2" t="s">
        <v>814</v>
      </c>
      <c r="H409" s="2" t="s">
        <v>818</v>
      </c>
      <c r="I409" s="2" t="b">
        <v>1</v>
      </c>
      <c r="J409" s="2">
        <v>45</v>
      </c>
      <c r="K409" s="2">
        <v>78.599999999999994</v>
      </c>
      <c r="L409" s="5">
        <v>29078.240000000002</v>
      </c>
      <c r="M409" s="6">
        <v>0.48199999999999998</v>
      </c>
      <c r="N409" s="5">
        <f>tblData[[#This Row],[Total_Charges_USD]]*tblData[[#This Row],[Quality_Score_Index]]</f>
        <v>14015.71168</v>
      </c>
      <c r="O409" s="2">
        <v>81</v>
      </c>
      <c r="P409" s="2" t="s">
        <v>823</v>
      </c>
      <c r="Q409" s="4">
        <f>IF(AND(tblData[[#This Row],[Readmitted_Flag]]=TRUE,tblData[[#This Row],[Days_to_Readmission]]&lt;=30),1,0)</f>
        <v>0</v>
      </c>
    </row>
    <row r="410" spans="1:17" x14ac:dyDescent="0.4">
      <c r="A410" s="2" t="s">
        <v>408</v>
      </c>
      <c r="B410" s="3">
        <v>45655</v>
      </c>
      <c r="C410" s="3">
        <v>45669</v>
      </c>
      <c r="D410" s="4">
        <f>tblData[[#This Row],[Discharge_Date]]-tblData[[#This Row],[Admission_Date]]</f>
        <v>14</v>
      </c>
      <c r="E410" s="2" t="s">
        <v>801</v>
      </c>
      <c r="F410" s="2" t="s">
        <v>810</v>
      </c>
      <c r="G410" s="2" t="s">
        <v>814</v>
      </c>
      <c r="H410" s="2" t="s">
        <v>818</v>
      </c>
      <c r="I410" s="2" t="b">
        <v>0</v>
      </c>
      <c r="K410" s="2">
        <v>78</v>
      </c>
      <c r="L410" s="5">
        <v>29459.279999999999</v>
      </c>
      <c r="M410" s="6">
        <v>0.40899999999999997</v>
      </c>
      <c r="N410" s="5">
        <f>tblData[[#This Row],[Total_Charges_USD]]*tblData[[#This Row],[Quality_Score_Index]]</f>
        <v>12048.845519999999</v>
      </c>
      <c r="O410" s="2">
        <v>87</v>
      </c>
      <c r="P410" s="2" t="s">
        <v>822</v>
      </c>
      <c r="Q410" s="4">
        <f>IF(AND(tblData[[#This Row],[Readmitted_Flag]]=TRUE,tblData[[#This Row],[Days_to_Readmission]]&lt;=30),1,0)</f>
        <v>0</v>
      </c>
    </row>
    <row r="411" spans="1:17" x14ac:dyDescent="0.4">
      <c r="A411" s="2" t="s">
        <v>409</v>
      </c>
      <c r="B411" s="3">
        <v>45351</v>
      </c>
      <c r="C411" s="3">
        <v>45360</v>
      </c>
      <c r="D411" s="4">
        <f>tblData[[#This Row],[Discharge_Date]]-tblData[[#This Row],[Admission_Date]]</f>
        <v>9</v>
      </c>
      <c r="E411" s="2" t="s">
        <v>801</v>
      </c>
      <c r="F411" s="2" t="s">
        <v>812</v>
      </c>
      <c r="G411" s="2" t="s">
        <v>814</v>
      </c>
      <c r="H411" s="2" t="s">
        <v>818</v>
      </c>
      <c r="I411" s="2" t="b">
        <v>0</v>
      </c>
      <c r="K411" s="2">
        <v>100</v>
      </c>
      <c r="L411" s="5">
        <v>14537.98</v>
      </c>
      <c r="M411" s="6">
        <v>0.504</v>
      </c>
      <c r="N411" s="5">
        <f>tblData[[#This Row],[Total_Charges_USD]]*tblData[[#This Row],[Quality_Score_Index]]</f>
        <v>7327.14192</v>
      </c>
      <c r="O411" s="2">
        <v>60</v>
      </c>
      <c r="P411" s="2" t="s">
        <v>822</v>
      </c>
      <c r="Q411" s="4">
        <f>IF(AND(tblData[[#This Row],[Readmitted_Flag]]=TRUE,tblData[[#This Row],[Days_to_Readmission]]&lt;=30),1,0)</f>
        <v>0</v>
      </c>
    </row>
    <row r="412" spans="1:17" x14ac:dyDescent="0.4">
      <c r="A412" s="2" t="s">
        <v>410</v>
      </c>
      <c r="B412" s="3">
        <v>45351</v>
      </c>
      <c r="C412" s="3">
        <v>45356</v>
      </c>
      <c r="D412" s="4">
        <f>tblData[[#This Row],[Discharge_Date]]-tblData[[#This Row],[Admission_Date]]</f>
        <v>5</v>
      </c>
      <c r="E412" s="2" t="s">
        <v>802</v>
      </c>
      <c r="F412" s="2" t="s">
        <v>807</v>
      </c>
      <c r="G412" s="2" t="s">
        <v>814</v>
      </c>
      <c r="H412" s="2" t="s">
        <v>820</v>
      </c>
      <c r="I412" s="2" t="b">
        <v>0</v>
      </c>
      <c r="K412" s="2">
        <v>81.7</v>
      </c>
      <c r="L412" s="5">
        <v>38726.720000000001</v>
      </c>
      <c r="M412" s="6">
        <v>0.63800000000000001</v>
      </c>
      <c r="N412" s="5">
        <f>tblData[[#This Row],[Total_Charges_USD]]*tblData[[#This Row],[Quality_Score_Index]]</f>
        <v>24707.647360000003</v>
      </c>
      <c r="O412" s="2">
        <v>65</v>
      </c>
      <c r="P412" s="2" t="s">
        <v>823</v>
      </c>
      <c r="Q412" s="4">
        <f>IF(AND(tblData[[#This Row],[Readmitted_Flag]]=TRUE,tblData[[#This Row],[Days_to_Readmission]]&lt;=30),1,0)</f>
        <v>0</v>
      </c>
    </row>
    <row r="413" spans="1:17" x14ac:dyDescent="0.4">
      <c r="A413" s="2" t="s">
        <v>411</v>
      </c>
      <c r="B413" s="3">
        <v>45459</v>
      </c>
      <c r="C413" s="3">
        <v>45461</v>
      </c>
      <c r="D413" s="4">
        <f>tblData[[#This Row],[Discharge_Date]]-tblData[[#This Row],[Admission_Date]]</f>
        <v>2</v>
      </c>
      <c r="E413" s="2" t="s">
        <v>802</v>
      </c>
      <c r="F413" s="2" t="s">
        <v>809</v>
      </c>
      <c r="G413" s="2" t="s">
        <v>816</v>
      </c>
      <c r="H413" s="2" t="s">
        <v>820</v>
      </c>
      <c r="I413" s="2" t="b">
        <v>0</v>
      </c>
      <c r="K413" s="2">
        <v>75.8</v>
      </c>
      <c r="L413" s="5">
        <v>34649.24</v>
      </c>
      <c r="M413" s="6">
        <v>0.41599999999999998</v>
      </c>
      <c r="N413" s="5">
        <f>tblData[[#This Row],[Total_Charges_USD]]*tblData[[#This Row],[Quality_Score_Index]]</f>
        <v>14414.083839999999</v>
      </c>
      <c r="O413" s="2">
        <v>56</v>
      </c>
      <c r="P413" s="2" t="s">
        <v>822</v>
      </c>
      <c r="Q413" s="4">
        <f>IF(AND(tblData[[#This Row],[Readmitted_Flag]]=TRUE,tblData[[#This Row],[Days_to_Readmission]]&lt;=30),1,0)</f>
        <v>0</v>
      </c>
    </row>
    <row r="414" spans="1:17" x14ac:dyDescent="0.4">
      <c r="A414" s="2" t="s">
        <v>412</v>
      </c>
      <c r="B414" s="3">
        <v>45564</v>
      </c>
      <c r="C414" s="3">
        <v>45569</v>
      </c>
      <c r="D414" s="4">
        <f>tblData[[#This Row],[Discharge_Date]]-tblData[[#This Row],[Admission_Date]]</f>
        <v>5</v>
      </c>
      <c r="E414" s="2" t="s">
        <v>806</v>
      </c>
      <c r="F414" s="2" t="s">
        <v>812</v>
      </c>
      <c r="G414" s="2" t="s">
        <v>814</v>
      </c>
      <c r="H414" s="2" t="s">
        <v>821</v>
      </c>
      <c r="I414" s="2" t="b">
        <v>0</v>
      </c>
      <c r="K414" s="2">
        <v>76.8</v>
      </c>
      <c r="L414" s="5">
        <v>4341.37</v>
      </c>
      <c r="M414" s="6">
        <v>0.68</v>
      </c>
      <c r="N414" s="5">
        <f>tblData[[#This Row],[Total_Charges_USD]]*tblData[[#This Row],[Quality_Score_Index]]</f>
        <v>2952.1316000000002</v>
      </c>
      <c r="O414" s="2">
        <v>83</v>
      </c>
      <c r="P414" s="2" t="s">
        <v>823</v>
      </c>
      <c r="Q414" s="4">
        <f>IF(AND(tblData[[#This Row],[Readmitted_Flag]]=TRUE,tblData[[#This Row],[Days_to_Readmission]]&lt;=30),1,0)</f>
        <v>0</v>
      </c>
    </row>
    <row r="415" spans="1:17" x14ac:dyDescent="0.4">
      <c r="A415" s="2" t="s">
        <v>413</v>
      </c>
      <c r="B415" s="3">
        <v>45112</v>
      </c>
      <c r="C415" s="3">
        <v>45122</v>
      </c>
      <c r="D415" s="4">
        <f>tblData[[#This Row],[Discharge_Date]]-tblData[[#This Row],[Admission_Date]]</f>
        <v>10</v>
      </c>
      <c r="E415" s="2" t="s">
        <v>803</v>
      </c>
      <c r="F415" s="2" t="s">
        <v>811</v>
      </c>
      <c r="G415" s="2" t="s">
        <v>814</v>
      </c>
      <c r="H415" s="2" t="s">
        <v>818</v>
      </c>
      <c r="I415" s="2" t="b">
        <v>0</v>
      </c>
      <c r="K415" s="2">
        <v>100</v>
      </c>
      <c r="L415" s="5">
        <v>32248.02</v>
      </c>
      <c r="M415" s="6">
        <v>0.58899999999999997</v>
      </c>
      <c r="N415" s="5">
        <f>tblData[[#This Row],[Total_Charges_USD]]*tblData[[#This Row],[Quality_Score_Index]]</f>
        <v>18994.083780000001</v>
      </c>
      <c r="O415" s="2">
        <v>73</v>
      </c>
      <c r="P415" s="2" t="s">
        <v>823</v>
      </c>
      <c r="Q415" s="4">
        <f>IF(AND(tblData[[#This Row],[Readmitted_Flag]]=TRUE,tblData[[#This Row],[Days_to_Readmission]]&lt;=30),1,0)</f>
        <v>0</v>
      </c>
    </row>
    <row r="416" spans="1:17" x14ac:dyDescent="0.4">
      <c r="A416" s="2" t="s">
        <v>414</v>
      </c>
      <c r="B416" s="3">
        <v>45337</v>
      </c>
      <c r="C416" s="3">
        <v>45342</v>
      </c>
      <c r="D416" s="4">
        <f>tblData[[#This Row],[Discharge_Date]]-tblData[[#This Row],[Admission_Date]]</f>
        <v>5</v>
      </c>
      <c r="E416" s="2" t="s">
        <v>801</v>
      </c>
      <c r="F416" s="2" t="s">
        <v>810</v>
      </c>
      <c r="G416" s="2" t="s">
        <v>814</v>
      </c>
      <c r="H416" s="2" t="s">
        <v>820</v>
      </c>
      <c r="I416" s="2" t="b">
        <v>0</v>
      </c>
      <c r="K416" s="2">
        <v>97.4</v>
      </c>
      <c r="L416" s="5">
        <v>19032.39</v>
      </c>
      <c r="M416" s="6">
        <v>0.65</v>
      </c>
      <c r="N416" s="5">
        <f>tblData[[#This Row],[Total_Charges_USD]]*tblData[[#This Row],[Quality_Score_Index]]</f>
        <v>12371.0535</v>
      </c>
      <c r="O416" s="2">
        <v>61</v>
      </c>
      <c r="P416" s="2" t="s">
        <v>823</v>
      </c>
      <c r="Q416" s="4">
        <f>IF(AND(tblData[[#This Row],[Readmitted_Flag]]=TRUE,tblData[[#This Row],[Days_to_Readmission]]&lt;=30),1,0)</f>
        <v>0</v>
      </c>
    </row>
    <row r="417" spans="1:17" x14ac:dyDescent="0.4">
      <c r="A417" s="2" t="s">
        <v>415</v>
      </c>
      <c r="B417" s="3">
        <v>45031</v>
      </c>
      <c r="C417" s="3">
        <v>45037</v>
      </c>
      <c r="D417" s="4">
        <f>tblData[[#This Row],[Discharge_Date]]-tblData[[#This Row],[Admission_Date]]</f>
        <v>6</v>
      </c>
      <c r="E417" s="2" t="s">
        <v>801</v>
      </c>
      <c r="F417" s="2" t="s">
        <v>809</v>
      </c>
      <c r="G417" s="2" t="s">
        <v>816</v>
      </c>
      <c r="H417" s="2" t="s">
        <v>820</v>
      </c>
      <c r="I417" s="2" t="b">
        <v>1</v>
      </c>
      <c r="J417" s="2">
        <v>30</v>
      </c>
      <c r="K417" s="2">
        <v>87</v>
      </c>
      <c r="L417" s="5">
        <v>39249.49</v>
      </c>
      <c r="M417" s="6">
        <v>0.47499999999999998</v>
      </c>
      <c r="N417" s="5">
        <f>tblData[[#This Row],[Total_Charges_USD]]*tblData[[#This Row],[Quality_Score_Index]]</f>
        <v>18643.507749999997</v>
      </c>
      <c r="O417" s="2">
        <v>73</v>
      </c>
      <c r="P417" s="2" t="s">
        <v>822</v>
      </c>
      <c r="Q417" s="4">
        <f>IF(AND(tblData[[#This Row],[Readmitted_Flag]]=TRUE,tblData[[#This Row],[Days_to_Readmission]]&lt;=30),1,0)</f>
        <v>1</v>
      </c>
    </row>
    <row r="418" spans="1:17" x14ac:dyDescent="0.4">
      <c r="A418" s="2" t="s">
        <v>416</v>
      </c>
      <c r="B418" s="3">
        <v>44968</v>
      </c>
      <c r="C418" s="3">
        <v>44976</v>
      </c>
      <c r="D418" s="4">
        <f>tblData[[#This Row],[Discharge_Date]]-tblData[[#This Row],[Admission_Date]]</f>
        <v>8</v>
      </c>
      <c r="E418" s="2" t="s">
        <v>803</v>
      </c>
      <c r="F418" s="2" t="s">
        <v>809</v>
      </c>
      <c r="G418" s="2" t="s">
        <v>814</v>
      </c>
      <c r="H418" s="2" t="s">
        <v>818</v>
      </c>
      <c r="I418" s="2" t="b">
        <v>0</v>
      </c>
      <c r="K418" s="2">
        <v>93.9</v>
      </c>
      <c r="L418" s="5">
        <v>23111.21</v>
      </c>
      <c r="M418" s="6">
        <v>0.64</v>
      </c>
      <c r="N418" s="5">
        <f>tblData[[#This Row],[Total_Charges_USD]]*tblData[[#This Row],[Quality_Score_Index]]</f>
        <v>14791.1744</v>
      </c>
      <c r="O418" s="2">
        <v>56</v>
      </c>
      <c r="P418" s="2" t="s">
        <v>823</v>
      </c>
      <c r="Q418" s="4">
        <f>IF(AND(tblData[[#This Row],[Readmitted_Flag]]=TRUE,tblData[[#This Row],[Days_to_Readmission]]&lt;=30),1,0)</f>
        <v>0</v>
      </c>
    </row>
    <row r="419" spans="1:17" x14ac:dyDescent="0.4">
      <c r="A419" s="2" t="s">
        <v>417</v>
      </c>
      <c r="B419" s="3">
        <v>45395</v>
      </c>
      <c r="C419" s="3">
        <v>45404</v>
      </c>
      <c r="D419" s="4">
        <f>tblData[[#This Row],[Discharge_Date]]-tblData[[#This Row],[Admission_Date]]</f>
        <v>9</v>
      </c>
      <c r="E419" s="2" t="s">
        <v>805</v>
      </c>
      <c r="F419" s="2" t="s">
        <v>810</v>
      </c>
      <c r="G419" s="2" t="s">
        <v>814</v>
      </c>
      <c r="H419" s="2" t="s">
        <v>818</v>
      </c>
      <c r="I419" s="2" t="b">
        <v>0</v>
      </c>
      <c r="K419" s="2">
        <v>79.8</v>
      </c>
      <c r="L419" s="5">
        <v>4022.99</v>
      </c>
      <c r="M419" s="6">
        <v>0.40100000000000002</v>
      </c>
      <c r="N419" s="5">
        <f>tblData[[#This Row],[Total_Charges_USD]]*tblData[[#This Row],[Quality_Score_Index]]</f>
        <v>1613.2189900000001</v>
      </c>
      <c r="O419" s="2">
        <v>91</v>
      </c>
      <c r="P419" s="2" t="s">
        <v>823</v>
      </c>
      <c r="Q419" s="4">
        <f>IF(AND(tblData[[#This Row],[Readmitted_Flag]]=TRUE,tblData[[#This Row],[Days_to_Readmission]]&lt;=30),1,0)</f>
        <v>0</v>
      </c>
    </row>
    <row r="420" spans="1:17" x14ac:dyDescent="0.4">
      <c r="A420" s="2" t="s">
        <v>418</v>
      </c>
      <c r="B420" s="3">
        <v>45350</v>
      </c>
      <c r="C420" s="3">
        <v>45359</v>
      </c>
      <c r="D420" s="4">
        <f>tblData[[#This Row],[Discharge_Date]]-tblData[[#This Row],[Admission_Date]]</f>
        <v>9</v>
      </c>
      <c r="E420" s="2" t="s">
        <v>803</v>
      </c>
      <c r="F420" s="2" t="s">
        <v>808</v>
      </c>
      <c r="G420" s="2" t="s">
        <v>814</v>
      </c>
      <c r="H420" s="2" t="s">
        <v>820</v>
      </c>
      <c r="I420" s="2" t="b">
        <v>1</v>
      </c>
      <c r="J420" s="2">
        <v>90</v>
      </c>
      <c r="K420" s="2">
        <v>84.9</v>
      </c>
      <c r="L420" s="5">
        <v>21951.200000000001</v>
      </c>
      <c r="M420" s="6">
        <v>0.377</v>
      </c>
      <c r="N420" s="5">
        <f>tblData[[#This Row],[Total_Charges_USD]]*tblData[[#This Row],[Quality_Score_Index]]</f>
        <v>8275.6023999999998</v>
      </c>
      <c r="O420" s="2">
        <v>95</v>
      </c>
      <c r="P420" s="2" t="s">
        <v>822</v>
      </c>
      <c r="Q420" s="4">
        <f>IF(AND(tblData[[#This Row],[Readmitted_Flag]]=TRUE,tblData[[#This Row],[Days_to_Readmission]]&lt;=30),1,0)</f>
        <v>0</v>
      </c>
    </row>
    <row r="421" spans="1:17" x14ac:dyDescent="0.4">
      <c r="A421" s="2" t="s">
        <v>419</v>
      </c>
      <c r="B421" s="3">
        <v>45009</v>
      </c>
      <c r="C421" s="3">
        <v>45010</v>
      </c>
      <c r="D421" s="4">
        <f>tblData[[#This Row],[Discharge_Date]]-tblData[[#This Row],[Admission_Date]]</f>
        <v>1</v>
      </c>
      <c r="E421" s="2" t="s">
        <v>804</v>
      </c>
      <c r="F421" s="2" t="s">
        <v>809</v>
      </c>
      <c r="G421" s="2" t="s">
        <v>814</v>
      </c>
      <c r="H421" s="2" t="s">
        <v>818</v>
      </c>
      <c r="I421" s="2" t="b">
        <v>0</v>
      </c>
      <c r="K421" s="2">
        <v>76.099999999999994</v>
      </c>
      <c r="L421" s="5">
        <v>24525.58</v>
      </c>
      <c r="M421" s="6">
        <v>0.68300000000000005</v>
      </c>
      <c r="N421" s="5">
        <f>tblData[[#This Row],[Total_Charges_USD]]*tblData[[#This Row],[Quality_Score_Index]]</f>
        <v>16750.971140000001</v>
      </c>
      <c r="O421" s="2">
        <v>44</v>
      </c>
      <c r="P421" s="2" t="s">
        <v>822</v>
      </c>
      <c r="Q421" s="4">
        <f>IF(AND(tblData[[#This Row],[Readmitted_Flag]]=TRUE,tblData[[#This Row],[Days_to_Readmission]]&lt;=30),1,0)</f>
        <v>0</v>
      </c>
    </row>
    <row r="422" spans="1:17" x14ac:dyDescent="0.4">
      <c r="A422" s="2" t="s">
        <v>420</v>
      </c>
      <c r="B422" s="3">
        <v>45619</v>
      </c>
      <c r="C422" s="3">
        <v>45624</v>
      </c>
      <c r="D422" s="4">
        <f>tblData[[#This Row],[Discharge_Date]]-tblData[[#This Row],[Admission_Date]]</f>
        <v>5</v>
      </c>
      <c r="E422" s="2" t="s">
        <v>802</v>
      </c>
      <c r="F422" s="2" t="s">
        <v>811</v>
      </c>
      <c r="G422" s="2" t="s">
        <v>816</v>
      </c>
      <c r="H422" s="2" t="s">
        <v>820</v>
      </c>
      <c r="I422" s="2" t="b">
        <v>0</v>
      </c>
      <c r="K422" s="2">
        <v>72.099999999999994</v>
      </c>
      <c r="L422" s="5">
        <v>5860.33</v>
      </c>
      <c r="M422" s="6">
        <v>0.66300000000000003</v>
      </c>
      <c r="N422" s="5">
        <f>tblData[[#This Row],[Total_Charges_USD]]*tblData[[#This Row],[Quality_Score_Index]]</f>
        <v>3885.3987900000002</v>
      </c>
      <c r="O422" s="2">
        <v>67</v>
      </c>
      <c r="P422" s="2" t="s">
        <v>822</v>
      </c>
      <c r="Q422" s="4">
        <f>IF(AND(tblData[[#This Row],[Readmitted_Flag]]=TRUE,tblData[[#This Row],[Days_to_Readmission]]&lt;=30),1,0)</f>
        <v>0</v>
      </c>
    </row>
    <row r="423" spans="1:17" x14ac:dyDescent="0.4">
      <c r="A423" s="2" t="s">
        <v>421</v>
      </c>
      <c r="B423" s="3">
        <v>45361</v>
      </c>
      <c r="C423" s="3">
        <v>45366</v>
      </c>
      <c r="D423" s="4">
        <f>tblData[[#This Row],[Discharge_Date]]-tblData[[#This Row],[Admission_Date]]</f>
        <v>5</v>
      </c>
      <c r="E423" s="2" t="s">
        <v>800</v>
      </c>
      <c r="F423" s="2" t="s">
        <v>807</v>
      </c>
      <c r="G423" s="2" t="s">
        <v>814</v>
      </c>
      <c r="H423" s="2" t="s">
        <v>820</v>
      </c>
      <c r="I423" s="2" t="b">
        <v>0</v>
      </c>
      <c r="K423" s="2">
        <v>80.5</v>
      </c>
      <c r="L423" s="5">
        <v>11455.07</v>
      </c>
      <c r="M423" s="6">
        <v>0.59099999999999997</v>
      </c>
      <c r="N423" s="5">
        <f>tblData[[#This Row],[Total_Charges_USD]]*tblData[[#This Row],[Quality_Score_Index]]</f>
        <v>6769.9463699999997</v>
      </c>
      <c r="O423" s="2">
        <v>42</v>
      </c>
      <c r="P423" s="2" t="s">
        <v>822</v>
      </c>
      <c r="Q423" s="4">
        <f>IF(AND(tblData[[#This Row],[Readmitted_Flag]]=TRUE,tblData[[#This Row],[Days_to_Readmission]]&lt;=30),1,0)</f>
        <v>0</v>
      </c>
    </row>
    <row r="424" spans="1:17" x14ac:dyDescent="0.4">
      <c r="A424" s="2" t="s">
        <v>422</v>
      </c>
      <c r="B424" s="3">
        <v>45444</v>
      </c>
      <c r="C424" s="3">
        <v>45454</v>
      </c>
      <c r="D424" s="4">
        <f>tblData[[#This Row],[Discharge_Date]]-tblData[[#This Row],[Admission_Date]]</f>
        <v>10</v>
      </c>
      <c r="E424" s="2" t="s">
        <v>801</v>
      </c>
      <c r="F424" s="2" t="s">
        <v>810</v>
      </c>
      <c r="G424" s="2" t="s">
        <v>813</v>
      </c>
      <c r="H424" s="2" t="s">
        <v>820</v>
      </c>
      <c r="I424" s="2" t="b">
        <v>0</v>
      </c>
      <c r="K424" s="2">
        <v>88.2</v>
      </c>
      <c r="L424" s="5">
        <v>28687.65</v>
      </c>
      <c r="M424" s="6">
        <v>0.64700000000000002</v>
      </c>
      <c r="N424" s="5">
        <f>tblData[[#This Row],[Total_Charges_USD]]*tblData[[#This Row],[Quality_Score_Index]]</f>
        <v>18560.90955</v>
      </c>
      <c r="O424" s="2">
        <v>95</v>
      </c>
      <c r="P424" s="2" t="s">
        <v>822</v>
      </c>
      <c r="Q424" s="4">
        <f>IF(AND(tblData[[#This Row],[Readmitted_Flag]]=TRUE,tblData[[#This Row],[Days_to_Readmission]]&lt;=30),1,0)</f>
        <v>0</v>
      </c>
    </row>
    <row r="425" spans="1:17" x14ac:dyDescent="0.4">
      <c r="A425" s="2" t="s">
        <v>423</v>
      </c>
      <c r="B425" s="3">
        <v>45035</v>
      </c>
      <c r="C425" s="3">
        <v>45038</v>
      </c>
      <c r="D425" s="4">
        <f>tblData[[#This Row],[Discharge_Date]]-tblData[[#This Row],[Admission_Date]]</f>
        <v>3</v>
      </c>
      <c r="E425" s="2" t="s">
        <v>800</v>
      </c>
      <c r="F425" s="2" t="s">
        <v>809</v>
      </c>
      <c r="G425" s="2" t="s">
        <v>817</v>
      </c>
      <c r="H425" s="2" t="s">
        <v>820</v>
      </c>
      <c r="I425" s="2" t="b">
        <v>0</v>
      </c>
      <c r="K425" s="2">
        <v>75</v>
      </c>
      <c r="L425" s="5">
        <v>32283.32</v>
      </c>
      <c r="M425" s="6">
        <v>0.46600000000000003</v>
      </c>
      <c r="N425" s="5">
        <f>tblData[[#This Row],[Total_Charges_USD]]*tblData[[#This Row],[Quality_Score_Index]]</f>
        <v>15044.027120000001</v>
      </c>
      <c r="O425" s="2">
        <v>48</v>
      </c>
      <c r="P425" s="2" t="s">
        <v>822</v>
      </c>
      <c r="Q425" s="4">
        <f>IF(AND(tblData[[#This Row],[Readmitted_Flag]]=TRUE,tblData[[#This Row],[Days_to_Readmission]]&lt;=30),1,0)</f>
        <v>0</v>
      </c>
    </row>
    <row r="426" spans="1:17" x14ac:dyDescent="0.4">
      <c r="A426" s="2" t="s">
        <v>424</v>
      </c>
      <c r="B426" s="3">
        <v>45627</v>
      </c>
      <c r="C426" s="3">
        <v>45637</v>
      </c>
      <c r="D426" s="4">
        <f>tblData[[#This Row],[Discharge_Date]]-tblData[[#This Row],[Admission_Date]]</f>
        <v>10</v>
      </c>
      <c r="E426" s="2" t="s">
        <v>804</v>
      </c>
      <c r="F426" s="2" t="s">
        <v>812</v>
      </c>
      <c r="G426" s="2" t="s">
        <v>816</v>
      </c>
      <c r="H426" s="2" t="s">
        <v>819</v>
      </c>
      <c r="I426" s="2" t="b">
        <v>0</v>
      </c>
      <c r="K426" s="2">
        <v>93.2</v>
      </c>
      <c r="L426" s="5">
        <v>27381.439999999999</v>
      </c>
      <c r="M426" s="6">
        <v>0.56699999999999995</v>
      </c>
      <c r="N426" s="5">
        <f>tblData[[#This Row],[Total_Charges_USD]]*tblData[[#This Row],[Quality_Score_Index]]</f>
        <v>15525.276479999999</v>
      </c>
      <c r="O426" s="2">
        <v>78</v>
      </c>
      <c r="P426" s="2" t="s">
        <v>823</v>
      </c>
      <c r="Q426" s="4">
        <f>IF(AND(tblData[[#This Row],[Readmitted_Flag]]=TRUE,tblData[[#This Row],[Days_to_Readmission]]&lt;=30),1,0)</f>
        <v>0</v>
      </c>
    </row>
    <row r="427" spans="1:17" x14ac:dyDescent="0.4">
      <c r="A427" s="2" t="s">
        <v>425</v>
      </c>
      <c r="B427" s="3">
        <v>45287</v>
      </c>
      <c r="C427" s="3">
        <v>45292</v>
      </c>
      <c r="D427" s="4">
        <f>tblData[[#This Row],[Discharge_Date]]-tblData[[#This Row],[Admission_Date]]</f>
        <v>5</v>
      </c>
      <c r="E427" s="2" t="s">
        <v>802</v>
      </c>
      <c r="F427" s="2" t="s">
        <v>810</v>
      </c>
      <c r="G427" s="2" t="s">
        <v>814</v>
      </c>
      <c r="H427" s="2" t="s">
        <v>820</v>
      </c>
      <c r="I427" s="2" t="b">
        <v>0</v>
      </c>
      <c r="K427" s="2">
        <v>93.5</v>
      </c>
      <c r="L427" s="5">
        <v>24367.29</v>
      </c>
      <c r="M427" s="6">
        <v>0.61699999999999999</v>
      </c>
      <c r="N427" s="5">
        <f>tblData[[#This Row],[Total_Charges_USD]]*tblData[[#This Row],[Quality_Score_Index]]</f>
        <v>15034.61793</v>
      </c>
      <c r="O427" s="2">
        <v>59</v>
      </c>
      <c r="P427" s="2" t="s">
        <v>823</v>
      </c>
      <c r="Q427" s="4">
        <f>IF(AND(tblData[[#This Row],[Readmitted_Flag]]=TRUE,tblData[[#This Row],[Days_to_Readmission]]&lt;=30),1,0)</f>
        <v>0</v>
      </c>
    </row>
    <row r="428" spans="1:17" x14ac:dyDescent="0.4">
      <c r="A428" s="2" t="s">
        <v>426</v>
      </c>
      <c r="B428" s="3">
        <v>45652</v>
      </c>
      <c r="C428" s="3">
        <v>45654</v>
      </c>
      <c r="D428" s="4">
        <f>tblData[[#This Row],[Discharge_Date]]-tblData[[#This Row],[Admission_Date]]</f>
        <v>2</v>
      </c>
      <c r="E428" s="2" t="s">
        <v>801</v>
      </c>
      <c r="F428" s="2" t="s">
        <v>811</v>
      </c>
      <c r="G428" s="2" t="s">
        <v>814</v>
      </c>
      <c r="H428" s="2" t="s">
        <v>820</v>
      </c>
      <c r="I428" s="2" t="b">
        <v>0</v>
      </c>
      <c r="K428" s="2">
        <v>87.8</v>
      </c>
      <c r="L428" s="5">
        <v>36502.03</v>
      </c>
      <c r="M428" s="6">
        <v>0.52500000000000002</v>
      </c>
      <c r="N428" s="5">
        <f>tblData[[#This Row],[Total_Charges_USD]]*tblData[[#This Row],[Quality_Score_Index]]</f>
        <v>19163.565750000002</v>
      </c>
      <c r="O428" s="2">
        <v>49</v>
      </c>
      <c r="P428" s="2" t="s">
        <v>822</v>
      </c>
      <c r="Q428" s="4">
        <f>IF(AND(tblData[[#This Row],[Readmitted_Flag]]=TRUE,tblData[[#This Row],[Days_to_Readmission]]&lt;=30),1,0)</f>
        <v>0</v>
      </c>
    </row>
    <row r="429" spans="1:17" x14ac:dyDescent="0.4">
      <c r="A429" s="2" t="s">
        <v>427</v>
      </c>
      <c r="B429" s="3">
        <v>45575</v>
      </c>
      <c r="C429" s="3">
        <v>45584</v>
      </c>
      <c r="D429" s="4">
        <f>tblData[[#This Row],[Discharge_Date]]-tblData[[#This Row],[Admission_Date]]</f>
        <v>9</v>
      </c>
      <c r="E429" s="2" t="s">
        <v>803</v>
      </c>
      <c r="F429" s="2" t="s">
        <v>810</v>
      </c>
      <c r="G429" s="2" t="s">
        <v>814</v>
      </c>
      <c r="H429" s="2" t="s">
        <v>818</v>
      </c>
      <c r="I429" s="2" t="b">
        <v>0</v>
      </c>
      <c r="K429" s="2">
        <v>67.099999999999994</v>
      </c>
      <c r="L429" s="5">
        <v>16475.740000000002</v>
      </c>
      <c r="M429" s="6">
        <v>0.55700000000000005</v>
      </c>
      <c r="N429" s="5">
        <f>tblData[[#This Row],[Total_Charges_USD]]*tblData[[#This Row],[Quality_Score_Index]]</f>
        <v>9176.9871800000019</v>
      </c>
      <c r="O429" s="2">
        <v>82</v>
      </c>
      <c r="P429" s="2" t="s">
        <v>823</v>
      </c>
      <c r="Q429" s="4">
        <f>IF(AND(tblData[[#This Row],[Readmitted_Flag]]=TRUE,tblData[[#This Row],[Days_to_Readmission]]&lt;=30),1,0)</f>
        <v>0</v>
      </c>
    </row>
    <row r="430" spans="1:17" x14ac:dyDescent="0.4">
      <c r="A430" s="2" t="s">
        <v>428</v>
      </c>
      <c r="B430" s="3">
        <v>45513</v>
      </c>
      <c r="C430" s="3">
        <v>45517</v>
      </c>
      <c r="D430" s="4">
        <f>tblData[[#This Row],[Discharge_Date]]-tblData[[#This Row],[Admission_Date]]</f>
        <v>4</v>
      </c>
      <c r="E430" s="2" t="s">
        <v>805</v>
      </c>
      <c r="F430" s="2" t="s">
        <v>807</v>
      </c>
      <c r="G430" s="2" t="s">
        <v>816</v>
      </c>
      <c r="H430" s="2" t="s">
        <v>818</v>
      </c>
      <c r="I430" s="2" t="b">
        <v>0</v>
      </c>
      <c r="K430" s="2">
        <v>79.599999999999994</v>
      </c>
      <c r="L430" s="5">
        <v>27671.77</v>
      </c>
      <c r="M430" s="6">
        <v>0.51900000000000002</v>
      </c>
      <c r="N430" s="5">
        <f>tblData[[#This Row],[Total_Charges_USD]]*tblData[[#This Row],[Quality_Score_Index]]</f>
        <v>14361.648630000002</v>
      </c>
      <c r="O430" s="2">
        <v>38</v>
      </c>
      <c r="P430" s="2" t="s">
        <v>822</v>
      </c>
      <c r="Q430" s="4">
        <f>IF(AND(tblData[[#This Row],[Readmitted_Flag]]=TRUE,tblData[[#This Row],[Days_to_Readmission]]&lt;=30),1,0)</f>
        <v>0</v>
      </c>
    </row>
    <row r="431" spans="1:17" x14ac:dyDescent="0.4">
      <c r="A431" s="2" t="s">
        <v>429</v>
      </c>
      <c r="B431" s="3">
        <v>45483</v>
      </c>
      <c r="C431" s="3">
        <v>45490</v>
      </c>
      <c r="D431" s="4">
        <f>tblData[[#This Row],[Discharge_Date]]-tblData[[#This Row],[Admission_Date]]</f>
        <v>7</v>
      </c>
      <c r="E431" s="2" t="s">
        <v>803</v>
      </c>
      <c r="F431" s="2" t="s">
        <v>811</v>
      </c>
      <c r="G431" s="2" t="s">
        <v>814</v>
      </c>
      <c r="H431" s="2" t="s">
        <v>818</v>
      </c>
      <c r="I431" s="2" t="b">
        <v>0</v>
      </c>
      <c r="K431" s="2">
        <v>88.5</v>
      </c>
      <c r="L431" s="5">
        <v>22138.15</v>
      </c>
      <c r="M431" s="6">
        <v>0.42399999999999999</v>
      </c>
      <c r="N431" s="5">
        <f>tblData[[#This Row],[Total_Charges_USD]]*tblData[[#This Row],[Quality_Score_Index]]</f>
        <v>9386.5756000000001</v>
      </c>
      <c r="O431" s="2">
        <v>81</v>
      </c>
      <c r="P431" s="2" t="s">
        <v>823</v>
      </c>
      <c r="Q431" s="4">
        <f>IF(AND(tblData[[#This Row],[Readmitted_Flag]]=TRUE,tblData[[#This Row],[Days_to_Readmission]]&lt;=30),1,0)</f>
        <v>0</v>
      </c>
    </row>
    <row r="432" spans="1:17" x14ac:dyDescent="0.4">
      <c r="A432" s="2" t="s">
        <v>430</v>
      </c>
      <c r="B432" s="3">
        <v>45572</v>
      </c>
      <c r="C432" s="3">
        <v>45577</v>
      </c>
      <c r="D432" s="4">
        <f>tblData[[#This Row],[Discharge_Date]]-tblData[[#This Row],[Admission_Date]]</f>
        <v>5</v>
      </c>
      <c r="E432" s="2" t="s">
        <v>806</v>
      </c>
      <c r="F432" s="2" t="s">
        <v>810</v>
      </c>
      <c r="G432" s="2" t="s">
        <v>817</v>
      </c>
      <c r="H432" s="2" t="s">
        <v>819</v>
      </c>
      <c r="I432" s="2" t="b">
        <v>0</v>
      </c>
      <c r="K432" s="2">
        <v>92.4</v>
      </c>
      <c r="L432" s="5">
        <v>10000.19</v>
      </c>
      <c r="M432" s="6">
        <v>0.60799999999999998</v>
      </c>
      <c r="N432" s="5">
        <f>tblData[[#This Row],[Total_Charges_USD]]*tblData[[#This Row],[Quality_Score_Index]]</f>
        <v>6080.1155200000003</v>
      </c>
      <c r="O432" s="2">
        <v>82</v>
      </c>
      <c r="P432" s="2" t="s">
        <v>822</v>
      </c>
      <c r="Q432" s="4">
        <f>IF(AND(tblData[[#This Row],[Readmitted_Flag]]=TRUE,tblData[[#This Row],[Days_to_Readmission]]&lt;=30),1,0)</f>
        <v>0</v>
      </c>
    </row>
    <row r="433" spans="1:17" x14ac:dyDescent="0.4">
      <c r="A433" s="2" t="s">
        <v>431</v>
      </c>
      <c r="B433" s="3">
        <v>45165</v>
      </c>
      <c r="C433" s="3">
        <v>45169</v>
      </c>
      <c r="D433" s="4">
        <f>tblData[[#This Row],[Discharge_Date]]-tblData[[#This Row],[Admission_Date]]</f>
        <v>4</v>
      </c>
      <c r="E433" s="2" t="s">
        <v>806</v>
      </c>
      <c r="F433" s="2" t="s">
        <v>807</v>
      </c>
      <c r="G433" s="2" t="s">
        <v>814</v>
      </c>
      <c r="H433" s="2" t="s">
        <v>820</v>
      </c>
      <c r="I433" s="2" t="b">
        <v>1</v>
      </c>
      <c r="J433" s="2">
        <v>7</v>
      </c>
      <c r="K433" s="2">
        <v>81.2</v>
      </c>
      <c r="L433" s="5">
        <v>9977.83</v>
      </c>
      <c r="M433" s="6">
        <v>0.38200000000000001</v>
      </c>
      <c r="N433" s="5">
        <f>tblData[[#This Row],[Total_Charges_USD]]*tblData[[#This Row],[Quality_Score_Index]]</f>
        <v>3811.5310600000003</v>
      </c>
      <c r="O433" s="2">
        <v>51</v>
      </c>
      <c r="P433" s="2" t="s">
        <v>823</v>
      </c>
      <c r="Q433" s="4">
        <f>IF(AND(tblData[[#This Row],[Readmitted_Flag]]=TRUE,tblData[[#This Row],[Days_to_Readmission]]&lt;=30),1,0)</f>
        <v>1</v>
      </c>
    </row>
    <row r="434" spans="1:17" x14ac:dyDescent="0.4">
      <c r="A434" s="2" t="s">
        <v>432</v>
      </c>
      <c r="B434" s="3">
        <v>45404</v>
      </c>
      <c r="C434" s="3">
        <v>45412</v>
      </c>
      <c r="D434" s="4">
        <f>tblData[[#This Row],[Discharge_Date]]-tblData[[#This Row],[Admission_Date]]</f>
        <v>8</v>
      </c>
      <c r="E434" s="2" t="s">
        <v>800</v>
      </c>
      <c r="F434" s="2" t="s">
        <v>810</v>
      </c>
      <c r="G434" s="2" t="s">
        <v>817</v>
      </c>
      <c r="H434" s="2" t="s">
        <v>818</v>
      </c>
      <c r="I434" s="2" t="b">
        <v>0</v>
      </c>
      <c r="K434" s="2">
        <v>84.7</v>
      </c>
      <c r="L434" s="5">
        <v>37756.82</v>
      </c>
      <c r="M434" s="6">
        <v>0.56899999999999995</v>
      </c>
      <c r="N434" s="5">
        <f>tblData[[#This Row],[Total_Charges_USD]]*tblData[[#This Row],[Quality_Score_Index]]</f>
        <v>21483.630579999997</v>
      </c>
      <c r="O434" s="2">
        <v>57</v>
      </c>
      <c r="P434" s="2" t="s">
        <v>822</v>
      </c>
      <c r="Q434" s="4">
        <f>IF(AND(tblData[[#This Row],[Readmitted_Flag]]=TRUE,tblData[[#This Row],[Days_to_Readmission]]&lt;=30),1,0)</f>
        <v>0</v>
      </c>
    </row>
    <row r="435" spans="1:17" x14ac:dyDescent="0.4">
      <c r="A435" s="2" t="s">
        <v>433</v>
      </c>
      <c r="B435" s="3">
        <v>45407</v>
      </c>
      <c r="C435" s="3">
        <v>45417</v>
      </c>
      <c r="D435" s="4">
        <f>tblData[[#This Row],[Discharge_Date]]-tblData[[#This Row],[Admission_Date]]</f>
        <v>10</v>
      </c>
      <c r="E435" s="2" t="s">
        <v>802</v>
      </c>
      <c r="F435" s="2" t="s">
        <v>810</v>
      </c>
      <c r="G435" s="2" t="s">
        <v>814</v>
      </c>
      <c r="H435" s="2" t="s">
        <v>819</v>
      </c>
      <c r="I435" s="2" t="b">
        <v>0</v>
      </c>
      <c r="K435" s="2">
        <v>72.900000000000006</v>
      </c>
      <c r="L435" s="5">
        <v>18499.36</v>
      </c>
      <c r="M435" s="6">
        <v>0.48799999999999999</v>
      </c>
      <c r="N435" s="5">
        <f>tblData[[#This Row],[Total_Charges_USD]]*tblData[[#This Row],[Quality_Score_Index]]</f>
        <v>9027.6876800000009</v>
      </c>
      <c r="O435" s="2">
        <v>61</v>
      </c>
      <c r="P435" s="2" t="s">
        <v>823</v>
      </c>
      <c r="Q435" s="4">
        <f>IF(AND(tblData[[#This Row],[Readmitted_Flag]]=TRUE,tblData[[#This Row],[Days_to_Readmission]]&lt;=30),1,0)</f>
        <v>0</v>
      </c>
    </row>
    <row r="436" spans="1:17" x14ac:dyDescent="0.4">
      <c r="A436" s="2" t="s">
        <v>434</v>
      </c>
      <c r="B436" s="3">
        <v>44986</v>
      </c>
      <c r="C436" s="3">
        <v>44994</v>
      </c>
      <c r="D436" s="4">
        <f>tblData[[#This Row],[Discharge_Date]]-tblData[[#This Row],[Admission_Date]]</f>
        <v>8</v>
      </c>
      <c r="E436" s="2" t="s">
        <v>806</v>
      </c>
      <c r="F436" s="2" t="s">
        <v>808</v>
      </c>
      <c r="G436" s="2" t="s">
        <v>814</v>
      </c>
      <c r="H436" s="2" t="s">
        <v>820</v>
      </c>
      <c r="I436" s="2" t="b">
        <v>1</v>
      </c>
      <c r="J436" s="2">
        <v>14</v>
      </c>
      <c r="K436" s="2">
        <v>98.7</v>
      </c>
      <c r="L436" s="5">
        <v>12070.19</v>
      </c>
      <c r="M436" s="6">
        <v>0.46400000000000002</v>
      </c>
      <c r="N436" s="5">
        <f>tblData[[#This Row],[Total_Charges_USD]]*tblData[[#This Row],[Quality_Score_Index]]</f>
        <v>5600.5681600000007</v>
      </c>
      <c r="O436" s="2">
        <v>58</v>
      </c>
      <c r="P436" s="2" t="s">
        <v>822</v>
      </c>
      <c r="Q436" s="4">
        <f>IF(AND(tblData[[#This Row],[Readmitted_Flag]]=TRUE,tblData[[#This Row],[Days_to_Readmission]]&lt;=30),1,0)</f>
        <v>1</v>
      </c>
    </row>
    <row r="437" spans="1:17" x14ac:dyDescent="0.4">
      <c r="A437" s="2" t="s">
        <v>435</v>
      </c>
      <c r="B437" s="3">
        <v>45307</v>
      </c>
      <c r="C437" s="3">
        <v>45312</v>
      </c>
      <c r="D437" s="4">
        <f>tblData[[#This Row],[Discharge_Date]]-tblData[[#This Row],[Admission_Date]]</f>
        <v>5</v>
      </c>
      <c r="E437" s="2" t="s">
        <v>803</v>
      </c>
      <c r="F437" s="2" t="s">
        <v>809</v>
      </c>
      <c r="G437" s="2" t="s">
        <v>814</v>
      </c>
      <c r="H437" s="2" t="s">
        <v>821</v>
      </c>
      <c r="I437" s="2" t="b">
        <v>0</v>
      </c>
      <c r="K437" s="2">
        <v>90</v>
      </c>
      <c r="L437" s="5">
        <v>11026.72</v>
      </c>
      <c r="M437" s="6">
        <v>0.501</v>
      </c>
      <c r="N437" s="5">
        <f>tblData[[#This Row],[Total_Charges_USD]]*tblData[[#This Row],[Quality_Score_Index]]</f>
        <v>5524.3867199999995</v>
      </c>
      <c r="O437" s="2">
        <v>50</v>
      </c>
      <c r="P437" s="2" t="s">
        <v>823</v>
      </c>
      <c r="Q437" s="4">
        <f>IF(AND(tblData[[#This Row],[Readmitted_Flag]]=TRUE,tblData[[#This Row],[Days_to_Readmission]]&lt;=30),1,0)</f>
        <v>0</v>
      </c>
    </row>
    <row r="438" spans="1:17" x14ac:dyDescent="0.4">
      <c r="A438" s="2" t="s">
        <v>436</v>
      </c>
      <c r="B438" s="3">
        <v>44998</v>
      </c>
      <c r="C438" s="3">
        <v>45001</v>
      </c>
      <c r="D438" s="4">
        <f>tblData[[#This Row],[Discharge_Date]]-tblData[[#This Row],[Admission_Date]]</f>
        <v>3</v>
      </c>
      <c r="E438" s="2" t="s">
        <v>805</v>
      </c>
      <c r="F438" s="2" t="s">
        <v>810</v>
      </c>
      <c r="G438" s="2" t="s">
        <v>814</v>
      </c>
      <c r="H438" s="2" t="s">
        <v>821</v>
      </c>
      <c r="I438" s="2" t="b">
        <v>0</v>
      </c>
      <c r="K438" s="2">
        <v>84.4</v>
      </c>
      <c r="L438" s="5">
        <v>18036.28</v>
      </c>
      <c r="M438" s="6">
        <v>0.39700000000000002</v>
      </c>
      <c r="N438" s="5">
        <f>tblData[[#This Row],[Total_Charges_USD]]*tblData[[#This Row],[Quality_Score_Index]]</f>
        <v>7160.4031599999998</v>
      </c>
      <c r="O438" s="2">
        <v>87</v>
      </c>
      <c r="P438" s="2" t="s">
        <v>823</v>
      </c>
      <c r="Q438" s="4">
        <f>IF(AND(tblData[[#This Row],[Readmitted_Flag]]=TRUE,tblData[[#This Row],[Days_to_Readmission]]&lt;=30),1,0)</f>
        <v>0</v>
      </c>
    </row>
    <row r="439" spans="1:17" x14ac:dyDescent="0.4">
      <c r="A439" s="2" t="s">
        <v>437</v>
      </c>
      <c r="B439" s="3">
        <v>45239</v>
      </c>
      <c r="C439" s="3">
        <v>45247</v>
      </c>
      <c r="D439" s="4">
        <f>tblData[[#This Row],[Discharge_Date]]-tblData[[#This Row],[Admission_Date]]</f>
        <v>8</v>
      </c>
      <c r="E439" s="2" t="s">
        <v>803</v>
      </c>
      <c r="F439" s="2" t="s">
        <v>809</v>
      </c>
      <c r="G439" s="2" t="s">
        <v>814</v>
      </c>
      <c r="H439" s="2" t="s">
        <v>818</v>
      </c>
      <c r="I439" s="2" t="b">
        <v>1</v>
      </c>
      <c r="J439" s="2">
        <v>7</v>
      </c>
      <c r="K439" s="2">
        <v>100</v>
      </c>
      <c r="L439" s="5">
        <v>28335.14</v>
      </c>
      <c r="M439" s="6">
        <v>0.66900000000000004</v>
      </c>
      <c r="N439" s="5">
        <f>tblData[[#This Row],[Total_Charges_USD]]*tblData[[#This Row],[Quality_Score_Index]]</f>
        <v>18956.20866</v>
      </c>
      <c r="O439" s="2">
        <v>69</v>
      </c>
      <c r="P439" s="2" t="s">
        <v>822</v>
      </c>
      <c r="Q439" s="4">
        <f>IF(AND(tblData[[#This Row],[Readmitted_Flag]]=TRUE,tblData[[#This Row],[Days_to_Readmission]]&lt;=30),1,0)</f>
        <v>1</v>
      </c>
    </row>
    <row r="440" spans="1:17" x14ac:dyDescent="0.4">
      <c r="A440" s="2" t="s">
        <v>438</v>
      </c>
      <c r="B440" s="3">
        <v>45363</v>
      </c>
      <c r="C440" s="3">
        <v>45367</v>
      </c>
      <c r="D440" s="4">
        <f>tblData[[#This Row],[Discharge_Date]]-tblData[[#This Row],[Admission_Date]]</f>
        <v>4</v>
      </c>
      <c r="E440" s="2" t="s">
        <v>805</v>
      </c>
      <c r="F440" s="2" t="s">
        <v>809</v>
      </c>
      <c r="G440" s="2" t="s">
        <v>814</v>
      </c>
      <c r="H440" s="2" t="s">
        <v>820</v>
      </c>
      <c r="I440" s="2" t="b">
        <v>0</v>
      </c>
      <c r="K440" s="2">
        <v>81.099999999999994</v>
      </c>
      <c r="L440" s="5">
        <v>24451.83</v>
      </c>
      <c r="M440" s="6">
        <v>0.45500000000000002</v>
      </c>
      <c r="N440" s="5">
        <f>tblData[[#This Row],[Total_Charges_USD]]*tblData[[#This Row],[Quality_Score_Index]]</f>
        <v>11125.58265</v>
      </c>
      <c r="O440" s="2">
        <v>49</v>
      </c>
      <c r="P440" s="2" t="s">
        <v>822</v>
      </c>
      <c r="Q440" s="4">
        <f>IF(AND(tblData[[#This Row],[Readmitted_Flag]]=TRUE,tblData[[#This Row],[Days_to_Readmission]]&lt;=30),1,0)</f>
        <v>0</v>
      </c>
    </row>
    <row r="441" spans="1:17" x14ac:dyDescent="0.4">
      <c r="A441" s="2" t="s">
        <v>439</v>
      </c>
      <c r="B441" s="3">
        <v>45461</v>
      </c>
      <c r="C441" s="3">
        <v>45465</v>
      </c>
      <c r="D441" s="4">
        <f>tblData[[#This Row],[Discharge_Date]]-tblData[[#This Row],[Admission_Date]]</f>
        <v>4</v>
      </c>
      <c r="E441" s="2" t="s">
        <v>800</v>
      </c>
      <c r="F441" s="2" t="s">
        <v>811</v>
      </c>
      <c r="G441" s="2" t="s">
        <v>814</v>
      </c>
      <c r="H441" s="2" t="s">
        <v>818</v>
      </c>
      <c r="I441" s="2" t="b">
        <v>0</v>
      </c>
      <c r="K441" s="2">
        <v>84.7</v>
      </c>
      <c r="L441" s="5">
        <v>29929.77</v>
      </c>
      <c r="M441" s="6">
        <v>0.61399999999999999</v>
      </c>
      <c r="N441" s="5">
        <f>tblData[[#This Row],[Total_Charges_USD]]*tblData[[#This Row],[Quality_Score_Index]]</f>
        <v>18376.878779999999</v>
      </c>
      <c r="O441" s="2">
        <v>77</v>
      </c>
      <c r="P441" s="2" t="s">
        <v>822</v>
      </c>
      <c r="Q441" s="4">
        <f>IF(AND(tblData[[#This Row],[Readmitted_Flag]]=TRUE,tblData[[#This Row],[Days_to_Readmission]]&lt;=30),1,0)</f>
        <v>0</v>
      </c>
    </row>
    <row r="442" spans="1:17" x14ac:dyDescent="0.4">
      <c r="A442" s="2" t="s">
        <v>440</v>
      </c>
      <c r="B442" s="3">
        <v>45189</v>
      </c>
      <c r="C442" s="3">
        <v>45193</v>
      </c>
      <c r="D442" s="4">
        <f>tblData[[#This Row],[Discharge_Date]]-tblData[[#This Row],[Admission_Date]]</f>
        <v>4</v>
      </c>
      <c r="E442" s="2" t="s">
        <v>800</v>
      </c>
      <c r="F442" s="2" t="s">
        <v>807</v>
      </c>
      <c r="G442" s="2" t="s">
        <v>816</v>
      </c>
      <c r="H442" s="2" t="s">
        <v>818</v>
      </c>
      <c r="I442" s="2" t="b">
        <v>1</v>
      </c>
      <c r="J442" s="2">
        <v>21</v>
      </c>
      <c r="K442" s="2">
        <v>92.2</v>
      </c>
      <c r="L442" s="5">
        <v>6623.02</v>
      </c>
      <c r="M442" s="6">
        <v>0.53800000000000003</v>
      </c>
      <c r="N442" s="5">
        <f>tblData[[#This Row],[Total_Charges_USD]]*tblData[[#This Row],[Quality_Score_Index]]</f>
        <v>3563.1847600000006</v>
      </c>
      <c r="O442" s="2">
        <v>64</v>
      </c>
      <c r="P442" s="2" t="s">
        <v>822</v>
      </c>
      <c r="Q442" s="4">
        <f>IF(AND(tblData[[#This Row],[Readmitted_Flag]]=TRUE,tblData[[#This Row],[Days_to_Readmission]]&lt;=30),1,0)</f>
        <v>1</v>
      </c>
    </row>
    <row r="443" spans="1:17" x14ac:dyDescent="0.4">
      <c r="A443" s="2" t="s">
        <v>441</v>
      </c>
      <c r="B443" s="3">
        <v>45205</v>
      </c>
      <c r="C443" s="3">
        <v>45209</v>
      </c>
      <c r="D443" s="4">
        <f>tblData[[#This Row],[Discharge_Date]]-tblData[[#This Row],[Admission_Date]]</f>
        <v>4</v>
      </c>
      <c r="E443" s="2" t="s">
        <v>803</v>
      </c>
      <c r="F443" s="2" t="s">
        <v>809</v>
      </c>
      <c r="G443" s="2" t="s">
        <v>816</v>
      </c>
      <c r="H443" s="2" t="s">
        <v>820</v>
      </c>
      <c r="I443" s="2" t="b">
        <v>0</v>
      </c>
      <c r="K443" s="2">
        <v>75.099999999999994</v>
      </c>
      <c r="L443" s="5">
        <v>18174.64</v>
      </c>
      <c r="M443" s="6">
        <v>0.58399999999999996</v>
      </c>
      <c r="N443" s="5">
        <f>tblData[[#This Row],[Total_Charges_USD]]*tblData[[#This Row],[Quality_Score_Index]]</f>
        <v>10613.989759999999</v>
      </c>
      <c r="O443" s="2">
        <v>56</v>
      </c>
      <c r="P443" s="2" t="s">
        <v>823</v>
      </c>
      <c r="Q443" s="4">
        <f>IF(AND(tblData[[#This Row],[Readmitted_Flag]]=TRUE,tblData[[#This Row],[Days_to_Readmission]]&lt;=30),1,0)</f>
        <v>0</v>
      </c>
    </row>
    <row r="444" spans="1:17" x14ac:dyDescent="0.4">
      <c r="A444" s="2" t="s">
        <v>442</v>
      </c>
      <c r="B444" s="3">
        <v>45042</v>
      </c>
      <c r="C444" s="3">
        <v>45046</v>
      </c>
      <c r="D444" s="4">
        <f>tblData[[#This Row],[Discharge_Date]]-tblData[[#This Row],[Admission_Date]]</f>
        <v>4</v>
      </c>
      <c r="E444" s="2" t="s">
        <v>804</v>
      </c>
      <c r="F444" s="2" t="s">
        <v>810</v>
      </c>
      <c r="G444" s="2" t="s">
        <v>814</v>
      </c>
      <c r="H444" s="2" t="s">
        <v>818</v>
      </c>
      <c r="I444" s="2" t="b">
        <v>0</v>
      </c>
      <c r="K444" s="2">
        <v>85.2</v>
      </c>
      <c r="L444" s="5">
        <v>18665.939999999999</v>
      </c>
      <c r="M444" s="6">
        <v>0.39100000000000001</v>
      </c>
      <c r="N444" s="5">
        <f>tblData[[#This Row],[Total_Charges_USD]]*tblData[[#This Row],[Quality_Score_Index]]</f>
        <v>7298.3825399999996</v>
      </c>
      <c r="O444" s="2">
        <v>57</v>
      </c>
      <c r="P444" s="2" t="s">
        <v>822</v>
      </c>
      <c r="Q444" s="4">
        <f>IF(AND(tblData[[#This Row],[Readmitted_Flag]]=TRUE,tblData[[#This Row],[Days_to_Readmission]]&lt;=30),1,0)</f>
        <v>0</v>
      </c>
    </row>
    <row r="445" spans="1:17" x14ac:dyDescent="0.4">
      <c r="A445" s="2" t="s">
        <v>443</v>
      </c>
      <c r="B445" s="3">
        <v>45446</v>
      </c>
      <c r="C445" s="3">
        <v>45452</v>
      </c>
      <c r="D445" s="4">
        <f>tblData[[#This Row],[Discharge_Date]]-tblData[[#This Row],[Admission_Date]]</f>
        <v>6</v>
      </c>
      <c r="E445" s="2" t="s">
        <v>801</v>
      </c>
      <c r="F445" s="2" t="s">
        <v>811</v>
      </c>
      <c r="G445" s="2" t="s">
        <v>816</v>
      </c>
      <c r="H445" s="2" t="s">
        <v>818</v>
      </c>
      <c r="I445" s="2" t="b">
        <v>0</v>
      </c>
      <c r="K445" s="2">
        <v>87.7</v>
      </c>
      <c r="L445" s="5">
        <v>18697.87</v>
      </c>
      <c r="M445" s="6">
        <v>0.67400000000000004</v>
      </c>
      <c r="N445" s="5">
        <f>tblData[[#This Row],[Total_Charges_USD]]*tblData[[#This Row],[Quality_Score_Index]]</f>
        <v>12602.364380000001</v>
      </c>
      <c r="O445" s="2">
        <v>51</v>
      </c>
      <c r="P445" s="2" t="s">
        <v>822</v>
      </c>
      <c r="Q445" s="4">
        <f>IF(AND(tblData[[#This Row],[Readmitted_Flag]]=TRUE,tblData[[#This Row],[Days_to_Readmission]]&lt;=30),1,0)</f>
        <v>0</v>
      </c>
    </row>
    <row r="446" spans="1:17" x14ac:dyDescent="0.4">
      <c r="A446" s="2" t="s">
        <v>444</v>
      </c>
      <c r="B446" s="3">
        <v>45035</v>
      </c>
      <c r="C446" s="3">
        <v>45041</v>
      </c>
      <c r="D446" s="4">
        <f>tblData[[#This Row],[Discharge_Date]]-tblData[[#This Row],[Admission_Date]]</f>
        <v>6</v>
      </c>
      <c r="E446" s="2" t="s">
        <v>805</v>
      </c>
      <c r="F446" s="2" t="s">
        <v>811</v>
      </c>
      <c r="G446" s="2" t="s">
        <v>817</v>
      </c>
      <c r="H446" s="2" t="s">
        <v>820</v>
      </c>
      <c r="I446" s="2" t="b">
        <v>0</v>
      </c>
      <c r="K446" s="2">
        <v>63.9</v>
      </c>
      <c r="L446" s="5">
        <v>5794.64</v>
      </c>
      <c r="M446" s="6">
        <v>0.66500000000000004</v>
      </c>
      <c r="N446" s="5">
        <f>tblData[[#This Row],[Total_Charges_USD]]*tblData[[#This Row],[Quality_Score_Index]]</f>
        <v>3853.4356000000002</v>
      </c>
      <c r="O446" s="2">
        <v>73</v>
      </c>
      <c r="P446" s="2" t="s">
        <v>823</v>
      </c>
      <c r="Q446" s="4">
        <f>IF(AND(tblData[[#This Row],[Readmitted_Flag]]=TRUE,tblData[[#This Row],[Days_to_Readmission]]&lt;=30),1,0)</f>
        <v>0</v>
      </c>
    </row>
    <row r="447" spans="1:17" x14ac:dyDescent="0.4">
      <c r="A447" s="2" t="s">
        <v>445</v>
      </c>
      <c r="B447" s="3">
        <v>44960</v>
      </c>
      <c r="C447" s="3">
        <v>44967</v>
      </c>
      <c r="D447" s="4">
        <f>tblData[[#This Row],[Discharge_Date]]-tblData[[#This Row],[Admission_Date]]</f>
        <v>7</v>
      </c>
      <c r="E447" s="2" t="s">
        <v>806</v>
      </c>
      <c r="F447" s="2" t="s">
        <v>810</v>
      </c>
      <c r="G447" s="2" t="s">
        <v>814</v>
      </c>
      <c r="H447" s="2" t="s">
        <v>818</v>
      </c>
      <c r="I447" s="2" t="b">
        <v>0</v>
      </c>
      <c r="K447" s="2">
        <v>77.400000000000006</v>
      </c>
      <c r="L447" s="5">
        <v>7239.01</v>
      </c>
      <c r="M447" s="6">
        <v>0.64800000000000002</v>
      </c>
      <c r="N447" s="5">
        <f>tblData[[#This Row],[Total_Charges_USD]]*tblData[[#This Row],[Quality_Score_Index]]</f>
        <v>4690.8784800000003</v>
      </c>
      <c r="O447" s="2">
        <v>74</v>
      </c>
      <c r="P447" s="2" t="s">
        <v>823</v>
      </c>
      <c r="Q447" s="4">
        <f>IF(AND(tblData[[#This Row],[Readmitted_Flag]]=TRUE,tblData[[#This Row],[Days_to_Readmission]]&lt;=30),1,0)</f>
        <v>0</v>
      </c>
    </row>
    <row r="448" spans="1:17" x14ac:dyDescent="0.4">
      <c r="A448" s="2" t="s">
        <v>446</v>
      </c>
      <c r="B448" s="3">
        <v>45552</v>
      </c>
      <c r="C448" s="3">
        <v>45562</v>
      </c>
      <c r="D448" s="4">
        <f>tblData[[#This Row],[Discharge_Date]]-tblData[[#This Row],[Admission_Date]]</f>
        <v>10</v>
      </c>
      <c r="E448" s="2" t="s">
        <v>801</v>
      </c>
      <c r="F448" s="2" t="s">
        <v>809</v>
      </c>
      <c r="G448" s="2" t="s">
        <v>814</v>
      </c>
      <c r="H448" s="2" t="s">
        <v>820</v>
      </c>
      <c r="I448" s="2" t="b">
        <v>0</v>
      </c>
      <c r="K448" s="2">
        <v>85.5</v>
      </c>
      <c r="L448" s="5">
        <v>19162.509999999998</v>
      </c>
      <c r="M448" s="6">
        <v>0.55500000000000005</v>
      </c>
      <c r="N448" s="5">
        <f>tblData[[#This Row],[Total_Charges_USD]]*tblData[[#This Row],[Quality_Score_Index]]</f>
        <v>10635.19305</v>
      </c>
      <c r="O448" s="2">
        <v>39</v>
      </c>
      <c r="P448" s="2" t="s">
        <v>822</v>
      </c>
      <c r="Q448" s="4">
        <f>IF(AND(tblData[[#This Row],[Readmitted_Flag]]=TRUE,tblData[[#This Row],[Days_to_Readmission]]&lt;=30),1,0)</f>
        <v>0</v>
      </c>
    </row>
    <row r="449" spans="1:17" x14ac:dyDescent="0.4">
      <c r="A449" s="2" t="s">
        <v>447</v>
      </c>
      <c r="B449" s="3">
        <v>45048</v>
      </c>
      <c r="C449" s="3">
        <v>45051</v>
      </c>
      <c r="D449" s="4">
        <f>tblData[[#This Row],[Discharge_Date]]-tblData[[#This Row],[Admission_Date]]</f>
        <v>3</v>
      </c>
      <c r="E449" s="2" t="s">
        <v>805</v>
      </c>
      <c r="F449" s="2" t="s">
        <v>808</v>
      </c>
      <c r="G449" s="2" t="s">
        <v>814</v>
      </c>
      <c r="H449" s="2" t="s">
        <v>818</v>
      </c>
      <c r="I449" s="2" t="b">
        <v>0</v>
      </c>
      <c r="K449" s="2">
        <v>86.9</v>
      </c>
      <c r="L449" s="5">
        <v>10915.32</v>
      </c>
      <c r="M449" s="6">
        <v>0.53900000000000003</v>
      </c>
      <c r="N449" s="5">
        <f>tblData[[#This Row],[Total_Charges_USD]]*tblData[[#This Row],[Quality_Score_Index]]</f>
        <v>5883.3574800000006</v>
      </c>
      <c r="O449" s="2">
        <v>52</v>
      </c>
      <c r="P449" s="2" t="s">
        <v>822</v>
      </c>
      <c r="Q449" s="4">
        <f>IF(AND(tblData[[#This Row],[Readmitted_Flag]]=TRUE,tblData[[#This Row],[Days_to_Readmission]]&lt;=30),1,0)</f>
        <v>0</v>
      </c>
    </row>
    <row r="450" spans="1:17" x14ac:dyDescent="0.4">
      <c r="A450" s="2" t="s">
        <v>448</v>
      </c>
      <c r="B450" s="3">
        <v>45033</v>
      </c>
      <c r="C450" s="3">
        <v>45042</v>
      </c>
      <c r="D450" s="4">
        <f>tblData[[#This Row],[Discharge_Date]]-tblData[[#This Row],[Admission_Date]]</f>
        <v>9</v>
      </c>
      <c r="E450" s="2" t="s">
        <v>803</v>
      </c>
      <c r="F450" s="2" t="s">
        <v>807</v>
      </c>
      <c r="G450" s="2" t="s">
        <v>814</v>
      </c>
      <c r="H450" s="2" t="s">
        <v>820</v>
      </c>
      <c r="I450" s="2" t="b">
        <v>0</v>
      </c>
      <c r="K450" s="2">
        <v>83.8</v>
      </c>
      <c r="L450" s="5">
        <v>28261.99</v>
      </c>
      <c r="M450" s="6">
        <v>0.64100000000000001</v>
      </c>
      <c r="N450" s="5">
        <f>tblData[[#This Row],[Total_Charges_USD]]*tblData[[#This Row],[Quality_Score_Index]]</f>
        <v>18115.935590000001</v>
      </c>
      <c r="O450" s="2">
        <v>63</v>
      </c>
      <c r="P450" s="2" t="s">
        <v>822</v>
      </c>
      <c r="Q450" s="4">
        <f>IF(AND(tblData[[#This Row],[Readmitted_Flag]]=TRUE,tblData[[#This Row],[Days_to_Readmission]]&lt;=30),1,0)</f>
        <v>0</v>
      </c>
    </row>
    <row r="451" spans="1:17" x14ac:dyDescent="0.4">
      <c r="A451" s="2" t="s">
        <v>449</v>
      </c>
      <c r="B451" s="3">
        <v>45483</v>
      </c>
      <c r="C451" s="3">
        <v>45489</v>
      </c>
      <c r="D451" s="4">
        <f>tblData[[#This Row],[Discharge_Date]]-tblData[[#This Row],[Admission_Date]]</f>
        <v>6</v>
      </c>
      <c r="E451" s="2" t="s">
        <v>803</v>
      </c>
      <c r="F451" s="2" t="s">
        <v>808</v>
      </c>
      <c r="G451" s="2" t="s">
        <v>814</v>
      </c>
      <c r="H451" s="2" t="s">
        <v>818</v>
      </c>
      <c r="I451" s="2" t="b">
        <v>0</v>
      </c>
      <c r="K451" s="2">
        <v>75.599999999999994</v>
      </c>
      <c r="L451" s="5">
        <v>20132.64</v>
      </c>
      <c r="M451" s="6">
        <v>0.45900000000000002</v>
      </c>
      <c r="N451" s="5">
        <f>tblData[[#This Row],[Total_Charges_USD]]*tblData[[#This Row],[Quality_Score_Index]]</f>
        <v>9240.8817600000002</v>
      </c>
      <c r="O451" s="2">
        <v>37</v>
      </c>
      <c r="P451" s="2" t="s">
        <v>823</v>
      </c>
      <c r="Q451" s="4">
        <f>IF(AND(tblData[[#This Row],[Readmitted_Flag]]=TRUE,tblData[[#This Row],[Days_to_Readmission]]&lt;=30),1,0)</f>
        <v>0</v>
      </c>
    </row>
    <row r="452" spans="1:17" x14ac:dyDescent="0.4">
      <c r="A452" s="2" t="s">
        <v>450</v>
      </c>
      <c r="B452" s="3">
        <v>45356</v>
      </c>
      <c r="C452" s="3">
        <v>45360</v>
      </c>
      <c r="D452" s="4">
        <f>tblData[[#This Row],[Discharge_Date]]-tblData[[#This Row],[Admission_Date]]</f>
        <v>4</v>
      </c>
      <c r="E452" s="2" t="s">
        <v>804</v>
      </c>
      <c r="F452" s="2" t="s">
        <v>810</v>
      </c>
      <c r="G452" s="2" t="s">
        <v>814</v>
      </c>
      <c r="H452" s="2" t="s">
        <v>818</v>
      </c>
      <c r="I452" s="2" t="b">
        <v>1</v>
      </c>
      <c r="J452" s="2">
        <v>21</v>
      </c>
      <c r="K452" s="2">
        <v>80.599999999999994</v>
      </c>
      <c r="L452" s="5">
        <v>3796.12</v>
      </c>
      <c r="M452" s="6">
        <v>0.53900000000000003</v>
      </c>
      <c r="N452" s="5">
        <f>tblData[[#This Row],[Total_Charges_USD]]*tblData[[#This Row],[Quality_Score_Index]]</f>
        <v>2046.10868</v>
      </c>
      <c r="O452" s="2">
        <v>83</v>
      </c>
      <c r="P452" s="2" t="s">
        <v>822</v>
      </c>
      <c r="Q452" s="4">
        <f>IF(AND(tblData[[#This Row],[Readmitted_Flag]]=TRUE,tblData[[#This Row],[Days_to_Readmission]]&lt;=30),1,0)</f>
        <v>1</v>
      </c>
    </row>
    <row r="453" spans="1:17" x14ac:dyDescent="0.4">
      <c r="A453" s="2" t="s">
        <v>451</v>
      </c>
      <c r="B453" s="3">
        <v>45332</v>
      </c>
      <c r="C453" s="3">
        <v>45344</v>
      </c>
      <c r="D453" s="4">
        <f>tblData[[#This Row],[Discharge_Date]]-tblData[[#This Row],[Admission_Date]]</f>
        <v>12</v>
      </c>
      <c r="E453" s="2" t="s">
        <v>801</v>
      </c>
      <c r="F453" s="2" t="s">
        <v>811</v>
      </c>
      <c r="G453" s="2" t="s">
        <v>816</v>
      </c>
      <c r="H453" s="2" t="s">
        <v>821</v>
      </c>
      <c r="I453" s="2" t="b">
        <v>0</v>
      </c>
      <c r="K453" s="2">
        <v>95</v>
      </c>
      <c r="L453" s="5">
        <v>31265.06</v>
      </c>
      <c r="M453" s="6">
        <v>0.67100000000000004</v>
      </c>
      <c r="N453" s="5">
        <f>tblData[[#This Row],[Total_Charges_USD]]*tblData[[#This Row],[Quality_Score_Index]]</f>
        <v>20978.855260000004</v>
      </c>
      <c r="O453" s="2">
        <v>63</v>
      </c>
      <c r="P453" s="2" t="s">
        <v>822</v>
      </c>
      <c r="Q453" s="4">
        <f>IF(AND(tblData[[#This Row],[Readmitted_Flag]]=TRUE,tblData[[#This Row],[Days_to_Readmission]]&lt;=30),1,0)</f>
        <v>0</v>
      </c>
    </row>
    <row r="454" spans="1:17" x14ac:dyDescent="0.4">
      <c r="A454" s="2" t="s">
        <v>452</v>
      </c>
      <c r="B454" s="3">
        <v>45100</v>
      </c>
      <c r="C454" s="3">
        <v>45105</v>
      </c>
      <c r="D454" s="4">
        <f>tblData[[#This Row],[Discharge_Date]]-tblData[[#This Row],[Admission_Date]]</f>
        <v>5</v>
      </c>
      <c r="E454" s="2" t="s">
        <v>800</v>
      </c>
      <c r="F454" s="2" t="s">
        <v>811</v>
      </c>
      <c r="G454" s="2" t="s">
        <v>814</v>
      </c>
      <c r="H454" s="2" t="s">
        <v>818</v>
      </c>
      <c r="I454" s="2" t="b">
        <v>0</v>
      </c>
      <c r="K454" s="2">
        <v>82.3</v>
      </c>
      <c r="L454" s="5">
        <v>16511.29</v>
      </c>
      <c r="M454" s="6">
        <v>0.68500000000000005</v>
      </c>
      <c r="N454" s="5">
        <f>tblData[[#This Row],[Total_Charges_USD]]*tblData[[#This Row],[Quality_Score_Index]]</f>
        <v>11310.233650000002</v>
      </c>
      <c r="O454" s="2">
        <v>50</v>
      </c>
      <c r="P454" s="2" t="s">
        <v>823</v>
      </c>
      <c r="Q454" s="4">
        <f>IF(AND(tblData[[#This Row],[Readmitted_Flag]]=TRUE,tblData[[#This Row],[Days_to_Readmission]]&lt;=30),1,0)</f>
        <v>0</v>
      </c>
    </row>
    <row r="455" spans="1:17" x14ac:dyDescent="0.4">
      <c r="A455" s="2" t="s">
        <v>453</v>
      </c>
      <c r="B455" s="3">
        <v>45302</v>
      </c>
      <c r="C455" s="3">
        <v>45306</v>
      </c>
      <c r="D455" s="4">
        <f>tblData[[#This Row],[Discharge_Date]]-tblData[[#This Row],[Admission_Date]]</f>
        <v>4</v>
      </c>
      <c r="E455" s="2" t="s">
        <v>806</v>
      </c>
      <c r="F455" s="2" t="s">
        <v>812</v>
      </c>
      <c r="G455" s="2" t="s">
        <v>814</v>
      </c>
      <c r="H455" s="2" t="s">
        <v>820</v>
      </c>
      <c r="I455" s="2" t="b">
        <v>1</v>
      </c>
      <c r="J455" s="2">
        <v>30</v>
      </c>
      <c r="K455" s="2">
        <v>77.099999999999994</v>
      </c>
      <c r="L455" s="5">
        <v>12209.09</v>
      </c>
      <c r="M455" s="6">
        <v>0.503</v>
      </c>
      <c r="N455" s="5">
        <f>tblData[[#This Row],[Total_Charges_USD]]*tblData[[#This Row],[Quality_Score_Index]]</f>
        <v>6141.17227</v>
      </c>
      <c r="O455" s="2">
        <v>44</v>
      </c>
      <c r="P455" s="2" t="s">
        <v>823</v>
      </c>
      <c r="Q455" s="4">
        <f>IF(AND(tblData[[#This Row],[Readmitted_Flag]]=TRUE,tblData[[#This Row],[Days_to_Readmission]]&lt;=30),1,0)</f>
        <v>1</v>
      </c>
    </row>
    <row r="456" spans="1:17" x14ac:dyDescent="0.4">
      <c r="A456" s="2" t="s">
        <v>454</v>
      </c>
      <c r="B456" s="3">
        <v>45341</v>
      </c>
      <c r="C456" s="3">
        <v>45351</v>
      </c>
      <c r="D456" s="4">
        <f>tblData[[#This Row],[Discharge_Date]]-tblData[[#This Row],[Admission_Date]]</f>
        <v>10</v>
      </c>
      <c r="E456" s="2" t="s">
        <v>804</v>
      </c>
      <c r="F456" s="2" t="s">
        <v>811</v>
      </c>
      <c r="G456" s="2" t="s">
        <v>814</v>
      </c>
      <c r="H456" s="2" t="s">
        <v>818</v>
      </c>
      <c r="I456" s="2" t="b">
        <v>0</v>
      </c>
      <c r="K456" s="2">
        <v>76.7</v>
      </c>
      <c r="L456" s="5">
        <v>28077.81</v>
      </c>
      <c r="M456" s="6">
        <v>0.38300000000000001</v>
      </c>
      <c r="N456" s="5">
        <f>tblData[[#This Row],[Total_Charges_USD]]*tblData[[#This Row],[Quality_Score_Index]]</f>
        <v>10753.801230000001</v>
      </c>
      <c r="O456" s="2">
        <v>32</v>
      </c>
      <c r="P456" s="2" t="s">
        <v>822</v>
      </c>
      <c r="Q456" s="4">
        <f>IF(AND(tblData[[#This Row],[Readmitted_Flag]]=TRUE,tblData[[#This Row],[Days_to_Readmission]]&lt;=30),1,0)</f>
        <v>0</v>
      </c>
    </row>
    <row r="457" spans="1:17" x14ac:dyDescent="0.4">
      <c r="A457" s="2" t="s">
        <v>455</v>
      </c>
      <c r="B457" s="3">
        <v>45585</v>
      </c>
      <c r="C457" s="3">
        <v>45588</v>
      </c>
      <c r="D457" s="4">
        <f>tblData[[#This Row],[Discharge_Date]]-tblData[[#This Row],[Admission_Date]]</f>
        <v>3</v>
      </c>
      <c r="E457" s="2" t="s">
        <v>803</v>
      </c>
      <c r="F457" s="2" t="s">
        <v>811</v>
      </c>
      <c r="G457" s="2" t="s">
        <v>817</v>
      </c>
      <c r="H457" s="2" t="s">
        <v>819</v>
      </c>
      <c r="I457" s="2" t="b">
        <v>0</v>
      </c>
      <c r="K457" s="2">
        <v>92.8</v>
      </c>
      <c r="L457" s="5">
        <v>7115.19</v>
      </c>
      <c r="M457" s="6">
        <v>0.67</v>
      </c>
      <c r="N457" s="5">
        <f>tblData[[#This Row],[Total_Charges_USD]]*tblData[[#This Row],[Quality_Score_Index]]</f>
        <v>4767.1773000000003</v>
      </c>
      <c r="O457" s="2">
        <v>64</v>
      </c>
      <c r="P457" s="2" t="s">
        <v>823</v>
      </c>
      <c r="Q457" s="4">
        <f>IF(AND(tblData[[#This Row],[Readmitted_Flag]]=TRUE,tblData[[#This Row],[Days_to_Readmission]]&lt;=30),1,0)</f>
        <v>0</v>
      </c>
    </row>
    <row r="458" spans="1:17" x14ac:dyDescent="0.4">
      <c r="A458" s="2" t="s">
        <v>456</v>
      </c>
      <c r="B458" s="3">
        <v>45114</v>
      </c>
      <c r="C458" s="3">
        <v>45117</v>
      </c>
      <c r="D458" s="4">
        <f>tblData[[#This Row],[Discharge_Date]]-tblData[[#This Row],[Admission_Date]]</f>
        <v>3</v>
      </c>
      <c r="E458" s="2" t="s">
        <v>804</v>
      </c>
      <c r="F458" s="2" t="s">
        <v>809</v>
      </c>
      <c r="G458" s="2" t="s">
        <v>815</v>
      </c>
      <c r="H458" s="2" t="s">
        <v>820</v>
      </c>
      <c r="I458" s="2" t="b">
        <v>0</v>
      </c>
      <c r="K458" s="2">
        <v>80</v>
      </c>
      <c r="L458" s="5">
        <v>7550.77</v>
      </c>
      <c r="M458" s="6">
        <v>0.433</v>
      </c>
      <c r="N458" s="5">
        <f>tblData[[#This Row],[Total_Charges_USD]]*tblData[[#This Row],[Quality_Score_Index]]</f>
        <v>3269.4834100000003</v>
      </c>
      <c r="O458" s="2">
        <v>49</v>
      </c>
      <c r="P458" s="2" t="s">
        <v>822</v>
      </c>
      <c r="Q458" s="4">
        <f>IF(AND(tblData[[#This Row],[Readmitted_Flag]]=TRUE,tblData[[#This Row],[Days_to_Readmission]]&lt;=30),1,0)</f>
        <v>0</v>
      </c>
    </row>
    <row r="459" spans="1:17" x14ac:dyDescent="0.4">
      <c r="A459" s="2" t="s">
        <v>457</v>
      </c>
      <c r="B459" s="3">
        <v>44943</v>
      </c>
      <c r="C459" s="3">
        <v>44947</v>
      </c>
      <c r="D459" s="4">
        <f>tblData[[#This Row],[Discharge_Date]]-tblData[[#This Row],[Admission_Date]]</f>
        <v>4</v>
      </c>
      <c r="E459" s="2" t="s">
        <v>804</v>
      </c>
      <c r="F459" s="2" t="s">
        <v>810</v>
      </c>
      <c r="G459" s="2" t="s">
        <v>814</v>
      </c>
      <c r="H459" s="2" t="s">
        <v>819</v>
      </c>
      <c r="I459" s="2" t="b">
        <v>0</v>
      </c>
      <c r="K459" s="2">
        <v>91.2</v>
      </c>
      <c r="L459" s="5">
        <v>4124.58</v>
      </c>
      <c r="M459" s="6">
        <v>0.45700000000000002</v>
      </c>
      <c r="N459" s="5">
        <f>tblData[[#This Row],[Total_Charges_USD]]*tblData[[#This Row],[Quality_Score_Index]]</f>
        <v>1884.9330600000001</v>
      </c>
      <c r="O459" s="2">
        <v>95</v>
      </c>
      <c r="P459" s="2" t="s">
        <v>823</v>
      </c>
      <c r="Q459" s="4">
        <f>IF(AND(tblData[[#This Row],[Readmitted_Flag]]=TRUE,tblData[[#This Row],[Days_to_Readmission]]&lt;=30),1,0)</f>
        <v>0</v>
      </c>
    </row>
    <row r="460" spans="1:17" x14ac:dyDescent="0.4">
      <c r="A460" s="2" t="s">
        <v>458</v>
      </c>
      <c r="B460" s="3">
        <v>45275</v>
      </c>
      <c r="C460" s="3">
        <v>45277</v>
      </c>
      <c r="D460" s="4">
        <f>tblData[[#This Row],[Discharge_Date]]-tblData[[#This Row],[Admission_Date]]</f>
        <v>2</v>
      </c>
      <c r="E460" s="2" t="s">
        <v>801</v>
      </c>
      <c r="F460" s="2" t="s">
        <v>807</v>
      </c>
      <c r="G460" s="2" t="s">
        <v>814</v>
      </c>
      <c r="H460" s="2" t="s">
        <v>818</v>
      </c>
      <c r="I460" s="2" t="b">
        <v>1</v>
      </c>
      <c r="J460" s="2">
        <v>14</v>
      </c>
      <c r="K460" s="2">
        <v>80.2</v>
      </c>
      <c r="L460" s="5">
        <v>20143.86</v>
      </c>
      <c r="M460" s="6">
        <v>0.434</v>
      </c>
      <c r="N460" s="5">
        <f>tblData[[#This Row],[Total_Charges_USD]]*tblData[[#This Row],[Quality_Score_Index]]</f>
        <v>8742.4352400000007</v>
      </c>
      <c r="O460" s="2">
        <v>55</v>
      </c>
      <c r="P460" s="2" t="s">
        <v>822</v>
      </c>
      <c r="Q460" s="4">
        <f>IF(AND(tblData[[#This Row],[Readmitted_Flag]]=TRUE,tblData[[#This Row],[Days_to_Readmission]]&lt;=30),1,0)</f>
        <v>1</v>
      </c>
    </row>
    <row r="461" spans="1:17" x14ac:dyDescent="0.4">
      <c r="A461" s="2" t="s">
        <v>459</v>
      </c>
      <c r="B461" s="3">
        <v>45435</v>
      </c>
      <c r="C461" s="3">
        <v>45442</v>
      </c>
      <c r="D461" s="4">
        <f>tblData[[#This Row],[Discharge_Date]]-tblData[[#This Row],[Admission_Date]]</f>
        <v>7</v>
      </c>
      <c r="E461" s="2" t="s">
        <v>806</v>
      </c>
      <c r="F461" s="2" t="s">
        <v>812</v>
      </c>
      <c r="G461" s="2" t="s">
        <v>813</v>
      </c>
      <c r="H461" s="2" t="s">
        <v>819</v>
      </c>
      <c r="I461" s="2" t="b">
        <v>0</v>
      </c>
      <c r="K461" s="2">
        <v>94.3</v>
      </c>
      <c r="L461" s="5">
        <v>12081.3</v>
      </c>
      <c r="M461" s="6">
        <v>0.64500000000000002</v>
      </c>
      <c r="N461" s="5">
        <f>tblData[[#This Row],[Total_Charges_USD]]*tblData[[#This Row],[Quality_Score_Index]]</f>
        <v>7792.4384999999993</v>
      </c>
      <c r="O461" s="2">
        <v>46</v>
      </c>
      <c r="P461" s="2" t="s">
        <v>823</v>
      </c>
      <c r="Q461" s="4">
        <f>IF(AND(tblData[[#This Row],[Readmitted_Flag]]=TRUE,tblData[[#This Row],[Days_to_Readmission]]&lt;=30),1,0)</f>
        <v>0</v>
      </c>
    </row>
    <row r="462" spans="1:17" x14ac:dyDescent="0.4">
      <c r="A462" s="2" t="s">
        <v>460</v>
      </c>
      <c r="B462" s="3">
        <v>45480</v>
      </c>
      <c r="C462" s="3">
        <v>45484</v>
      </c>
      <c r="D462" s="4">
        <f>tblData[[#This Row],[Discharge_Date]]-tblData[[#This Row],[Admission_Date]]</f>
        <v>4</v>
      </c>
      <c r="E462" s="2" t="s">
        <v>801</v>
      </c>
      <c r="F462" s="2" t="s">
        <v>807</v>
      </c>
      <c r="G462" s="2" t="s">
        <v>815</v>
      </c>
      <c r="H462" s="2" t="s">
        <v>818</v>
      </c>
      <c r="I462" s="2" t="b">
        <v>0</v>
      </c>
      <c r="K462" s="2">
        <v>92.4</v>
      </c>
      <c r="L462" s="5">
        <v>17583.52</v>
      </c>
      <c r="M462" s="6">
        <v>0.65500000000000003</v>
      </c>
      <c r="N462" s="5">
        <f>tblData[[#This Row],[Total_Charges_USD]]*tblData[[#This Row],[Quality_Score_Index]]</f>
        <v>11517.205600000001</v>
      </c>
      <c r="O462" s="2">
        <v>47</v>
      </c>
      <c r="P462" s="2" t="s">
        <v>822</v>
      </c>
      <c r="Q462" s="4">
        <f>IF(AND(tblData[[#This Row],[Readmitted_Flag]]=TRUE,tblData[[#This Row],[Days_to_Readmission]]&lt;=30),1,0)</f>
        <v>0</v>
      </c>
    </row>
    <row r="463" spans="1:17" x14ac:dyDescent="0.4">
      <c r="A463" s="2" t="s">
        <v>461</v>
      </c>
      <c r="B463" s="3">
        <v>45342</v>
      </c>
      <c r="C463" s="3">
        <v>45349</v>
      </c>
      <c r="D463" s="4">
        <f>tblData[[#This Row],[Discharge_Date]]-tblData[[#This Row],[Admission_Date]]</f>
        <v>7</v>
      </c>
      <c r="E463" s="2" t="s">
        <v>803</v>
      </c>
      <c r="F463" s="2" t="s">
        <v>808</v>
      </c>
      <c r="G463" s="2" t="s">
        <v>816</v>
      </c>
      <c r="H463" s="2" t="s">
        <v>818</v>
      </c>
      <c r="I463" s="2" t="b">
        <v>0</v>
      </c>
      <c r="K463" s="2">
        <v>91.1</v>
      </c>
      <c r="L463" s="5">
        <v>15773.31</v>
      </c>
      <c r="M463" s="6">
        <v>0.64600000000000002</v>
      </c>
      <c r="N463" s="5">
        <f>tblData[[#This Row],[Total_Charges_USD]]*tblData[[#This Row],[Quality_Score_Index]]</f>
        <v>10189.55826</v>
      </c>
      <c r="O463" s="2">
        <v>46</v>
      </c>
      <c r="P463" s="2" t="s">
        <v>822</v>
      </c>
      <c r="Q463" s="4">
        <f>IF(AND(tblData[[#This Row],[Readmitted_Flag]]=TRUE,tblData[[#This Row],[Days_to_Readmission]]&lt;=30),1,0)</f>
        <v>0</v>
      </c>
    </row>
    <row r="464" spans="1:17" x14ac:dyDescent="0.4">
      <c r="A464" s="2" t="s">
        <v>462</v>
      </c>
      <c r="B464" s="3">
        <v>44974</v>
      </c>
      <c r="C464" s="3">
        <v>44979</v>
      </c>
      <c r="D464" s="4">
        <f>tblData[[#This Row],[Discharge_Date]]-tblData[[#This Row],[Admission_Date]]</f>
        <v>5</v>
      </c>
      <c r="E464" s="2" t="s">
        <v>802</v>
      </c>
      <c r="F464" s="2" t="s">
        <v>808</v>
      </c>
      <c r="G464" s="2" t="s">
        <v>814</v>
      </c>
      <c r="H464" s="2" t="s">
        <v>818</v>
      </c>
      <c r="I464" s="2" t="b">
        <v>0</v>
      </c>
      <c r="K464" s="2">
        <v>95.3</v>
      </c>
      <c r="L464" s="5">
        <v>13717.32</v>
      </c>
      <c r="M464" s="6">
        <v>0.43099999999999999</v>
      </c>
      <c r="N464" s="5">
        <f>tblData[[#This Row],[Total_Charges_USD]]*tblData[[#This Row],[Quality_Score_Index]]</f>
        <v>5912.1649200000002</v>
      </c>
      <c r="O464" s="2">
        <v>73</v>
      </c>
      <c r="P464" s="2" t="s">
        <v>823</v>
      </c>
      <c r="Q464" s="4">
        <f>IF(AND(tblData[[#This Row],[Readmitted_Flag]]=TRUE,tblData[[#This Row],[Days_to_Readmission]]&lt;=30),1,0)</f>
        <v>0</v>
      </c>
    </row>
    <row r="465" spans="1:17" x14ac:dyDescent="0.4">
      <c r="A465" s="2" t="s">
        <v>463</v>
      </c>
      <c r="B465" s="3">
        <v>45504</v>
      </c>
      <c r="C465" s="3">
        <v>45505</v>
      </c>
      <c r="D465" s="4">
        <f>tblData[[#This Row],[Discharge_Date]]-tblData[[#This Row],[Admission_Date]]</f>
        <v>1</v>
      </c>
      <c r="E465" s="2" t="s">
        <v>801</v>
      </c>
      <c r="F465" s="2" t="s">
        <v>807</v>
      </c>
      <c r="G465" s="2" t="s">
        <v>813</v>
      </c>
      <c r="H465" s="2" t="s">
        <v>818</v>
      </c>
      <c r="I465" s="2" t="b">
        <v>0</v>
      </c>
      <c r="K465" s="2">
        <v>72.900000000000006</v>
      </c>
      <c r="L465" s="5">
        <v>38430.769999999997</v>
      </c>
      <c r="M465" s="6">
        <v>0.49</v>
      </c>
      <c r="N465" s="5">
        <f>tblData[[#This Row],[Total_Charges_USD]]*tblData[[#This Row],[Quality_Score_Index]]</f>
        <v>18831.077299999997</v>
      </c>
      <c r="O465" s="2">
        <v>63</v>
      </c>
      <c r="P465" s="2" t="s">
        <v>823</v>
      </c>
      <c r="Q465" s="4">
        <f>IF(AND(tblData[[#This Row],[Readmitted_Flag]]=TRUE,tblData[[#This Row],[Days_to_Readmission]]&lt;=30),1,0)</f>
        <v>0</v>
      </c>
    </row>
    <row r="466" spans="1:17" x14ac:dyDescent="0.4">
      <c r="A466" s="2" t="s">
        <v>464</v>
      </c>
      <c r="B466" s="3">
        <v>45233</v>
      </c>
      <c r="C466" s="3">
        <v>45236</v>
      </c>
      <c r="D466" s="4">
        <f>tblData[[#This Row],[Discharge_Date]]-tblData[[#This Row],[Admission_Date]]</f>
        <v>3</v>
      </c>
      <c r="E466" s="2" t="s">
        <v>801</v>
      </c>
      <c r="F466" s="2" t="s">
        <v>809</v>
      </c>
      <c r="G466" s="2" t="s">
        <v>813</v>
      </c>
      <c r="H466" s="2" t="s">
        <v>818</v>
      </c>
      <c r="I466" s="2" t="b">
        <v>0</v>
      </c>
      <c r="K466" s="2">
        <v>84.9</v>
      </c>
      <c r="L466" s="5">
        <v>24942.11</v>
      </c>
      <c r="M466" s="6">
        <v>0.42299999999999999</v>
      </c>
      <c r="N466" s="5">
        <f>tblData[[#This Row],[Total_Charges_USD]]*tblData[[#This Row],[Quality_Score_Index]]</f>
        <v>10550.51253</v>
      </c>
      <c r="O466" s="2">
        <v>73</v>
      </c>
      <c r="P466" s="2" t="s">
        <v>823</v>
      </c>
      <c r="Q466" s="4">
        <f>IF(AND(tblData[[#This Row],[Readmitted_Flag]]=TRUE,tblData[[#This Row],[Days_to_Readmission]]&lt;=30),1,0)</f>
        <v>0</v>
      </c>
    </row>
    <row r="467" spans="1:17" x14ac:dyDescent="0.4">
      <c r="A467" s="2" t="s">
        <v>465</v>
      </c>
      <c r="B467" s="3">
        <v>45440</v>
      </c>
      <c r="C467" s="3">
        <v>45446</v>
      </c>
      <c r="D467" s="4">
        <f>tblData[[#This Row],[Discharge_Date]]-tblData[[#This Row],[Admission_Date]]</f>
        <v>6</v>
      </c>
      <c r="E467" s="2" t="s">
        <v>800</v>
      </c>
      <c r="F467" s="2" t="s">
        <v>809</v>
      </c>
      <c r="G467" s="2" t="s">
        <v>813</v>
      </c>
      <c r="H467" s="2" t="s">
        <v>818</v>
      </c>
      <c r="I467" s="2" t="b">
        <v>0</v>
      </c>
      <c r="K467" s="2">
        <v>92.9</v>
      </c>
      <c r="L467" s="5">
        <v>24309.64</v>
      </c>
      <c r="M467" s="6">
        <v>0.39</v>
      </c>
      <c r="N467" s="5">
        <f>tblData[[#This Row],[Total_Charges_USD]]*tblData[[#This Row],[Quality_Score_Index]]</f>
        <v>9480.7595999999994</v>
      </c>
      <c r="O467" s="2">
        <v>53</v>
      </c>
      <c r="P467" s="2" t="s">
        <v>822</v>
      </c>
      <c r="Q467" s="4">
        <f>IF(AND(tblData[[#This Row],[Readmitted_Flag]]=TRUE,tblData[[#This Row],[Days_to_Readmission]]&lt;=30),1,0)</f>
        <v>0</v>
      </c>
    </row>
    <row r="468" spans="1:17" x14ac:dyDescent="0.4">
      <c r="A468" s="2" t="s">
        <v>466</v>
      </c>
      <c r="B468" s="3">
        <v>45338</v>
      </c>
      <c r="C468" s="3">
        <v>45342</v>
      </c>
      <c r="D468" s="4">
        <f>tblData[[#This Row],[Discharge_Date]]-tblData[[#This Row],[Admission_Date]]</f>
        <v>4</v>
      </c>
      <c r="E468" s="2" t="s">
        <v>802</v>
      </c>
      <c r="F468" s="2" t="s">
        <v>812</v>
      </c>
      <c r="G468" s="2" t="s">
        <v>814</v>
      </c>
      <c r="H468" s="2" t="s">
        <v>818</v>
      </c>
      <c r="I468" s="2" t="b">
        <v>0</v>
      </c>
      <c r="K468" s="2">
        <v>86.5</v>
      </c>
      <c r="L468" s="5">
        <v>30168.91</v>
      </c>
      <c r="M468" s="6">
        <v>0.35599999999999998</v>
      </c>
      <c r="N468" s="5">
        <f>tblData[[#This Row],[Total_Charges_USD]]*tblData[[#This Row],[Quality_Score_Index]]</f>
        <v>10740.131959999999</v>
      </c>
      <c r="O468" s="2">
        <v>44</v>
      </c>
      <c r="P468" s="2" t="s">
        <v>823</v>
      </c>
      <c r="Q468" s="4">
        <f>IF(AND(tblData[[#This Row],[Readmitted_Flag]]=TRUE,tblData[[#This Row],[Days_to_Readmission]]&lt;=30),1,0)</f>
        <v>0</v>
      </c>
    </row>
    <row r="469" spans="1:17" x14ac:dyDescent="0.4">
      <c r="A469" s="2" t="s">
        <v>467</v>
      </c>
      <c r="B469" s="3">
        <v>45137</v>
      </c>
      <c r="C469" s="3">
        <v>45144</v>
      </c>
      <c r="D469" s="4">
        <f>tblData[[#This Row],[Discharge_Date]]-tblData[[#This Row],[Admission_Date]]</f>
        <v>7</v>
      </c>
      <c r="E469" s="2" t="s">
        <v>806</v>
      </c>
      <c r="F469" s="2" t="s">
        <v>810</v>
      </c>
      <c r="G469" s="2" t="s">
        <v>814</v>
      </c>
      <c r="H469" s="2" t="s">
        <v>820</v>
      </c>
      <c r="I469" s="2" t="b">
        <v>0</v>
      </c>
      <c r="K469" s="2">
        <v>86.5</v>
      </c>
      <c r="L469" s="5">
        <v>9439.8700000000008</v>
      </c>
      <c r="M469" s="6">
        <v>0.44500000000000001</v>
      </c>
      <c r="N469" s="5">
        <f>tblData[[#This Row],[Total_Charges_USD]]*tblData[[#This Row],[Quality_Score_Index]]</f>
        <v>4200.74215</v>
      </c>
      <c r="O469" s="2">
        <v>59</v>
      </c>
      <c r="P469" s="2" t="s">
        <v>822</v>
      </c>
      <c r="Q469" s="4">
        <f>IF(AND(tblData[[#This Row],[Readmitted_Flag]]=TRUE,tblData[[#This Row],[Days_to_Readmission]]&lt;=30),1,0)</f>
        <v>0</v>
      </c>
    </row>
    <row r="470" spans="1:17" x14ac:dyDescent="0.4">
      <c r="A470" s="2" t="s">
        <v>468</v>
      </c>
      <c r="B470" s="3">
        <v>45189</v>
      </c>
      <c r="C470" s="3">
        <v>45192</v>
      </c>
      <c r="D470" s="4">
        <f>tblData[[#This Row],[Discharge_Date]]-tblData[[#This Row],[Admission_Date]]</f>
        <v>3</v>
      </c>
      <c r="E470" s="2" t="s">
        <v>806</v>
      </c>
      <c r="F470" s="2" t="s">
        <v>812</v>
      </c>
      <c r="G470" s="2" t="s">
        <v>814</v>
      </c>
      <c r="H470" s="2" t="s">
        <v>818</v>
      </c>
      <c r="I470" s="2" t="b">
        <v>0</v>
      </c>
      <c r="K470" s="2">
        <v>77.3</v>
      </c>
      <c r="L470" s="5">
        <v>8460.77</v>
      </c>
      <c r="M470" s="6">
        <v>0.65800000000000003</v>
      </c>
      <c r="N470" s="5">
        <f>tblData[[#This Row],[Total_Charges_USD]]*tblData[[#This Row],[Quality_Score_Index]]</f>
        <v>5567.1866600000003</v>
      </c>
      <c r="O470" s="2">
        <v>54</v>
      </c>
      <c r="P470" s="2" t="s">
        <v>823</v>
      </c>
      <c r="Q470" s="4">
        <f>IF(AND(tblData[[#This Row],[Readmitted_Flag]]=TRUE,tblData[[#This Row],[Days_to_Readmission]]&lt;=30),1,0)</f>
        <v>0</v>
      </c>
    </row>
    <row r="471" spans="1:17" x14ac:dyDescent="0.4">
      <c r="A471" s="2" t="s">
        <v>469</v>
      </c>
      <c r="B471" s="3">
        <v>45065</v>
      </c>
      <c r="C471" s="3">
        <v>45072</v>
      </c>
      <c r="D471" s="4">
        <f>tblData[[#This Row],[Discharge_Date]]-tblData[[#This Row],[Admission_Date]]</f>
        <v>7</v>
      </c>
      <c r="E471" s="2" t="s">
        <v>805</v>
      </c>
      <c r="F471" s="2" t="s">
        <v>808</v>
      </c>
      <c r="G471" s="2" t="s">
        <v>814</v>
      </c>
      <c r="H471" s="2" t="s">
        <v>818</v>
      </c>
      <c r="I471" s="2" t="b">
        <v>0</v>
      </c>
      <c r="K471" s="2">
        <v>95.9</v>
      </c>
      <c r="L471" s="5">
        <v>32490.799999999999</v>
      </c>
      <c r="M471" s="6">
        <v>0.50900000000000001</v>
      </c>
      <c r="N471" s="5">
        <f>tblData[[#This Row],[Total_Charges_USD]]*tblData[[#This Row],[Quality_Score_Index]]</f>
        <v>16537.817200000001</v>
      </c>
      <c r="O471" s="2">
        <v>65</v>
      </c>
      <c r="P471" s="2" t="s">
        <v>822</v>
      </c>
      <c r="Q471" s="4">
        <f>IF(AND(tblData[[#This Row],[Readmitted_Flag]]=TRUE,tblData[[#This Row],[Days_to_Readmission]]&lt;=30),1,0)</f>
        <v>0</v>
      </c>
    </row>
    <row r="472" spans="1:17" x14ac:dyDescent="0.4">
      <c r="A472" s="2" t="s">
        <v>470</v>
      </c>
      <c r="B472" s="3">
        <v>44963</v>
      </c>
      <c r="C472" s="3">
        <v>44970</v>
      </c>
      <c r="D472" s="4">
        <f>tblData[[#This Row],[Discharge_Date]]-tblData[[#This Row],[Admission_Date]]</f>
        <v>7</v>
      </c>
      <c r="E472" s="2" t="s">
        <v>801</v>
      </c>
      <c r="F472" s="2" t="s">
        <v>812</v>
      </c>
      <c r="G472" s="2" t="s">
        <v>814</v>
      </c>
      <c r="H472" s="2" t="s">
        <v>818</v>
      </c>
      <c r="I472" s="2" t="b">
        <v>0</v>
      </c>
      <c r="K472" s="2">
        <v>85.1</v>
      </c>
      <c r="L472" s="5">
        <v>36441.43</v>
      </c>
      <c r="M472" s="6">
        <v>0.63100000000000001</v>
      </c>
      <c r="N472" s="5">
        <f>tblData[[#This Row],[Total_Charges_USD]]*tblData[[#This Row],[Quality_Score_Index]]</f>
        <v>22994.54233</v>
      </c>
      <c r="O472" s="2">
        <v>24</v>
      </c>
      <c r="P472" s="2" t="s">
        <v>822</v>
      </c>
      <c r="Q472" s="4">
        <f>IF(AND(tblData[[#This Row],[Readmitted_Flag]]=TRUE,tblData[[#This Row],[Days_to_Readmission]]&lt;=30),1,0)</f>
        <v>0</v>
      </c>
    </row>
    <row r="473" spans="1:17" x14ac:dyDescent="0.4">
      <c r="A473" s="2" t="s">
        <v>471</v>
      </c>
      <c r="B473" s="3">
        <v>45556</v>
      </c>
      <c r="C473" s="3">
        <v>45563</v>
      </c>
      <c r="D473" s="4">
        <f>tblData[[#This Row],[Discharge_Date]]-tblData[[#This Row],[Admission_Date]]</f>
        <v>7</v>
      </c>
      <c r="E473" s="2" t="s">
        <v>806</v>
      </c>
      <c r="F473" s="2" t="s">
        <v>807</v>
      </c>
      <c r="G473" s="2" t="s">
        <v>814</v>
      </c>
      <c r="H473" s="2" t="s">
        <v>818</v>
      </c>
      <c r="I473" s="2" t="b">
        <v>0</v>
      </c>
      <c r="K473" s="2">
        <v>87.7</v>
      </c>
      <c r="L473" s="5">
        <v>4566.13</v>
      </c>
      <c r="M473" s="6">
        <v>0.43099999999999999</v>
      </c>
      <c r="N473" s="5">
        <f>tblData[[#This Row],[Total_Charges_USD]]*tblData[[#This Row],[Quality_Score_Index]]</f>
        <v>1968.0020300000001</v>
      </c>
      <c r="O473" s="2">
        <v>75</v>
      </c>
      <c r="P473" s="2" t="s">
        <v>823</v>
      </c>
      <c r="Q473" s="4">
        <f>IF(AND(tblData[[#This Row],[Readmitted_Flag]]=TRUE,tblData[[#This Row],[Days_to_Readmission]]&lt;=30),1,0)</f>
        <v>0</v>
      </c>
    </row>
    <row r="474" spans="1:17" x14ac:dyDescent="0.4">
      <c r="A474" s="2" t="s">
        <v>472</v>
      </c>
      <c r="B474" s="3">
        <v>45650</v>
      </c>
      <c r="C474" s="3">
        <v>45656</v>
      </c>
      <c r="D474" s="4">
        <f>tblData[[#This Row],[Discharge_Date]]-tblData[[#This Row],[Admission_Date]]</f>
        <v>6</v>
      </c>
      <c r="E474" s="2" t="s">
        <v>800</v>
      </c>
      <c r="F474" s="2" t="s">
        <v>812</v>
      </c>
      <c r="G474" s="2" t="s">
        <v>814</v>
      </c>
      <c r="H474" s="2" t="s">
        <v>819</v>
      </c>
      <c r="I474" s="2" t="b">
        <v>0</v>
      </c>
      <c r="K474" s="2">
        <v>80.400000000000006</v>
      </c>
      <c r="L474" s="5">
        <v>22581.86</v>
      </c>
      <c r="M474" s="6">
        <v>0.38100000000000001</v>
      </c>
      <c r="N474" s="5">
        <f>tblData[[#This Row],[Total_Charges_USD]]*tblData[[#This Row],[Quality_Score_Index]]</f>
        <v>8603.6886599999998</v>
      </c>
      <c r="O474" s="2">
        <v>54</v>
      </c>
      <c r="P474" s="2" t="s">
        <v>822</v>
      </c>
      <c r="Q474" s="4">
        <f>IF(AND(tblData[[#This Row],[Readmitted_Flag]]=TRUE,tblData[[#This Row],[Days_to_Readmission]]&lt;=30),1,0)</f>
        <v>0</v>
      </c>
    </row>
    <row r="475" spans="1:17" x14ac:dyDescent="0.4">
      <c r="A475" s="2" t="s">
        <v>473</v>
      </c>
      <c r="B475" s="3">
        <v>45194</v>
      </c>
      <c r="C475" s="3">
        <v>45198</v>
      </c>
      <c r="D475" s="4">
        <f>tblData[[#This Row],[Discharge_Date]]-tblData[[#This Row],[Admission_Date]]</f>
        <v>4</v>
      </c>
      <c r="E475" s="2" t="s">
        <v>800</v>
      </c>
      <c r="F475" s="2" t="s">
        <v>812</v>
      </c>
      <c r="G475" s="2" t="s">
        <v>816</v>
      </c>
      <c r="H475" s="2" t="s">
        <v>818</v>
      </c>
      <c r="I475" s="2" t="b">
        <v>0</v>
      </c>
      <c r="K475" s="2">
        <v>84.5</v>
      </c>
      <c r="L475" s="5">
        <v>28153.8</v>
      </c>
      <c r="M475" s="6">
        <v>0.64500000000000002</v>
      </c>
      <c r="N475" s="5">
        <f>tblData[[#This Row],[Total_Charges_USD]]*tblData[[#This Row],[Quality_Score_Index]]</f>
        <v>18159.201000000001</v>
      </c>
      <c r="O475" s="2">
        <v>51</v>
      </c>
      <c r="P475" s="2" t="s">
        <v>822</v>
      </c>
      <c r="Q475" s="4">
        <f>IF(AND(tblData[[#This Row],[Readmitted_Flag]]=TRUE,tblData[[#This Row],[Days_to_Readmission]]&lt;=30),1,0)</f>
        <v>0</v>
      </c>
    </row>
    <row r="476" spans="1:17" x14ac:dyDescent="0.4">
      <c r="A476" s="2" t="s">
        <v>474</v>
      </c>
      <c r="B476" s="3">
        <v>45193</v>
      </c>
      <c r="C476" s="3">
        <v>45200</v>
      </c>
      <c r="D476" s="4">
        <f>tblData[[#This Row],[Discharge_Date]]-tblData[[#This Row],[Admission_Date]]</f>
        <v>7</v>
      </c>
      <c r="E476" s="2" t="s">
        <v>800</v>
      </c>
      <c r="F476" s="2" t="s">
        <v>811</v>
      </c>
      <c r="G476" s="2" t="s">
        <v>814</v>
      </c>
      <c r="H476" s="2" t="s">
        <v>819</v>
      </c>
      <c r="I476" s="2" t="b">
        <v>0</v>
      </c>
      <c r="K476" s="2">
        <v>79.7</v>
      </c>
      <c r="L476" s="5">
        <v>13180.81</v>
      </c>
      <c r="M476" s="6">
        <v>0.57799999999999996</v>
      </c>
      <c r="N476" s="5">
        <f>tblData[[#This Row],[Total_Charges_USD]]*tblData[[#This Row],[Quality_Score_Index]]</f>
        <v>7618.5081799999989</v>
      </c>
      <c r="O476" s="2">
        <v>68</v>
      </c>
      <c r="P476" s="2" t="s">
        <v>822</v>
      </c>
      <c r="Q476" s="4">
        <f>IF(AND(tblData[[#This Row],[Readmitted_Flag]]=TRUE,tblData[[#This Row],[Days_to_Readmission]]&lt;=30),1,0)</f>
        <v>0</v>
      </c>
    </row>
    <row r="477" spans="1:17" x14ac:dyDescent="0.4">
      <c r="A477" s="2" t="s">
        <v>475</v>
      </c>
      <c r="B477" s="3">
        <v>45335</v>
      </c>
      <c r="C477" s="3">
        <v>45340</v>
      </c>
      <c r="D477" s="4">
        <f>tblData[[#This Row],[Discharge_Date]]-tblData[[#This Row],[Admission_Date]]</f>
        <v>5</v>
      </c>
      <c r="E477" s="2" t="s">
        <v>805</v>
      </c>
      <c r="F477" s="2" t="s">
        <v>811</v>
      </c>
      <c r="G477" s="2" t="s">
        <v>814</v>
      </c>
      <c r="H477" s="2" t="s">
        <v>820</v>
      </c>
      <c r="I477" s="2" t="b">
        <v>0</v>
      </c>
      <c r="K477" s="2">
        <v>97.1</v>
      </c>
      <c r="L477" s="5">
        <v>21977.13</v>
      </c>
      <c r="M477" s="6">
        <v>0.42499999999999999</v>
      </c>
      <c r="N477" s="5">
        <f>tblData[[#This Row],[Total_Charges_USD]]*tblData[[#This Row],[Quality_Score_Index]]</f>
        <v>9340.2802499999998</v>
      </c>
      <c r="O477" s="2">
        <v>51</v>
      </c>
      <c r="P477" s="2" t="s">
        <v>823</v>
      </c>
      <c r="Q477" s="4">
        <f>IF(AND(tblData[[#This Row],[Readmitted_Flag]]=TRUE,tblData[[#This Row],[Days_to_Readmission]]&lt;=30),1,0)</f>
        <v>0</v>
      </c>
    </row>
    <row r="478" spans="1:17" x14ac:dyDescent="0.4">
      <c r="A478" s="2" t="s">
        <v>476</v>
      </c>
      <c r="B478" s="3">
        <v>45446</v>
      </c>
      <c r="C478" s="3">
        <v>45450</v>
      </c>
      <c r="D478" s="4">
        <f>tblData[[#This Row],[Discharge_Date]]-tblData[[#This Row],[Admission_Date]]</f>
        <v>4</v>
      </c>
      <c r="E478" s="2" t="s">
        <v>801</v>
      </c>
      <c r="F478" s="2" t="s">
        <v>810</v>
      </c>
      <c r="G478" s="2" t="s">
        <v>814</v>
      </c>
      <c r="H478" s="2" t="s">
        <v>820</v>
      </c>
      <c r="I478" s="2" t="b">
        <v>0</v>
      </c>
      <c r="K478" s="2">
        <v>85.3</v>
      </c>
      <c r="L478" s="5">
        <v>25331.63</v>
      </c>
      <c r="M478" s="6">
        <v>0.51300000000000001</v>
      </c>
      <c r="N478" s="5">
        <f>tblData[[#This Row],[Total_Charges_USD]]*tblData[[#This Row],[Quality_Score_Index]]</f>
        <v>12995.126190000001</v>
      </c>
      <c r="O478" s="2">
        <v>69</v>
      </c>
      <c r="P478" s="2" t="s">
        <v>823</v>
      </c>
      <c r="Q478" s="4">
        <f>IF(AND(tblData[[#This Row],[Readmitted_Flag]]=TRUE,tblData[[#This Row],[Days_to_Readmission]]&lt;=30),1,0)</f>
        <v>0</v>
      </c>
    </row>
    <row r="479" spans="1:17" x14ac:dyDescent="0.4">
      <c r="A479" s="2" t="s">
        <v>477</v>
      </c>
      <c r="B479" s="3">
        <v>45102</v>
      </c>
      <c r="C479" s="3">
        <v>45107</v>
      </c>
      <c r="D479" s="4">
        <f>tblData[[#This Row],[Discharge_Date]]-tblData[[#This Row],[Admission_Date]]</f>
        <v>5</v>
      </c>
      <c r="E479" s="2" t="s">
        <v>802</v>
      </c>
      <c r="F479" s="2" t="s">
        <v>809</v>
      </c>
      <c r="G479" s="2" t="s">
        <v>815</v>
      </c>
      <c r="H479" s="2" t="s">
        <v>818</v>
      </c>
      <c r="I479" s="2" t="b">
        <v>0</v>
      </c>
      <c r="K479" s="2">
        <v>85.2</v>
      </c>
      <c r="L479" s="5">
        <v>17826.099999999999</v>
      </c>
      <c r="M479" s="6">
        <v>0.47499999999999998</v>
      </c>
      <c r="N479" s="5">
        <f>tblData[[#This Row],[Total_Charges_USD]]*tblData[[#This Row],[Quality_Score_Index]]</f>
        <v>8467.3974999999991</v>
      </c>
      <c r="O479" s="2">
        <v>93</v>
      </c>
      <c r="P479" s="2" t="s">
        <v>822</v>
      </c>
      <c r="Q479" s="4">
        <f>IF(AND(tblData[[#This Row],[Readmitted_Flag]]=TRUE,tblData[[#This Row],[Days_to_Readmission]]&lt;=30),1,0)</f>
        <v>0</v>
      </c>
    </row>
    <row r="480" spans="1:17" x14ac:dyDescent="0.4">
      <c r="A480" s="2" t="s">
        <v>478</v>
      </c>
      <c r="B480" s="3">
        <v>45136</v>
      </c>
      <c r="C480" s="3">
        <v>45143</v>
      </c>
      <c r="D480" s="4">
        <f>tblData[[#This Row],[Discharge_Date]]-tblData[[#This Row],[Admission_Date]]</f>
        <v>7</v>
      </c>
      <c r="E480" s="2" t="s">
        <v>801</v>
      </c>
      <c r="F480" s="2" t="s">
        <v>810</v>
      </c>
      <c r="G480" s="2" t="s">
        <v>814</v>
      </c>
      <c r="H480" s="2" t="s">
        <v>819</v>
      </c>
      <c r="I480" s="2" t="b">
        <v>0</v>
      </c>
      <c r="K480" s="2">
        <v>84.6</v>
      </c>
      <c r="L480" s="5">
        <v>29410.51</v>
      </c>
      <c r="M480" s="6">
        <v>0.5</v>
      </c>
      <c r="N480" s="5">
        <f>tblData[[#This Row],[Total_Charges_USD]]*tblData[[#This Row],[Quality_Score_Index]]</f>
        <v>14705.254999999999</v>
      </c>
      <c r="O480" s="2">
        <v>58</v>
      </c>
      <c r="P480" s="2" t="s">
        <v>823</v>
      </c>
      <c r="Q480" s="4">
        <f>IF(AND(tblData[[#This Row],[Readmitted_Flag]]=TRUE,tblData[[#This Row],[Days_to_Readmission]]&lt;=30),1,0)</f>
        <v>0</v>
      </c>
    </row>
    <row r="481" spans="1:17" x14ac:dyDescent="0.4">
      <c r="A481" s="2" t="s">
        <v>479</v>
      </c>
      <c r="B481" s="3">
        <v>44993</v>
      </c>
      <c r="C481" s="3">
        <v>45005</v>
      </c>
      <c r="D481" s="4">
        <f>tblData[[#This Row],[Discharge_Date]]-tblData[[#This Row],[Admission_Date]]</f>
        <v>12</v>
      </c>
      <c r="E481" s="2" t="s">
        <v>804</v>
      </c>
      <c r="F481" s="2" t="s">
        <v>809</v>
      </c>
      <c r="G481" s="2" t="s">
        <v>814</v>
      </c>
      <c r="H481" s="2" t="s">
        <v>818</v>
      </c>
      <c r="I481" s="2" t="b">
        <v>0</v>
      </c>
      <c r="K481" s="2">
        <v>100</v>
      </c>
      <c r="L481" s="5">
        <v>5362.48</v>
      </c>
      <c r="M481" s="6">
        <v>0.46400000000000002</v>
      </c>
      <c r="N481" s="5">
        <f>tblData[[#This Row],[Total_Charges_USD]]*tblData[[#This Row],[Quality_Score_Index]]</f>
        <v>2488.1907200000001</v>
      </c>
      <c r="O481" s="2">
        <v>52</v>
      </c>
      <c r="P481" s="2" t="s">
        <v>822</v>
      </c>
      <c r="Q481" s="4">
        <f>IF(AND(tblData[[#This Row],[Readmitted_Flag]]=TRUE,tblData[[#This Row],[Days_to_Readmission]]&lt;=30),1,0)</f>
        <v>0</v>
      </c>
    </row>
    <row r="482" spans="1:17" x14ac:dyDescent="0.4">
      <c r="A482" s="2" t="s">
        <v>480</v>
      </c>
      <c r="B482" s="3">
        <v>45510</v>
      </c>
      <c r="C482" s="3">
        <v>45513</v>
      </c>
      <c r="D482" s="4">
        <f>tblData[[#This Row],[Discharge_Date]]-tblData[[#This Row],[Admission_Date]]</f>
        <v>3</v>
      </c>
      <c r="E482" s="2" t="s">
        <v>802</v>
      </c>
      <c r="F482" s="2" t="s">
        <v>807</v>
      </c>
      <c r="G482" s="2" t="s">
        <v>817</v>
      </c>
      <c r="H482" s="2" t="s">
        <v>820</v>
      </c>
      <c r="I482" s="2" t="b">
        <v>1</v>
      </c>
      <c r="J482" s="2">
        <v>45</v>
      </c>
      <c r="K482" s="2">
        <v>85</v>
      </c>
      <c r="L482" s="5">
        <v>10155.42</v>
      </c>
      <c r="M482" s="6">
        <v>0.39</v>
      </c>
      <c r="N482" s="5">
        <f>tblData[[#This Row],[Total_Charges_USD]]*tblData[[#This Row],[Quality_Score_Index]]</f>
        <v>3960.6138000000001</v>
      </c>
      <c r="O482" s="2">
        <v>57</v>
      </c>
      <c r="P482" s="2" t="s">
        <v>822</v>
      </c>
      <c r="Q482" s="4">
        <f>IF(AND(tblData[[#This Row],[Readmitted_Flag]]=TRUE,tblData[[#This Row],[Days_to_Readmission]]&lt;=30),1,0)</f>
        <v>0</v>
      </c>
    </row>
    <row r="483" spans="1:17" x14ac:dyDescent="0.4">
      <c r="A483" s="2" t="s">
        <v>481</v>
      </c>
      <c r="B483" s="3">
        <v>45544</v>
      </c>
      <c r="C483" s="3">
        <v>45550</v>
      </c>
      <c r="D483" s="4">
        <f>tblData[[#This Row],[Discharge_Date]]-tblData[[#This Row],[Admission_Date]]</f>
        <v>6</v>
      </c>
      <c r="E483" s="2" t="s">
        <v>802</v>
      </c>
      <c r="F483" s="2" t="s">
        <v>807</v>
      </c>
      <c r="G483" s="2" t="s">
        <v>816</v>
      </c>
      <c r="H483" s="2" t="s">
        <v>818</v>
      </c>
      <c r="I483" s="2" t="b">
        <v>0</v>
      </c>
      <c r="K483" s="2">
        <v>80.3</v>
      </c>
      <c r="L483" s="5">
        <v>37659.79</v>
      </c>
      <c r="M483" s="6">
        <v>0.38300000000000001</v>
      </c>
      <c r="N483" s="5">
        <f>tblData[[#This Row],[Total_Charges_USD]]*tblData[[#This Row],[Quality_Score_Index]]</f>
        <v>14423.699570000001</v>
      </c>
      <c r="O483" s="2">
        <v>81</v>
      </c>
      <c r="P483" s="2" t="s">
        <v>823</v>
      </c>
      <c r="Q483" s="4">
        <f>IF(AND(tblData[[#This Row],[Readmitted_Flag]]=TRUE,tblData[[#This Row],[Days_to_Readmission]]&lt;=30),1,0)</f>
        <v>0</v>
      </c>
    </row>
    <row r="484" spans="1:17" x14ac:dyDescent="0.4">
      <c r="A484" s="2" t="s">
        <v>482</v>
      </c>
      <c r="B484" s="3">
        <v>45049</v>
      </c>
      <c r="C484" s="3">
        <v>45056</v>
      </c>
      <c r="D484" s="4">
        <f>tblData[[#This Row],[Discharge_Date]]-tblData[[#This Row],[Admission_Date]]</f>
        <v>7</v>
      </c>
      <c r="E484" s="2" t="s">
        <v>802</v>
      </c>
      <c r="F484" s="2" t="s">
        <v>811</v>
      </c>
      <c r="G484" s="2" t="s">
        <v>814</v>
      </c>
      <c r="H484" s="2" t="s">
        <v>819</v>
      </c>
      <c r="I484" s="2" t="b">
        <v>0</v>
      </c>
      <c r="K484" s="2">
        <v>80.400000000000006</v>
      </c>
      <c r="L484" s="5">
        <v>4920.04</v>
      </c>
      <c r="M484" s="6">
        <v>0.50800000000000001</v>
      </c>
      <c r="N484" s="5">
        <f>tblData[[#This Row],[Total_Charges_USD]]*tblData[[#This Row],[Quality_Score_Index]]</f>
        <v>2499.3803200000002</v>
      </c>
      <c r="O484" s="2">
        <v>75</v>
      </c>
      <c r="P484" s="2" t="s">
        <v>823</v>
      </c>
      <c r="Q484" s="4">
        <f>IF(AND(tblData[[#This Row],[Readmitted_Flag]]=TRUE,tblData[[#This Row],[Days_to_Readmission]]&lt;=30),1,0)</f>
        <v>0</v>
      </c>
    </row>
    <row r="485" spans="1:17" x14ac:dyDescent="0.4">
      <c r="A485" s="2" t="s">
        <v>483</v>
      </c>
      <c r="B485" s="3">
        <v>45567</v>
      </c>
      <c r="C485" s="3">
        <v>45570</v>
      </c>
      <c r="D485" s="4">
        <f>tblData[[#This Row],[Discharge_Date]]-tblData[[#This Row],[Admission_Date]]</f>
        <v>3</v>
      </c>
      <c r="E485" s="2" t="s">
        <v>800</v>
      </c>
      <c r="F485" s="2" t="s">
        <v>807</v>
      </c>
      <c r="G485" s="2" t="s">
        <v>816</v>
      </c>
      <c r="H485" s="2" t="s">
        <v>818</v>
      </c>
      <c r="I485" s="2" t="b">
        <v>1</v>
      </c>
      <c r="J485" s="2">
        <v>21</v>
      </c>
      <c r="K485" s="2">
        <v>93.8</v>
      </c>
      <c r="L485" s="5">
        <v>36217.800000000003</v>
      </c>
      <c r="M485" s="6">
        <v>0.38300000000000001</v>
      </c>
      <c r="N485" s="5">
        <f>tblData[[#This Row],[Total_Charges_USD]]*tblData[[#This Row],[Quality_Score_Index]]</f>
        <v>13871.417400000002</v>
      </c>
      <c r="O485" s="2">
        <v>56</v>
      </c>
      <c r="P485" s="2" t="s">
        <v>823</v>
      </c>
      <c r="Q485" s="4">
        <f>IF(AND(tblData[[#This Row],[Readmitted_Flag]]=TRUE,tblData[[#This Row],[Days_to_Readmission]]&lt;=30),1,0)</f>
        <v>1</v>
      </c>
    </row>
    <row r="486" spans="1:17" x14ac:dyDescent="0.4">
      <c r="A486" s="2" t="s">
        <v>484</v>
      </c>
      <c r="B486" s="3">
        <v>45019</v>
      </c>
      <c r="C486" s="3">
        <v>45028</v>
      </c>
      <c r="D486" s="4">
        <f>tblData[[#This Row],[Discharge_Date]]-tblData[[#This Row],[Admission_Date]]</f>
        <v>9</v>
      </c>
      <c r="E486" s="2" t="s">
        <v>804</v>
      </c>
      <c r="F486" s="2" t="s">
        <v>810</v>
      </c>
      <c r="G486" s="2" t="s">
        <v>814</v>
      </c>
      <c r="H486" s="2" t="s">
        <v>820</v>
      </c>
      <c r="I486" s="2" t="b">
        <v>0</v>
      </c>
      <c r="K486" s="2">
        <v>84.2</v>
      </c>
      <c r="L486" s="5">
        <v>34718.639999999999</v>
      </c>
      <c r="M486" s="6">
        <v>0.52</v>
      </c>
      <c r="N486" s="5">
        <f>tblData[[#This Row],[Total_Charges_USD]]*tblData[[#This Row],[Quality_Score_Index]]</f>
        <v>18053.692800000001</v>
      </c>
      <c r="O486" s="2">
        <v>42</v>
      </c>
      <c r="P486" s="2" t="s">
        <v>823</v>
      </c>
      <c r="Q486" s="4">
        <f>IF(AND(tblData[[#This Row],[Readmitted_Flag]]=TRUE,tblData[[#This Row],[Days_to_Readmission]]&lt;=30),1,0)</f>
        <v>0</v>
      </c>
    </row>
    <row r="487" spans="1:17" x14ac:dyDescent="0.4">
      <c r="A487" s="2" t="s">
        <v>485</v>
      </c>
      <c r="B487" s="3">
        <v>45455</v>
      </c>
      <c r="C487" s="3">
        <v>45460</v>
      </c>
      <c r="D487" s="4">
        <f>tblData[[#This Row],[Discharge_Date]]-tblData[[#This Row],[Admission_Date]]</f>
        <v>5</v>
      </c>
      <c r="E487" s="2" t="s">
        <v>800</v>
      </c>
      <c r="F487" s="2" t="s">
        <v>810</v>
      </c>
      <c r="G487" s="2" t="s">
        <v>817</v>
      </c>
      <c r="H487" s="2" t="s">
        <v>820</v>
      </c>
      <c r="I487" s="2" t="b">
        <v>0</v>
      </c>
      <c r="K487" s="2">
        <v>77.2</v>
      </c>
      <c r="L487" s="5">
        <v>34592.86</v>
      </c>
      <c r="M487" s="6">
        <v>0.442</v>
      </c>
      <c r="N487" s="5">
        <f>tblData[[#This Row],[Total_Charges_USD]]*tblData[[#This Row],[Quality_Score_Index]]</f>
        <v>15290.04412</v>
      </c>
      <c r="O487" s="2">
        <v>69</v>
      </c>
      <c r="P487" s="2" t="s">
        <v>823</v>
      </c>
      <c r="Q487" s="4">
        <f>IF(AND(tblData[[#This Row],[Readmitted_Flag]]=TRUE,tblData[[#This Row],[Days_to_Readmission]]&lt;=30),1,0)</f>
        <v>0</v>
      </c>
    </row>
    <row r="488" spans="1:17" x14ac:dyDescent="0.4">
      <c r="A488" s="2" t="s">
        <v>486</v>
      </c>
      <c r="B488" s="3">
        <v>45217</v>
      </c>
      <c r="C488" s="3">
        <v>45227</v>
      </c>
      <c r="D488" s="4">
        <f>tblData[[#This Row],[Discharge_Date]]-tblData[[#This Row],[Admission_Date]]</f>
        <v>10</v>
      </c>
      <c r="E488" s="2" t="s">
        <v>806</v>
      </c>
      <c r="F488" s="2" t="s">
        <v>809</v>
      </c>
      <c r="G488" s="2" t="s">
        <v>813</v>
      </c>
      <c r="H488" s="2" t="s">
        <v>818</v>
      </c>
      <c r="I488" s="2" t="b">
        <v>0</v>
      </c>
      <c r="K488" s="2">
        <v>82.6</v>
      </c>
      <c r="L488" s="5">
        <v>37204.92</v>
      </c>
      <c r="M488" s="6">
        <v>0.57199999999999995</v>
      </c>
      <c r="N488" s="5">
        <f>tblData[[#This Row],[Total_Charges_USD]]*tblData[[#This Row],[Quality_Score_Index]]</f>
        <v>21281.214239999998</v>
      </c>
      <c r="O488" s="2">
        <v>36</v>
      </c>
      <c r="P488" s="2" t="s">
        <v>822</v>
      </c>
      <c r="Q488" s="4">
        <f>IF(AND(tblData[[#This Row],[Readmitted_Flag]]=TRUE,tblData[[#This Row],[Days_to_Readmission]]&lt;=30),1,0)</f>
        <v>0</v>
      </c>
    </row>
    <row r="489" spans="1:17" x14ac:dyDescent="0.4">
      <c r="A489" s="2" t="s">
        <v>487</v>
      </c>
      <c r="B489" s="3">
        <v>45252</v>
      </c>
      <c r="C489" s="3">
        <v>45259</v>
      </c>
      <c r="D489" s="4">
        <f>tblData[[#This Row],[Discharge_Date]]-tblData[[#This Row],[Admission_Date]]</f>
        <v>7</v>
      </c>
      <c r="E489" s="2" t="s">
        <v>803</v>
      </c>
      <c r="F489" s="2" t="s">
        <v>812</v>
      </c>
      <c r="G489" s="2" t="s">
        <v>813</v>
      </c>
      <c r="H489" s="2" t="s">
        <v>820</v>
      </c>
      <c r="I489" s="2" t="b">
        <v>1</v>
      </c>
      <c r="J489" s="2">
        <v>30</v>
      </c>
      <c r="K489" s="2">
        <v>75.8</v>
      </c>
      <c r="L489" s="5">
        <v>24486.63</v>
      </c>
      <c r="M489" s="6">
        <v>0.60799999999999998</v>
      </c>
      <c r="N489" s="5">
        <f>tblData[[#This Row],[Total_Charges_USD]]*tblData[[#This Row],[Quality_Score_Index]]</f>
        <v>14887.87104</v>
      </c>
      <c r="O489" s="2">
        <v>55</v>
      </c>
      <c r="P489" s="2" t="s">
        <v>822</v>
      </c>
      <c r="Q489" s="4">
        <f>IF(AND(tblData[[#This Row],[Readmitted_Flag]]=TRUE,tblData[[#This Row],[Days_to_Readmission]]&lt;=30),1,0)</f>
        <v>1</v>
      </c>
    </row>
    <row r="490" spans="1:17" x14ac:dyDescent="0.4">
      <c r="A490" s="2" t="s">
        <v>488</v>
      </c>
      <c r="B490" s="3">
        <v>45607</v>
      </c>
      <c r="C490" s="3">
        <v>45614</v>
      </c>
      <c r="D490" s="4">
        <f>tblData[[#This Row],[Discharge_Date]]-tblData[[#This Row],[Admission_Date]]</f>
        <v>7</v>
      </c>
      <c r="E490" s="2" t="s">
        <v>806</v>
      </c>
      <c r="F490" s="2" t="s">
        <v>810</v>
      </c>
      <c r="G490" s="2" t="s">
        <v>814</v>
      </c>
      <c r="H490" s="2" t="s">
        <v>820</v>
      </c>
      <c r="I490" s="2" t="b">
        <v>0</v>
      </c>
      <c r="K490" s="2">
        <v>94.4</v>
      </c>
      <c r="L490" s="5">
        <v>35712.199999999997</v>
      </c>
      <c r="M490" s="6">
        <v>0.623</v>
      </c>
      <c r="N490" s="5">
        <f>tblData[[#This Row],[Total_Charges_USD]]*tblData[[#This Row],[Quality_Score_Index]]</f>
        <v>22248.700599999996</v>
      </c>
      <c r="O490" s="2">
        <v>37</v>
      </c>
      <c r="P490" s="2" t="s">
        <v>823</v>
      </c>
      <c r="Q490" s="4">
        <f>IF(AND(tblData[[#This Row],[Readmitted_Flag]]=TRUE,tblData[[#This Row],[Days_to_Readmission]]&lt;=30),1,0)</f>
        <v>0</v>
      </c>
    </row>
    <row r="491" spans="1:17" x14ac:dyDescent="0.4">
      <c r="A491" s="2" t="s">
        <v>489</v>
      </c>
      <c r="B491" s="3">
        <v>45418</v>
      </c>
      <c r="C491" s="3">
        <v>45423</v>
      </c>
      <c r="D491" s="4">
        <f>tblData[[#This Row],[Discharge_Date]]-tblData[[#This Row],[Admission_Date]]</f>
        <v>5</v>
      </c>
      <c r="E491" s="2" t="s">
        <v>804</v>
      </c>
      <c r="F491" s="2" t="s">
        <v>808</v>
      </c>
      <c r="G491" s="2" t="s">
        <v>813</v>
      </c>
      <c r="H491" s="2" t="s">
        <v>818</v>
      </c>
      <c r="I491" s="2" t="b">
        <v>0</v>
      </c>
      <c r="K491" s="2">
        <v>86.5</v>
      </c>
      <c r="L491" s="5">
        <v>37538.39</v>
      </c>
      <c r="M491" s="6">
        <v>0.55900000000000005</v>
      </c>
      <c r="N491" s="5">
        <f>tblData[[#This Row],[Total_Charges_USD]]*tblData[[#This Row],[Quality_Score_Index]]</f>
        <v>20983.960010000003</v>
      </c>
      <c r="O491" s="2">
        <v>43</v>
      </c>
      <c r="P491" s="2" t="s">
        <v>823</v>
      </c>
      <c r="Q491" s="4">
        <f>IF(AND(tblData[[#This Row],[Readmitted_Flag]]=TRUE,tblData[[#This Row],[Days_to_Readmission]]&lt;=30),1,0)</f>
        <v>0</v>
      </c>
    </row>
    <row r="492" spans="1:17" x14ac:dyDescent="0.4">
      <c r="A492" s="2" t="s">
        <v>490</v>
      </c>
      <c r="B492" s="3">
        <v>45280</v>
      </c>
      <c r="C492" s="3">
        <v>45286</v>
      </c>
      <c r="D492" s="4">
        <f>tblData[[#This Row],[Discharge_Date]]-tblData[[#This Row],[Admission_Date]]</f>
        <v>6</v>
      </c>
      <c r="E492" s="2" t="s">
        <v>804</v>
      </c>
      <c r="F492" s="2" t="s">
        <v>810</v>
      </c>
      <c r="G492" s="2" t="s">
        <v>814</v>
      </c>
      <c r="H492" s="2" t="s">
        <v>818</v>
      </c>
      <c r="I492" s="2" t="b">
        <v>0</v>
      </c>
      <c r="K492" s="2">
        <v>85</v>
      </c>
      <c r="L492" s="5">
        <v>28053.55</v>
      </c>
      <c r="M492" s="6">
        <v>0.53600000000000003</v>
      </c>
      <c r="N492" s="5">
        <f>tblData[[#This Row],[Total_Charges_USD]]*tblData[[#This Row],[Quality_Score_Index]]</f>
        <v>15036.702800000001</v>
      </c>
      <c r="O492" s="2">
        <v>74</v>
      </c>
      <c r="P492" s="2" t="s">
        <v>823</v>
      </c>
      <c r="Q492" s="4">
        <f>IF(AND(tblData[[#This Row],[Readmitted_Flag]]=TRUE,tblData[[#This Row],[Days_to_Readmission]]&lt;=30),1,0)</f>
        <v>0</v>
      </c>
    </row>
    <row r="493" spans="1:17" x14ac:dyDescent="0.4">
      <c r="A493" s="2" t="s">
        <v>491</v>
      </c>
      <c r="B493" s="3">
        <v>45450</v>
      </c>
      <c r="C493" s="3">
        <v>45454</v>
      </c>
      <c r="D493" s="4">
        <f>tblData[[#This Row],[Discharge_Date]]-tblData[[#This Row],[Admission_Date]]</f>
        <v>4</v>
      </c>
      <c r="E493" s="2" t="s">
        <v>801</v>
      </c>
      <c r="F493" s="2" t="s">
        <v>811</v>
      </c>
      <c r="G493" s="2" t="s">
        <v>814</v>
      </c>
      <c r="H493" s="2" t="s">
        <v>820</v>
      </c>
      <c r="I493" s="2" t="b">
        <v>0</v>
      </c>
      <c r="K493" s="2">
        <v>67.2</v>
      </c>
      <c r="L493" s="5">
        <v>27071.47</v>
      </c>
      <c r="M493" s="6">
        <v>0.47299999999999998</v>
      </c>
      <c r="N493" s="5">
        <f>tblData[[#This Row],[Total_Charges_USD]]*tblData[[#This Row],[Quality_Score_Index]]</f>
        <v>12804.80531</v>
      </c>
      <c r="O493" s="2">
        <v>59</v>
      </c>
      <c r="P493" s="2" t="s">
        <v>822</v>
      </c>
      <c r="Q493" s="4">
        <f>IF(AND(tblData[[#This Row],[Readmitted_Flag]]=TRUE,tblData[[#This Row],[Days_to_Readmission]]&lt;=30),1,0)</f>
        <v>0</v>
      </c>
    </row>
    <row r="494" spans="1:17" x14ac:dyDescent="0.4">
      <c r="A494" s="2" t="s">
        <v>492</v>
      </c>
      <c r="B494" s="3">
        <v>44933</v>
      </c>
      <c r="C494" s="3">
        <v>44936</v>
      </c>
      <c r="D494" s="4">
        <f>tblData[[#This Row],[Discharge_Date]]-tblData[[#This Row],[Admission_Date]]</f>
        <v>3</v>
      </c>
      <c r="E494" s="2" t="s">
        <v>805</v>
      </c>
      <c r="F494" s="2" t="s">
        <v>811</v>
      </c>
      <c r="G494" s="2" t="s">
        <v>816</v>
      </c>
      <c r="H494" s="2" t="s">
        <v>818</v>
      </c>
      <c r="I494" s="2" t="b">
        <v>1</v>
      </c>
      <c r="J494" s="2">
        <v>7</v>
      </c>
      <c r="K494" s="2">
        <v>79.2</v>
      </c>
      <c r="L494" s="5">
        <v>28438.29</v>
      </c>
      <c r="M494" s="6">
        <v>0.68200000000000005</v>
      </c>
      <c r="N494" s="5">
        <f>tblData[[#This Row],[Total_Charges_USD]]*tblData[[#This Row],[Quality_Score_Index]]</f>
        <v>19394.913780000003</v>
      </c>
      <c r="O494" s="2">
        <v>63</v>
      </c>
      <c r="P494" s="2" t="s">
        <v>822</v>
      </c>
      <c r="Q494" s="4">
        <f>IF(AND(tblData[[#This Row],[Readmitted_Flag]]=TRUE,tblData[[#This Row],[Days_to_Readmission]]&lt;=30),1,0)</f>
        <v>1</v>
      </c>
    </row>
    <row r="495" spans="1:17" x14ac:dyDescent="0.4">
      <c r="A495" s="2" t="s">
        <v>493</v>
      </c>
      <c r="B495" s="3">
        <v>45032</v>
      </c>
      <c r="C495" s="3">
        <v>45036</v>
      </c>
      <c r="D495" s="4">
        <f>tblData[[#This Row],[Discharge_Date]]-tblData[[#This Row],[Admission_Date]]</f>
        <v>4</v>
      </c>
      <c r="E495" s="2" t="s">
        <v>801</v>
      </c>
      <c r="F495" s="2" t="s">
        <v>807</v>
      </c>
      <c r="G495" s="2" t="s">
        <v>815</v>
      </c>
      <c r="H495" s="2" t="s">
        <v>818</v>
      </c>
      <c r="I495" s="2" t="b">
        <v>0</v>
      </c>
      <c r="K495" s="2">
        <v>90.3</v>
      </c>
      <c r="L495" s="5">
        <v>37226.68</v>
      </c>
      <c r="M495" s="6">
        <v>0.63600000000000001</v>
      </c>
      <c r="N495" s="5">
        <f>tblData[[#This Row],[Total_Charges_USD]]*tblData[[#This Row],[Quality_Score_Index]]</f>
        <v>23676.16848</v>
      </c>
      <c r="O495" s="2">
        <v>44</v>
      </c>
      <c r="P495" s="2" t="s">
        <v>823</v>
      </c>
      <c r="Q495" s="4">
        <f>IF(AND(tblData[[#This Row],[Readmitted_Flag]]=TRUE,tblData[[#This Row],[Days_to_Readmission]]&lt;=30),1,0)</f>
        <v>0</v>
      </c>
    </row>
    <row r="496" spans="1:17" x14ac:dyDescent="0.4">
      <c r="A496" s="2" t="s">
        <v>494</v>
      </c>
      <c r="B496" s="3">
        <v>45458</v>
      </c>
      <c r="C496" s="3">
        <v>45466</v>
      </c>
      <c r="D496" s="4">
        <f>tblData[[#This Row],[Discharge_Date]]-tblData[[#This Row],[Admission_Date]]</f>
        <v>8</v>
      </c>
      <c r="E496" s="2" t="s">
        <v>800</v>
      </c>
      <c r="F496" s="2" t="s">
        <v>811</v>
      </c>
      <c r="G496" s="2" t="s">
        <v>814</v>
      </c>
      <c r="H496" s="2" t="s">
        <v>820</v>
      </c>
      <c r="I496" s="2" t="b">
        <v>0</v>
      </c>
      <c r="K496" s="2">
        <v>88.2</v>
      </c>
      <c r="L496" s="5">
        <v>7165.56</v>
      </c>
      <c r="M496" s="6">
        <v>0.66300000000000003</v>
      </c>
      <c r="N496" s="5">
        <f>tblData[[#This Row],[Total_Charges_USD]]*tblData[[#This Row],[Quality_Score_Index]]</f>
        <v>4750.7662800000007</v>
      </c>
      <c r="O496" s="2">
        <v>62</v>
      </c>
      <c r="P496" s="2" t="s">
        <v>822</v>
      </c>
      <c r="Q496" s="4">
        <f>IF(AND(tblData[[#This Row],[Readmitted_Flag]]=TRUE,tblData[[#This Row],[Days_to_Readmission]]&lt;=30),1,0)</f>
        <v>0</v>
      </c>
    </row>
    <row r="497" spans="1:17" x14ac:dyDescent="0.4">
      <c r="A497" s="2" t="s">
        <v>495</v>
      </c>
      <c r="B497" s="3">
        <v>45271</v>
      </c>
      <c r="C497" s="3">
        <v>45277</v>
      </c>
      <c r="D497" s="4">
        <f>tblData[[#This Row],[Discharge_Date]]-tblData[[#This Row],[Admission_Date]]</f>
        <v>6</v>
      </c>
      <c r="E497" s="2" t="s">
        <v>804</v>
      </c>
      <c r="F497" s="2" t="s">
        <v>811</v>
      </c>
      <c r="G497" s="2" t="s">
        <v>814</v>
      </c>
      <c r="H497" s="2" t="s">
        <v>818</v>
      </c>
      <c r="I497" s="2" t="b">
        <v>0</v>
      </c>
      <c r="K497" s="2">
        <v>77.400000000000006</v>
      </c>
      <c r="L497" s="5">
        <v>38603.01</v>
      </c>
      <c r="M497" s="6">
        <v>0.54600000000000004</v>
      </c>
      <c r="N497" s="5">
        <f>tblData[[#This Row],[Total_Charges_USD]]*tblData[[#This Row],[Quality_Score_Index]]</f>
        <v>21077.243460000002</v>
      </c>
      <c r="O497" s="2">
        <v>68</v>
      </c>
      <c r="P497" s="2" t="s">
        <v>823</v>
      </c>
      <c r="Q497" s="4">
        <f>IF(AND(tblData[[#This Row],[Readmitted_Flag]]=TRUE,tblData[[#This Row],[Days_to_Readmission]]&lt;=30),1,0)</f>
        <v>0</v>
      </c>
    </row>
    <row r="498" spans="1:17" x14ac:dyDescent="0.4">
      <c r="A498" s="2" t="s">
        <v>496</v>
      </c>
      <c r="B498" s="3">
        <v>45647</v>
      </c>
      <c r="C498" s="3">
        <v>45659</v>
      </c>
      <c r="D498" s="4">
        <f>tblData[[#This Row],[Discharge_Date]]-tblData[[#This Row],[Admission_Date]]</f>
        <v>12</v>
      </c>
      <c r="E498" s="2" t="s">
        <v>805</v>
      </c>
      <c r="F498" s="2" t="s">
        <v>809</v>
      </c>
      <c r="G498" s="2" t="s">
        <v>817</v>
      </c>
      <c r="H498" s="2" t="s">
        <v>819</v>
      </c>
      <c r="I498" s="2" t="b">
        <v>0</v>
      </c>
      <c r="K498" s="2">
        <v>89.6</v>
      </c>
      <c r="L498" s="5">
        <v>23254.34</v>
      </c>
      <c r="M498" s="6">
        <v>0.61799999999999999</v>
      </c>
      <c r="N498" s="5">
        <f>tblData[[#This Row],[Total_Charges_USD]]*tblData[[#This Row],[Quality_Score_Index]]</f>
        <v>14371.182119999999</v>
      </c>
      <c r="O498" s="2">
        <v>95</v>
      </c>
      <c r="P498" s="2" t="s">
        <v>822</v>
      </c>
      <c r="Q498" s="4">
        <f>IF(AND(tblData[[#This Row],[Readmitted_Flag]]=TRUE,tblData[[#This Row],[Days_to_Readmission]]&lt;=30),1,0)</f>
        <v>0</v>
      </c>
    </row>
    <row r="499" spans="1:17" x14ac:dyDescent="0.4">
      <c r="A499" s="2" t="s">
        <v>497</v>
      </c>
      <c r="B499" s="3">
        <v>45216</v>
      </c>
      <c r="C499" s="3">
        <v>45221</v>
      </c>
      <c r="D499" s="4">
        <f>tblData[[#This Row],[Discharge_Date]]-tblData[[#This Row],[Admission_Date]]</f>
        <v>5</v>
      </c>
      <c r="E499" s="2" t="s">
        <v>800</v>
      </c>
      <c r="F499" s="2" t="s">
        <v>810</v>
      </c>
      <c r="G499" s="2" t="s">
        <v>814</v>
      </c>
      <c r="H499" s="2" t="s">
        <v>820</v>
      </c>
      <c r="I499" s="2" t="b">
        <v>0</v>
      </c>
      <c r="K499" s="2">
        <v>86.6</v>
      </c>
      <c r="L499" s="5">
        <v>18320.55</v>
      </c>
      <c r="M499" s="6">
        <v>0.55000000000000004</v>
      </c>
      <c r="N499" s="5">
        <f>tblData[[#This Row],[Total_Charges_USD]]*tblData[[#This Row],[Quality_Score_Index]]</f>
        <v>10076.3025</v>
      </c>
      <c r="O499" s="2">
        <v>89</v>
      </c>
      <c r="P499" s="2" t="s">
        <v>823</v>
      </c>
      <c r="Q499" s="4">
        <f>IF(AND(tblData[[#This Row],[Readmitted_Flag]]=TRUE,tblData[[#This Row],[Days_to_Readmission]]&lt;=30),1,0)</f>
        <v>0</v>
      </c>
    </row>
    <row r="500" spans="1:17" x14ac:dyDescent="0.4">
      <c r="A500" s="2" t="s">
        <v>498</v>
      </c>
      <c r="B500" s="3">
        <v>45305</v>
      </c>
      <c r="C500" s="3">
        <v>45310</v>
      </c>
      <c r="D500" s="4">
        <f>tblData[[#This Row],[Discharge_Date]]-tblData[[#This Row],[Admission_Date]]</f>
        <v>5</v>
      </c>
      <c r="E500" s="2" t="s">
        <v>803</v>
      </c>
      <c r="F500" s="2" t="s">
        <v>812</v>
      </c>
      <c r="G500" s="2" t="s">
        <v>816</v>
      </c>
      <c r="H500" s="2" t="s">
        <v>819</v>
      </c>
      <c r="I500" s="2" t="b">
        <v>0</v>
      </c>
      <c r="K500" s="2">
        <v>84</v>
      </c>
      <c r="L500" s="5">
        <v>32595.040000000001</v>
      </c>
      <c r="M500" s="6">
        <v>0.67800000000000005</v>
      </c>
      <c r="N500" s="5">
        <f>tblData[[#This Row],[Total_Charges_USD]]*tblData[[#This Row],[Quality_Score_Index]]</f>
        <v>22099.437120000002</v>
      </c>
      <c r="O500" s="2">
        <v>65</v>
      </c>
      <c r="P500" s="2" t="s">
        <v>823</v>
      </c>
      <c r="Q500" s="4">
        <f>IF(AND(tblData[[#This Row],[Readmitted_Flag]]=TRUE,tblData[[#This Row],[Days_to_Readmission]]&lt;=30),1,0)</f>
        <v>0</v>
      </c>
    </row>
    <row r="501" spans="1:17" x14ac:dyDescent="0.4">
      <c r="A501" s="2" t="s">
        <v>499</v>
      </c>
      <c r="B501" s="3">
        <v>45362</v>
      </c>
      <c r="C501" s="3">
        <v>45369</v>
      </c>
      <c r="D501" s="4">
        <f>tblData[[#This Row],[Discharge_Date]]-tblData[[#This Row],[Admission_Date]]</f>
        <v>7</v>
      </c>
      <c r="E501" s="2" t="s">
        <v>801</v>
      </c>
      <c r="F501" s="2" t="s">
        <v>812</v>
      </c>
      <c r="G501" s="2" t="s">
        <v>813</v>
      </c>
      <c r="H501" s="2" t="s">
        <v>820</v>
      </c>
      <c r="I501" s="2" t="b">
        <v>0</v>
      </c>
      <c r="K501" s="2">
        <v>89.8</v>
      </c>
      <c r="L501" s="5">
        <v>36190.9</v>
      </c>
      <c r="M501" s="6">
        <v>0.64400000000000002</v>
      </c>
      <c r="N501" s="5">
        <f>tblData[[#This Row],[Total_Charges_USD]]*tblData[[#This Row],[Quality_Score_Index]]</f>
        <v>23306.939600000002</v>
      </c>
      <c r="O501" s="2">
        <v>68</v>
      </c>
      <c r="P501" s="2" t="s">
        <v>823</v>
      </c>
      <c r="Q501" s="4">
        <f>IF(AND(tblData[[#This Row],[Readmitted_Flag]]=TRUE,tblData[[#This Row],[Days_to_Readmission]]&lt;=30),1,0)</f>
        <v>0</v>
      </c>
    </row>
    <row r="502" spans="1:17" x14ac:dyDescent="0.4">
      <c r="A502" s="2" t="s">
        <v>500</v>
      </c>
      <c r="B502" s="3">
        <v>45175</v>
      </c>
      <c r="C502" s="3">
        <v>45177</v>
      </c>
      <c r="D502" s="4">
        <f>tblData[[#This Row],[Discharge_Date]]-tblData[[#This Row],[Admission_Date]]</f>
        <v>2</v>
      </c>
      <c r="E502" s="2" t="s">
        <v>800</v>
      </c>
      <c r="F502" s="2" t="s">
        <v>808</v>
      </c>
      <c r="G502" s="2" t="s">
        <v>816</v>
      </c>
      <c r="H502" s="2" t="s">
        <v>818</v>
      </c>
      <c r="I502" s="2" t="b">
        <v>0</v>
      </c>
      <c r="K502" s="2">
        <v>80</v>
      </c>
      <c r="L502" s="5">
        <v>11506.57</v>
      </c>
      <c r="M502" s="6">
        <v>0.45500000000000002</v>
      </c>
      <c r="N502" s="5">
        <f>tblData[[#This Row],[Total_Charges_USD]]*tblData[[#This Row],[Quality_Score_Index]]</f>
        <v>5235.4893499999998</v>
      </c>
      <c r="O502" s="2">
        <v>50</v>
      </c>
      <c r="P502" s="2" t="s">
        <v>823</v>
      </c>
      <c r="Q502" s="4">
        <f>IF(AND(tblData[[#This Row],[Readmitted_Flag]]=TRUE,tblData[[#This Row],[Days_to_Readmission]]&lt;=30),1,0)</f>
        <v>0</v>
      </c>
    </row>
    <row r="503" spans="1:17" x14ac:dyDescent="0.4">
      <c r="A503" s="2" t="s">
        <v>501</v>
      </c>
      <c r="B503" s="3">
        <v>45362</v>
      </c>
      <c r="C503" s="3">
        <v>45369</v>
      </c>
      <c r="D503" s="4">
        <f>tblData[[#This Row],[Discharge_Date]]-tblData[[#This Row],[Admission_Date]]</f>
        <v>7</v>
      </c>
      <c r="E503" s="2" t="s">
        <v>800</v>
      </c>
      <c r="F503" s="2" t="s">
        <v>809</v>
      </c>
      <c r="G503" s="2" t="s">
        <v>814</v>
      </c>
      <c r="H503" s="2" t="s">
        <v>818</v>
      </c>
      <c r="I503" s="2" t="b">
        <v>0</v>
      </c>
      <c r="K503" s="2">
        <v>91.4</v>
      </c>
      <c r="L503" s="5">
        <v>22080.35</v>
      </c>
      <c r="M503" s="6">
        <v>0.51100000000000001</v>
      </c>
      <c r="N503" s="5">
        <f>tblData[[#This Row],[Total_Charges_USD]]*tblData[[#This Row],[Quality_Score_Index]]</f>
        <v>11283.058849999999</v>
      </c>
      <c r="O503" s="2">
        <v>78</v>
      </c>
      <c r="P503" s="2" t="s">
        <v>823</v>
      </c>
      <c r="Q503" s="4">
        <f>IF(AND(tblData[[#This Row],[Readmitted_Flag]]=TRUE,tblData[[#This Row],[Days_to_Readmission]]&lt;=30),1,0)</f>
        <v>0</v>
      </c>
    </row>
    <row r="504" spans="1:17" x14ac:dyDescent="0.4">
      <c r="A504" s="2" t="s">
        <v>502</v>
      </c>
      <c r="B504" s="3">
        <v>45203</v>
      </c>
      <c r="C504" s="3">
        <v>45215</v>
      </c>
      <c r="D504" s="4">
        <f>tblData[[#This Row],[Discharge_Date]]-tblData[[#This Row],[Admission_Date]]</f>
        <v>12</v>
      </c>
      <c r="E504" s="2" t="s">
        <v>802</v>
      </c>
      <c r="F504" s="2" t="s">
        <v>809</v>
      </c>
      <c r="G504" s="2" t="s">
        <v>814</v>
      </c>
      <c r="H504" s="2" t="s">
        <v>818</v>
      </c>
      <c r="I504" s="2" t="b">
        <v>0</v>
      </c>
      <c r="K504" s="2">
        <v>71.900000000000006</v>
      </c>
      <c r="L504" s="5">
        <v>28422.89</v>
      </c>
      <c r="M504" s="6">
        <v>0.58799999999999997</v>
      </c>
      <c r="N504" s="5">
        <f>tblData[[#This Row],[Total_Charges_USD]]*tblData[[#This Row],[Quality_Score_Index]]</f>
        <v>16712.659319999999</v>
      </c>
      <c r="O504" s="2">
        <v>73</v>
      </c>
      <c r="P504" s="2" t="s">
        <v>822</v>
      </c>
      <c r="Q504" s="4">
        <f>IF(AND(tblData[[#This Row],[Readmitted_Flag]]=TRUE,tblData[[#This Row],[Days_to_Readmission]]&lt;=30),1,0)</f>
        <v>0</v>
      </c>
    </row>
    <row r="505" spans="1:17" x14ac:dyDescent="0.4">
      <c r="A505" s="2" t="s">
        <v>503</v>
      </c>
      <c r="B505" s="3">
        <v>45121</v>
      </c>
      <c r="C505" s="3">
        <v>45128</v>
      </c>
      <c r="D505" s="4">
        <f>tblData[[#This Row],[Discharge_Date]]-tblData[[#This Row],[Admission_Date]]</f>
        <v>7</v>
      </c>
      <c r="E505" s="2" t="s">
        <v>806</v>
      </c>
      <c r="F505" s="2" t="s">
        <v>809</v>
      </c>
      <c r="G505" s="2" t="s">
        <v>814</v>
      </c>
      <c r="H505" s="2" t="s">
        <v>820</v>
      </c>
      <c r="I505" s="2" t="b">
        <v>0</v>
      </c>
      <c r="K505" s="2">
        <v>78.7</v>
      </c>
      <c r="L505" s="5">
        <v>7425.39</v>
      </c>
      <c r="M505" s="6">
        <v>0.495</v>
      </c>
      <c r="N505" s="5">
        <f>tblData[[#This Row],[Total_Charges_USD]]*tblData[[#This Row],[Quality_Score_Index]]</f>
        <v>3675.5680500000003</v>
      </c>
      <c r="O505" s="2">
        <v>73</v>
      </c>
      <c r="P505" s="2" t="s">
        <v>823</v>
      </c>
      <c r="Q505" s="4">
        <f>IF(AND(tblData[[#This Row],[Readmitted_Flag]]=TRUE,tblData[[#This Row],[Days_to_Readmission]]&lt;=30),1,0)</f>
        <v>0</v>
      </c>
    </row>
    <row r="506" spans="1:17" x14ac:dyDescent="0.4">
      <c r="A506" s="2" t="s">
        <v>504</v>
      </c>
      <c r="B506" s="3">
        <v>45646</v>
      </c>
      <c r="C506" s="3">
        <v>45651</v>
      </c>
      <c r="D506" s="4">
        <f>tblData[[#This Row],[Discharge_Date]]-tblData[[#This Row],[Admission_Date]]</f>
        <v>5</v>
      </c>
      <c r="E506" s="2" t="s">
        <v>804</v>
      </c>
      <c r="F506" s="2" t="s">
        <v>807</v>
      </c>
      <c r="G506" s="2" t="s">
        <v>814</v>
      </c>
      <c r="H506" s="2" t="s">
        <v>818</v>
      </c>
      <c r="I506" s="2" t="b">
        <v>0</v>
      </c>
      <c r="K506" s="2">
        <v>80.8</v>
      </c>
      <c r="L506" s="5">
        <v>9949.11</v>
      </c>
      <c r="M506" s="6">
        <v>0.65100000000000002</v>
      </c>
      <c r="N506" s="5">
        <f>tblData[[#This Row],[Total_Charges_USD]]*tblData[[#This Row],[Quality_Score_Index]]</f>
        <v>6476.8706100000009</v>
      </c>
      <c r="O506" s="2">
        <v>44</v>
      </c>
      <c r="P506" s="2" t="s">
        <v>823</v>
      </c>
      <c r="Q506" s="4">
        <f>IF(AND(tblData[[#This Row],[Readmitted_Flag]]=TRUE,tblData[[#This Row],[Days_to_Readmission]]&lt;=30),1,0)</f>
        <v>0</v>
      </c>
    </row>
    <row r="507" spans="1:17" x14ac:dyDescent="0.4">
      <c r="A507" s="2" t="s">
        <v>505</v>
      </c>
      <c r="B507" s="3">
        <v>44961</v>
      </c>
      <c r="C507" s="3">
        <v>44964</v>
      </c>
      <c r="D507" s="4">
        <f>tblData[[#This Row],[Discharge_Date]]-tblData[[#This Row],[Admission_Date]]</f>
        <v>3</v>
      </c>
      <c r="E507" s="2" t="s">
        <v>805</v>
      </c>
      <c r="F507" s="2" t="s">
        <v>810</v>
      </c>
      <c r="G507" s="2" t="s">
        <v>817</v>
      </c>
      <c r="H507" s="2" t="s">
        <v>820</v>
      </c>
      <c r="I507" s="2" t="b">
        <v>0</v>
      </c>
      <c r="K507" s="2">
        <v>78.900000000000006</v>
      </c>
      <c r="L507" s="5">
        <v>6832.26</v>
      </c>
      <c r="M507" s="6">
        <v>0.57999999999999996</v>
      </c>
      <c r="N507" s="5">
        <f>tblData[[#This Row],[Total_Charges_USD]]*tblData[[#This Row],[Quality_Score_Index]]</f>
        <v>3962.7107999999998</v>
      </c>
      <c r="O507" s="2">
        <v>65</v>
      </c>
      <c r="P507" s="2" t="s">
        <v>822</v>
      </c>
      <c r="Q507" s="4">
        <f>IF(AND(tblData[[#This Row],[Readmitted_Flag]]=TRUE,tblData[[#This Row],[Days_to_Readmission]]&lt;=30),1,0)</f>
        <v>0</v>
      </c>
    </row>
    <row r="508" spans="1:17" x14ac:dyDescent="0.4">
      <c r="A508" s="2" t="s">
        <v>506</v>
      </c>
      <c r="B508" s="3">
        <v>45489</v>
      </c>
      <c r="C508" s="3">
        <v>45498</v>
      </c>
      <c r="D508" s="4">
        <f>tblData[[#This Row],[Discharge_Date]]-tblData[[#This Row],[Admission_Date]]</f>
        <v>9</v>
      </c>
      <c r="E508" s="2" t="s">
        <v>801</v>
      </c>
      <c r="F508" s="2" t="s">
        <v>812</v>
      </c>
      <c r="G508" s="2" t="s">
        <v>814</v>
      </c>
      <c r="H508" s="2" t="s">
        <v>818</v>
      </c>
      <c r="I508" s="2" t="b">
        <v>0</v>
      </c>
      <c r="K508" s="2">
        <v>82.6</v>
      </c>
      <c r="L508" s="5">
        <v>20443.37</v>
      </c>
      <c r="M508" s="6">
        <v>0.36099999999999999</v>
      </c>
      <c r="N508" s="5">
        <f>tblData[[#This Row],[Total_Charges_USD]]*tblData[[#This Row],[Quality_Score_Index]]</f>
        <v>7380.0565699999997</v>
      </c>
      <c r="O508" s="2">
        <v>64</v>
      </c>
      <c r="P508" s="2" t="s">
        <v>822</v>
      </c>
      <c r="Q508" s="4">
        <f>IF(AND(tblData[[#This Row],[Readmitted_Flag]]=TRUE,tblData[[#This Row],[Days_to_Readmission]]&lt;=30),1,0)</f>
        <v>0</v>
      </c>
    </row>
    <row r="509" spans="1:17" x14ac:dyDescent="0.4">
      <c r="A509" s="2" t="s">
        <v>507</v>
      </c>
      <c r="B509" s="3">
        <v>45313</v>
      </c>
      <c r="C509" s="3">
        <v>45318</v>
      </c>
      <c r="D509" s="4">
        <f>tblData[[#This Row],[Discharge_Date]]-tblData[[#This Row],[Admission_Date]]</f>
        <v>5</v>
      </c>
      <c r="E509" s="2" t="s">
        <v>801</v>
      </c>
      <c r="F509" s="2" t="s">
        <v>808</v>
      </c>
      <c r="G509" s="2" t="s">
        <v>814</v>
      </c>
      <c r="H509" s="2" t="s">
        <v>820</v>
      </c>
      <c r="I509" s="2" t="b">
        <v>0</v>
      </c>
      <c r="K509" s="2">
        <v>86.3</v>
      </c>
      <c r="L509" s="5">
        <v>21062.25</v>
      </c>
      <c r="M509" s="6">
        <v>0.54800000000000004</v>
      </c>
      <c r="N509" s="5">
        <f>tblData[[#This Row],[Total_Charges_USD]]*tblData[[#This Row],[Quality_Score_Index]]</f>
        <v>11542.113000000001</v>
      </c>
      <c r="O509" s="2">
        <v>58</v>
      </c>
      <c r="P509" s="2" t="s">
        <v>822</v>
      </c>
      <c r="Q509" s="4">
        <f>IF(AND(tblData[[#This Row],[Readmitted_Flag]]=TRUE,tblData[[#This Row],[Days_to_Readmission]]&lt;=30),1,0)</f>
        <v>0</v>
      </c>
    </row>
    <row r="510" spans="1:17" x14ac:dyDescent="0.4">
      <c r="A510" s="2" t="s">
        <v>508</v>
      </c>
      <c r="B510" s="3">
        <v>44948</v>
      </c>
      <c r="C510" s="3">
        <v>44954</v>
      </c>
      <c r="D510" s="4">
        <f>tblData[[#This Row],[Discharge_Date]]-tblData[[#This Row],[Admission_Date]]</f>
        <v>6</v>
      </c>
      <c r="E510" s="2" t="s">
        <v>801</v>
      </c>
      <c r="F510" s="2" t="s">
        <v>808</v>
      </c>
      <c r="G510" s="2" t="s">
        <v>814</v>
      </c>
      <c r="H510" s="2" t="s">
        <v>820</v>
      </c>
      <c r="I510" s="2" t="b">
        <v>0</v>
      </c>
      <c r="K510" s="2">
        <v>82.4</v>
      </c>
      <c r="L510" s="5">
        <v>22476.63</v>
      </c>
      <c r="M510" s="6">
        <v>0.35799999999999998</v>
      </c>
      <c r="N510" s="5">
        <f>tblData[[#This Row],[Total_Charges_USD]]*tblData[[#This Row],[Quality_Score_Index]]</f>
        <v>8046.6335399999998</v>
      </c>
      <c r="O510" s="2">
        <v>57</v>
      </c>
      <c r="P510" s="2" t="s">
        <v>822</v>
      </c>
      <c r="Q510" s="4">
        <f>IF(AND(tblData[[#This Row],[Readmitted_Flag]]=TRUE,tblData[[#This Row],[Days_to_Readmission]]&lt;=30),1,0)</f>
        <v>0</v>
      </c>
    </row>
    <row r="511" spans="1:17" x14ac:dyDescent="0.4">
      <c r="A511" s="2" t="s">
        <v>509</v>
      </c>
      <c r="B511" s="3">
        <v>45250</v>
      </c>
      <c r="C511" s="3">
        <v>45253</v>
      </c>
      <c r="D511" s="4">
        <f>tblData[[#This Row],[Discharge_Date]]-tblData[[#This Row],[Admission_Date]]</f>
        <v>3</v>
      </c>
      <c r="E511" s="2" t="s">
        <v>806</v>
      </c>
      <c r="F511" s="2" t="s">
        <v>807</v>
      </c>
      <c r="G511" s="2" t="s">
        <v>816</v>
      </c>
      <c r="H511" s="2" t="s">
        <v>820</v>
      </c>
      <c r="I511" s="2" t="b">
        <v>0</v>
      </c>
      <c r="K511" s="2">
        <v>93.3</v>
      </c>
      <c r="L511" s="5">
        <v>37809.370000000003</v>
      </c>
      <c r="M511" s="6">
        <v>0.46800000000000003</v>
      </c>
      <c r="N511" s="5">
        <f>tblData[[#This Row],[Total_Charges_USD]]*tblData[[#This Row],[Quality_Score_Index]]</f>
        <v>17694.785160000003</v>
      </c>
      <c r="O511" s="2">
        <v>79</v>
      </c>
      <c r="P511" s="2" t="s">
        <v>823</v>
      </c>
      <c r="Q511" s="4">
        <f>IF(AND(tblData[[#This Row],[Readmitted_Flag]]=TRUE,tblData[[#This Row],[Days_to_Readmission]]&lt;=30),1,0)</f>
        <v>0</v>
      </c>
    </row>
    <row r="512" spans="1:17" x14ac:dyDescent="0.4">
      <c r="A512" s="2" t="s">
        <v>510</v>
      </c>
      <c r="B512" s="3">
        <v>45213</v>
      </c>
      <c r="C512" s="3">
        <v>45217</v>
      </c>
      <c r="D512" s="4">
        <f>tblData[[#This Row],[Discharge_Date]]-tblData[[#This Row],[Admission_Date]]</f>
        <v>4</v>
      </c>
      <c r="E512" s="2" t="s">
        <v>805</v>
      </c>
      <c r="F512" s="2" t="s">
        <v>808</v>
      </c>
      <c r="G512" s="2" t="s">
        <v>814</v>
      </c>
      <c r="H512" s="2" t="s">
        <v>818</v>
      </c>
      <c r="I512" s="2" t="b">
        <v>0</v>
      </c>
      <c r="K512" s="2">
        <v>75.599999999999994</v>
      </c>
      <c r="L512" s="5">
        <v>8660.0499999999993</v>
      </c>
      <c r="M512" s="6">
        <v>0.60599999999999998</v>
      </c>
      <c r="N512" s="5">
        <f>tblData[[#This Row],[Total_Charges_USD]]*tblData[[#This Row],[Quality_Score_Index]]</f>
        <v>5247.9902999999995</v>
      </c>
      <c r="O512" s="2">
        <v>65</v>
      </c>
      <c r="P512" s="2" t="s">
        <v>823</v>
      </c>
      <c r="Q512" s="4">
        <f>IF(AND(tblData[[#This Row],[Readmitted_Flag]]=TRUE,tblData[[#This Row],[Days_to_Readmission]]&lt;=30),1,0)</f>
        <v>0</v>
      </c>
    </row>
    <row r="513" spans="1:17" x14ac:dyDescent="0.4">
      <c r="A513" s="2" t="s">
        <v>511</v>
      </c>
      <c r="B513" s="3">
        <v>45553</v>
      </c>
      <c r="C513" s="3">
        <v>45558</v>
      </c>
      <c r="D513" s="4">
        <f>tblData[[#This Row],[Discharge_Date]]-tblData[[#This Row],[Admission_Date]]</f>
        <v>5</v>
      </c>
      <c r="E513" s="2" t="s">
        <v>801</v>
      </c>
      <c r="F513" s="2" t="s">
        <v>807</v>
      </c>
      <c r="G513" s="2" t="s">
        <v>814</v>
      </c>
      <c r="H513" s="2" t="s">
        <v>819</v>
      </c>
      <c r="I513" s="2" t="b">
        <v>0</v>
      </c>
      <c r="K513" s="2">
        <v>92</v>
      </c>
      <c r="L513" s="5">
        <v>33882.1</v>
      </c>
      <c r="M513" s="6">
        <v>0.41499999999999998</v>
      </c>
      <c r="N513" s="5">
        <f>tblData[[#This Row],[Total_Charges_USD]]*tblData[[#This Row],[Quality_Score_Index]]</f>
        <v>14061.071499999998</v>
      </c>
      <c r="O513" s="2">
        <v>69</v>
      </c>
      <c r="P513" s="2" t="s">
        <v>822</v>
      </c>
      <c r="Q513" s="4">
        <f>IF(AND(tblData[[#This Row],[Readmitted_Flag]]=TRUE,tblData[[#This Row],[Days_to_Readmission]]&lt;=30),1,0)</f>
        <v>0</v>
      </c>
    </row>
    <row r="514" spans="1:17" x14ac:dyDescent="0.4">
      <c r="A514" s="2" t="s">
        <v>512</v>
      </c>
      <c r="B514" s="3">
        <v>45557</v>
      </c>
      <c r="C514" s="3">
        <v>45565</v>
      </c>
      <c r="D514" s="4">
        <f>tblData[[#This Row],[Discharge_Date]]-tblData[[#This Row],[Admission_Date]]</f>
        <v>8</v>
      </c>
      <c r="E514" s="2" t="s">
        <v>805</v>
      </c>
      <c r="F514" s="2" t="s">
        <v>807</v>
      </c>
      <c r="G514" s="2" t="s">
        <v>814</v>
      </c>
      <c r="H514" s="2" t="s">
        <v>820</v>
      </c>
      <c r="I514" s="2" t="b">
        <v>0</v>
      </c>
      <c r="K514" s="2">
        <v>97.5</v>
      </c>
      <c r="L514" s="5">
        <v>32664.07</v>
      </c>
      <c r="M514" s="6">
        <v>0.56699999999999995</v>
      </c>
      <c r="N514" s="5">
        <f>tblData[[#This Row],[Total_Charges_USD]]*tblData[[#This Row],[Quality_Score_Index]]</f>
        <v>18520.527689999999</v>
      </c>
      <c r="O514" s="2">
        <v>83</v>
      </c>
      <c r="P514" s="2" t="s">
        <v>822</v>
      </c>
      <c r="Q514" s="4">
        <f>IF(AND(tblData[[#This Row],[Readmitted_Flag]]=TRUE,tblData[[#This Row],[Days_to_Readmission]]&lt;=30),1,0)</f>
        <v>0</v>
      </c>
    </row>
    <row r="515" spans="1:17" x14ac:dyDescent="0.4">
      <c r="A515" s="2" t="s">
        <v>513</v>
      </c>
      <c r="B515" s="3">
        <v>45325</v>
      </c>
      <c r="C515" s="3">
        <v>45331</v>
      </c>
      <c r="D515" s="4">
        <f>tblData[[#This Row],[Discharge_Date]]-tblData[[#This Row],[Admission_Date]]</f>
        <v>6</v>
      </c>
      <c r="E515" s="2" t="s">
        <v>801</v>
      </c>
      <c r="F515" s="2" t="s">
        <v>810</v>
      </c>
      <c r="G515" s="2" t="s">
        <v>814</v>
      </c>
      <c r="H515" s="2" t="s">
        <v>821</v>
      </c>
      <c r="I515" s="2" t="b">
        <v>0</v>
      </c>
      <c r="K515" s="2">
        <v>83.4</v>
      </c>
      <c r="L515" s="5">
        <v>14990.25</v>
      </c>
      <c r="M515" s="6">
        <v>0.35799999999999998</v>
      </c>
      <c r="N515" s="5">
        <f>tblData[[#This Row],[Total_Charges_USD]]*tblData[[#This Row],[Quality_Score_Index]]</f>
        <v>5366.5095000000001</v>
      </c>
      <c r="O515" s="2">
        <v>60</v>
      </c>
      <c r="P515" s="2" t="s">
        <v>823</v>
      </c>
      <c r="Q515" s="4">
        <f>IF(AND(tblData[[#This Row],[Readmitted_Flag]]=TRUE,tblData[[#This Row],[Days_to_Readmission]]&lt;=30),1,0)</f>
        <v>0</v>
      </c>
    </row>
    <row r="516" spans="1:17" x14ac:dyDescent="0.4">
      <c r="A516" s="2" t="s">
        <v>514</v>
      </c>
      <c r="B516" s="3">
        <v>45487</v>
      </c>
      <c r="C516" s="3">
        <v>45489</v>
      </c>
      <c r="D516" s="4">
        <f>tblData[[#This Row],[Discharge_Date]]-tblData[[#This Row],[Admission_Date]]</f>
        <v>2</v>
      </c>
      <c r="E516" s="2" t="s">
        <v>803</v>
      </c>
      <c r="F516" s="2" t="s">
        <v>807</v>
      </c>
      <c r="G516" s="2" t="s">
        <v>814</v>
      </c>
      <c r="H516" s="2" t="s">
        <v>818</v>
      </c>
      <c r="I516" s="2" t="b">
        <v>0</v>
      </c>
      <c r="K516" s="2">
        <v>84.1</v>
      </c>
      <c r="L516" s="5">
        <v>32014.39</v>
      </c>
      <c r="M516" s="6">
        <v>0.52400000000000002</v>
      </c>
      <c r="N516" s="5">
        <f>tblData[[#This Row],[Total_Charges_USD]]*tblData[[#This Row],[Quality_Score_Index]]</f>
        <v>16775.540359999999</v>
      </c>
      <c r="O516" s="2">
        <v>37</v>
      </c>
      <c r="P516" s="2" t="s">
        <v>823</v>
      </c>
      <c r="Q516" s="4">
        <f>IF(AND(tblData[[#This Row],[Readmitted_Flag]]=TRUE,tblData[[#This Row],[Days_to_Readmission]]&lt;=30),1,0)</f>
        <v>0</v>
      </c>
    </row>
    <row r="517" spans="1:17" x14ac:dyDescent="0.4">
      <c r="A517" s="2" t="s">
        <v>515</v>
      </c>
      <c r="B517" s="3">
        <v>44938</v>
      </c>
      <c r="C517" s="3">
        <v>44941</v>
      </c>
      <c r="D517" s="4">
        <f>tblData[[#This Row],[Discharge_Date]]-tblData[[#This Row],[Admission_Date]]</f>
        <v>3</v>
      </c>
      <c r="E517" s="2" t="s">
        <v>805</v>
      </c>
      <c r="F517" s="2" t="s">
        <v>807</v>
      </c>
      <c r="G517" s="2" t="s">
        <v>814</v>
      </c>
      <c r="H517" s="2" t="s">
        <v>818</v>
      </c>
      <c r="I517" s="2" t="b">
        <v>0</v>
      </c>
      <c r="K517" s="2">
        <v>88.7</v>
      </c>
      <c r="L517" s="5">
        <v>37902.85</v>
      </c>
      <c r="M517" s="6">
        <v>0.49099999999999999</v>
      </c>
      <c r="N517" s="5">
        <f>tblData[[#This Row],[Total_Charges_USD]]*tblData[[#This Row],[Quality_Score_Index]]</f>
        <v>18610.299349999998</v>
      </c>
      <c r="O517" s="2">
        <v>74</v>
      </c>
      <c r="P517" s="2" t="s">
        <v>823</v>
      </c>
      <c r="Q517" s="4">
        <f>IF(AND(tblData[[#This Row],[Readmitted_Flag]]=TRUE,tblData[[#This Row],[Days_to_Readmission]]&lt;=30),1,0)</f>
        <v>0</v>
      </c>
    </row>
    <row r="518" spans="1:17" x14ac:dyDescent="0.4">
      <c r="A518" s="2" t="s">
        <v>516</v>
      </c>
      <c r="B518" s="3">
        <v>45588</v>
      </c>
      <c r="C518" s="3">
        <v>45595</v>
      </c>
      <c r="D518" s="4">
        <f>tblData[[#This Row],[Discharge_Date]]-tblData[[#This Row],[Admission_Date]]</f>
        <v>7</v>
      </c>
      <c r="E518" s="2" t="s">
        <v>806</v>
      </c>
      <c r="F518" s="2" t="s">
        <v>809</v>
      </c>
      <c r="G518" s="2" t="s">
        <v>814</v>
      </c>
      <c r="H518" s="2" t="s">
        <v>818</v>
      </c>
      <c r="I518" s="2" t="b">
        <v>1</v>
      </c>
      <c r="J518" s="2">
        <v>14</v>
      </c>
      <c r="K518" s="2">
        <v>85.9</v>
      </c>
      <c r="L518" s="5">
        <v>23744.81</v>
      </c>
      <c r="M518" s="6">
        <v>0.45400000000000001</v>
      </c>
      <c r="N518" s="5">
        <f>tblData[[#This Row],[Total_Charges_USD]]*tblData[[#This Row],[Quality_Score_Index]]</f>
        <v>10780.143740000001</v>
      </c>
      <c r="O518" s="2">
        <v>80</v>
      </c>
      <c r="P518" s="2" t="s">
        <v>822</v>
      </c>
      <c r="Q518" s="4">
        <f>IF(AND(tblData[[#This Row],[Readmitted_Flag]]=TRUE,tblData[[#This Row],[Days_to_Readmission]]&lt;=30),1,0)</f>
        <v>1</v>
      </c>
    </row>
    <row r="519" spans="1:17" x14ac:dyDescent="0.4">
      <c r="A519" s="2" t="s">
        <v>517</v>
      </c>
      <c r="B519" s="3">
        <v>45337</v>
      </c>
      <c r="C519" s="3">
        <v>45341</v>
      </c>
      <c r="D519" s="4">
        <f>tblData[[#This Row],[Discharge_Date]]-tblData[[#This Row],[Admission_Date]]</f>
        <v>4</v>
      </c>
      <c r="E519" s="2" t="s">
        <v>801</v>
      </c>
      <c r="F519" s="2" t="s">
        <v>808</v>
      </c>
      <c r="G519" s="2" t="s">
        <v>814</v>
      </c>
      <c r="H519" s="2" t="s">
        <v>818</v>
      </c>
      <c r="I519" s="2" t="b">
        <v>0</v>
      </c>
      <c r="K519" s="2">
        <v>89.3</v>
      </c>
      <c r="L519" s="5">
        <v>25418.25</v>
      </c>
      <c r="M519" s="6">
        <v>0.69</v>
      </c>
      <c r="N519" s="5">
        <f>tblData[[#This Row],[Total_Charges_USD]]*tblData[[#This Row],[Quality_Score_Index]]</f>
        <v>17538.592499999999</v>
      </c>
      <c r="O519" s="2">
        <v>64</v>
      </c>
      <c r="P519" s="2" t="s">
        <v>822</v>
      </c>
      <c r="Q519" s="4">
        <f>IF(AND(tblData[[#This Row],[Readmitted_Flag]]=TRUE,tblData[[#This Row],[Days_to_Readmission]]&lt;=30),1,0)</f>
        <v>0</v>
      </c>
    </row>
    <row r="520" spans="1:17" x14ac:dyDescent="0.4">
      <c r="A520" s="2" t="s">
        <v>518</v>
      </c>
      <c r="B520" s="3">
        <v>45444</v>
      </c>
      <c r="C520" s="3">
        <v>45452</v>
      </c>
      <c r="D520" s="4">
        <f>tblData[[#This Row],[Discharge_Date]]-tblData[[#This Row],[Admission_Date]]</f>
        <v>8</v>
      </c>
      <c r="E520" s="2" t="s">
        <v>803</v>
      </c>
      <c r="F520" s="2" t="s">
        <v>808</v>
      </c>
      <c r="G520" s="2" t="s">
        <v>816</v>
      </c>
      <c r="H520" s="2" t="s">
        <v>820</v>
      </c>
      <c r="I520" s="2" t="b">
        <v>0</v>
      </c>
      <c r="K520" s="2">
        <v>88.2</v>
      </c>
      <c r="L520" s="5">
        <v>23372.75</v>
      </c>
      <c r="M520" s="6">
        <v>0.38700000000000001</v>
      </c>
      <c r="N520" s="5">
        <f>tblData[[#This Row],[Total_Charges_USD]]*tblData[[#This Row],[Quality_Score_Index]]</f>
        <v>9045.25425</v>
      </c>
      <c r="O520" s="2">
        <v>67</v>
      </c>
      <c r="P520" s="2" t="s">
        <v>822</v>
      </c>
      <c r="Q520" s="4">
        <f>IF(AND(tblData[[#This Row],[Readmitted_Flag]]=TRUE,tblData[[#This Row],[Days_to_Readmission]]&lt;=30),1,0)</f>
        <v>0</v>
      </c>
    </row>
    <row r="521" spans="1:17" x14ac:dyDescent="0.4">
      <c r="A521" s="2" t="s">
        <v>519</v>
      </c>
      <c r="B521" s="3">
        <v>45041</v>
      </c>
      <c r="C521" s="3">
        <v>45046</v>
      </c>
      <c r="D521" s="4">
        <f>tblData[[#This Row],[Discharge_Date]]-tblData[[#This Row],[Admission_Date]]</f>
        <v>5</v>
      </c>
      <c r="E521" s="2" t="s">
        <v>801</v>
      </c>
      <c r="F521" s="2" t="s">
        <v>810</v>
      </c>
      <c r="G521" s="2" t="s">
        <v>814</v>
      </c>
      <c r="H521" s="2" t="s">
        <v>820</v>
      </c>
      <c r="I521" s="2" t="b">
        <v>0</v>
      </c>
      <c r="K521" s="2">
        <v>76.7</v>
      </c>
      <c r="L521" s="5">
        <v>30960.28</v>
      </c>
      <c r="M521" s="6">
        <v>0.58899999999999997</v>
      </c>
      <c r="N521" s="5">
        <f>tblData[[#This Row],[Total_Charges_USD]]*tblData[[#This Row],[Quality_Score_Index]]</f>
        <v>18235.604919999998</v>
      </c>
      <c r="O521" s="2">
        <v>77</v>
      </c>
      <c r="P521" s="2" t="s">
        <v>823</v>
      </c>
      <c r="Q521" s="4">
        <f>IF(AND(tblData[[#This Row],[Readmitted_Flag]]=TRUE,tblData[[#This Row],[Days_to_Readmission]]&lt;=30),1,0)</f>
        <v>0</v>
      </c>
    </row>
    <row r="522" spans="1:17" x14ac:dyDescent="0.4">
      <c r="A522" s="2" t="s">
        <v>520</v>
      </c>
      <c r="B522" s="3">
        <v>45032</v>
      </c>
      <c r="C522" s="3">
        <v>45046</v>
      </c>
      <c r="D522" s="4">
        <f>tblData[[#This Row],[Discharge_Date]]-tblData[[#This Row],[Admission_Date]]</f>
        <v>14</v>
      </c>
      <c r="E522" s="2" t="s">
        <v>803</v>
      </c>
      <c r="F522" s="2" t="s">
        <v>810</v>
      </c>
      <c r="G522" s="2" t="s">
        <v>814</v>
      </c>
      <c r="H522" s="2" t="s">
        <v>818</v>
      </c>
      <c r="I522" s="2" t="b">
        <v>1</v>
      </c>
      <c r="J522" s="2">
        <v>30</v>
      </c>
      <c r="K522" s="2">
        <v>91</v>
      </c>
      <c r="L522" s="5">
        <v>29248.240000000002</v>
      </c>
      <c r="M522" s="6">
        <v>0.42599999999999999</v>
      </c>
      <c r="N522" s="5">
        <f>tblData[[#This Row],[Total_Charges_USD]]*tblData[[#This Row],[Quality_Score_Index]]</f>
        <v>12459.750240000001</v>
      </c>
      <c r="O522" s="2">
        <v>39</v>
      </c>
      <c r="P522" s="2" t="s">
        <v>822</v>
      </c>
      <c r="Q522" s="4">
        <f>IF(AND(tblData[[#This Row],[Readmitted_Flag]]=TRUE,tblData[[#This Row],[Days_to_Readmission]]&lt;=30),1,0)</f>
        <v>1</v>
      </c>
    </row>
    <row r="523" spans="1:17" x14ac:dyDescent="0.4">
      <c r="A523" s="2" t="s">
        <v>521</v>
      </c>
      <c r="B523" s="3">
        <v>45082</v>
      </c>
      <c r="C523" s="3">
        <v>45085</v>
      </c>
      <c r="D523" s="4">
        <f>tblData[[#This Row],[Discharge_Date]]-tblData[[#This Row],[Admission_Date]]</f>
        <v>3</v>
      </c>
      <c r="E523" s="2" t="s">
        <v>801</v>
      </c>
      <c r="F523" s="2" t="s">
        <v>808</v>
      </c>
      <c r="G523" s="2" t="s">
        <v>817</v>
      </c>
      <c r="H523" s="2" t="s">
        <v>818</v>
      </c>
      <c r="I523" s="2" t="b">
        <v>0</v>
      </c>
      <c r="K523" s="2">
        <v>86.9</v>
      </c>
      <c r="L523" s="5">
        <v>36811.53</v>
      </c>
      <c r="M523" s="6">
        <v>0.64100000000000001</v>
      </c>
      <c r="N523" s="5">
        <f>tblData[[#This Row],[Total_Charges_USD]]*tblData[[#This Row],[Quality_Score_Index]]</f>
        <v>23596.190729999998</v>
      </c>
      <c r="O523" s="2">
        <v>69</v>
      </c>
      <c r="P523" s="2" t="s">
        <v>822</v>
      </c>
      <c r="Q523" s="4">
        <f>IF(AND(tblData[[#This Row],[Readmitted_Flag]]=TRUE,tblData[[#This Row],[Days_to_Readmission]]&lt;=30),1,0)</f>
        <v>0</v>
      </c>
    </row>
    <row r="524" spans="1:17" x14ac:dyDescent="0.4">
      <c r="A524" s="2" t="s">
        <v>522</v>
      </c>
      <c r="B524" s="3">
        <v>45506</v>
      </c>
      <c r="C524" s="3">
        <v>45511</v>
      </c>
      <c r="D524" s="4">
        <f>tblData[[#This Row],[Discharge_Date]]-tblData[[#This Row],[Admission_Date]]</f>
        <v>5</v>
      </c>
      <c r="E524" s="2" t="s">
        <v>804</v>
      </c>
      <c r="F524" s="2" t="s">
        <v>808</v>
      </c>
      <c r="G524" s="2" t="s">
        <v>814</v>
      </c>
      <c r="H524" s="2" t="s">
        <v>820</v>
      </c>
      <c r="I524" s="2" t="b">
        <v>0</v>
      </c>
      <c r="K524" s="2">
        <v>85.6</v>
      </c>
      <c r="L524" s="5">
        <v>6010.29</v>
      </c>
      <c r="M524" s="6">
        <v>0.39</v>
      </c>
      <c r="N524" s="5">
        <f>tblData[[#This Row],[Total_Charges_USD]]*tblData[[#This Row],[Quality_Score_Index]]</f>
        <v>2344.0131000000001</v>
      </c>
      <c r="O524" s="2">
        <v>72</v>
      </c>
      <c r="P524" s="2" t="s">
        <v>822</v>
      </c>
      <c r="Q524" s="4">
        <f>IF(AND(tblData[[#This Row],[Readmitted_Flag]]=TRUE,tblData[[#This Row],[Days_to_Readmission]]&lt;=30),1,0)</f>
        <v>0</v>
      </c>
    </row>
    <row r="525" spans="1:17" x14ac:dyDescent="0.4">
      <c r="A525" s="2" t="s">
        <v>523</v>
      </c>
      <c r="B525" s="3">
        <v>45203</v>
      </c>
      <c r="C525" s="3">
        <v>45206</v>
      </c>
      <c r="D525" s="4">
        <f>tblData[[#This Row],[Discharge_Date]]-tblData[[#This Row],[Admission_Date]]</f>
        <v>3</v>
      </c>
      <c r="E525" s="2" t="s">
        <v>804</v>
      </c>
      <c r="F525" s="2" t="s">
        <v>807</v>
      </c>
      <c r="G525" s="2" t="s">
        <v>814</v>
      </c>
      <c r="H525" s="2" t="s">
        <v>820</v>
      </c>
      <c r="I525" s="2" t="b">
        <v>0</v>
      </c>
      <c r="K525" s="2">
        <v>85</v>
      </c>
      <c r="L525" s="5">
        <v>16009.11</v>
      </c>
      <c r="M525" s="6">
        <v>0.623</v>
      </c>
      <c r="N525" s="5">
        <f>tblData[[#This Row],[Total_Charges_USD]]*tblData[[#This Row],[Quality_Score_Index]]</f>
        <v>9973.6755300000004</v>
      </c>
      <c r="O525" s="2">
        <v>72</v>
      </c>
      <c r="P525" s="2" t="s">
        <v>823</v>
      </c>
      <c r="Q525" s="4">
        <f>IF(AND(tblData[[#This Row],[Readmitted_Flag]]=TRUE,tblData[[#This Row],[Days_to_Readmission]]&lt;=30),1,0)</f>
        <v>0</v>
      </c>
    </row>
    <row r="526" spans="1:17" x14ac:dyDescent="0.4">
      <c r="A526" s="2" t="s">
        <v>524</v>
      </c>
      <c r="B526" s="3">
        <v>45270</v>
      </c>
      <c r="C526" s="3">
        <v>45273</v>
      </c>
      <c r="D526" s="4">
        <f>tblData[[#This Row],[Discharge_Date]]-tblData[[#This Row],[Admission_Date]]</f>
        <v>3</v>
      </c>
      <c r="E526" s="2" t="s">
        <v>803</v>
      </c>
      <c r="F526" s="2" t="s">
        <v>807</v>
      </c>
      <c r="G526" s="2" t="s">
        <v>814</v>
      </c>
      <c r="H526" s="2" t="s">
        <v>820</v>
      </c>
      <c r="I526" s="2" t="b">
        <v>0</v>
      </c>
      <c r="K526" s="2">
        <v>78.7</v>
      </c>
      <c r="L526" s="5">
        <v>10072.049999999999</v>
      </c>
      <c r="M526" s="6">
        <v>0.38900000000000001</v>
      </c>
      <c r="N526" s="5">
        <f>tblData[[#This Row],[Total_Charges_USD]]*tblData[[#This Row],[Quality_Score_Index]]</f>
        <v>3918.02745</v>
      </c>
      <c r="O526" s="2">
        <v>30</v>
      </c>
      <c r="P526" s="2" t="s">
        <v>823</v>
      </c>
      <c r="Q526" s="4">
        <f>IF(AND(tblData[[#This Row],[Readmitted_Flag]]=TRUE,tblData[[#This Row],[Days_to_Readmission]]&lt;=30),1,0)</f>
        <v>0</v>
      </c>
    </row>
    <row r="527" spans="1:17" x14ac:dyDescent="0.4">
      <c r="A527" s="2" t="s">
        <v>525</v>
      </c>
      <c r="B527" s="3">
        <v>45120</v>
      </c>
      <c r="C527" s="3">
        <v>45122</v>
      </c>
      <c r="D527" s="4">
        <f>tblData[[#This Row],[Discharge_Date]]-tblData[[#This Row],[Admission_Date]]</f>
        <v>2</v>
      </c>
      <c r="E527" s="2" t="s">
        <v>802</v>
      </c>
      <c r="F527" s="2" t="s">
        <v>811</v>
      </c>
      <c r="G527" s="2" t="s">
        <v>814</v>
      </c>
      <c r="H527" s="2" t="s">
        <v>818</v>
      </c>
      <c r="I527" s="2" t="b">
        <v>1</v>
      </c>
      <c r="J527" s="2">
        <v>7</v>
      </c>
      <c r="K527" s="2">
        <v>81.3</v>
      </c>
      <c r="L527" s="5">
        <v>11880.26</v>
      </c>
      <c r="M527" s="6">
        <v>0.68899999999999995</v>
      </c>
      <c r="N527" s="5">
        <f>tblData[[#This Row],[Total_Charges_USD]]*tblData[[#This Row],[Quality_Score_Index]]</f>
        <v>8185.4991399999999</v>
      </c>
      <c r="O527" s="2">
        <v>93</v>
      </c>
      <c r="P527" s="2" t="s">
        <v>822</v>
      </c>
      <c r="Q527" s="4">
        <f>IF(AND(tblData[[#This Row],[Readmitted_Flag]]=TRUE,tblData[[#This Row],[Days_to_Readmission]]&lt;=30),1,0)</f>
        <v>1</v>
      </c>
    </row>
    <row r="528" spans="1:17" x14ac:dyDescent="0.4">
      <c r="A528" s="2" t="s">
        <v>526</v>
      </c>
      <c r="B528" s="3">
        <v>45018</v>
      </c>
      <c r="C528" s="3">
        <v>45021</v>
      </c>
      <c r="D528" s="4">
        <f>tblData[[#This Row],[Discharge_Date]]-tblData[[#This Row],[Admission_Date]]</f>
        <v>3</v>
      </c>
      <c r="E528" s="2" t="s">
        <v>802</v>
      </c>
      <c r="F528" s="2" t="s">
        <v>810</v>
      </c>
      <c r="G528" s="2" t="s">
        <v>814</v>
      </c>
      <c r="H528" s="2" t="s">
        <v>818</v>
      </c>
      <c r="I528" s="2" t="b">
        <v>0</v>
      </c>
      <c r="K528" s="2">
        <v>96.5</v>
      </c>
      <c r="L528" s="5">
        <v>20487.93</v>
      </c>
      <c r="M528" s="6">
        <v>0.624</v>
      </c>
      <c r="N528" s="5">
        <f>tblData[[#This Row],[Total_Charges_USD]]*tblData[[#This Row],[Quality_Score_Index]]</f>
        <v>12784.46832</v>
      </c>
      <c r="O528" s="2">
        <v>68</v>
      </c>
      <c r="P528" s="2" t="s">
        <v>822</v>
      </c>
      <c r="Q528" s="4">
        <f>IF(AND(tblData[[#This Row],[Readmitted_Flag]]=TRUE,tblData[[#This Row],[Days_to_Readmission]]&lt;=30),1,0)</f>
        <v>0</v>
      </c>
    </row>
    <row r="529" spans="1:17" x14ac:dyDescent="0.4">
      <c r="A529" s="2" t="s">
        <v>527</v>
      </c>
      <c r="B529" s="3">
        <v>45548</v>
      </c>
      <c r="C529" s="3">
        <v>45554</v>
      </c>
      <c r="D529" s="4">
        <f>tblData[[#This Row],[Discharge_Date]]-tblData[[#This Row],[Admission_Date]]</f>
        <v>6</v>
      </c>
      <c r="E529" s="2" t="s">
        <v>800</v>
      </c>
      <c r="F529" s="2" t="s">
        <v>810</v>
      </c>
      <c r="G529" s="2" t="s">
        <v>814</v>
      </c>
      <c r="H529" s="2" t="s">
        <v>819</v>
      </c>
      <c r="I529" s="2" t="b">
        <v>1</v>
      </c>
      <c r="J529" s="2">
        <v>7</v>
      </c>
      <c r="K529" s="2">
        <v>92.9</v>
      </c>
      <c r="L529" s="5">
        <v>31375.53</v>
      </c>
      <c r="M529" s="6">
        <v>0.69399999999999995</v>
      </c>
      <c r="N529" s="5">
        <f>tblData[[#This Row],[Total_Charges_USD]]*tblData[[#This Row],[Quality_Score_Index]]</f>
        <v>21774.617819999996</v>
      </c>
      <c r="O529" s="2">
        <v>66</v>
      </c>
      <c r="P529" s="2" t="s">
        <v>822</v>
      </c>
      <c r="Q529" s="4">
        <f>IF(AND(tblData[[#This Row],[Readmitted_Flag]]=TRUE,tblData[[#This Row],[Days_to_Readmission]]&lt;=30),1,0)</f>
        <v>1</v>
      </c>
    </row>
    <row r="530" spans="1:17" x14ac:dyDescent="0.4">
      <c r="A530" s="2" t="s">
        <v>528</v>
      </c>
      <c r="B530" s="3">
        <v>45597</v>
      </c>
      <c r="C530" s="3">
        <v>45601</v>
      </c>
      <c r="D530" s="4">
        <f>tblData[[#This Row],[Discharge_Date]]-tblData[[#This Row],[Admission_Date]]</f>
        <v>4</v>
      </c>
      <c r="E530" s="2" t="s">
        <v>802</v>
      </c>
      <c r="F530" s="2" t="s">
        <v>809</v>
      </c>
      <c r="G530" s="2" t="s">
        <v>814</v>
      </c>
      <c r="H530" s="2" t="s">
        <v>820</v>
      </c>
      <c r="I530" s="2" t="b">
        <v>0</v>
      </c>
      <c r="K530" s="2">
        <v>82.6</v>
      </c>
      <c r="L530" s="5">
        <v>22127.42</v>
      </c>
      <c r="M530" s="6">
        <v>0.56200000000000006</v>
      </c>
      <c r="N530" s="5">
        <f>tblData[[#This Row],[Total_Charges_USD]]*tblData[[#This Row],[Quality_Score_Index]]</f>
        <v>12435.61004</v>
      </c>
      <c r="O530" s="2">
        <v>78</v>
      </c>
      <c r="P530" s="2" t="s">
        <v>822</v>
      </c>
      <c r="Q530" s="4">
        <f>IF(AND(tblData[[#This Row],[Readmitted_Flag]]=TRUE,tblData[[#This Row],[Days_to_Readmission]]&lt;=30),1,0)</f>
        <v>0</v>
      </c>
    </row>
    <row r="531" spans="1:17" x14ac:dyDescent="0.4">
      <c r="A531" s="2" t="s">
        <v>529</v>
      </c>
      <c r="B531" s="3">
        <v>45536</v>
      </c>
      <c r="C531" s="3">
        <v>45545</v>
      </c>
      <c r="D531" s="4">
        <f>tblData[[#This Row],[Discharge_Date]]-tblData[[#This Row],[Admission_Date]]</f>
        <v>9</v>
      </c>
      <c r="E531" s="2" t="s">
        <v>802</v>
      </c>
      <c r="F531" s="2" t="s">
        <v>810</v>
      </c>
      <c r="G531" s="2" t="s">
        <v>814</v>
      </c>
      <c r="H531" s="2" t="s">
        <v>818</v>
      </c>
      <c r="I531" s="2" t="b">
        <v>0</v>
      </c>
      <c r="K531" s="2">
        <v>82.5</v>
      </c>
      <c r="L531" s="5">
        <v>26251.68</v>
      </c>
      <c r="M531" s="6">
        <v>0.48599999999999999</v>
      </c>
      <c r="N531" s="5">
        <f>tblData[[#This Row],[Total_Charges_USD]]*tblData[[#This Row],[Quality_Score_Index]]</f>
        <v>12758.31648</v>
      </c>
      <c r="O531" s="2">
        <v>68</v>
      </c>
      <c r="P531" s="2" t="s">
        <v>823</v>
      </c>
      <c r="Q531" s="4">
        <f>IF(AND(tblData[[#This Row],[Readmitted_Flag]]=TRUE,tblData[[#This Row],[Days_to_Readmission]]&lt;=30),1,0)</f>
        <v>0</v>
      </c>
    </row>
    <row r="532" spans="1:17" x14ac:dyDescent="0.4">
      <c r="A532" s="2" t="s">
        <v>530</v>
      </c>
      <c r="B532" s="3">
        <v>45017</v>
      </c>
      <c r="C532" s="3">
        <v>45023</v>
      </c>
      <c r="D532" s="4">
        <f>tblData[[#This Row],[Discharge_Date]]-tblData[[#This Row],[Admission_Date]]</f>
        <v>6</v>
      </c>
      <c r="E532" s="2" t="s">
        <v>803</v>
      </c>
      <c r="F532" s="2" t="s">
        <v>809</v>
      </c>
      <c r="G532" s="2" t="s">
        <v>815</v>
      </c>
      <c r="H532" s="2" t="s">
        <v>820</v>
      </c>
      <c r="I532" s="2" t="b">
        <v>1</v>
      </c>
      <c r="J532" s="2">
        <v>21</v>
      </c>
      <c r="K532" s="2">
        <v>88.7</v>
      </c>
      <c r="L532" s="5">
        <v>12568.76</v>
      </c>
      <c r="M532" s="6">
        <v>0.45200000000000001</v>
      </c>
      <c r="N532" s="5">
        <f>tblData[[#This Row],[Total_Charges_USD]]*tblData[[#This Row],[Quality_Score_Index]]</f>
        <v>5681.0795200000002</v>
      </c>
      <c r="O532" s="2">
        <v>54</v>
      </c>
      <c r="P532" s="2" t="s">
        <v>822</v>
      </c>
      <c r="Q532" s="4">
        <f>IF(AND(tblData[[#This Row],[Readmitted_Flag]]=TRUE,tblData[[#This Row],[Days_to_Readmission]]&lt;=30),1,0)</f>
        <v>1</v>
      </c>
    </row>
    <row r="533" spans="1:17" x14ac:dyDescent="0.4">
      <c r="A533" s="2" t="s">
        <v>531</v>
      </c>
      <c r="B533" s="3">
        <v>45528</v>
      </c>
      <c r="C533" s="3">
        <v>45532</v>
      </c>
      <c r="D533" s="4">
        <f>tblData[[#This Row],[Discharge_Date]]-tblData[[#This Row],[Admission_Date]]</f>
        <v>4</v>
      </c>
      <c r="E533" s="2" t="s">
        <v>805</v>
      </c>
      <c r="F533" s="2" t="s">
        <v>811</v>
      </c>
      <c r="G533" s="2" t="s">
        <v>816</v>
      </c>
      <c r="H533" s="2" t="s">
        <v>820</v>
      </c>
      <c r="I533" s="2" t="b">
        <v>0</v>
      </c>
      <c r="K533" s="2">
        <v>88.9</v>
      </c>
      <c r="L533" s="5">
        <v>33162.730000000003</v>
      </c>
      <c r="M533" s="6">
        <v>0.53100000000000003</v>
      </c>
      <c r="N533" s="5">
        <f>tblData[[#This Row],[Total_Charges_USD]]*tblData[[#This Row],[Quality_Score_Index]]</f>
        <v>17609.409630000002</v>
      </c>
      <c r="O533" s="2">
        <v>88</v>
      </c>
      <c r="P533" s="2" t="s">
        <v>823</v>
      </c>
      <c r="Q533" s="4">
        <f>IF(AND(tblData[[#This Row],[Readmitted_Flag]]=TRUE,tblData[[#This Row],[Days_to_Readmission]]&lt;=30),1,0)</f>
        <v>0</v>
      </c>
    </row>
    <row r="534" spans="1:17" x14ac:dyDescent="0.4">
      <c r="A534" s="2" t="s">
        <v>532</v>
      </c>
      <c r="B534" s="3">
        <v>45617</v>
      </c>
      <c r="C534" s="3">
        <v>45627</v>
      </c>
      <c r="D534" s="4">
        <f>tblData[[#This Row],[Discharge_Date]]-tblData[[#This Row],[Admission_Date]]</f>
        <v>10</v>
      </c>
      <c r="E534" s="2" t="s">
        <v>806</v>
      </c>
      <c r="F534" s="2" t="s">
        <v>809</v>
      </c>
      <c r="G534" s="2" t="s">
        <v>814</v>
      </c>
      <c r="H534" s="2" t="s">
        <v>819</v>
      </c>
      <c r="I534" s="2" t="b">
        <v>0</v>
      </c>
      <c r="K534" s="2">
        <v>85</v>
      </c>
      <c r="L534" s="5">
        <v>35169.57</v>
      </c>
      <c r="M534" s="6">
        <v>0.57799999999999996</v>
      </c>
      <c r="N534" s="5">
        <f>tblData[[#This Row],[Total_Charges_USD]]*tblData[[#This Row],[Quality_Score_Index]]</f>
        <v>20328.011459999998</v>
      </c>
      <c r="O534" s="2">
        <v>85</v>
      </c>
      <c r="P534" s="2" t="s">
        <v>822</v>
      </c>
      <c r="Q534" s="4">
        <f>IF(AND(tblData[[#This Row],[Readmitted_Flag]]=TRUE,tblData[[#This Row],[Days_to_Readmission]]&lt;=30),1,0)</f>
        <v>0</v>
      </c>
    </row>
    <row r="535" spans="1:17" x14ac:dyDescent="0.4">
      <c r="A535" s="2" t="s">
        <v>533</v>
      </c>
      <c r="B535" s="3">
        <v>45536</v>
      </c>
      <c r="C535" s="3">
        <v>45540</v>
      </c>
      <c r="D535" s="4">
        <f>tblData[[#This Row],[Discharge_Date]]-tblData[[#This Row],[Admission_Date]]</f>
        <v>4</v>
      </c>
      <c r="E535" s="2" t="s">
        <v>806</v>
      </c>
      <c r="F535" s="2" t="s">
        <v>807</v>
      </c>
      <c r="G535" s="2" t="s">
        <v>814</v>
      </c>
      <c r="H535" s="2" t="s">
        <v>820</v>
      </c>
      <c r="I535" s="2" t="b">
        <v>0</v>
      </c>
      <c r="K535" s="2">
        <v>88.4</v>
      </c>
      <c r="L535" s="5">
        <v>18226.810000000001</v>
      </c>
      <c r="M535" s="6">
        <v>0.41199999999999998</v>
      </c>
      <c r="N535" s="5">
        <f>tblData[[#This Row],[Total_Charges_USD]]*tblData[[#This Row],[Quality_Score_Index]]</f>
        <v>7509.4457199999997</v>
      </c>
      <c r="O535" s="2">
        <v>55</v>
      </c>
      <c r="P535" s="2" t="s">
        <v>823</v>
      </c>
      <c r="Q535" s="4">
        <f>IF(AND(tblData[[#This Row],[Readmitted_Flag]]=TRUE,tblData[[#This Row],[Days_to_Readmission]]&lt;=30),1,0)</f>
        <v>0</v>
      </c>
    </row>
    <row r="536" spans="1:17" x14ac:dyDescent="0.4">
      <c r="A536" s="2" t="s">
        <v>534</v>
      </c>
      <c r="B536" s="3">
        <v>45322</v>
      </c>
      <c r="C536" s="3">
        <v>45324</v>
      </c>
      <c r="D536" s="4">
        <f>tblData[[#This Row],[Discharge_Date]]-tblData[[#This Row],[Admission_Date]]</f>
        <v>2</v>
      </c>
      <c r="E536" s="2" t="s">
        <v>806</v>
      </c>
      <c r="F536" s="2" t="s">
        <v>810</v>
      </c>
      <c r="G536" s="2" t="s">
        <v>814</v>
      </c>
      <c r="H536" s="2" t="s">
        <v>818</v>
      </c>
      <c r="I536" s="2" t="b">
        <v>0</v>
      </c>
      <c r="K536" s="2">
        <v>97.3</v>
      </c>
      <c r="L536" s="5">
        <v>29275.56</v>
      </c>
      <c r="M536" s="6">
        <v>0.41199999999999998</v>
      </c>
      <c r="N536" s="5">
        <f>tblData[[#This Row],[Total_Charges_USD]]*tblData[[#This Row],[Quality_Score_Index]]</f>
        <v>12061.530720000001</v>
      </c>
      <c r="O536" s="2">
        <v>78</v>
      </c>
      <c r="P536" s="2" t="s">
        <v>823</v>
      </c>
      <c r="Q536" s="4">
        <f>IF(AND(tblData[[#This Row],[Readmitted_Flag]]=TRUE,tblData[[#This Row],[Days_to_Readmission]]&lt;=30),1,0)</f>
        <v>0</v>
      </c>
    </row>
    <row r="537" spans="1:17" x14ac:dyDescent="0.4">
      <c r="A537" s="2" t="s">
        <v>535</v>
      </c>
      <c r="B537" s="3">
        <v>45553</v>
      </c>
      <c r="C537" s="3">
        <v>45561</v>
      </c>
      <c r="D537" s="4">
        <f>tblData[[#This Row],[Discharge_Date]]-tblData[[#This Row],[Admission_Date]]</f>
        <v>8</v>
      </c>
      <c r="E537" s="2" t="s">
        <v>800</v>
      </c>
      <c r="F537" s="2" t="s">
        <v>811</v>
      </c>
      <c r="G537" s="2" t="s">
        <v>817</v>
      </c>
      <c r="H537" s="2" t="s">
        <v>820</v>
      </c>
      <c r="I537" s="2" t="b">
        <v>0</v>
      </c>
      <c r="K537" s="2">
        <v>72.400000000000006</v>
      </c>
      <c r="L537" s="5">
        <v>7455.22</v>
      </c>
      <c r="M537" s="6">
        <v>0.35799999999999998</v>
      </c>
      <c r="N537" s="5">
        <f>tblData[[#This Row],[Total_Charges_USD]]*tblData[[#This Row],[Quality_Score_Index]]</f>
        <v>2668.9687600000002</v>
      </c>
      <c r="O537" s="2">
        <v>49</v>
      </c>
      <c r="P537" s="2" t="s">
        <v>822</v>
      </c>
      <c r="Q537" s="4">
        <f>IF(AND(tblData[[#This Row],[Readmitted_Flag]]=TRUE,tblData[[#This Row],[Days_to_Readmission]]&lt;=30),1,0)</f>
        <v>0</v>
      </c>
    </row>
    <row r="538" spans="1:17" x14ac:dyDescent="0.4">
      <c r="A538" s="2" t="s">
        <v>536</v>
      </c>
      <c r="B538" s="3">
        <v>44997</v>
      </c>
      <c r="C538" s="3">
        <v>45011</v>
      </c>
      <c r="D538" s="4">
        <f>tblData[[#This Row],[Discharge_Date]]-tblData[[#This Row],[Admission_Date]]</f>
        <v>14</v>
      </c>
      <c r="E538" s="2" t="s">
        <v>805</v>
      </c>
      <c r="F538" s="2" t="s">
        <v>812</v>
      </c>
      <c r="G538" s="2" t="s">
        <v>816</v>
      </c>
      <c r="H538" s="2" t="s">
        <v>818</v>
      </c>
      <c r="I538" s="2" t="b">
        <v>1</v>
      </c>
      <c r="J538" s="2">
        <v>21</v>
      </c>
      <c r="K538" s="2">
        <v>69.400000000000006</v>
      </c>
      <c r="L538" s="5">
        <v>18577.439999999999</v>
      </c>
      <c r="M538" s="6">
        <v>0.53100000000000003</v>
      </c>
      <c r="N538" s="5">
        <f>tblData[[#This Row],[Total_Charges_USD]]*tblData[[#This Row],[Quality_Score_Index]]</f>
        <v>9864.6206399999992</v>
      </c>
      <c r="O538" s="2">
        <v>34</v>
      </c>
      <c r="P538" s="2" t="s">
        <v>823</v>
      </c>
      <c r="Q538" s="4">
        <f>IF(AND(tblData[[#This Row],[Readmitted_Flag]]=TRUE,tblData[[#This Row],[Days_to_Readmission]]&lt;=30),1,0)</f>
        <v>1</v>
      </c>
    </row>
    <row r="539" spans="1:17" x14ac:dyDescent="0.4">
      <c r="A539" s="2" t="s">
        <v>537</v>
      </c>
      <c r="B539" s="3">
        <v>45315</v>
      </c>
      <c r="C539" s="3">
        <v>45320</v>
      </c>
      <c r="D539" s="4">
        <f>tblData[[#This Row],[Discharge_Date]]-tblData[[#This Row],[Admission_Date]]</f>
        <v>5</v>
      </c>
      <c r="E539" s="2" t="s">
        <v>803</v>
      </c>
      <c r="F539" s="2" t="s">
        <v>807</v>
      </c>
      <c r="G539" s="2" t="s">
        <v>814</v>
      </c>
      <c r="H539" s="2" t="s">
        <v>820</v>
      </c>
      <c r="I539" s="2" t="b">
        <v>0</v>
      </c>
      <c r="K539" s="2">
        <v>82.6</v>
      </c>
      <c r="L539" s="5">
        <v>33174.86</v>
      </c>
      <c r="M539" s="6">
        <v>0.377</v>
      </c>
      <c r="N539" s="5">
        <f>tblData[[#This Row],[Total_Charges_USD]]*tblData[[#This Row],[Quality_Score_Index]]</f>
        <v>12506.92222</v>
      </c>
      <c r="O539" s="2">
        <v>88</v>
      </c>
      <c r="P539" s="2" t="s">
        <v>822</v>
      </c>
      <c r="Q539" s="4">
        <f>IF(AND(tblData[[#This Row],[Readmitted_Flag]]=TRUE,tblData[[#This Row],[Days_to_Readmission]]&lt;=30),1,0)</f>
        <v>0</v>
      </c>
    </row>
    <row r="540" spans="1:17" x14ac:dyDescent="0.4">
      <c r="A540" s="2" t="s">
        <v>538</v>
      </c>
      <c r="B540" s="3">
        <v>45441</v>
      </c>
      <c r="C540" s="3">
        <v>45447</v>
      </c>
      <c r="D540" s="4">
        <f>tblData[[#This Row],[Discharge_Date]]-tblData[[#This Row],[Admission_Date]]</f>
        <v>6</v>
      </c>
      <c r="E540" s="2" t="s">
        <v>804</v>
      </c>
      <c r="F540" s="2" t="s">
        <v>809</v>
      </c>
      <c r="G540" s="2" t="s">
        <v>813</v>
      </c>
      <c r="H540" s="2" t="s">
        <v>818</v>
      </c>
      <c r="I540" s="2" t="b">
        <v>0</v>
      </c>
      <c r="K540" s="2">
        <v>81</v>
      </c>
      <c r="L540" s="5">
        <v>26118.95</v>
      </c>
      <c r="M540" s="6">
        <v>0.48599999999999999</v>
      </c>
      <c r="N540" s="5">
        <f>tblData[[#This Row],[Total_Charges_USD]]*tblData[[#This Row],[Quality_Score_Index]]</f>
        <v>12693.8097</v>
      </c>
      <c r="O540" s="2">
        <v>90</v>
      </c>
      <c r="P540" s="2" t="s">
        <v>823</v>
      </c>
      <c r="Q540" s="4">
        <f>IF(AND(tblData[[#This Row],[Readmitted_Flag]]=TRUE,tblData[[#This Row],[Days_to_Readmission]]&lt;=30),1,0)</f>
        <v>0</v>
      </c>
    </row>
    <row r="541" spans="1:17" x14ac:dyDescent="0.4">
      <c r="A541" s="2" t="s">
        <v>539</v>
      </c>
      <c r="B541" s="3">
        <v>45214</v>
      </c>
      <c r="C541" s="3">
        <v>45220</v>
      </c>
      <c r="D541" s="4">
        <f>tblData[[#This Row],[Discharge_Date]]-tblData[[#This Row],[Admission_Date]]</f>
        <v>6</v>
      </c>
      <c r="E541" s="2" t="s">
        <v>805</v>
      </c>
      <c r="F541" s="2" t="s">
        <v>810</v>
      </c>
      <c r="G541" s="2" t="s">
        <v>816</v>
      </c>
      <c r="H541" s="2" t="s">
        <v>818</v>
      </c>
      <c r="I541" s="2" t="b">
        <v>0</v>
      </c>
      <c r="K541" s="2">
        <v>75.900000000000006</v>
      </c>
      <c r="L541" s="5">
        <v>32766.91</v>
      </c>
      <c r="M541" s="6">
        <v>0.54400000000000004</v>
      </c>
      <c r="N541" s="5">
        <f>tblData[[#This Row],[Total_Charges_USD]]*tblData[[#This Row],[Quality_Score_Index]]</f>
        <v>17825.19904</v>
      </c>
      <c r="O541" s="2">
        <v>59</v>
      </c>
      <c r="P541" s="2" t="s">
        <v>823</v>
      </c>
      <c r="Q541" s="4">
        <f>IF(AND(tblData[[#This Row],[Readmitted_Flag]]=TRUE,tblData[[#This Row],[Days_to_Readmission]]&lt;=30),1,0)</f>
        <v>0</v>
      </c>
    </row>
    <row r="542" spans="1:17" x14ac:dyDescent="0.4">
      <c r="A542" s="2" t="s">
        <v>540</v>
      </c>
      <c r="B542" s="3">
        <v>45512</v>
      </c>
      <c r="C542" s="3">
        <v>45514</v>
      </c>
      <c r="D542" s="4">
        <f>tblData[[#This Row],[Discharge_Date]]-tblData[[#This Row],[Admission_Date]]</f>
        <v>2</v>
      </c>
      <c r="E542" s="2" t="s">
        <v>804</v>
      </c>
      <c r="F542" s="2" t="s">
        <v>808</v>
      </c>
      <c r="G542" s="2" t="s">
        <v>814</v>
      </c>
      <c r="H542" s="2" t="s">
        <v>818</v>
      </c>
      <c r="I542" s="2" t="b">
        <v>0</v>
      </c>
      <c r="K542" s="2">
        <v>95.5</v>
      </c>
      <c r="L542" s="5">
        <v>30434.37</v>
      </c>
      <c r="M542" s="6">
        <v>0.41399999999999998</v>
      </c>
      <c r="N542" s="5">
        <f>tblData[[#This Row],[Total_Charges_USD]]*tblData[[#This Row],[Quality_Score_Index]]</f>
        <v>12599.829179999999</v>
      </c>
      <c r="O542" s="2">
        <v>88</v>
      </c>
      <c r="P542" s="2" t="s">
        <v>823</v>
      </c>
      <c r="Q542" s="4">
        <f>IF(AND(tblData[[#This Row],[Readmitted_Flag]]=TRUE,tblData[[#This Row],[Days_to_Readmission]]&lt;=30),1,0)</f>
        <v>0</v>
      </c>
    </row>
    <row r="543" spans="1:17" x14ac:dyDescent="0.4">
      <c r="A543" s="2" t="s">
        <v>541</v>
      </c>
      <c r="B543" s="3">
        <v>45235</v>
      </c>
      <c r="C543" s="3">
        <v>45241</v>
      </c>
      <c r="D543" s="4">
        <f>tblData[[#This Row],[Discharge_Date]]-tblData[[#This Row],[Admission_Date]]</f>
        <v>6</v>
      </c>
      <c r="E543" s="2" t="s">
        <v>800</v>
      </c>
      <c r="F543" s="2" t="s">
        <v>808</v>
      </c>
      <c r="G543" s="2" t="s">
        <v>814</v>
      </c>
      <c r="H543" s="2" t="s">
        <v>818</v>
      </c>
      <c r="I543" s="2" t="b">
        <v>0</v>
      </c>
      <c r="K543" s="2">
        <v>91.3</v>
      </c>
      <c r="L543" s="5">
        <v>4799.3900000000003</v>
      </c>
      <c r="M543" s="6">
        <v>0.372</v>
      </c>
      <c r="N543" s="5">
        <f>tblData[[#This Row],[Total_Charges_USD]]*tblData[[#This Row],[Quality_Score_Index]]</f>
        <v>1785.3730800000001</v>
      </c>
      <c r="O543" s="2">
        <v>63</v>
      </c>
      <c r="P543" s="2" t="s">
        <v>823</v>
      </c>
      <c r="Q543" s="4">
        <f>IF(AND(tblData[[#This Row],[Readmitted_Flag]]=TRUE,tblData[[#This Row],[Days_to_Readmission]]&lt;=30),1,0)</f>
        <v>0</v>
      </c>
    </row>
    <row r="544" spans="1:17" x14ac:dyDescent="0.4">
      <c r="A544" s="2" t="s">
        <v>542</v>
      </c>
      <c r="B544" s="3">
        <v>45611</v>
      </c>
      <c r="C544" s="3">
        <v>45617</v>
      </c>
      <c r="D544" s="4">
        <f>tblData[[#This Row],[Discharge_Date]]-tblData[[#This Row],[Admission_Date]]</f>
        <v>6</v>
      </c>
      <c r="E544" s="2" t="s">
        <v>805</v>
      </c>
      <c r="F544" s="2" t="s">
        <v>812</v>
      </c>
      <c r="G544" s="2" t="s">
        <v>814</v>
      </c>
      <c r="H544" s="2" t="s">
        <v>818</v>
      </c>
      <c r="I544" s="2" t="b">
        <v>1</v>
      </c>
      <c r="J544" s="2">
        <v>7</v>
      </c>
      <c r="K544" s="2">
        <v>78.8</v>
      </c>
      <c r="L544" s="5">
        <v>34368.17</v>
      </c>
      <c r="M544" s="6">
        <v>0.42899999999999999</v>
      </c>
      <c r="N544" s="5">
        <f>tblData[[#This Row],[Total_Charges_USD]]*tblData[[#This Row],[Quality_Score_Index]]</f>
        <v>14743.94493</v>
      </c>
      <c r="O544" s="2">
        <v>68</v>
      </c>
      <c r="P544" s="2" t="s">
        <v>822</v>
      </c>
      <c r="Q544" s="4">
        <f>IF(AND(tblData[[#This Row],[Readmitted_Flag]]=TRUE,tblData[[#This Row],[Days_to_Readmission]]&lt;=30),1,0)</f>
        <v>1</v>
      </c>
    </row>
    <row r="545" spans="1:17" x14ac:dyDescent="0.4">
      <c r="A545" s="2" t="s">
        <v>543</v>
      </c>
      <c r="B545" s="3">
        <v>45612</v>
      </c>
      <c r="C545" s="3">
        <v>45620</v>
      </c>
      <c r="D545" s="4">
        <f>tblData[[#This Row],[Discharge_Date]]-tblData[[#This Row],[Admission_Date]]</f>
        <v>8</v>
      </c>
      <c r="E545" s="2" t="s">
        <v>803</v>
      </c>
      <c r="F545" s="2" t="s">
        <v>808</v>
      </c>
      <c r="G545" s="2" t="s">
        <v>814</v>
      </c>
      <c r="H545" s="2" t="s">
        <v>818</v>
      </c>
      <c r="I545" s="2" t="b">
        <v>0</v>
      </c>
      <c r="K545" s="2">
        <v>87.7</v>
      </c>
      <c r="L545" s="5">
        <v>26068.17</v>
      </c>
      <c r="M545" s="6">
        <v>0.61799999999999999</v>
      </c>
      <c r="N545" s="5">
        <f>tblData[[#This Row],[Total_Charges_USD]]*tblData[[#This Row],[Quality_Score_Index]]</f>
        <v>16110.129059999999</v>
      </c>
      <c r="O545" s="2">
        <v>64</v>
      </c>
      <c r="P545" s="2" t="s">
        <v>823</v>
      </c>
      <c r="Q545" s="4">
        <f>IF(AND(tblData[[#This Row],[Readmitted_Flag]]=TRUE,tblData[[#This Row],[Days_to_Readmission]]&lt;=30),1,0)</f>
        <v>0</v>
      </c>
    </row>
    <row r="546" spans="1:17" x14ac:dyDescent="0.4">
      <c r="A546" s="2" t="s">
        <v>544</v>
      </c>
      <c r="B546" s="3">
        <v>45044</v>
      </c>
      <c r="C546" s="3">
        <v>45049</v>
      </c>
      <c r="D546" s="4">
        <f>tblData[[#This Row],[Discharge_Date]]-tblData[[#This Row],[Admission_Date]]</f>
        <v>5</v>
      </c>
      <c r="E546" s="2" t="s">
        <v>800</v>
      </c>
      <c r="F546" s="2" t="s">
        <v>808</v>
      </c>
      <c r="G546" s="2" t="s">
        <v>814</v>
      </c>
      <c r="H546" s="2" t="s">
        <v>820</v>
      </c>
      <c r="I546" s="2" t="b">
        <v>0</v>
      </c>
      <c r="K546" s="2">
        <v>89.7</v>
      </c>
      <c r="L546" s="5">
        <v>9932.73</v>
      </c>
      <c r="M546" s="6">
        <v>0.65600000000000003</v>
      </c>
      <c r="N546" s="5">
        <f>tblData[[#This Row],[Total_Charges_USD]]*tblData[[#This Row],[Quality_Score_Index]]</f>
        <v>6515.8708800000004</v>
      </c>
      <c r="O546" s="2">
        <v>70</v>
      </c>
      <c r="P546" s="2" t="s">
        <v>823</v>
      </c>
      <c r="Q546" s="4">
        <f>IF(AND(tblData[[#This Row],[Readmitted_Flag]]=TRUE,tblData[[#This Row],[Days_to_Readmission]]&lt;=30),1,0)</f>
        <v>0</v>
      </c>
    </row>
    <row r="547" spans="1:17" x14ac:dyDescent="0.4">
      <c r="A547" s="2" t="s">
        <v>545</v>
      </c>
      <c r="B547" s="3">
        <v>45655</v>
      </c>
      <c r="C547" s="3">
        <v>45659</v>
      </c>
      <c r="D547" s="4">
        <f>tblData[[#This Row],[Discharge_Date]]-tblData[[#This Row],[Admission_Date]]</f>
        <v>4</v>
      </c>
      <c r="E547" s="2" t="s">
        <v>804</v>
      </c>
      <c r="F547" s="2" t="s">
        <v>812</v>
      </c>
      <c r="G547" s="2" t="s">
        <v>814</v>
      </c>
      <c r="H547" s="2" t="s">
        <v>818</v>
      </c>
      <c r="I547" s="2" t="b">
        <v>0</v>
      </c>
      <c r="K547" s="2">
        <v>90.8</v>
      </c>
      <c r="L547" s="5">
        <v>13408.61</v>
      </c>
      <c r="M547" s="6">
        <v>0.38700000000000001</v>
      </c>
      <c r="N547" s="5">
        <f>tblData[[#This Row],[Total_Charges_USD]]*tblData[[#This Row],[Quality_Score_Index]]</f>
        <v>5189.1320700000006</v>
      </c>
      <c r="O547" s="2">
        <v>58</v>
      </c>
      <c r="P547" s="2" t="s">
        <v>823</v>
      </c>
      <c r="Q547" s="4">
        <f>IF(AND(tblData[[#This Row],[Readmitted_Flag]]=TRUE,tblData[[#This Row],[Days_to_Readmission]]&lt;=30),1,0)</f>
        <v>0</v>
      </c>
    </row>
    <row r="548" spans="1:17" x14ac:dyDescent="0.4">
      <c r="A548" s="2" t="s">
        <v>546</v>
      </c>
      <c r="B548" s="3">
        <v>45209</v>
      </c>
      <c r="C548" s="3">
        <v>45213</v>
      </c>
      <c r="D548" s="4">
        <f>tblData[[#This Row],[Discharge_Date]]-tblData[[#This Row],[Admission_Date]]</f>
        <v>4</v>
      </c>
      <c r="E548" s="2" t="s">
        <v>800</v>
      </c>
      <c r="F548" s="2" t="s">
        <v>811</v>
      </c>
      <c r="G548" s="2" t="s">
        <v>817</v>
      </c>
      <c r="H548" s="2" t="s">
        <v>820</v>
      </c>
      <c r="I548" s="2" t="b">
        <v>0</v>
      </c>
      <c r="K548" s="2">
        <v>77.3</v>
      </c>
      <c r="L548" s="5">
        <v>13667.05</v>
      </c>
      <c r="M548" s="6">
        <v>0.36</v>
      </c>
      <c r="N548" s="5">
        <f>tblData[[#This Row],[Total_Charges_USD]]*tblData[[#This Row],[Quality_Score_Index]]</f>
        <v>4920.1379999999999</v>
      </c>
      <c r="O548" s="2">
        <v>57</v>
      </c>
      <c r="P548" s="2" t="s">
        <v>822</v>
      </c>
      <c r="Q548" s="4">
        <f>IF(AND(tblData[[#This Row],[Readmitted_Flag]]=TRUE,tblData[[#This Row],[Days_to_Readmission]]&lt;=30),1,0)</f>
        <v>0</v>
      </c>
    </row>
    <row r="549" spans="1:17" x14ac:dyDescent="0.4">
      <c r="A549" s="2" t="s">
        <v>547</v>
      </c>
      <c r="B549" s="3">
        <v>44932</v>
      </c>
      <c r="C549" s="3">
        <v>44940</v>
      </c>
      <c r="D549" s="4">
        <f>tblData[[#This Row],[Discharge_Date]]-tblData[[#This Row],[Admission_Date]]</f>
        <v>8</v>
      </c>
      <c r="E549" s="2" t="s">
        <v>805</v>
      </c>
      <c r="F549" s="2" t="s">
        <v>812</v>
      </c>
      <c r="G549" s="2" t="s">
        <v>817</v>
      </c>
      <c r="H549" s="2" t="s">
        <v>818</v>
      </c>
      <c r="I549" s="2" t="b">
        <v>0</v>
      </c>
      <c r="K549" s="2">
        <v>79.2</v>
      </c>
      <c r="L549" s="5">
        <v>15028.35</v>
      </c>
      <c r="M549" s="6">
        <v>0.504</v>
      </c>
      <c r="N549" s="5">
        <f>tblData[[#This Row],[Total_Charges_USD]]*tblData[[#This Row],[Quality_Score_Index]]</f>
        <v>7574.2884000000004</v>
      </c>
      <c r="O549" s="2">
        <v>95</v>
      </c>
      <c r="P549" s="2" t="s">
        <v>823</v>
      </c>
      <c r="Q549" s="4">
        <f>IF(AND(tblData[[#This Row],[Readmitted_Flag]]=TRUE,tblData[[#This Row],[Days_to_Readmission]]&lt;=30),1,0)</f>
        <v>0</v>
      </c>
    </row>
    <row r="550" spans="1:17" x14ac:dyDescent="0.4">
      <c r="A550" s="2" t="s">
        <v>548</v>
      </c>
      <c r="B550" s="3">
        <v>45210</v>
      </c>
      <c r="C550" s="3">
        <v>45219</v>
      </c>
      <c r="D550" s="4">
        <f>tblData[[#This Row],[Discharge_Date]]-tblData[[#This Row],[Admission_Date]]</f>
        <v>9</v>
      </c>
      <c r="E550" s="2" t="s">
        <v>806</v>
      </c>
      <c r="F550" s="2" t="s">
        <v>812</v>
      </c>
      <c r="G550" s="2" t="s">
        <v>814</v>
      </c>
      <c r="H550" s="2" t="s">
        <v>818</v>
      </c>
      <c r="I550" s="2" t="b">
        <v>0</v>
      </c>
      <c r="K550" s="2">
        <v>70.2</v>
      </c>
      <c r="L550" s="5">
        <v>34944.42</v>
      </c>
      <c r="M550" s="6">
        <v>0.39600000000000002</v>
      </c>
      <c r="N550" s="5">
        <f>tblData[[#This Row],[Total_Charges_USD]]*tblData[[#This Row],[Quality_Score_Index]]</f>
        <v>13837.990320000001</v>
      </c>
      <c r="O550" s="2">
        <v>72</v>
      </c>
      <c r="P550" s="2" t="s">
        <v>822</v>
      </c>
      <c r="Q550" s="4">
        <f>IF(AND(tblData[[#This Row],[Readmitted_Flag]]=TRUE,tblData[[#This Row],[Days_to_Readmission]]&lt;=30),1,0)</f>
        <v>0</v>
      </c>
    </row>
    <row r="551" spans="1:17" x14ac:dyDescent="0.4">
      <c r="A551" s="2" t="s">
        <v>549</v>
      </c>
      <c r="B551" s="3">
        <v>45186</v>
      </c>
      <c r="C551" s="3">
        <v>45198</v>
      </c>
      <c r="D551" s="4">
        <f>tblData[[#This Row],[Discharge_Date]]-tblData[[#This Row],[Admission_Date]]</f>
        <v>12</v>
      </c>
      <c r="E551" s="2" t="s">
        <v>800</v>
      </c>
      <c r="F551" s="2" t="s">
        <v>811</v>
      </c>
      <c r="G551" s="2" t="s">
        <v>814</v>
      </c>
      <c r="H551" s="2" t="s">
        <v>820</v>
      </c>
      <c r="I551" s="2" t="b">
        <v>0</v>
      </c>
      <c r="K551" s="2">
        <v>75</v>
      </c>
      <c r="L551" s="5">
        <v>27374.25</v>
      </c>
      <c r="M551" s="6">
        <v>0.42899999999999999</v>
      </c>
      <c r="N551" s="5">
        <f>tblData[[#This Row],[Total_Charges_USD]]*tblData[[#This Row],[Quality_Score_Index]]</f>
        <v>11743.553249999999</v>
      </c>
      <c r="O551" s="2">
        <v>77</v>
      </c>
      <c r="P551" s="2" t="s">
        <v>822</v>
      </c>
      <c r="Q551" s="4">
        <f>IF(AND(tblData[[#This Row],[Readmitted_Flag]]=TRUE,tblData[[#This Row],[Days_to_Readmission]]&lt;=30),1,0)</f>
        <v>0</v>
      </c>
    </row>
    <row r="552" spans="1:17" x14ac:dyDescent="0.4">
      <c r="A552" s="2" t="s">
        <v>550</v>
      </c>
      <c r="B552" s="3">
        <v>45330</v>
      </c>
      <c r="C552" s="3">
        <v>45336</v>
      </c>
      <c r="D552" s="4">
        <f>tblData[[#This Row],[Discharge_Date]]-tblData[[#This Row],[Admission_Date]]</f>
        <v>6</v>
      </c>
      <c r="E552" s="2" t="s">
        <v>801</v>
      </c>
      <c r="F552" s="2" t="s">
        <v>808</v>
      </c>
      <c r="G552" s="2" t="s">
        <v>814</v>
      </c>
      <c r="H552" s="2" t="s">
        <v>819</v>
      </c>
      <c r="I552" s="2" t="b">
        <v>0</v>
      </c>
      <c r="K552" s="2">
        <v>82.9</v>
      </c>
      <c r="L552" s="5">
        <v>37907.96</v>
      </c>
      <c r="M552" s="6">
        <v>0.56399999999999995</v>
      </c>
      <c r="N552" s="5">
        <f>tblData[[#This Row],[Total_Charges_USD]]*tblData[[#This Row],[Quality_Score_Index]]</f>
        <v>21380.089439999996</v>
      </c>
      <c r="O552" s="2">
        <v>93</v>
      </c>
      <c r="P552" s="2" t="s">
        <v>823</v>
      </c>
      <c r="Q552" s="4">
        <f>IF(AND(tblData[[#This Row],[Readmitted_Flag]]=TRUE,tblData[[#This Row],[Days_to_Readmission]]&lt;=30),1,0)</f>
        <v>0</v>
      </c>
    </row>
    <row r="553" spans="1:17" x14ac:dyDescent="0.4">
      <c r="A553" s="2" t="s">
        <v>551</v>
      </c>
      <c r="B553" s="3">
        <v>44988</v>
      </c>
      <c r="C553" s="3">
        <v>44994</v>
      </c>
      <c r="D553" s="4">
        <f>tblData[[#This Row],[Discharge_Date]]-tblData[[#This Row],[Admission_Date]]</f>
        <v>6</v>
      </c>
      <c r="E553" s="2" t="s">
        <v>804</v>
      </c>
      <c r="F553" s="2" t="s">
        <v>807</v>
      </c>
      <c r="G553" s="2" t="s">
        <v>814</v>
      </c>
      <c r="H553" s="2" t="s">
        <v>818</v>
      </c>
      <c r="I553" s="2" t="b">
        <v>0</v>
      </c>
      <c r="K553" s="2">
        <v>79.900000000000006</v>
      </c>
      <c r="L553" s="5">
        <v>25640.46</v>
      </c>
      <c r="M553" s="6">
        <v>0.39300000000000002</v>
      </c>
      <c r="N553" s="5">
        <f>tblData[[#This Row],[Total_Charges_USD]]*tblData[[#This Row],[Quality_Score_Index]]</f>
        <v>10076.700779999999</v>
      </c>
      <c r="O553" s="2">
        <v>91</v>
      </c>
      <c r="P553" s="2" t="s">
        <v>823</v>
      </c>
      <c r="Q553" s="4">
        <f>IF(AND(tblData[[#This Row],[Readmitted_Flag]]=TRUE,tblData[[#This Row],[Days_to_Readmission]]&lt;=30),1,0)</f>
        <v>0</v>
      </c>
    </row>
    <row r="554" spans="1:17" x14ac:dyDescent="0.4">
      <c r="A554" s="2" t="s">
        <v>552</v>
      </c>
      <c r="B554" s="3">
        <v>44972</v>
      </c>
      <c r="C554" s="3">
        <v>44979</v>
      </c>
      <c r="D554" s="4">
        <f>tblData[[#This Row],[Discharge_Date]]-tblData[[#This Row],[Admission_Date]]</f>
        <v>7</v>
      </c>
      <c r="E554" s="2" t="s">
        <v>801</v>
      </c>
      <c r="F554" s="2" t="s">
        <v>809</v>
      </c>
      <c r="G554" s="2" t="s">
        <v>814</v>
      </c>
      <c r="H554" s="2" t="s">
        <v>819</v>
      </c>
      <c r="I554" s="2" t="b">
        <v>0</v>
      </c>
      <c r="K554" s="2">
        <v>79.599999999999994</v>
      </c>
      <c r="L554" s="5">
        <v>18943.39</v>
      </c>
      <c r="M554" s="6">
        <v>0.54900000000000004</v>
      </c>
      <c r="N554" s="5">
        <f>tblData[[#This Row],[Total_Charges_USD]]*tblData[[#This Row],[Quality_Score_Index]]</f>
        <v>10399.921110000001</v>
      </c>
      <c r="O554" s="2">
        <v>64</v>
      </c>
      <c r="P554" s="2" t="s">
        <v>823</v>
      </c>
      <c r="Q554" s="4">
        <f>IF(AND(tblData[[#This Row],[Readmitted_Flag]]=TRUE,tblData[[#This Row],[Days_to_Readmission]]&lt;=30),1,0)</f>
        <v>0</v>
      </c>
    </row>
    <row r="555" spans="1:17" x14ac:dyDescent="0.4">
      <c r="A555" s="2" t="s">
        <v>553</v>
      </c>
      <c r="B555" s="3">
        <v>45447</v>
      </c>
      <c r="C555" s="3">
        <v>45452</v>
      </c>
      <c r="D555" s="4">
        <f>tblData[[#This Row],[Discharge_Date]]-tblData[[#This Row],[Admission_Date]]</f>
        <v>5</v>
      </c>
      <c r="E555" s="2" t="s">
        <v>801</v>
      </c>
      <c r="F555" s="2" t="s">
        <v>807</v>
      </c>
      <c r="G555" s="2" t="s">
        <v>814</v>
      </c>
      <c r="H555" s="2" t="s">
        <v>818</v>
      </c>
      <c r="I555" s="2" t="b">
        <v>1</v>
      </c>
      <c r="J555" s="2">
        <v>60</v>
      </c>
      <c r="K555" s="2">
        <v>97.4</v>
      </c>
      <c r="L555" s="5">
        <v>19457.419999999998</v>
      </c>
      <c r="M555" s="6">
        <v>0.48299999999999998</v>
      </c>
      <c r="N555" s="5">
        <f>tblData[[#This Row],[Total_Charges_USD]]*tblData[[#This Row],[Quality_Score_Index]]</f>
        <v>9397.9338599999992</v>
      </c>
      <c r="O555" s="2">
        <v>47</v>
      </c>
      <c r="P555" s="2" t="s">
        <v>823</v>
      </c>
      <c r="Q555" s="4">
        <f>IF(AND(tblData[[#This Row],[Readmitted_Flag]]=TRUE,tblData[[#This Row],[Days_to_Readmission]]&lt;=30),1,0)</f>
        <v>0</v>
      </c>
    </row>
    <row r="556" spans="1:17" x14ac:dyDescent="0.4">
      <c r="A556" s="2" t="s">
        <v>554</v>
      </c>
      <c r="B556" s="3">
        <v>45650</v>
      </c>
      <c r="C556" s="3">
        <v>45657</v>
      </c>
      <c r="D556" s="4">
        <f>tblData[[#This Row],[Discharge_Date]]-tblData[[#This Row],[Admission_Date]]</f>
        <v>7</v>
      </c>
      <c r="E556" s="2" t="s">
        <v>802</v>
      </c>
      <c r="F556" s="2" t="s">
        <v>807</v>
      </c>
      <c r="G556" s="2" t="s">
        <v>814</v>
      </c>
      <c r="H556" s="2" t="s">
        <v>818</v>
      </c>
      <c r="I556" s="2" t="b">
        <v>0</v>
      </c>
      <c r="K556" s="2">
        <v>87</v>
      </c>
      <c r="L556" s="5">
        <v>24309.37</v>
      </c>
      <c r="M556" s="6">
        <v>0.40899999999999997</v>
      </c>
      <c r="N556" s="5">
        <f>tblData[[#This Row],[Total_Charges_USD]]*tblData[[#This Row],[Quality_Score_Index]]</f>
        <v>9942.5323299999982</v>
      </c>
      <c r="O556" s="2">
        <v>44</v>
      </c>
      <c r="P556" s="2" t="s">
        <v>823</v>
      </c>
      <c r="Q556" s="4">
        <f>IF(AND(tblData[[#This Row],[Readmitted_Flag]]=TRUE,tblData[[#This Row],[Days_to_Readmission]]&lt;=30),1,0)</f>
        <v>0</v>
      </c>
    </row>
    <row r="557" spans="1:17" x14ac:dyDescent="0.4">
      <c r="A557" s="2" t="s">
        <v>555</v>
      </c>
      <c r="B557" s="3">
        <v>45528</v>
      </c>
      <c r="C557" s="3">
        <v>45533</v>
      </c>
      <c r="D557" s="4">
        <f>tblData[[#This Row],[Discharge_Date]]-tblData[[#This Row],[Admission_Date]]</f>
        <v>5</v>
      </c>
      <c r="E557" s="2" t="s">
        <v>801</v>
      </c>
      <c r="F557" s="2" t="s">
        <v>811</v>
      </c>
      <c r="G557" s="2" t="s">
        <v>814</v>
      </c>
      <c r="H557" s="2" t="s">
        <v>820</v>
      </c>
      <c r="I557" s="2" t="b">
        <v>0</v>
      </c>
      <c r="K557" s="2">
        <v>90.2</v>
      </c>
      <c r="L557" s="5">
        <v>17490.310000000001</v>
      </c>
      <c r="M557" s="6">
        <v>0.56000000000000005</v>
      </c>
      <c r="N557" s="5">
        <f>tblData[[#This Row],[Total_Charges_USD]]*tblData[[#This Row],[Quality_Score_Index]]</f>
        <v>9794.5736000000015</v>
      </c>
      <c r="O557" s="2">
        <v>72</v>
      </c>
      <c r="P557" s="2" t="s">
        <v>823</v>
      </c>
      <c r="Q557" s="4">
        <f>IF(AND(tblData[[#This Row],[Readmitted_Flag]]=TRUE,tblData[[#This Row],[Days_to_Readmission]]&lt;=30),1,0)</f>
        <v>0</v>
      </c>
    </row>
    <row r="558" spans="1:17" x14ac:dyDescent="0.4">
      <c r="A558" s="2" t="s">
        <v>556</v>
      </c>
      <c r="B558" s="3">
        <v>45545</v>
      </c>
      <c r="C558" s="3">
        <v>45559</v>
      </c>
      <c r="D558" s="4">
        <f>tblData[[#This Row],[Discharge_Date]]-tblData[[#This Row],[Admission_Date]]</f>
        <v>14</v>
      </c>
      <c r="E558" s="2" t="s">
        <v>803</v>
      </c>
      <c r="F558" s="2" t="s">
        <v>811</v>
      </c>
      <c r="G558" s="2" t="s">
        <v>814</v>
      </c>
      <c r="H558" s="2" t="s">
        <v>818</v>
      </c>
      <c r="I558" s="2" t="b">
        <v>0</v>
      </c>
      <c r="K558" s="2">
        <v>84.5</v>
      </c>
      <c r="L558" s="5">
        <v>33763.11</v>
      </c>
      <c r="M558" s="6">
        <v>0.67700000000000005</v>
      </c>
      <c r="N558" s="5">
        <f>tblData[[#This Row],[Total_Charges_USD]]*tblData[[#This Row],[Quality_Score_Index]]</f>
        <v>22857.625470000003</v>
      </c>
      <c r="O558" s="2">
        <v>66</v>
      </c>
      <c r="P558" s="2" t="s">
        <v>822</v>
      </c>
      <c r="Q558" s="4">
        <f>IF(AND(tblData[[#This Row],[Readmitted_Flag]]=TRUE,tblData[[#This Row],[Days_to_Readmission]]&lt;=30),1,0)</f>
        <v>0</v>
      </c>
    </row>
    <row r="559" spans="1:17" x14ac:dyDescent="0.4">
      <c r="A559" s="2" t="s">
        <v>557</v>
      </c>
      <c r="B559" s="3">
        <v>44986</v>
      </c>
      <c r="C559" s="3">
        <v>44993</v>
      </c>
      <c r="D559" s="4">
        <f>tblData[[#This Row],[Discharge_Date]]-tblData[[#This Row],[Admission_Date]]</f>
        <v>7</v>
      </c>
      <c r="E559" s="2" t="s">
        <v>804</v>
      </c>
      <c r="F559" s="2" t="s">
        <v>811</v>
      </c>
      <c r="G559" s="2" t="s">
        <v>814</v>
      </c>
      <c r="H559" s="2" t="s">
        <v>819</v>
      </c>
      <c r="I559" s="2" t="b">
        <v>0</v>
      </c>
      <c r="K559" s="2">
        <v>100</v>
      </c>
      <c r="L559" s="5">
        <v>13278.3</v>
      </c>
      <c r="M559" s="6">
        <v>0.372</v>
      </c>
      <c r="N559" s="5">
        <f>tblData[[#This Row],[Total_Charges_USD]]*tblData[[#This Row],[Quality_Score_Index]]</f>
        <v>4939.5275999999994</v>
      </c>
      <c r="O559" s="2">
        <v>74</v>
      </c>
      <c r="P559" s="2" t="s">
        <v>823</v>
      </c>
      <c r="Q559" s="4">
        <f>IF(AND(tblData[[#This Row],[Readmitted_Flag]]=TRUE,tblData[[#This Row],[Days_to_Readmission]]&lt;=30),1,0)</f>
        <v>0</v>
      </c>
    </row>
    <row r="560" spans="1:17" x14ac:dyDescent="0.4">
      <c r="A560" s="2" t="s">
        <v>558</v>
      </c>
      <c r="B560" s="3">
        <v>45633</v>
      </c>
      <c r="C560" s="3">
        <v>45637</v>
      </c>
      <c r="D560" s="4">
        <f>tblData[[#This Row],[Discharge_Date]]-tblData[[#This Row],[Admission_Date]]</f>
        <v>4</v>
      </c>
      <c r="E560" s="2" t="s">
        <v>806</v>
      </c>
      <c r="F560" s="2" t="s">
        <v>808</v>
      </c>
      <c r="G560" s="2" t="s">
        <v>816</v>
      </c>
      <c r="H560" s="2" t="s">
        <v>820</v>
      </c>
      <c r="I560" s="2" t="b">
        <v>0</v>
      </c>
      <c r="K560" s="2">
        <v>86</v>
      </c>
      <c r="L560" s="5">
        <v>26272.18</v>
      </c>
      <c r="M560" s="6">
        <v>0.68</v>
      </c>
      <c r="N560" s="5">
        <f>tblData[[#This Row],[Total_Charges_USD]]*tblData[[#This Row],[Quality_Score_Index]]</f>
        <v>17865.082400000003</v>
      </c>
      <c r="O560" s="2">
        <v>84</v>
      </c>
      <c r="P560" s="2" t="s">
        <v>822</v>
      </c>
      <c r="Q560" s="4">
        <f>IF(AND(tblData[[#This Row],[Readmitted_Flag]]=TRUE,tblData[[#This Row],[Days_to_Readmission]]&lt;=30),1,0)</f>
        <v>0</v>
      </c>
    </row>
    <row r="561" spans="1:17" x14ac:dyDescent="0.4">
      <c r="A561" s="2" t="s">
        <v>559</v>
      </c>
      <c r="B561" s="3">
        <v>45526</v>
      </c>
      <c r="C561" s="3">
        <v>45531</v>
      </c>
      <c r="D561" s="4">
        <f>tblData[[#This Row],[Discharge_Date]]-tblData[[#This Row],[Admission_Date]]</f>
        <v>5</v>
      </c>
      <c r="E561" s="2" t="s">
        <v>801</v>
      </c>
      <c r="F561" s="2" t="s">
        <v>807</v>
      </c>
      <c r="G561" s="2" t="s">
        <v>814</v>
      </c>
      <c r="H561" s="2" t="s">
        <v>821</v>
      </c>
      <c r="I561" s="2" t="b">
        <v>0</v>
      </c>
      <c r="K561" s="2">
        <v>85.7</v>
      </c>
      <c r="L561" s="5">
        <v>39150.67</v>
      </c>
      <c r="M561" s="6">
        <v>0.63</v>
      </c>
      <c r="N561" s="5">
        <f>tblData[[#This Row],[Total_Charges_USD]]*tblData[[#This Row],[Quality_Score_Index]]</f>
        <v>24664.9221</v>
      </c>
      <c r="O561" s="2">
        <v>39</v>
      </c>
      <c r="P561" s="2" t="s">
        <v>822</v>
      </c>
      <c r="Q561" s="4">
        <f>IF(AND(tblData[[#This Row],[Readmitted_Flag]]=TRUE,tblData[[#This Row],[Days_to_Readmission]]&lt;=30),1,0)</f>
        <v>0</v>
      </c>
    </row>
    <row r="562" spans="1:17" x14ac:dyDescent="0.4">
      <c r="A562" s="2" t="s">
        <v>560</v>
      </c>
      <c r="B562" s="3">
        <v>45500</v>
      </c>
      <c r="C562" s="3">
        <v>45501</v>
      </c>
      <c r="D562" s="4">
        <f>tblData[[#This Row],[Discharge_Date]]-tblData[[#This Row],[Admission_Date]]</f>
        <v>1</v>
      </c>
      <c r="E562" s="2" t="s">
        <v>804</v>
      </c>
      <c r="F562" s="2" t="s">
        <v>811</v>
      </c>
      <c r="G562" s="2" t="s">
        <v>814</v>
      </c>
      <c r="H562" s="2" t="s">
        <v>820</v>
      </c>
      <c r="I562" s="2" t="b">
        <v>0</v>
      </c>
      <c r="K562" s="2">
        <v>79.7</v>
      </c>
      <c r="L562" s="5">
        <v>31195.05</v>
      </c>
      <c r="M562" s="6">
        <v>0.54600000000000004</v>
      </c>
      <c r="N562" s="5">
        <f>tblData[[#This Row],[Total_Charges_USD]]*tblData[[#This Row],[Quality_Score_Index]]</f>
        <v>17032.497299999999</v>
      </c>
      <c r="O562" s="2">
        <v>86</v>
      </c>
      <c r="P562" s="2" t="s">
        <v>822</v>
      </c>
      <c r="Q562" s="4">
        <f>IF(AND(tblData[[#This Row],[Readmitted_Flag]]=TRUE,tblData[[#This Row],[Days_to_Readmission]]&lt;=30),1,0)</f>
        <v>0</v>
      </c>
    </row>
    <row r="563" spans="1:17" x14ac:dyDescent="0.4">
      <c r="A563" s="2" t="s">
        <v>561</v>
      </c>
      <c r="B563" s="3">
        <v>45526</v>
      </c>
      <c r="C563" s="3">
        <v>45528</v>
      </c>
      <c r="D563" s="4">
        <f>tblData[[#This Row],[Discharge_Date]]-tblData[[#This Row],[Admission_Date]]</f>
        <v>2</v>
      </c>
      <c r="E563" s="2" t="s">
        <v>803</v>
      </c>
      <c r="F563" s="2" t="s">
        <v>812</v>
      </c>
      <c r="G563" s="2" t="s">
        <v>814</v>
      </c>
      <c r="H563" s="2" t="s">
        <v>821</v>
      </c>
      <c r="I563" s="2" t="b">
        <v>0</v>
      </c>
      <c r="K563" s="2">
        <v>74.3</v>
      </c>
      <c r="L563" s="5">
        <v>11905.68</v>
      </c>
      <c r="M563" s="6">
        <v>0.67700000000000005</v>
      </c>
      <c r="N563" s="5">
        <f>tblData[[#This Row],[Total_Charges_USD]]*tblData[[#This Row],[Quality_Score_Index]]</f>
        <v>8060.1453600000004</v>
      </c>
      <c r="O563" s="2">
        <v>63</v>
      </c>
      <c r="P563" s="2" t="s">
        <v>823</v>
      </c>
      <c r="Q563" s="4">
        <f>IF(AND(tblData[[#This Row],[Readmitted_Flag]]=TRUE,tblData[[#This Row],[Days_to_Readmission]]&lt;=30),1,0)</f>
        <v>0</v>
      </c>
    </row>
    <row r="564" spans="1:17" x14ac:dyDescent="0.4">
      <c r="A564" s="2" t="s">
        <v>562</v>
      </c>
      <c r="B564" s="3">
        <v>45220</v>
      </c>
      <c r="C564" s="3">
        <v>45225</v>
      </c>
      <c r="D564" s="4">
        <f>tblData[[#This Row],[Discharge_Date]]-tblData[[#This Row],[Admission_Date]]</f>
        <v>5</v>
      </c>
      <c r="E564" s="2" t="s">
        <v>802</v>
      </c>
      <c r="F564" s="2" t="s">
        <v>811</v>
      </c>
      <c r="G564" s="2" t="s">
        <v>814</v>
      </c>
      <c r="H564" s="2" t="s">
        <v>818</v>
      </c>
      <c r="I564" s="2" t="b">
        <v>0</v>
      </c>
      <c r="K564" s="2">
        <v>94.5</v>
      </c>
      <c r="L564" s="5">
        <v>27181.01</v>
      </c>
      <c r="M564" s="6">
        <v>0.35599999999999998</v>
      </c>
      <c r="N564" s="5">
        <f>tblData[[#This Row],[Total_Charges_USD]]*tblData[[#This Row],[Quality_Score_Index]]</f>
        <v>9676.4395599999989</v>
      </c>
      <c r="O564" s="2">
        <v>49</v>
      </c>
      <c r="P564" s="2" t="s">
        <v>823</v>
      </c>
      <c r="Q564" s="4">
        <f>IF(AND(tblData[[#This Row],[Readmitted_Flag]]=TRUE,tblData[[#This Row],[Days_to_Readmission]]&lt;=30),1,0)</f>
        <v>0</v>
      </c>
    </row>
    <row r="565" spans="1:17" x14ac:dyDescent="0.4">
      <c r="A565" s="2" t="s">
        <v>563</v>
      </c>
      <c r="B565" s="3">
        <v>45331</v>
      </c>
      <c r="C565" s="3">
        <v>45338</v>
      </c>
      <c r="D565" s="4">
        <f>tblData[[#This Row],[Discharge_Date]]-tblData[[#This Row],[Admission_Date]]</f>
        <v>7</v>
      </c>
      <c r="E565" s="2" t="s">
        <v>805</v>
      </c>
      <c r="F565" s="2" t="s">
        <v>807</v>
      </c>
      <c r="G565" s="2" t="s">
        <v>814</v>
      </c>
      <c r="H565" s="2" t="s">
        <v>819</v>
      </c>
      <c r="I565" s="2" t="b">
        <v>0</v>
      </c>
      <c r="K565" s="2">
        <v>64.7</v>
      </c>
      <c r="L565" s="5">
        <v>3738.24</v>
      </c>
      <c r="M565" s="6">
        <v>0.69499999999999995</v>
      </c>
      <c r="N565" s="5">
        <f>tblData[[#This Row],[Total_Charges_USD]]*tblData[[#This Row],[Quality_Score_Index]]</f>
        <v>2598.0767999999998</v>
      </c>
      <c r="O565" s="2">
        <v>55</v>
      </c>
      <c r="P565" s="2" t="s">
        <v>823</v>
      </c>
      <c r="Q565" s="4">
        <f>IF(AND(tblData[[#This Row],[Readmitted_Flag]]=TRUE,tblData[[#This Row],[Days_to_Readmission]]&lt;=30),1,0)</f>
        <v>0</v>
      </c>
    </row>
    <row r="566" spans="1:17" x14ac:dyDescent="0.4">
      <c r="A566" s="2" t="s">
        <v>564</v>
      </c>
      <c r="B566" s="3">
        <v>45454</v>
      </c>
      <c r="C566" s="3">
        <v>45458</v>
      </c>
      <c r="D566" s="4">
        <f>tblData[[#This Row],[Discharge_Date]]-tblData[[#This Row],[Admission_Date]]</f>
        <v>4</v>
      </c>
      <c r="E566" s="2" t="s">
        <v>800</v>
      </c>
      <c r="F566" s="2" t="s">
        <v>810</v>
      </c>
      <c r="G566" s="2" t="s">
        <v>816</v>
      </c>
      <c r="H566" s="2" t="s">
        <v>820</v>
      </c>
      <c r="I566" s="2" t="b">
        <v>0</v>
      </c>
      <c r="K566" s="2">
        <v>76.900000000000006</v>
      </c>
      <c r="L566" s="5">
        <v>29437.34</v>
      </c>
      <c r="M566" s="6">
        <v>0.374</v>
      </c>
      <c r="N566" s="5">
        <f>tblData[[#This Row],[Total_Charges_USD]]*tblData[[#This Row],[Quality_Score_Index]]</f>
        <v>11009.56516</v>
      </c>
      <c r="O566" s="2">
        <v>64</v>
      </c>
      <c r="P566" s="2" t="s">
        <v>822</v>
      </c>
      <c r="Q566" s="4">
        <f>IF(AND(tblData[[#This Row],[Readmitted_Flag]]=TRUE,tblData[[#This Row],[Days_to_Readmission]]&lt;=30),1,0)</f>
        <v>0</v>
      </c>
    </row>
    <row r="567" spans="1:17" x14ac:dyDescent="0.4">
      <c r="A567" s="2" t="s">
        <v>565</v>
      </c>
      <c r="B567" s="3">
        <v>45039</v>
      </c>
      <c r="C567" s="3">
        <v>45042</v>
      </c>
      <c r="D567" s="4">
        <f>tblData[[#This Row],[Discharge_Date]]-tblData[[#This Row],[Admission_Date]]</f>
        <v>3</v>
      </c>
      <c r="E567" s="2" t="s">
        <v>802</v>
      </c>
      <c r="F567" s="2" t="s">
        <v>810</v>
      </c>
      <c r="G567" s="2" t="s">
        <v>814</v>
      </c>
      <c r="H567" s="2" t="s">
        <v>818</v>
      </c>
      <c r="I567" s="2" t="b">
        <v>0</v>
      </c>
      <c r="K567" s="2">
        <v>81.099999999999994</v>
      </c>
      <c r="L567" s="5">
        <v>34504.019999999997</v>
      </c>
      <c r="M567" s="6">
        <v>0.64300000000000002</v>
      </c>
      <c r="N567" s="5">
        <f>tblData[[#This Row],[Total_Charges_USD]]*tblData[[#This Row],[Quality_Score_Index]]</f>
        <v>22186.084859999999</v>
      </c>
      <c r="O567" s="2">
        <v>84</v>
      </c>
      <c r="P567" s="2" t="s">
        <v>822</v>
      </c>
      <c r="Q567" s="4">
        <f>IF(AND(tblData[[#This Row],[Readmitted_Flag]]=TRUE,tblData[[#This Row],[Days_to_Readmission]]&lt;=30),1,0)</f>
        <v>0</v>
      </c>
    </row>
    <row r="568" spans="1:17" x14ac:dyDescent="0.4">
      <c r="A568" s="2" t="s">
        <v>566</v>
      </c>
      <c r="B568" s="3">
        <v>44996</v>
      </c>
      <c r="C568" s="3">
        <v>45008</v>
      </c>
      <c r="D568" s="4">
        <f>tblData[[#This Row],[Discharge_Date]]-tblData[[#This Row],[Admission_Date]]</f>
        <v>12</v>
      </c>
      <c r="E568" s="2" t="s">
        <v>804</v>
      </c>
      <c r="F568" s="2" t="s">
        <v>812</v>
      </c>
      <c r="G568" s="2" t="s">
        <v>814</v>
      </c>
      <c r="H568" s="2" t="s">
        <v>820</v>
      </c>
      <c r="I568" s="2" t="b">
        <v>0</v>
      </c>
      <c r="K568" s="2">
        <v>90.7</v>
      </c>
      <c r="L568" s="5">
        <v>11181.47</v>
      </c>
      <c r="M568" s="6">
        <v>0.68</v>
      </c>
      <c r="N568" s="5">
        <f>tblData[[#This Row],[Total_Charges_USD]]*tblData[[#This Row],[Quality_Score_Index]]</f>
        <v>7603.3995999999997</v>
      </c>
      <c r="O568" s="2">
        <v>58</v>
      </c>
      <c r="P568" s="2" t="s">
        <v>822</v>
      </c>
      <c r="Q568" s="4">
        <f>IF(AND(tblData[[#This Row],[Readmitted_Flag]]=TRUE,tblData[[#This Row],[Days_to_Readmission]]&lt;=30),1,0)</f>
        <v>0</v>
      </c>
    </row>
    <row r="569" spans="1:17" x14ac:dyDescent="0.4">
      <c r="A569" s="2" t="s">
        <v>567</v>
      </c>
      <c r="B569" s="3">
        <v>45181</v>
      </c>
      <c r="C569" s="3">
        <v>45184</v>
      </c>
      <c r="D569" s="4">
        <f>tblData[[#This Row],[Discharge_Date]]-tblData[[#This Row],[Admission_Date]]</f>
        <v>3</v>
      </c>
      <c r="E569" s="2" t="s">
        <v>804</v>
      </c>
      <c r="F569" s="2" t="s">
        <v>811</v>
      </c>
      <c r="G569" s="2" t="s">
        <v>816</v>
      </c>
      <c r="H569" s="2" t="s">
        <v>820</v>
      </c>
      <c r="I569" s="2" t="b">
        <v>0</v>
      </c>
      <c r="K569" s="2">
        <v>85.9</v>
      </c>
      <c r="L569" s="5">
        <v>20441.41</v>
      </c>
      <c r="M569" s="6">
        <v>0.44</v>
      </c>
      <c r="N569" s="5">
        <f>tblData[[#This Row],[Total_Charges_USD]]*tblData[[#This Row],[Quality_Score_Index]]</f>
        <v>8994.2204000000002</v>
      </c>
      <c r="O569" s="2">
        <v>58</v>
      </c>
      <c r="P569" s="2" t="s">
        <v>823</v>
      </c>
      <c r="Q569" s="4">
        <f>IF(AND(tblData[[#This Row],[Readmitted_Flag]]=TRUE,tblData[[#This Row],[Days_to_Readmission]]&lt;=30),1,0)</f>
        <v>0</v>
      </c>
    </row>
    <row r="570" spans="1:17" x14ac:dyDescent="0.4">
      <c r="A570" s="2" t="s">
        <v>568</v>
      </c>
      <c r="B570" s="3">
        <v>45572</v>
      </c>
      <c r="C570" s="3">
        <v>45582</v>
      </c>
      <c r="D570" s="4">
        <f>tblData[[#This Row],[Discharge_Date]]-tblData[[#This Row],[Admission_Date]]</f>
        <v>10</v>
      </c>
      <c r="E570" s="2" t="s">
        <v>803</v>
      </c>
      <c r="F570" s="2" t="s">
        <v>809</v>
      </c>
      <c r="G570" s="2" t="s">
        <v>815</v>
      </c>
      <c r="H570" s="2" t="s">
        <v>818</v>
      </c>
      <c r="I570" s="2" t="b">
        <v>0</v>
      </c>
      <c r="K570" s="2">
        <v>89.8</v>
      </c>
      <c r="L570" s="5">
        <v>39737.03</v>
      </c>
      <c r="M570" s="6">
        <v>0.66400000000000003</v>
      </c>
      <c r="N570" s="5">
        <f>tblData[[#This Row],[Total_Charges_USD]]*tblData[[#This Row],[Quality_Score_Index]]</f>
        <v>26385.387920000001</v>
      </c>
      <c r="O570" s="2">
        <v>36</v>
      </c>
      <c r="P570" s="2" t="s">
        <v>823</v>
      </c>
      <c r="Q570" s="4">
        <f>IF(AND(tblData[[#This Row],[Readmitted_Flag]]=TRUE,tblData[[#This Row],[Days_to_Readmission]]&lt;=30),1,0)</f>
        <v>0</v>
      </c>
    </row>
    <row r="571" spans="1:17" x14ac:dyDescent="0.4">
      <c r="A571" s="2" t="s">
        <v>569</v>
      </c>
      <c r="B571" s="3">
        <v>45221</v>
      </c>
      <c r="C571" s="3">
        <v>45225</v>
      </c>
      <c r="D571" s="4">
        <f>tblData[[#This Row],[Discharge_Date]]-tblData[[#This Row],[Admission_Date]]</f>
        <v>4</v>
      </c>
      <c r="E571" s="2" t="s">
        <v>803</v>
      </c>
      <c r="F571" s="2" t="s">
        <v>811</v>
      </c>
      <c r="G571" s="2" t="s">
        <v>814</v>
      </c>
      <c r="H571" s="2" t="s">
        <v>820</v>
      </c>
      <c r="I571" s="2" t="b">
        <v>1</v>
      </c>
      <c r="J571" s="2">
        <v>7</v>
      </c>
      <c r="K571" s="2">
        <v>74.7</v>
      </c>
      <c r="L571" s="5">
        <v>34275.769999999997</v>
      </c>
      <c r="M571" s="6">
        <v>0.48599999999999999</v>
      </c>
      <c r="N571" s="5">
        <f>tblData[[#This Row],[Total_Charges_USD]]*tblData[[#This Row],[Quality_Score_Index]]</f>
        <v>16658.024219999999</v>
      </c>
      <c r="O571" s="2">
        <v>58</v>
      </c>
      <c r="P571" s="2" t="s">
        <v>823</v>
      </c>
      <c r="Q571" s="4">
        <f>IF(AND(tblData[[#This Row],[Readmitted_Flag]]=TRUE,tblData[[#This Row],[Days_to_Readmission]]&lt;=30),1,0)</f>
        <v>1</v>
      </c>
    </row>
    <row r="572" spans="1:17" x14ac:dyDescent="0.4">
      <c r="A572" s="2" t="s">
        <v>570</v>
      </c>
      <c r="B572" s="3">
        <v>45287</v>
      </c>
      <c r="C572" s="3">
        <v>45293</v>
      </c>
      <c r="D572" s="4">
        <f>tblData[[#This Row],[Discharge_Date]]-tblData[[#This Row],[Admission_Date]]</f>
        <v>6</v>
      </c>
      <c r="E572" s="2" t="s">
        <v>804</v>
      </c>
      <c r="F572" s="2" t="s">
        <v>808</v>
      </c>
      <c r="G572" s="2" t="s">
        <v>813</v>
      </c>
      <c r="H572" s="2" t="s">
        <v>819</v>
      </c>
      <c r="I572" s="2" t="b">
        <v>0</v>
      </c>
      <c r="K572" s="2">
        <v>78.7</v>
      </c>
      <c r="L572" s="5">
        <v>27195.29</v>
      </c>
      <c r="M572" s="6">
        <v>0.69599999999999995</v>
      </c>
      <c r="N572" s="5">
        <f>tblData[[#This Row],[Total_Charges_USD]]*tblData[[#This Row],[Quality_Score_Index]]</f>
        <v>18927.921839999999</v>
      </c>
      <c r="O572" s="2">
        <v>53</v>
      </c>
      <c r="P572" s="2" t="s">
        <v>822</v>
      </c>
      <c r="Q572" s="4">
        <f>IF(AND(tblData[[#This Row],[Readmitted_Flag]]=TRUE,tblData[[#This Row],[Days_to_Readmission]]&lt;=30),1,0)</f>
        <v>0</v>
      </c>
    </row>
    <row r="573" spans="1:17" x14ac:dyDescent="0.4">
      <c r="A573" s="2" t="s">
        <v>571</v>
      </c>
      <c r="B573" s="3">
        <v>45284</v>
      </c>
      <c r="C573" s="3">
        <v>45289</v>
      </c>
      <c r="D573" s="4">
        <f>tblData[[#This Row],[Discharge_Date]]-tblData[[#This Row],[Admission_Date]]</f>
        <v>5</v>
      </c>
      <c r="E573" s="2" t="s">
        <v>800</v>
      </c>
      <c r="F573" s="2" t="s">
        <v>812</v>
      </c>
      <c r="G573" s="2" t="s">
        <v>814</v>
      </c>
      <c r="H573" s="2" t="s">
        <v>820</v>
      </c>
      <c r="I573" s="2" t="b">
        <v>0</v>
      </c>
      <c r="K573" s="2">
        <v>83.1</v>
      </c>
      <c r="L573" s="5">
        <v>17736.64</v>
      </c>
      <c r="M573" s="6">
        <v>0.60499999999999998</v>
      </c>
      <c r="N573" s="5">
        <f>tblData[[#This Row],[Total_Charges_USD]]*tblData[[#This Row],[Quality_Score_Index]]</f>
        <v>10730.6672</v>
      </c>
      <c r="O573" s="2">
        <v>77</v>
      </c>
      <c r="P573" s="2" t="s">
        <v>823</v>
      </c>
      <c r="Q573" s="4">
        <f>IF(AND(tblData[[#This Row],[Readmitted_Flag]]=TRUE,tblData[[#This Row],[Days_to_Readmission]]&lt;=30),1,0)</f>
        <v>0</v>
      </c>
    </row>
    <row r="574" spans="1:17" x14ac:dyDescent="0.4">
      <c r="A574" s="2" t="s">
        <v>572</v>
      </c>
      <c r="B574" s="3">
        <v>45597</v>
      </c>
      <c r="C574" s="3">
        <v>45599</v>
      </c>
      <c r="D574" s="4">
        <f>tblData[[#This Row],[Discharge_Date]]-tblData[[#This Row],[Admission_Date]]</f>
        <v>2</v>
      </c>
      <c r="E574" s="2" t="s">
        <v>801</v>
      </c>
      <c r="F574" s="2" t="s">
        <v>810</v>
      </c>
      <c r="G574" s="2" t="s">
        <v>814</v>
      </c>
      <c r="H574" s="2" t="s">
        <v>818</v>
      </c>
      <c r="I574" s="2" t="b">
        <v>0</v>
      </c>
      <c r="K574" s="2">
        <v>90.1</v>
      </c>
      <c r="L574" s="5">
        <v>4768.58</v>
      </c>
      <c r="M574" s="6">
        <v>0.46300000000000002</v>
      </c>
      <c r="N574" s="5">
        <f>tblData[[#This Row],[Total_Charges_USD]]*tblData[[#This Row],[Quality_Score_Index]]</f>
        <v>2207.8525399999999</v>
      </c>
      <c r="O574" s="2">
        <v>56</v>
      </c>
      <c r="P574" s="2" t="s">
        <v>823</v>
      </c>
      <c r="Q574" s="4">
        <f>IF(AND(tblData[[#This Row],[Readmitted_Flag]]=TRUE,tblData[[#This Row],[Days_to_Readmission]]&lt;=30),1,0)</f>
        <v>0</v>
      </c>
    </row>
    <row r="575" spans="1:17" x14ac:dyDescent="0.4">
      <c r="A575" s="2" t="s">
        <v>573</v>
      </c>
      <c r="B575" s="3">
        <v>45238</v>
      </c>
      <c r="C575" s="3">
        <v>45252</v>
      </c>
      <c r="D575" s="4">
        <f>tblData[[#This Row],[Discharge_Date]]-tblData[[#This Row],[Admission_Date]]</f>
        <v>14</v>
      </c>
      <c r="E575" s="2" t="s">
        <v>805</v>
      </c>
      <c r="F575" s="2" t="s">
        <v>811</v>
      </c>
      <c r="G575" s="2" t="s">
        <v>814</v>
      </c>
      <c r="H575" s="2" t="s">
        <v>819</v>
      </c>
      <c r="I575" s="2" t="b">
        <v>0</v>
      </c>
      <c r="K575" s="2">
        <v>81.5</v>
      </c>
      <c r="L575" s="5">
        <v>17451.900000000001</v>
      </c>
      <c r="M575" s="6">
        <v>0.35599999999999998</v>
      </c>
      <c r="N575" s="5">
        <f>tblData[[#This Row],[Total_Charges_USD]]*tblData[[#This Row],[Quality_Score_Index]]</f>
        <v>6212.8764000000001</v>
      </c>
      <c r="O575" s="2">
        <v>55</v>
      </c>
      <c r="P575" s="2" t="s">
        <v>822</v>
      </c>
      <c r="Q575" s="4">
        <f>IF(AND(tblData[[#This Row],[Readmitted_Flag]]=TRUE,tblData[[#This Row],[Days_to_Readmission]]&lt;=30),1,0)</f>
        <v>0</v>
      </c>
    </row>
    <row r="576" spans="1:17" x14ac:dyDescent="0.4">
      <c r="A576" s="2" t="s">
        <v>574</v>
      </c>
      <c r="B576" s="3">
        <v>45409</v>
      </c>
      <c r="C576" s="3">
        <v>45417</v>
      </c>
      <c r="D576" s="4">
        <f>tblData[[#This Row],[Discharge_Date]]-tblData[[#This Row],[Admission_Date]]</f>
        <v>8</v>
      </c>
      <c r="E576" s="2" t="s">
        <v>805</v>
      </c>
      <c r="F576" s="2" t="s">
        <v>811</v>
      </c>
      <c r="G576" s="2" t="s">
        <v>814</v>
      </c>
      <c r="H576" s="2" t="s">
        <v>820</v>
      </c>
      <c r="I576" s="2" t="b">
        <v>0</v>
      </c>
      <c r="K576" s="2">
        <v>96.3</v>
      </c>
      <c r="L576" s="5">
        <v>25214.89</v>
      </c>
      <c r="M576" s="6">
        <v>0.497</v>
      </c>
      <c r="N576" s="5">
        <f>tblData[[#This Row],[Total_Charges_USD]]*tblData[[#This Row],[Quality_Score_Index]]</f>
        <v>12531.80033</v>
      </c>
      <c r="O576" s="2">
        <v>59</v>
      </c>
      <c r="P576" s="2" t="s">
        <v>823</v>
      </c>
      <c r="Q576" s="4">
        <f>IF(AND(tblData[[#This Row],[Readmitted_Flag]]=TRUE,tblData[[#This Row],[Days_to_Readmission]]&lt;=30),1,0)</f>
        <v>0</v>
      </c>
    </row>
    <row r="577" spans="1:17" x14ac:dyDescent="0.4">
      <c r="A577" s="2" t="s">
        <v>575</v>
      </c>
      <c r="B577" s="3">
        <v>45212</v>
      </c>
      <c r="C577" s="3">
        <v>45214</v>
      </c>
      <c r="D577" s="4">
        <f>tblData[[#This Row],[Discharge_Date]]-tblData[[#This Row],[Admission_Date]]</f>
        <v>2</v>
      </c>
      <c r="E577" s="2" t="s">
        <v>803</v>
      </c>
      <c r="F577" s="2" t="s">
        <v>810</v>
      </c>
      <c r="G577" s="2" t="s">
        <v>814</v>
      </c>
      <c r="H577" s="2" t="s">
        <v>820</v>
      </c>
      <c r="I577" s="2" t="b">
        <v>0</v>
      </c>
      <c r="K577" s="2">
        <v>96.6</v>
      </c>
      <c r="L577" s="5">
        <v>4388.09</v>
      </c>
      <c r="M577" s="6">
        <v>0.54800000000000004</v>
      </c>
      <c r="N577" s="5">
        <f>tblData[[#This Row],[Total_Charges_USD]]*tblData[[#This Row],[Quality_Score_Index]]</f>
        <v>2404.6733200000003</v>
      </c>
      <c r="O577" s="2">
        <v>63</v>
      </c>
      <c r="P577" s="2" t="s">
        <v>822</v>
      </c>
      <c r="Q577" s="4">
        <f>IF(AND(tblData[[#This Row],[Readmitted_Flag]]=TRUE,tblData[[#This Row],[Days_to_Readmission]]&lt;=30),1,0)</f>
        <v>0</v>
      </c>
    </row>
    <row r="578" spans="1:17" x14ac:dyDescent="0.4">
      <c r="A578" s="2" t="s">
        <v>576</v>
      </c>
      <c r="B578" s="3">
        <v>45619</v>
      </c>
      <c r="C578" s="3">
        <v>45629</v>
      </c>
      <c r="D578" s="4">
        <f>tblData[[#This Row],[Discharge_Date]]-tblData[[#This Row],[Admission_Date]]</f>
        <v>10</v>
      </c>
      <c r="E578" s="2" t="s">
        <v>806</v>
      </c>
      <c r="F578" s="2" t="s">
        <v>808</v>
      </c>
      <c r="G578" s="2" t="s">
        <v>813</v>
      </c>
      <c r="H578" s="2" t="s">
        <v>819</v>
      </c>
      <c r="I578" s="2" t="b">
        <v>0</v>
      </c>
      <c r="K578" s="2">
        <v>82</v>
      </c>
      <c r="L578" s="5">
        <v>29152.04</v>
      </c>
      <c r="M578" s="6">
        <v>0.51</v>
      </c>
      <c r="N578" s="5">
        <f>tblData[[#This Row],[Total_Charges_USD]]*tblData[[#This Row],[Quality_Score_Index]]</f>
        <v>14867.5404</v>
      </c>
      <c r="O578" s="2">
        <v>69</v>
      </c>
      <c r="P578" s="2" t="s">
        <v>823</v>
      </c>
      <c r="Q578" s="4">
        <f>IF(AND(tblData[[#This Row],[Readmitted_Flag]]=TRUE,tblData[[#This Row],[Days_to_Readmission]]&lt;=30),1,0)</f>
        <v>0</v>
      </c>
    </row>
    <row r="579" spans="1:17" x14ac:dyDescent="0.4">
      <c r="A579" s="2" t="s">
        <v>577</v>
      </c>
      <c r="B579" s="3">
        <v>45393</v>
      </c>
      <c r="C579" s="3">
        <v>45397</v>
      </c>
      <c r="D579" s="4">
        <f>tblData[[#This Row],[Discharge_Date]]-tblData[[#This Row],[Admission_Date]]</f>
        <v>4</v>
      </c>
      <c r="E579" s="2" t="s">
        <v>805</v>
      </c>
      <c r="F579" s="2" t="s">
        <v>809</v>
      </c>
      <c r="G579" s="2" t="s">
        <v>814</v>
      </c>
      <c r="H579" s="2" t="s">
        <v>818</v>
      </c>
      <c r="I579" s="2" t="b">
        <v>0</v>
      </c>
      <c r="K579" s="2">
        <v>85.9</v>
      </c>
      <c r="L579" s="5">
        <v>37509.82</v>
      </c>
      <c r="M579" s="6">
        <v>0.44600000000000001</v>
      </c>
      <c r="N579" s="5">
        <f>tblData[[#This Row],[Total_Charges_USD]]*tblData[[#This Row],[Quality_Score_Index]]</f>
        <v>16729.379720000001</v>
      </c>
      <c r="O579" s="2">
        <v>78</v>
      </c>
      <c r="P579" s="2" t="s">
        <v>822</v>
      </c>
      <c r="Q579" s="4">
        <f>IF(AND(tblData[[#This Row],[Readmitted_Flag]]=TRUE,tblData[[#This Row],[Days_to_Readmission]]&lt;=30),1,0)</f>
        <v>0</v>
      </c>
    </row>
    <row r="580" spans="1:17" x14ac:dyDescent="0.4">
      <c r="A580" s="2" t="s">
        <v>578</v>
      </c>
      <c r="B580" s="3">
        <v>45562</v>
      </c>
      <c r="C580" s="3">
        <v>45566</v>
      </c>
      <c r="D580" s="4">
        <f>tblData[[#This Row],[Discharge_Date]]-tblData[[#This Row],[Admission_Date]]</f>
        <v>4</v>
      </c>
      <c r="E580" s="2" t="s">
        <v>801</v>
      </c>
      <c r="F580" s="2" t="s">
        <v>812</v>
      </c>
      <c r="G580" s="2" t="s">
        <v>816</v>
      </c>
      <c r="H580" s="2" t="s">
        <v>819</v>
      </c>
      <c r="I580" s="2" t="b">
        <v>0</v>
      </c>
      <c r="K580" s="2">
        <v>88.7</v>
      </c>
      <c r="L580" s="5">
        <v>27420.16</v>
      </c>
      <c r="M580" s="6">
        <v>0.626</v>
      </c>
      <c r="N580" s="5">
        <f>tblData[[#This Row],[Total_Charges_USD]]*tblData[[#This Row],[Quality_Score_Index]]</f>
        <v>17165.02016</v>
      </c>
      <c r="O580" s="2">
        <v>58</v>
      </c>
      <c r="P580" s="2" t="s">
        <v>823</v>
      </c>
      <c r="Q580" s="4">
        <f>IF(AND(tblData[[#This Row],[Readmitted_Flag]]=TRUE,tblData[[#This Row],[Days_to_Readmission]]&lt;=30),1,0)</f>
        <v>0</v>
      </c>
    </row>
    <row r="581" spans="1:17" x14ac:dyDescent="0.4">
      <c r="A581" s="2" t="s">
        <v>579</v>
      </c>
      <c r="B581" s="3">
        <v>45283</v>
      </c>
      <c r="C581" s="3">
        <v>45290</v>
      </c>
      <c r="D581" s="4">
        <f>tblData[[#This Row],[Discharge_Date]]-tblData[[#This Row],[Admission_Date]]</f>
        <v>7</v>
      </c>
      <c r="E581" s="2" t="s">
        <v>800</v>
      </c>
      <c r="F581" s="2" t="s">
        <v>809</v>
      </c>
      <c r="G581" s="2" t="s">
        <v>813</v>
      </c>
      <c r="H581" s="2" t="s">
        <v>820</v>
      </c>
      <c r="I581" s="2" t="b">
        <v>0</v>
      </c>
      <c r="K581" s="2">
        <v>92.3</v>
      </c>
      <c r="L581" s="5">
        <v>16359.38</v>
      </c>
      <c r="M581" s="6">
        <v>0.67200000000000004</v>
      </c>
      <c r="N581" s="5">
        <f>tblData[[#This Row],[Total_Charges_USD]]*tblData[[#This Row],[Quality_Score_Index]]</f>
        <v>10993.503360000001</v>
      </c>
      <c r="O581" s="2">
        <v>62</v>
      </c>
      <c r="P581" s="2" t="s">
        <v>823</v>
      </c>
      <c r="Q581" s="4">
        <f>IF(AND(tblData[[#This Row],[Readmitted_Flag]]=TRUE,tblData[[#This Row],[Days_to_Readmission]]&lt;=30),1,0)</f>
        <v>0</v>
      </c>
    </row>
    <row r="582" spans="1:17" x14ac:dyDescent="0.4">
      <c r="A582" s="2" t="s">
        <v>580</v>
      </c>
      <c r="B582" s="3">
        <v>45122</v>
      </c>
      <c r="C582" s="3">
        <v>45128</v>
      </c>
      <c r="D582" s="4">
        <f>tblData[[#This Row],[Discharge_Date]]-tblData[[#This Row],[Admission_Date]]</f>
        <v>6</v>
      </c>
      <c r="E582" s="2" t="s">
        <v>804</v>
      </c>
      <c r="F582" s="2" t="s">
        <v>810</v>
      </c>
      <c r="G582" s="2" t="s">
        <v>816</v>
      </c>
      <c r="H582" s="2" t="s">
        <v>821</v>
      </c>
      <c r="I582" s="2" t="b">
        <v>0</v>
      </c>
      <c r="K582" s="2">
        <v>94.1</v>
      </c>
      <c r="L582" s="5">
        <v>23075.33</v>
      </c>
      <c r="M582" s="6">
        <v>0.43099999999999999</v>
      </c>
      <c r="N582" s="5">
        <f>tblData[[#This Row],[Total_Charges_USD]]*tblData[[#This Row],[Quality_Score_Index]]</f>
        <v>9945.4672300000002</v>
      </c>
      <c r="O582" s="2">
        <v>52</v>
      </c>
      <c r="P582" s="2" t="s">
        <v>823</v>
      </c>
      <c r="Q582" s="4">
        <f>IF(AND(tblData[[#This Row],[Readmitted_Flag]]=TRUE,tblData[[#This Row],[Days_to_Readmission]]&lt;=30),1,0)</f>
        <v>0</v>
      </c>
    </row>
    <row r="583" spans="1:17" x14ac:dyDescent="0.4">
      <c r="A583" s="2" t="s">
        <v>581</v>
      </c>
      <c r="B583" s="3">
        <v>45383</v>
      </c>
      <c r="C583" s="3">
        <v>45389</v>
      </c>
      <c r="D583" s="4">
        <f>tblData[[#This Row],[Discharge_Date]]-tblData[[#This Row],[Admission_Date]]</f>
        <v>6</v>
      </c>
      <c r="E583" s="2" t="s">
        <v>801</v>
      </c>
      <c r="F583" s="2" t="s">
        <v>810</v>
      </c>
      <c r="G583" s="2" t="s">
        <v>816</v>
      </c>
      <c r="H583" s="2" t="s">
        <v>819</v>
      </c>
      <c r="I583" s="2" t="b">
        <v>0</v>
      </c>
      <c r="K583" s="2">
        <v>81.7</v>
      </c>
      <c r="L583" s="5">
        <v>33183.08</v>
      </c>
      <c r="M583" s="6">
        <v>0.40799999999999997</v>
      </c>
      <c r="N583" s="5">
        <f>tblData[[#This Row],[Total_Charges_USD]]*tblData[[#This Row],[Quality_Score_Index]]</f>
        <v>13538.69664</v>
      </c>
      <c r="O583" s="2">
        <v>75</v>
      </c>
      <c r="P583" s="2" t="s">
        <v>822</v>
      </c>
      <c r="Q583" s="4">
        <f>IF(AND(tblData[[#This Row],[Readmitted_Flag]]=TRUE,tblData[[#This Row],[Days_to_Readmission]]&lt;=30),1,0)</f>
        <v>0</v>
      </c>
    </row>
    <row r="584" spans="1:17" x14ac:dyDescent="0.4">
      <c r="A584" s="2" t="s">
        <v>582</v>
      </c>
      <c r="B584" s="3">
        <v>45177</v>
      </c>
      <c r="C584" s="3">
        <v>45183</v>
      </c>
      <c r="D584" s="4">
        <f>tblData[[#This Row],[Discharge_Date]]-tblData[[#This Row],[Admission_Date]]</f>
        <v>6</v>
      </c>
      <c r="E584" s="2" t="s">
        <v>805</v>
      </c>
      <c r="F584" s="2" t="s">
        <v>812</v>
      </c>
      <c r="G584" s="2" t="s">
        <v>814</v>
      </c>
      <c r="H584" s="2" t="s">
        <v>818</v>
      </c>
      <c r="I584" s="2" t="b">
        <v>0</v>
      </c>
      <c r="K584" s="2">
        <v>80.400000000000006</v>
      </c>
      <c r="L584" s="5">
        <v>15672.63</v>
      </c>
      <c r="M584" s="6">
        <v>0.35299999999999998</v>
      </c>
      <c r="N584" s="5">
        <f>tblData[[#This Row],[Total_Charges_USD]]*tblData[[#This Row],[Quality_Score_Index]]</f>
        <v>5532.4383899999993</v>
      </c>
      <c r="O584" s="2">
        <v>73</v>
      </c>
      <c r="P584" s="2" t="s">
        <v>823</v>
      </c>
      <c r="Q584" s="4">
        <f>IF(AND(tblData[[#This Row],[Readmitted_Flag]]=TRUE,tblData[[#This Row],[Days_to_Readmission]]&lt;=30),1,0)</f>
        <v>0</v>
      </c>
    </row>
    <row r="585" spans="1:17" x14ac:dyDescent="0.4">
      <c r="A585" s="2" t="s">
        <v>583</v>
      </c>
      <c r="B585" s="3">
        <v>45267</v>
      </c>
      <c r="C585" s="3">
        <v>45274</v>
      </c>
      <c r="D585" s="4">
        <f>tblData[[#This Row],[Discharge_Date]]-tblData[[#This Row],[Admission_Date]]</f>
        <v>7</v>
      </c>
      <c r="E585" s="2" t="s">
        <v>800</v>
      </c>
      <c r="F585" s="2" t="s">
        <v>812</v>
      </c>
      <c r="G585" s="2" t="s">
        <v>813</v>
      </c>
      <c r="H585" s="2" t="s">
        <v>818</v>
      </c>
      <c r="I585" s="2" t="b">
        <v>0</v>
      </c>
      <c r="K585" s="2">
        <v>80.2</v>
      </c>
      <c r="L585" s="5">
        <v>30334.61</v>
      </c>
      <c r="M585" s="6">
        <v>0.54700000000000004</v>
      </c>
      <c r="N585" s="5">
        <f>tblData[[#This Row],[Total_Charges_USD]]*tblData[[#This Row],[Quality_Score_Index]]</f>
        <v>16593.03167</v>
      </c>
      <c r="O585" s="2">
        <v>90</v>
      </c>
      <c r="P585" s="2" t="s">
        <v>822</v>
      </c>
      <c r="Q585" s="4">
        <f>IF(AND(tblData[[#This Row],[Readmitted_Flag]]=TRUE,tblData[[#This Row],[Days_to_Readmission]]&lt;=30),1,0)</f>
        <v>0</v>
      </c>
    </row>
    <row r="586" spans="1:17" x14ac:dyDescent="0.4">
      <c r="A586" s="2" t="s">
        <v>584</v>
      </c>
      <c r="B586" s="3">
        <v>45354</v>
      </c>
      <c r="C586" s="3">
        <v>45360</v>
      </c>
      <c r="D586" s="4">
        <f>tblData[[#This Row],[Discharge_Date]]-tblData[[#This Row],[Admission_Date]]</f>
        <v>6</v>
      </c>
      <c r="E586" s="2" t="s">
        <v>800</v>
      </c>
      <c r="F586" s="2" t="s">
        <v>807</v>
      </c>
      <c r="G586" s="2" t="s">
        <v>813</v>
      </c>
      <c r="H586" s="2" t="s">
        <v>818</v>
      </c>
      <c r="I586" s="2" t="b">
        <v>0</v>
      </c>
      <c r="K586" s="2">
        <v>81.8</v>
      </c>
      <c r="L586" s="5">
        <v>22148.43</v>
      </c>
      <c r="M586" s="6">
        <v>0.375</v>
      </c>
      <c r="N586" s="5">
        <f>tblData[[#This Row],[Total_Charges_USD]]*tblData[[#This Row],[Quality_Score_Index]]</f>
        <v>8305.661250000001</v>
      </c>
      <c r="O586" s="2">
        <v>66</v>
      </c>
      <c r="P586" s="2" t="s">
        <v>823</v>
      </c>
      <c r="Q586" s="4">
        <f>IF(AND(tblData[[#This Row],[Readmitted_Flag]]=TRUE,tblData[[#This Row],[Days_to_Readmission]]&lt;=30),1,0)</f>
        <v>0</v>
      </c>
    </row>
    <row r="587" spans="1:17" x14ac:dyDescent="0.4">
      <c r="A587" s="2" t="s">
        <v>585</v>
      </c>
      <c r="B587" s="3">
        <v>45358</v>
      </c>
      <c r="C587" s="3">
        <v>45364</v>
      </c>
      <c r="D587" s="4">
        <f>tblData[[#This Row],[Discharge_Date]]-tblData[[#This Row],[Admission_Date]]</f>
        <v>6</v>
      </c>
      <c r="E587" s="2" t="s">
        <v>804</v>
      </c>
      <c r="F587" s="2" t="s">
        <v>807</v>
      </c>
      <c r="G587" s="2" t="s">
        <v>814</v>
      </c>
      <c r="H587" s="2" t="s">
        <v>821</v>
      </c>
      <c r="I587" s="2" t="b">
        <v>0</v>
      </c>
      <c r="K587" s="2">
        <v>94</v>
      </c>
      <c r="L587" s="5">
        <v>17122.73</v>
      </c>
      <c r="M587" s="6">
        <v>0.49299999999999999</v>
      </c>
      <c r="N587" s="5">
        <f>tblData[[#This Row],[Total_Charges_USD]]*tblData[[#This Row],[Quality_Score_Index]]</f>
        <v>8441.5058900000004</v>
      </c>
      <c r="O587" s="2">
        <v>61</v>
      </c>
      <c r="P587" s="2" t="s">
        <v>822</v>
      </c>
      <c r="Q587" s="4">
        <f>IF(AND(tblData[[#This Row],[Readmitted_Flag]]=TRUE,tblData[[#This Row],[Days_to_Readmission]]&lt;=30),1,0)</f>
        <v>0</v>
      </c>
    </row>
    <row r="588" spans="1:17" x14ac:dyDescent="0.4">
      <c r="A588" s="2" t="s">
        <v>586</v>
      </c>
      <c r="B588" s="3">
        <v>45053</v>
      </c>
      <c r="C588" s="3">
        <v>45067</v>
      </c>
      <c r="D588" s="4">
        <f>tblData[[#This Row],[Discharge_Date]]-tblData[[#This Row],[Admission_Date]]</f>
        <v>14</v>
      </c>
      <c r="E588" s="2" t="s">
        <v>803</v>
      </c>
      <c r="F588" s="2" t="s">
        <v>809</v>
      </c>
      <c r="G588" s="2" t="s">
        <v>814</v>
      </c>
      <c r="H588" s="2" t="s">
        <v>820</v>
      </c>
      <c r="I588" s="2" t="b">
        <v>0</v>
      </c>
      <c r="K588" s="2">
        <v>72.900000000000006</v>
      </c>
      <c r="L588" s="5">
        <v>10191.25</v>
      </c>
      <c r="M588" s="6">
        <v>0.61099999999999999</v>
      </c>
      <c r="N588" s="5">
        <f>tblData[[#This Row],[Total_Charges_USD]]*tblData[[#This Row],[Quality_Score_Index]]</f>
        <v>6226.8537500000002</v>
      </c>
      <c r="O588" s="2">
        <v>51</v>
      </c>
      <c r="P588" s="2" t="s">
        <v>823</v>
      </c>
      <c r="Q588" s="4">
        <f>IF(AND(tblData[[#This Row],[Readmitted_Flag]]=TRUE,tblData[[#This Row],[Days_to_Readmission]]&lt;=30),1,0)</f>
        <v>0</v>
      </c>
    </row>
    <row r="589" spans="1:17" x14ac:dyDescent="0.4">
      <c r="A589" s="2" t="s">
        <v>587</v>
      </c>
      <c r="B589" s="3">
        <v>45446</v>
      </c>
      <c r="C589" s="3">
        <v>45448</v>
      </c>
      <c r="D589" s="4">
        <f>tblData[[#This Row],[Discharge_Date]]-tblData[[#This Row],[Admission_Date]]</f>
        <v>2</v>
      </c>
      <c r="E589" s="2" t="s">
        <v>801</v>
      </c>
      <c r="F589" s="2" t="s">
        <v>810</v>
      </c>
      <c r="G589" s="2" t="s">
        <v>814</v>
      </c>
      <c r="H589" s="2" t="s">
        <v>820</v>
      </c>
      <c r="I589" s="2" t="b">
        <v>0</v>
      </c>
      <c r="K589" s="2">
        <v>80.7</v>
      </c>
      <c r="L589" s="5">
        <v>37277.019999999997</v>
      </c>
      <c r="M589" s="6">
        <v>0.45400000000000001</v>
      </c>
      <c r="N589" s="5">
        <f>tblData[[#This Row],[Total_Charges_USD]]*tblData[[#This Row],[Quality_Score_Index]]</f>
        <v>16923.767079999998</v>
      </c>
      <c r="O589" s="2">
        <v>80</v>
      </c>
      <c r="P589" s="2" t="s">
        <v>823</v>
      </c>
      <c r="Q589" s="4">
        <f>IF(AND(tblData[[#This Row],[Readmitted_Flag]]=TRUE,tblData[[#This Row],[Days_to_Readmission]]&lt;=30),1,0)</f>
        <v>0</v>
      </c>
    </row>
    <row r="590" spans="1:17" x14ac:dyDescent="0.4">
      <c r="A590" s="2" t="s">
        <v>588</v>
      </c>
      <c r="B590" s="3">
        <v>45013</v>
      </c>
      <c r="C590" s="3">
        <v>45018</v>
      </c>
      <c r="D590" s="4">
        <f>tblData[[#This Row],[Discharge_Date]]-tblData[[#This Row],[Admission_Date]]</f>
        <v>5</v>
      </c>
      <c r="E590" s="2" t="s">
        <v>802</v>
      </c>
      <c r="F590" s="2" t="s">
        <v>809</v>
      </c>
      <c r="G590" s="2" t="s">
        <v>814</v>
      </c>
      <c r="H590" s="2" t="s">
        <v>820</v>
      </c>
      <c r="I590" s="2" t="b">
        <v>0</v>
      </c>
      <c r="K590" s="2">
        <v>91</v>
      </c>
      <c r="L590" s="5">
        <v>8279.7800000000007</v>
      </c>
      <c r="M590" s="6">
        <v>0.45600000000000002</v>
      </c>
      <c r="N590" s="5">
        <f>tblData[[#This Row],[Total_Charges_USD]]*tblData[[#This Row],[Quality_Score_Index]]</f>
        <v>3775.5796800000003</v>
      </c>
      <c r="O590" s="2">
        <v>43</v>
      </c>
      <c r="P590" s="2" t="s">
        <v>822</v>
      </c>
      <c r="Q590" s="4">
        <f>IF(AND(tblData[[#This Row],[Readmitted_Flag]]=TRUE,tblData[[#This Row],[Days_to_Readmission]]&lt;=30),1,0)</f>
        <v>0</v>
      </c>
    </row>
    <row r="591" spans="1:17" x14ac:dyDescent="0.4">
      <c r="A591" s="2" t="s">
        <v>589</v>
      </c>
      <c r="B591" s="3">
        <v>45515</v>
      </c>
      <c r="C591" s="3">
        <v>45520</v>
      </c>
      <c r="D591" s="4">
        <f>tblData[[#This Row],[Discharge_Date]]-tblData[[#This Row],[Admission_Date]]</f>
        <v>5</v>
      </c>
      <c r="E591" s="2" t="s">
        <v>805</v>
      </c>
      <c r="F591" s="2" t="s">
        <v>810</v>
      </c>
      <c r="G591" s="2" t="s">
        <v>816</v>
      </c>
      <c r="H591" s="2" t="s">
        <v>820</v>
      </c>
      <c r="I591" s="2" t="b">
        <v>0</v>
      </c>
      <c r="K591" s="2">
        <v>81.8</v>
      </c>
      <c r="L591" s="5">
        <v>9569.0499999999993</v>
      </c>
      <c r="M591" s="6">
        <v>0.39400000000000002</v>
      </c>
      <c r="N591" s="5">
        <f>tblData[[#This Row],[Total_Charges_USD]]*tblData[[#This Row],[Quality_Score_Index]]</f>
        <v>3770.2057</v>
      </c>
      <c r="O591" s="2">
        <v>63</v>
      </c>
      <c r="P591" s="2" t="s">
        <v>823</v>
      </c>
      <c r="Q591" s="4">
        <f>IF(AND(tblData[[#This Row],[Readmitted_Flag]]=TRUE,tblData[[#This Row],[Days_to_Readmission]]&lt;=30),1,0)</f>
        <v>0</v>
      </c>
    </row>
    <row r="592" spans="1:17" x14ac:dyDescent="0.4">
      <c r="A592" s="2" t="s">
        <v>590</v>
      </c>
      <c r="B592" s="3">
        <v>45425</v>
      </c>
      <c r="C592" s="3">
        <v>45430</v>
      </c>
      <c r="D592" s="4">
        <f>tblData[[#This Row],[Discharge_Date]]-tblData[[#This Row],[Admission_Date]]</f>
        <v>5</v>
      </c>
      <c r="E592" s="2" t="s">
        <v>801</v>
      </c>
      <c r="F592" s="2" t="s">
        <v>812</v>
      </c>
      <c r="G592" s="2" t="s">
        <v>814</v>
      </c>
      <c r="H592" s="2" t="s">
        <v>818</v>
      </c>
      <c r="I592" s="2" t="b">
        <v>0</v>
      </c>
      <c r="K592" s="2">
        <v>81</v>
      </c>
      <c r="L592" s="5">
        <v>5764.12</v>
      </c>
      <c r="M592" s="6">
        <v>0.56599999999999995</v>
      </c>
      <c r="N592" s="5">
        <f>tblData[[#This Row],[Total_Charges_USD]]*tblData[[#This Row],[Quality_Score_Index]]</f>
        <v>3262.4919199999995</v>
      </c>
      <c r="O592" s="2">
        <v>41</v>
      </c>
      <c r="P592" s="2" t="s">
        <v>823</v>
      </c>
      <c r="Q592" s="4">
        <f>IF(AND(tblData[[#This Row],[Readmitted_Flag]]=TRUE,tblData[[#This Row],[Days_to_Readmission]]&lt;=30),1,0)</f>
        <v>0</v>
      </c>
    </row>
    <row r="593" spans="1:17" x14ac:dyDescent="0.4">
      <c r="A593" s="2" t="s">
        <v>591</v>
      </c>
      <c r="B593" s="3">
        <v>45612</v>
      </c>
      <c r="C593" s="3">
        <v>45624</v>
      </c>
      <c r="D593" s="4">
        <f>tblData[[#This Row],[Discharge_Date]]-tblData[[#This Row],[Admission_Date]]</f>
        <v>12</v>
      </c>
      <c r="E593" s="2" t="s">
        <v>805</v>
      </c>
      <c r="F593" s="2" t="s">
        <v>808</v>
      </c>
      <c r="G593" s="2" t="s">
        <v>813</v>
      </c>
      <c r="H593" s="2" t="s">
        <v>820</v>
      </c>
      <c r="I593" s="2" t="b">
        <v>1</v>
      </c>
      <c r="J593" s="2">
        <v>14</v>
      </c>
      <c r="K593" s="2">
        <v>74</v>
      </c>
      <c r="L593" s="5">
        <v>18743.939999999999</v>
      </c>
      <c r="M593" s="6">
        <v>0.58199999999999996</v>
      </c>
      <c r="N593" s="5">
        <f>tblData[[#This Row],[Total_Charges_USD]]*tblData[[#This Row],[Quality_Score_Index]]</f>
        <v>10908.973079999998</v>
      </c>
      <c r="O593" s="2">
        <v>69</v>
      </c>
      <c r="P593" s="2" t="s">
        <v>823</v>
      </c>
      <c r="Q593" s="4">
        <f>IF(AND(tblData[[#This Row],[Readmitted_Flag]]=TRUE,tblData[[#This Row],[Days_to_Readmission]]&lt;=30),1,0)</f>
        <v>1</v>
      </c>
    </row>
    <row r="594" spans="1:17" x14ac:dyDescent="0.4">
      <c r="A594" s="2" t="s">
        <v>592</v>
      </c>
      <c r="B594" s="3">
        <v>44999</v>
      </c>
      <c r="C594" s="3">
        <v>45011</v>
      </c>
      <c r="D594" s="4">
        <f>tblData[[#This Row],[Discharge_Date]]-tblData[[#This Row],[Admission_Date]]</f>
        <v>12</v>
      </c>
      <c r="E594" s="2" t="s">
        <v>806</v>
      </c>
      <c r="F594" s="2" t="s">
        <v>809</v>
      </c>
      <c r="G594" s="2" t="s">
        <v>814</v>
      </c>
      <c r="H594" s="2" t="s">
        <v>818</v>
      </c>
      <c r="I594" s="2" t="b">
        <v>0</v>
      </c>
      <c r="K594" s="2">
        <v>87.3</v>
      </c>
      <c r="L594" s="5">
        <v>37104.28</v>
      </c>
      <c r="M594" s="6">
        <v>0.60899999999999999</v>
      </c>
      <c r="N594" s="5">
        <f>tblData[[#This Row],[Total_Charges_USD]]*tblData[[#This Row],[Quality_Score_Index]]</f>
        <v>22596.506519999999</v>
      </c>
      <c r="O594" s="2">
        <v>82</v>
      </c>
      <c r="P594" s="2" t="s">
        <v>823</v>
      </c>
      <c r="Q594" s="4">
        <f>IF(AND(tblData[[#This Row],[Readmitted_Flag]]=TRUE,tblData[[#This Row],[Days_to_Readmission]]&lt;=30),1,0)</f>
        <v>0</v>
      </c>
    </row>
    <row r="595" spans="1:17" x14ac:dyDescent="0.4">
      <c r="A595" s="2" t="s">
        <v>593</v>
      </c>
      <c r="B595" s="3">
        <v>45067</v>
      </c>
      <c r="C595" s="3">
        <v>45074</v>
      </c>
      <c r="D595" s="4">
        <f>tblData[[#This Row],[Discharge_Date]]-tblData[[#This Row],[Admission_Date]]</f>
        <v>7</v>
      </c>
      <c r="E595" s="2" t="s">
        <v>800</v>
      </c>
      <c r="F595" s="2" t="s">
        <v>810</v>
      </c>
      <c r="G595" s="2" t="s">
        <v>814</v>
      </c>
      <c r="H595" s="2" t="s">
        <v>818</v>
      </c>
      <c r="I595" s="2" t="b">
        <v>0</v>
      </c>
      <c r="K595" s="2">
        <v>86.2</v>
      </c>
      <c r="L595" s="5">
        <v>37982.07</v>
      </c>
      <c r="M595" s="6">
        <v>0.56999999999999995</v>
      </c>
      <c r="N595" s="5">
        <f>tblData[[#This Row],[Total_Charges_USD]]*tblData[[#This Row],[Quality_Score_Index]]</f>
        <v>21649.779899999998</v>
      </c>
      <c r="O595" s="2">
        <v>47</v>
      </c>
      <c r="P595" s="2" t="s">
        <v>822</v>
      </c>
      <c r="Q595" s="4">
        <f>IF(AND(tblData[[#This Row],[Readmitted_Flag]]=TRUE,tblData[[#This Row],[Days_to_Readmission]]&lt;=30),1,0)</f>
        <v>0</v>
      </c>
    </row>
    <row r="596" spans="1:17" x14ac:dyDescent="0.4">
      <c r="A596" s="2" t="s">
        <v>594</v>
      </c>
      <c r="B596" s="3">
        <v>45179</v>
      </c>
      <c r="C596" s="3">
        <v>45185</v>
      </c>
      <c r="D596" s="4">
        <f>tblData[[#This Row],[Discharge_Date]]-tblData[[#This Row],[Admission_Date]]</f>
        <v>6</v>
      </c>
      <c r="E596" s="2" t="s">
        <v>805</v>
      </c>
      <c r="F596" s="2" t="s">
        <v>809</v>
      </c>
      <c r="G596" s="2" t="s">
        <v>814</v>
      </c>
      <c r="H596" s="2" t="s">
        <v>818</v>
      </c>
      <c r="I596" s="2" t="b">
        <v>1</v>
      </c>
      <c r="J596" s="2">
        <v>7</v>
      </c>
      <c r="K596" s="2">
        <v>97.3</v>
      </c>
      <c r="L596" s="5">
        <v>31665.68</v>
      </c>
      <c r="M596" s="6">
        <v>0.36799999999999999</v>
      </c>
      <c r="N596" s="5">
        <f>tblData[[#This Row],[Total_Charges_USD]]*tblData[[#This Row],[Quality_Score_Index]]</f>
        <v>11652.970240000001</v>
      </c>
      <c r="O596" s="2">
        <v>76</v>
      </c>
      <c r="P596" s="2" t="s">
        <v>822</v>
      </c>
      <c r="Q596" s="4">
        <f>IF(AND(tblData[[#This Row],[Readmitted_Flag]]=TRUE,tblData[[#This Row],[Days_to_Readmission]]&lt;=30),1,0)</f>
        <v>1</v>
      </c>
    </row>
    <row r="597" spans="1:17" x14ac:dyDescent="0.4">
      <c r="A597" s="2" t="s">
        <v>595</v>
      </c>
      <c r="B597" s="3">
        <v>45633</v>
      </c>
      <c r="C597" s="3">
        <v>45638</v>
      </c>
      <c r="D597" s="4">
        <f>tblData[[#This Row],[Discharge_Date]]-tblData[[#This Row],[Admission_Date]]</f>
        <v>5</v>
      </c>
      <c r="E597" s="2" t="s">
        <v>800</v>
      </c>
      <c r="F597" s="2" t="s">
        <v>808</v>
      </c>
      <c r="G597" s="2" t="s">
        <v>816</v>
      </c>
      <c r="H597" s="2" t="s">
        <v>820</v>
      </c>
      <c r="I597" s="2" t="b">
        <v>0</v>
      </c>
      <c r="K597" s="2">
        <v>96.3</v>
      </c>
      <c r="L597" s="5">
        <v>19373.310000000001</v>
      </c>
      <c r="M597" s="6">
        <v>0.54700000000000004</v>
      </c>
      <c r="N597" s="5">
        <f>tblData[[#This Row],[Total_Charges_USD]]*tblData[[#This Row],[Quality_Score_Index]]</f>
        <v>10597.200570000001</v>
      </c>
      <c r="O597" s="2">
        <v>68</v>
      </c>
      <c r="P597" s="2" t="s">
        <v>822</v>
      </c>
      <c r="Q597" s="4">
        <f>IF(AND(tblData[[#This Row],[Readmitted_Flag]]=TRUE,tblData[[#This Row],[Days_to_Readmission]]&lt;=30),1,0)</f>
        <v>0</v>
      </c>
    </row>
    <row r="598" spans="1:17" x14ac:dyDescent="0.4">
      <c r="A598" s="2" t="s">
        <v>596</v>
      </c>
      <c r="B598" s="3">
        <v>45073</v>
      </c>
      <c r="C598" s="3">
        <v>45078</v>
      </c>
      <c r="D598" s="4">
        <f>tblData[[#This Row],[Discharge_Date]]-tblData[[#This Row],[Admission_Date]]</f>
        <v>5</v>
      </c>
      <c r="E598" s="2" t="s">
        <v>802</v>
      </c>
      <c r="F598" s="2" t="s">
        <v>807</v>
      </c>
      <c r="G598" s="2" t="s">
        <v>814</v>
      </c>
      <c r="H598" s="2" t="s">
        <v>818</v>
      </c>
      <c r="I598" s="2" t="b">
        <v>0</v>
      </c>
      <c r="K598" s="2">
        <v>92.4</v>
      </c>
      <c r="L598" s="5">
        <v>4921.07</v>
      </c>
      <c r="M598" s="6">
        <v>0.438</v>
      </c>
      <c r="N598" s="5">
        <f>tblData[[#This Row],[Total_Charges_USD]]*tblData[[#This Row],[Quality_Score_Index]]</f>
        <v>2155.42866</v>
      </c>
      <c r="O598" s="2">
        <v>87</v>
      </c>
      <c r="P598" s="2" t="s">
        <v>822</v>
      </c>
      <c r="Q598" s="4">
        <f>IF(AND(tblData[[#This Row],[Readmitted_Flag]]=TRUE,tblData[[#This Row],[Days_to_Readmission]]&lt;=30),1,0)</f>
        <v>0</v>
      </c>
    </row>
    <row r="599" spans="1:17" x14ac:dyDescent="0.4">
      <c r="A599" s="2" t="s">
        <v>597</v>
      </c>
      <c r="B599" s="3">
        <v>45221</v>
      </c>
      <c r="C599" s="3">
        <v>45224</v>
      </c>
      <c r="D599" s="4">
        <f>tblData[[#This Row],[Discharge_Date]]-tblData[[#This Row],[Admission_Date]]</f>
        <v>3</v>
      </c>
      <c r="E599" s="2" t="s">
        <v>806</v>
      </c>
      <c r="F599" s="2" t="s">
        <v>811</v>
      </c>
      <c r="G599" s="2" t="s">
        <v>814</v>
      </c>
      <c r="H599" s="2" t="s">
        <v>821</v>
      </c>
      <c r="I599" s="2" t="b">
        <v>1</v>
      </c>
      <c r="J599" s="2">
        <v>21</v>
      </c>
      <c r="K599" s="2">
        <v>83.2</v>
      </c>
      <c r="L599" s="5">
        <v>9190.34</v>
      </c>
      <c r="M599" s="6">
        <v>0.41899999999999998</v>
      </c>
      <c r="N599" s="5">
        <f>tblData[[#This Row],[Total_Charges_USD]]*tblData[[#This Row],[Quality_Score_Index]]</f>
        <v>3850.7524599999997</v>
      </c>
      <c r="O599" s="2">
        <v>89</v>
      </c>
      <c r="P599" s="2" t="s">
        <v>823</v>
      </c>
      <c r="Q599" s="4">
        <f>IF(AND(tblData[[#This Row],[Readmitted_Flag]]=TRUE,tblData[[#This Row],[Days_to_Readmission]]&lt;=30),1,0)</f>
        <v>1</v>
      </c>
    </row>
    <row r="600" spans="1:17" x14ac:dyDescent="0.4">
      <c r="A600" s="2" t="s">
        <v>598</v>
      </c>
      <c r="B600" s="3">
        <v>45152</v>
      </c>
      <c r="C600" s="3">
        <v>45164</v>
      </c>
      <c r="D600" s="4">
        <f>tblData[[#This Row],[Discharge_Date]]-tblData[[#This Row],[Admission_Date]]</f>
        <v>12</v>
      </c>
      <c r="E600" s="2" t="s">
        <v>801</v>
      </c>
      <c r="F600" s="2" t="s">
        <v>808</v>
      </c>
      <c r="G600" s="2" t="s">
        <v>816</v>
      </c>
      <c r="H600" s="2" t="s">
        <v>818</v>
      </c>
      <c r="I600" s="2" t="b">
        <v>1</v>
      </c>
      <c r="J600" s="2">
        <v>45</v>
      </c>
      <c r="K600" s="2">
        <v>90.9</v>
      </c>
      <c r="L600" s="5">
        <v>24013.09</v>
      </c>
      <c r="M600" s="6">
        <v>0.38400000000000001</v>
      </c>
      <c r="N600" s="5">
        <f>tblData[[#This Row],[Total_Charges_USD]]*tblData[[#This Row],[Quality_Score_Index]]</f>
        <v>9221.0265600000002</v>
      </c>
      <c r="O600" s="2">
        <v>55</v>
      </c>
      <c r="P600" s="2" t="s">
        <v>822</v>
      </c>
      <c r="Q600" s="4">
        <f>IF(AND(tblData[[#This Row],[Readmitted_Flag]]=TRUE,tblData[[#This Row],[Days_to_Readmission]]&lt;=30),1,0)</f>
        <v>0</v>
      </c>
    </row>
    <row r="601" spans="1:17" x14ac:dyDescent="0.4">
      <c r="A601" s="2" t="s">
        <v>599</v>
      </c>
      <c r="B601" s="3">
        <v>45006</v>
      </c>
      <c r="C601" s="3">
        <v>45011</v>
      </c>
      <c r="D601" s="4">
        <f>tblData[[#This Row],[Discharge_Date]]-tblData[[#This Row],[Admission_Date]]</f>
        <v>5</v>
      </c>
      <c r="E601" s="2" t="s">
        <v>806</v>
      </c>
      <c r="F601" s="2" t="s">
        <v>808</v>
      </c>
      <c r="G601" s="2" t="s">
        <v>814</v>
      </c>
      <c r="H601" s="2" t="s">
        <v>818</v>
      </c>
      <c r="I601" s="2" t="b">
        <v>0</v>
      </c>
      <c r="K601" s="2">
        <v>79.2</v>
      </c>
      <c r="L601" s="5">
        <v>21138.05</v>
      </c>
      <c r="M601" s="6">
        <v>0.46600000000000003</v>
      </c>
      <c r="N601" s="5">
        <f>tblData[[#This Row],[Total_Charges_USD]]*tblData[[#This Row],[Quality_Score_Index]]</f>
        <v>9850.3312999999998</v>
      </c>
      <c r="O601" s="2">
        <v>46</v>
      </c>
      <c r="P601" s="2" t="s">
        <v>822</v>
      </c>
      <c r="Q601" s="4">
        <f>IF(AND(tblData[[#This Row],[Readmitted_Flag]]=TRUE,tblData[[#This Row],[Days_to_Readmission]]&lt;=30),1,0)</f>
        <v>0</v>
      </c>
    </row>
    <row r="602" spans="1:17" x14ac:dyDescent="0.4">
      <c r="A602" s="2" t="s">
        <v>600</v>
      </c>
      <c r="B602" s="3">
        <v>45445</v>
      </c>
      <c r="C602" s="3">
        <v>45450</v>
      </c>
      <c r="D602" s="4">
        <f>tblData[[#This Row],[Discharge_Date]]-tblData[[#This Row],[Admission_Date]]</f>
        <v>5</v>
      </c>
      <c r="E602" s="2" t="s">
        <v>803</v>
      </c>
      <c r="F602" s="2" t="s">
        <v>808</v>
      </c>
      <c r="G602" s="2" t="s">
        <v>816</v>
      </c>
      <c r="H602" s="2" t="s">
        <v>818</v>
      </c>
      <c r="I602" s="2" t="b">
        <v>0</v>
      </c>
      <c r="K602" s="2">
        <v>79.400000000000006</v>
      </c>
      <c r="L602" s="5">
        <v>39244.230000000003</v>
      </c>
      <c r="M602" s="6">
        <v>0.47299999999999998</v>
      </c>
      <c r="N602" s="5">
        <f>tblData[[#This Row],[Total_Charges_USD]]*tblData[[#This Row],[Quality_Score_Index]]</f>
        <v>18562.520790000002</v>
      </c>
      <c r="O602" s="2">
        <v>35</v>
      </c>
      <c r="P602" s="2" t="s">
        <v>823</v>
      </c>
      <c r="Q602" s="4">
        <f>IF(AND(tblData[[#This Row],[Readmitted_Flag]]=TRUE,tblData[[#This Row],[Days_to_Readmission]]&lt;=30),1,0)</f>
        <v>0</v>
      </c>
    </row>
    <row r="603" spans="1:17" x14ac:dyDescent="0.4">
      <c r="A603" s="2" t="s">
        <v>601</v>
      </c>
      <c r="B603" s="3">
        <v>45182</v>
      </c>
      <c r="C603" s="3">
        <v>45187</v>
      </c>
      <c r="D603" s="4">
        <f>tblData[[#This Row],[Discharge_Date]]-tblData[[#This Row],[Admission_Date]]</f>
        <v>5</v>
      </c>
      <c r="E603" s="2" t="s">
        <v>803</v>
      </c>
      <c r="F603" s="2" t="s">
        <v>812</v>
      </c>
      <c r="G603" s="2" t="s">
        <v>814</v>
      </c>
      <c r="H603" s="2" t="s">
        <v>820</v>
      </c>
      <c r="I603" s="2" t="b">
        <v>0</v>
      </c>
      <c r="K603" s="2">
        <v>82.4</v>
      </c>
      <c r="L603" s="5">
        <v>16016.89</v>
      </c>
      <c r="M603" s="6">
        <v>0.44700000000000001</v>
      </c>
      <c r="N603" s="5">
        <f>tblData[[#This Row],[Total_Charges_USD]]*tblData[[#This Row],[Quality_Score_Index]]</f>
        <v>7159.5498299999999</v>
      </c>
      <c r="O603" s="2">
        <v>82</v>
      </c>
      <c r="P603" s="2" t="s">
        <v>822</v>
      </c>
      <c r="Q603" s="4">
        <f>IF(AND(tblData[[#This Row],[Readmitted_Flag]]=TRUE,tblData[[#This Row],[Days_to_Readmission]]&lt;=30),1,0)</f>
        <v>0</v>
      </c>
    </row>
    <row r="604" spans="1:17" x14ac:dyDescent="0.4">
      <c r="A604" s="2" t="s">
        <v>602</v>
      </c>
      <c r="B604" s="3">
        <v>44928</v>
      </c>
      <c r="C604" s="3">
        <v>44935</v>
      </c>
      <c r="D604" s="4">
        <f>tblData[[#This Row],[Discharge_Date]]-tblData[[#This Row],[Admission_Date]]</f>
        <v>7</v>
      </c>
      <c r="E604" s="2" t="s">
        <v>804</v>
      </c>
      <c r="F604" s="2" t="s">
        <v>809</v>
      </c>
      <c r="G604" s="2" t="s">
        <v>814</v>
      </c>
      <c r="H604" s="2" t="s">
        <v>820</v>
      </c>
      <c r="I604" s="2" t="b">
        <v>0</v>
      </c>
      <c r="K604" s="2">
        <v>76.900000000000006</v>
      </c>
      <c r="L604" s="5">
        <v>22848.01</v>
      </c>
      <c r="M604" s="6">
        <v>0.433</v>
      </c>
      <c r="N604" s="5">
        <f>tblData[[#This Row],[Total_Charges_USD]]*tblData[[#This Row],[Quality_Score_Index]]</f>
        <v>9893.188329999999</v>
      </c>
      <c r="O604" s="2">
        <v>76</v>
      </c>
      <c r="P604" s="2" t="s">
        <v>822</v>
      </c>
      <c r="Q604" s="4">
        <f>IF(AND(tblData[[#This Row],[Readmitted_Flag]]=TRUE,tblData[[#This Row],[Days_to_Readmission]]&lt;=30),1,0)</f>
        <v>0</v>
      </c>
    </row>
    <row r="605" spans="1:17" x14ac:dyDescent="0.4">
      <c r="A605" s="2" t="s">
        <v>603</v>
      </c>
      <c r="B605" s="3">
        <v>45102</v>
      </c>
      <c r="C605" s="3">
        <v>45111</v>
      </c>
      <c r="D605" s="4">
        <f>tblData[[#This Row],[Discharge_Date]]-tblData[[#This Row],[Admission_Date]]</f>
        <v>9</v>
      </c>
      <c r="E605" s="2" t="s">
        <v>806</v>
      </c>
      <c r="F605" s="2" t="s">
        <v>812</v>
      </c>
      <c r="G605" s="2" t="s">
        <v>813</v>
      </c>
      <c r="H605" s="2" t="s">
        <v>821</v>
      </c>
      <c r="I605" s="2" t="b">
        <v>0</v>
      </c>
      <c r="K605" s="2">
        <v>78.400000000000006</v>
      </c>
      <c r="L605" s="5">
        <v>23879.73</v>
      </c>
      <c r="M605" s="6">
        <v>0.69899999999999995</v>
      </c>
      <c r="N605" s="5">
        <f>tblData[[#This Row],[Total_Charges_USD]]*tblData[[#This Row],[Quality_Score_Index]]</f>
        <v>16691.931269999997</v>
      </c>
      <c r="O605" s="2">
        <v>61</v>
      </c>
      <c r="P605" s="2" t="s">
        <v>823</v>
      </c>
      <c r="Q605" s="4">
        <f>IF(AND(tblData[[#This Row],[Readmitted_Flag]]=TRUE,tblData[[#This Row],[Days_to_Readmission]]&lt;=30),1,0)</f>
        <v>0</v>
      </c>
    </row>
    <row r="606" spans="1:17" x14ac:dyDescent="0.4">
      <c r="A606" s="2" t="s">
        <v>604</v>
      </c>
      <c r="B606" s="3">
        <v>45529</v>
      </c>
      <c r="C606" s="3">
        <v>45536</v>
      </c>
      <c r="D606" s="4">
        <f>tblData[[#This Row],[Discharge_Date]]-tblData[[#This Row],[Admission_Date]]</f>
        <v>7</v>
      </c>
      <c r="E606" s="2" t="s">
        <v>800</v>
      </c>
      <c r="F606" s="2" t="s">
        <v>807</v>
      </c>
      <c r="G606" s="2" t="s">
        <v>816</v>
      </c>
      <c r="H606" s="2" t="s">
        <v>820</v>
      </c>
      <c r="I606" s="2" t="b">
        <v>0</v>
      </c>
      <c r="K606" s="2">
        <v>73.7</v>
      </c>
      <c r="L606" s="5">
        <v>4558.82</v>
      </c>
      <c r="M606" s="6">
        <v>0.42699999999999999</v>
      </c>
      <c r="N606" s="5">
        <f>tblData[[#This Row],[Total_Charges_USD]]*tblData[[#This Row],[Quality_Score_Index]]</f>
        <v>1946.6161399999999</v>
      </c>
      <c r="O606" s="2">
        <v>65</v>
      </c>
      <c r="P606" s="2" t="s">
        <v>822</v>
      </c>
      <c r="Q606" s="4">
        <f>IF(AND(tblData[[#This Row],[Readmitted_Flag]]=TRUE,tblData[[#This Row],[Days_to_Readmission]]&lt;=30),1,0)</f>
        <v>0</v>
      </c>
    </row>
    <row r="607" spans="1:17" x14ac:dyDescent="0.4">
      <c r="A607" s="2" t="s">
        <v>605</v>
      </c>
      <c r="B607" s="3">
        <v>45319</v>
      </c>
      <c r="C607" s="3">
        <v>45325</v>
      </c>
      <c r="D607" s="4">
        <f>tblData[[#This Row],[Discharge_Date]]-tblData[[#This Row],[Admission_Date]]</f>
        <v>6</v>
      </c>
      <c r="E607" s="2" t="s">
        <v>804</v>
      </c>
      <c r="F607" s="2" t="s">
        <v>808</v>
      </c>
      <c r="G607" s="2" t="s">
        <v>816</v>
      </c>
      <c r="H607" s="2" t="s">
        <v>818</v>
      </c>
      <c r="I607" s="2" t="b">
        <v>0</v>
      </c>
      <c r="K607" s="2">
        <v>85.4</v>
      </c>
      <c r="L607" s="5">
        <v>15129.13</v>
      </c>
      <c r="M607" s="6">
        <v>0.68300000000000005</v>
      </c>
      <c r="N607" s="5">
        <f>tblData[[#This Row],[Total_Charges_USD]]*tblData[[#This Row],[Quality_Score_Index]]</f>
        <v>10333.19579</v>
      </c>
      <c r="O607" s="2">
        <v>63</v>
      </c>
      <c r="P607" s="2" t="s">
        <v>822</v>
      </c>
      <c r="Q607" s="4">
        <f>IF(AND(tblData[[#This Row],[Readmitted_Flag]]=TRUE,tblData[[#This Row],[Days_to_Readmission]]&lt;=30),1,0)</f>
        <v>0</v>
      </c>
    </row>
    <row r="608" spans="1:17" x14ac:dyDescent="0.4">
      <c r="A608" s="2" t="s">
        <v>606</v>
      </c>
      <c r="B608" s="3">
        <v>45211</v>
      </c>
      <c r="C608" s="3">
        <v>45215</v>
      </c>
      <c r="D608" s="4">
        <f>tblData[[#This Row],[Discharge_Date]]-tblData[[#This Row],[Admission_Date]]</f>
        <v>4</v>
      </c>
      <c r="E608" s="2" t="s">
        <v>801</v>
      </c>
      <c r="F608" s="2" t="s">
        <v>807</v>
      </c>
      <c r="G608" s="2" t="s">
        <v>814</v>
      </c>
      <c r="H608" s="2" t="s">
        <v>818</v>
      </c>
      <c r="I608" s="2" t="b">
        <v>0</v>
      </c>
      <c r="K608" s="2">
        <v>81.3</v>
      </c>
      <c r="L608" s="5">
        <v>27604.45</v>
      </c>
      <c r="M608" s="6">
        <v>0.5</v>
      </c>
      <c r="N608" s="5">
        <f>tblData[[#This Row],[Total_Charges_USD]]*tblData[[#This Row],[Quality_Score_Index]]</f>
        <v>13802.225</v>
      </c>
      <c r="O608" s="2">
        <v>63</v>
      </c>
      <c r="P608" s="2" t="s">
        <v>823</v>
      </c>
      <c r="Q608" s="4">
        <f>IF(AND(tblData[[#This Row],[Readmitted_Flag]]=TRUE,tblData[[#This Row],[Days_to_Readmission]]&lt;=30),1,0)</f>
        <v>0</v>
      </c>
    </row>
    <row r="609" spans="1:17" x14ac:dyDescent="0.4">
      <c r="A609" s="2" t="s">
        <v>607</v>
      </c>
      <c r="B609" s="3">
        <v>45414</v>
      </c>
      <c r="C609" s="3">
        <v>45415</v>
      </c>
      <c r="D609" s="4">
        <f>tblData[[#This Row],[Discharge_Date]]-tblData[[#This Row],[Admission_Date]]</f>
        <v>1</v>
      </c>
      <c r="E609" s="2" t="s">
        <v>806</v>
      </c>
      <c r="F609" s="2" t="s">
        <v>810</v>
      </c>
      <c r="G609" s="2" t="s">
        <v>814</v>
      </c>
      <c r="H609" s="2" t="s">
        <v>820</v>
      </c>
      <c r="I609" s="2" t="b">
        <v>0</v>
      </c>
      <c r="K609" s="2">
        <v>82.3</v>
      </c>
      <c r="L609" s="5">
        <v>27058.11</v>
      </c>
      <c r="M609" s="6">
        <v>0.46200000000000002</v>
      </c>
      <c r="N609" s="5">
        <f>tblData[[#This Row],[Total_Charges_USD]]*tblData[[#This Row],[Quality_Score_Index]]</f>
        <v>12500.846820000001</v>
      </c>
      <c r="O609" s="2">
        <v>93</v>
      </c>
      <c r="P609" s="2" t="s">
        <v>823</v>
      </c>
      <c r="Q609" s="4">
        <f>IF(AND(tblData[[#This Row],[Readmitted_Flag]]=TRUE,tblData[[#This Row],[Days_to_Readmission]]&lt;=30),1,0)</f>
        <v>0</v>
      </c>
    </row>
    <row r="610" spans="1:17" x14ac:dyDescent="0.4">
      <c r="A610" s="2" t="s">
        <v>608</v>
      </c>
      <c r="B610" s="3">
        <v>44977</v>
      </c>
      <c r="C610" s="3">
        <v>44983</v>
      </c>
      <c r="D610" s="4">
        <f>tblData[[#This Row],[Discharge_Date]]-tblData[[#This Row],[Admission_Date]]</f>
        <v>6</v>
      </c>
      <c r="E610" s="2" t="s">
        <v>800</v>
      </c>
      <c r="F610" s="2" t="s">
        <v>812</v>
      </c>
      <c r="G610" s="2" t="s">
        <v>814</v>
      </c>
      <c r="H610" s="2" t="s">
        <v>818</v>
      </c>
      <c r="I610" s="2" t="b">
        <v>0</v>
      </c>
      <c r="K610" s="2">
        <v>92.1</v>
      </c>
      <c r="L610" s="5">
        <v>32109.759999999998</v>
      </c>
      <c r="M610" s="6">
        <v>0.63800000000000001</v>
      </c>
      <c r="N610" s="5">
        <f>tblData[[#This Row],[Total_Charges_USD]]*tblData[[#This Row],[Quality_Score_Index]]</f>
        <v>20486.026879999998</v>
      </c>
      <c r="O610" s="2">
        <v>68</v>
      </c>
      <c r="P610" s="2" t="s">
        <v>823</v>
      </c>
      <c r="Q610" s="4">
        <f>IF(AND(tblData[[#This Row],[Readmitted_Flag]]=TRUE,tblData[[#This Row],[Days_to_Readmission]]&lt;=30),1,0)</f>
        <v>0</v>
      </c>
    </row>
    <row r="611" spans="1:17" x14ac:dyDescent="0.4">
      <c r="A611" s="2" t="s">
        <v>609</v>
      </c>
      <c r="B611" s="3">
        <v>45007</v>
      </c>
      <c r="C611" s="3">
        <v>45009</v>
      </c>
      <c r="D611" s="4">
        <f>tblData[[#This Row],[Discharge_Date]]-tblData[[#This Row],[Admission_Date]]</f>
        <v>2</v>
      </c>
      <c r="E611" s="2" t="s">
        <v>801</v>
      </c>
      <c r="F611" s="2" t="s">
        <v>810</v>
      </c>
      <c r="G611" s="2" t="s">
        <v>814</v>
      </c>
      <c r="H611" s="2" t="s">
        <v>820</v>
      </c>
      <c r="I611" s="2" t="b">
        <v>0</v>
      </c>
      <c r="K611" s="2">
        <v>74.2</v>
      </c>
      <c r="L611" s="5">
        <v>14823.35</v>
      </c>
      <c r="M611" s="6">
        <v>0.39</v>
      </c>
      <c r="N611" s="5">
        <f>tblData[[#This Row],[Total_Charges_USD]]*tblData[[#This Row],[Quality_Score_Index]]</f>
        <v>5781.1065000000008</v>
      </c>
      <c r="O611" s="2">
        <v>67</v>
      </c>
      <c r="P611" s="2" t="s">
        <v>822</v>
      </c>
      <c r="Q611" s="4">
        <f>IF(AND(tblData[[#This Row],[Readmitted_Flag]]=TRUE,tblData[[#This Row],[Days_to_Readmission]]&lt;=30),1,0)</f>
        <v>0</v>
      </c>
    </row>
    <row r="612" spans="1:17" x14ac:dyDescent="0.4">
      <c r="A612" s="2" t="s">
        <v>610</v>
      </c>
      <c r="B612" s="3">
        <v>45437</v>
      </c>
      <c r="C612" s="3">
        <v>45438</v>
      </c>
      <c r="D612" s="4">
        <f>tblData[[#This Row],[Discharge_Date]]-tblData[[#This Row],[Admission_Date]]</f>
        <v>1</v>
      </c>
      <c r="E612" s="2" t="s">
        <v>805</v>
      </c>
      <c r="F612" s="2" t="s">
        <v>807</v>
      </c>
      <c r="G612" s="2" t="s">
        <v>814</v>
      </c>
      <c r="H612" s="2" t="s">
        <v>818</v>
      </c>
      <c r="I612" s="2" t="b">
        <v>0</v>
      </c>
      <c r="K612" s="2">
        <v>88</v>
      </c>
      <c r="L612" s="5">
        <v>15526.96</v>
      </c>
      <c r="M612" s="6">
        <v>0.41699999999999998</v>
      </c>
      <c r="N612" s="5">
        <f>tblData[[#This Row],[Total_Charges_USD]]*tblData[[#This Row],[Quality_Score_Index]]</f>
        <v>6474.7423199999994</v>
      </c>
      <c r="O612" s="2">
        <v>62</v>
      </c>
      <c r="P612" s="2" t="s">
        <v>823</v>
      </c>
      <c r="Q612" s="4">
        <f>IF(AND(tblData[[#This Row],[Readmitted_Flag]]=TRUE,tblData[[#This Row],[Days_to_Readmission]]&lt;=30),1,0)</f>
        <v>0</v>
      </c>
    </row>
    <row r="613" spans="1:17" x14ac:dyDescent="0.4">
      <c r="A613" s="2" t="s">
        <v>611</v>
      </c>
      <c r="B613" s="3">
        <v>45613</v>
      </c>
      <c r="C613" s="3">
        <v>45623</v>
      </c>
      <c r="D613" s="4">
        <f>tblData[[#This Row],[Discharge_Date]]-tblData[[#This Row],[Admission_Date]]</f>
        <v>10</v>
      </c>
      <c r="E613" s="2" t="s">
        <v>804</v>
      </c>
      <c r="F613" s="2" t="s">
        <v>809</v>
      </c>
      <c r="G613" s="2" t="s">
        <v>814</v>
      </c>
      <c r="H613" s="2" t="s">
        <v>820</v>
      </c>
      <c r="I613" s="2" t="b">
        <v>0</v>
      </c>
      <c r="K613" s="2">
        <v>93.7</v>
      </c>
      <c r="L613" s="5">
        <v>32626.67</v>
      </c>
      <c r="M613" s="6">
        <v>0.45100000000000001</v>
      </c>
      <c r="N613" s="5">
        <f>tblData[[#This Row],[Total_Charges_USD]]*tblData[[#This Row],[Quality_Score_Index]]</f>
        <v>14714.62817</v>
      </c>
      <c r="O613" s="2">
        <v>71</v>
      </c>
      <c r="P613" s="2" t="s">
        <v>823</v>
      </c>
      <c r="Q613" s="4">
        <f>IF(AND(tblData[[#This Row],[Readmitted_Flag]]=TRUE,tblData[[#This Row],[Days_to_Readmission]]&lt;=30),1,0)</f>
        <v>0</v>
      </c>
    </row>
    <row r="614" spans="1:17" x14ac:dyDescent="0.4">
      <c r="A614" s="2" t="s">
        <v>612</v>
      </c>
      <c r="B614" s="3">
        <v>45531</v>
      </c>
      <c r="C614" s="3">
        <v>45539</v>
      </c>
      <c r="D614" s="4">
        <f>tblData[[#This Row],[Discharge_Date]]-tblData[[#This Row],[Admission_Date]]</f>
        <v>8</v>
      </c>
      <c r="E614" s="2" t="s">
        <v>802</v>
      </c>
      <c r="F614" s="2" t="s">
        <v>808</v>
      </c>
      <c r="G614" s="2" t="s">
        <v>817</v>
      </c>
      <c r="H614" s="2" t="s">
        <v>818</v>
      </c>
      <c r="I614" s="2" t="b">
        <v>0</v>
      </c>
      <c r="K614" s="2">
        <v>88.5</v>
      </c>
      <c r="L614" s="5">
        <v>14040.22</v>
      </c>
      <c r="M614" s="6">
        <v>0.51100000000000001</v>
      </c>
      <c r="N614" s="5">
        <f>tblData[[#This Row],[Total_Charges_USD]]*tblData[[#This Row],[Quality_Score_Index]]</f>
        <v>7174.55242</v>
      </c>
      <c r="O614" s="2">
        <v>31</v>
      </c>
      <c r="P614" s="2" t="s">
        <v>822</v>
      </c>
      <c r="Q614" s="4">
        <f>IF(AND(tblData[[#This Row],[Readmitted_Flag]]=TRUE,tblData[[#This Row],[Days_to_Readmission]]&lt;=30),1,0)</f>
        <v>0</v>
      </c>
    </row>
    <row r="615" spans="1:17" x14ac:dyDescent="0.4">
      <c r="A615" s="2" t="s">
        <v>613</v>
      </c>
      <c r="B615" s="3">
        <v>45182</v>
      </c>
      <c r="C615" s="3">
        <v>45188</v>
      </c>
      <c r="D615" s="4">
        <f>tblData[[#This Row],[Discharge_Date]]-tblData[[#This Row],[Admission_Date]]</f>
        <v>6</v>
      </c>
      <c r="E615" s="2" t="s">
        <v>805</v>
      </c>
      <c r="F615" s="2" t="s">
        <v>812</v>
      </c>
      <c r="G615" s="2" t="s">
        <v>814</v>
      </c>
      <c r="H615" s="2" t="s">
        <v>819</v>
      </c>
      <c r="I615" s="2" t="b">
        <v>1</v>
      </c>
      <c r="J615" s="2">
        <v>14</v>
      </c>
      <c r="K615" s="2">
        <v>78.7</v>
      </c>
      <c r="L615" s="5">
        <v>22253.61</v>
      </c>
      <c r="M615" s="6">
        <v>0.69599999999999995</v>
      </c>
      <c r="N615" s="5">
        <f>tblData[[#This Row],[Total_Charges_USD]]*tblData[[#This Row],[Quality_Score_Index]]</f>
        <v>15488.512559999999</v>
      </c>
      <c r="O615" s="2">
        <v>41</v>
      </c>
      <c r="P615" s="2" t="s">
        <v>822</v>
      </c>
      <c r="Q615" s="4">
        <f>IF(AND(tblData[[#This Row],[Readmitted_Flag]]=TRUE,tblData[[#This Row],[Days_to_Readmission]]&lt;=30),1,0)</f>
        <v>1</v>
      </c>
    </row>
    <row r="616" spans="1:17" x14ac:dyDescent="0.4">
      <c r="A616" s="2" t="s">
        <v>614</v>
      </c>
      <c r="B616" s="3">
        <v>45626</v>
      </c>
      <c r="C616" s="3">
        <v>45631</v>
      </c>
      <c r="D616" s="4">
        <f>tblData[[#This Row],[Discharge_Date]]-tblData[[#This Row],[Admission_Date]]</f>
        <v>5</v>
      </c>
      <c r="E616" s="2" t="s">
        <v>803</v>
      </c>
      <c r="F616" s="2" t="s">
        <v>810</v>
      </c>
      <c r="G616" s="2" t="s">
        <v>814</v>
      </c>
      <c r="H616" s="2" t="s">
        <v>820</v>
      </c>
      <c r="I616" s="2" t="b">
        <v>0</v>
      </c>
      <c r="K616" s="2">
        <v>100</v>
      </c>
      <c r="L616" s="5">
        <v>9909.7800000000007</v>
      </c>
      <c r="M616" s="6">
        <v>0.47599999999999998</v>
      </c>
      <c r="N616" s="5">
        <f>tblData[[#This Row],[Total_Charges_USD]]*tblData[[#This Row],[Quality_Score_Index]]</f>
        <v>4717.0552800000005</v>
      </c>
      <c r="O616" s="2">
        <v>59</v>
      </c>
      <c r="P616" s="2" t="s">
        <v>823</v>
      </c>
      <c r="Q616" s="4">
        <f>IF(AND(tblData[[#This Row],[Readmitted_Flag]]=TRUE,tblData[[#This Row],[Days_to_Readmission]]&lt;=30),1,0)</f>
        <v>0</v>
      </c>
    </row>
    <row r="617" spans="1:17" x14ac:dyDescent="0.4">
      <c r="A617" s="2" t="s">
        <v>615</v>
      </c>
      <c r="B617" s="3">
        <v>45230</v>
      </c>
      <c r="C617" s="3">
        <v>45239</v>
      </c>
      <c r="D617" s="4">
        <f>tblData[[#This Row],[Discharge_Date]]-tblData[[#This Row],[Admission_Date]]</f>
        <v>9</v>
      </c>
      <c r="E617" s="2" t="s">
        <v>806</v>
      </c>
      <c r="F617" s="2" t="s">
        <v>807</v>
      </c>
      <c r="G617" s="2" t="s">
        <v>817</v>
      </c>
      <c r="H617" s="2" t="s">
        <v>820</v>
      </c>
      <c r="I617" s="2" t="b">
        <v>0</v>
      </c>
      <c r="K617" s="2">
        <v>88.4</v>
      </c>
      <c r="L617" s="5">
        <v>6685.03</v>
      </c>
      <c r="M617" s="6">
        <v>0.54200000000000004</v>
      </c>
      <c r="N617" s="5">
        <f>tblData[[#This Row],[Total_Charges_USD]]*tblData[[#This Row],[Quality_Score_Index]]</f>
        <v>3623.2862600000003</v>
      </c>
      <c r="O617" s="2">
        <v>80</v>
      </c>
      <c r="P617" s="2" t="s">
        <v>822</v>
      </c>
      <c r="Q617" s="4">
        <f>IF(AND(tblData[[#This Row],[Readmitted_Flag]]=TRUE,tblData[[#This Row],[Days_to_Readmission]]&lt;=30),1,0)</f>
        <v>0</v>
      </c>
    </row>
    <row r="618" spans="1:17" x14ac:dyDescent="0.4">
      <c r="A618" s="2" t="s">
        <v>616</v>
      </c>
      <c r="B618" s="3">
        <v>45080</v>
      </c>
      <c r="C618" s="3">
        <v>45083</v>
      </c>
      <c r="D618" s="4">
        <f>tblData[[#This Row],[Discharge_Date]]-tblData[[#This Row],[Admission_Date]]</f>
        <v>3</v>
      </c>
      <c r="E618" s="2" t="s">
        <v>806</v>
      </c>
      <c r="F618" s="2" t="s">
        <v>808</v>
      </c>
      <c r="G618" s="2" t="s">
        <v>817</v>
      </c>
      <c r="H618" s="2" t="s">
        <v>820</v>
      </c>
      <c r="I618" s="2" t="b">
        <v>0</v>
      </c>
      <c r="K618" s="2">
        <v>75</v>
      </c>
      <c r="L618" s="5">
        <v>23451.5</v>
      </c>
      <c r="M618" s="6">
        <v>0.51500000000000001</v>
      </c>
      <c r="N618" s="5">
        <f>tblData[[#This Row],[Total_Charges_USD]]*tblData[[#This Row],[Quality_Score_Index]]</f>
        <v>12077.522500000001</v>
      </c>
      <c r="O618" s="2">
        <v>71</v>
      </c>
      <c r="P618" s="2" t="s">
        <v>823</v>
      </c>
      <c r="Q618" s="4">
        <f>IF(AND(tblData[[#This Row],[Readmitted_Flag]]=TRUE,tblData[[#This Row],[Days_to_Readmission]]&lt;=30),1,0)</f>
        <v>0</v>
      </c>
    </row>
    <row r="619" spans="1:17" x14ac:dyDescent="0.4">
      <c r="A619" s="2" t="s">
        <v>617</v>
      </c>
      <c r="B619" s="3">
        <v>45227</v>
      </c>
      <c r="C619" s="3">
        <v>45233</v>
      </c>
      <c r="D619" s="4">
        <f>tblData[[#This Row],[Discharge_Date]]-tblData[[#This Row],[Admission_Date]]</f>
        <v>6</v>
      </c>
      <c r="E619" s="2" t="s">
        <v>803</v>
      </c>
      <c r="F619" s="2" t="s">
        <v>807</v>
      </c>
      <c r="G619" s="2" t="s">
        <v>814</v>
      </c>
      <c r="H619" s="2" t="s">
        <v>818</v>
      </c>
      <c r="I619" s="2" t="b">
        <v>1</v>
      </c>
      <c r="J619" s="2">
        <v>7</v>
      </c>
      <c r="K619" s="2">
        <v>88.9</v>
      </c>
      <c r="L619" s="5">
        <v>27142</v>
      </c>
      <c r="M619" s="6">
        <v>0.42799999999999999</v>
      </c>
      <c r="N619" s="5">
        <f>tblData[[#This Row],[Total_Charges_USD]]*tblData[[#This Row],[Quality_Score_Index]]</f>
        <v>11616.776</v>
      </c>
      <c r="O619" s="2">
        <v>46</v>
      </c>
      <c r="P619" s="2" t="s">
        <v>823</v>
      </c>
      <c r="Q619" s="4">
        <f>IF(AND(tblData[[#This Row],[Readmitted_Flag]]=TRUE,tblData[[#This Row],[Days_to_Readmission]]&lt;=30),1,0)</f>
        <v>1</v>
      </c>
    </row>
    <row r="620" spans="1:17" x14ac:dyDescent="0.4">
      <c r="A620" s="2" t="s">
        <v>618</v>
      </c>
      <c r="B620" s="3">
        <v>45150</v>
      </c>
      <c r="C620" s="3">
        <v>45155</v>
      </c>
      <c r="D620" s="4">
        <f>tblData[[#This Row],[Discharge_Date]]-tblData[[#This Row],[Admission_Date]]</f>
        <v>5</v>
      </c>
      <c r="E620" s="2" t="s">
        <v>804</v>
      </c>
      <c r="F620" s="2" t="s">
        <v>811</v>
      </c>
      <c r="G620" s="2" t="s">
        <v>813</v>
      </c>
      <c r="H620" s="2" t="s">
        <v>819</v>
      </c>
      <c r="I620" s="2" t="b">
        <v>0</v>
      </c>
      <c r="K620" s="2">
        <v>68.8</v>
      </c>
      <c r="L620" s="5">
        <v>31164.7</v>
      </c>
      <c r="M620" s="6">
        <v>0.63100000000000001</v>
      </c>
      <c r="N620" s="5">
        <f>tblData[[#This Row],[Total_Charges_USD]]*tblData[[#This Row],[Quality_Score_Index]]</f>
        <v>19664.9257</v>
      </c>
      <c r="O620" s="2">
        <v>80</v>
      </c>
      <c r="P620" s="2" t="s">
        <v>822</v>
      </c>
      <c r="Q620" s="4">
        <f>IF(AND(tblData[[#This Row],[Readmitted_Flag]]=TRUE,tblData[[#This Row],[Days_to_Readmission]]&lt;=30),1,0)</f>
        <v>0</v>
      </c>
    </row>
    <row r="621" spans="1:17" x14ac:dyDescent="0.4">
      <c r="A621" s="2" t="s">
        <v>619</v>
      </c>
      <c r="B621" s="3">
        <v>45263</v>
      </c>
      <c r="C621" s="3">
        <v>45270</v>
      </c>
      <c r="D621" s="4">
        <f>tblData[[#This Row],[Discharge_Date]]-tblData[[#This Row],[Admission_Date]]</f>
        <v>7</v>
      </c>
      <c r="E621" s="2" t="s">
        <v>805</v>
      </c>
      <c r="F621" s="2" t="s">
        <v>808</v>
      </c>
      <c r="G621" s="2" t="s">
        <v>813</v>
      </c>
      <c r="H621" s="2" t="s">
        <v>820</v>
      </c>
      <c r="I621" s="2" t="b">
        <v>0</v>
      </c>
      <c r="K621" s="2">
        <v>67.3</v>
      </c>
      <c r="L621" s="5">
        <v>18840.13</v>
      </c>
      <c r="M621" s="6">
        <v>0.54500000000000004</v>
      </c>
      <c r="N621" s="5">
        <f>tblData[[#This Row],[Total_Charges_USD]]*tblData[[#This Row],[Quality_Score_Index]]</f>
        <v>10267.870850000001</v>
      </c>
      <c r="O621" s="2">
        <v>47</v>
      </c>
      <c r="P621" s="2" t="s">
        <v>823</v>
      </c>
      <c r="Q621" s="4">
        <f>IF(AND(tblData[[#This Row],[Readmitted_Flag]]=TRUE,tblData[[#This Row],[Days_to_Readmission]]&lt;=30),1,0)</f>
        <v>0</v>
      </c>
    </row>
    <row r="622" spans="1:17" x14ac:dyDescent="0.4">
      <c r="A622" s="2" t="s">
        <v>620</v>
      </c>
      <c r="B622" s="3">
        <v>45617</v>
      </c>
      <c r="C622" s="3">
        <v>45618</v>
      </c>
      <c r="D622" s="4">
        <f>tblData[[#This Row],[Discharge_Date]]-tblData[[#This Row],[Admission_Date]]</f>
        <v>1</v>
      </c>
      <c r="E622" s="2" t="s">
        <v>806</v>
      </c>
      <c r="F622" s="2" t="s">
        <v>807</v>
      </c>
      <c r="G622" s="2" t="s">
        <v>816</v>
      </c>
      <c r="H622" s="2" t="s">
        <v>820</v>
      </c>
      <c r="I622" s="2" t="b">
        <v>0</v>
      </c>
      <c r="K622" s="2">
        <v>93.8</v>
      </c>
      <c r="L622" s="5">
        <v>39212.86</v>
      </c>
      <c r="M622" s="6">
        <v>0.55500000000000005</v>
      </c>
      <c r="N622" s="5">
        <f>tblData[[#This Row],[Total_Charges_USD]]*tblData[[#This Row],[Quality_Score_Index]]</f>
        <v>21763.137300000002</v>
      </c>
      <c r="O622" s="2">
        <v>57</v>
      </c>
      <c r="P622" s="2" t="s">
        <v>823</v>
      </c>
      <c r="Q622" s="4">
        <f>IF(AND(tblData[[#This Row],[Readmitted_Flag]]=TRUE,tblData[[#This Row],[Days_to_Readmission]]&lt;=30),1,0)</f>
        <v>0</v>
      </c>
    </row>
    <row r="623" spans="1:17" x14ac:dyDescent="0.4">
      <c r="A623" s="2" t="s">
        <v>621</v>
      </c>
      <c r="B623" s="3">
        <v>45544</v>
      </c>
      <c r="C623" s="3">
        <v>45547</v>
      </c>
      <c r="D623" s="4">
        <f>tblData[[#This Row],[Discharge_Date]]-tblData[[#This Row],[Admission_Date]]</f>
        <v>3</v>
      </c>
      <c r="E623" s="2" t="s">
        <v>806</v>
      </c>
      <c r="F623" s="2" t="s">
        <v>808</v>
      </c>
      <c r="G623" s="2" t="s">
        <v>814</v>
      </c>
      <c r="H623" s="2" t="s">
        <v>818</v>
      </c>
      <c r="I623" s="2" t="b">
        <v>0</v>
      </c>
      <c r="K623" s="2">
        <v>92.7</v>
      </c>
      <c r="L623" s="5">
        <v>36531.620000000003</v>
      </c>
      <c r="M623" s="6">
        <v>0.4</v>
      </c>
      <c r="N623" s="5">
        <f>tblData[[#This Row],[Total_Charges_USD]]*tblData[[#This Row],[Quality_Score_Index]]</f>
        <v>14612.648000000001</v>
      </c>
      <c r="O623" s="2">
        <v>46</v>
      </c>
      <c r="P623" s="2" t="s">
        <v>823</v>
      </c>
      <c r="Q623" s="4">
        <f>IF(AND(tblData[[#This Row],[Readmitted_Flag]]=TRUE,tblData[[#This Row],[Days_to_Readmission]]&lt;=30),1,0)</f>
        <v>0</v>
      </c>
    </row>
    <row r="624" spans="1:17" x14ac:dyDescent="0.4">
      <c r="A624" s="2" t="s">
        <v>622</v>
      </c>
      <c r="B624" s="3">
        <v>45160</v>
      </c>
      <c r="C624" s="3">
        <v>45172</v>
      </c>
      <c r="D624" s="4">
        <f>tblData[[#This Row],[Discharge_Date]]-tblData[[#This Row],[Admission_Date]]</f>
        <v>12</v>
      </c>
      <c r="E624" s="2" t="s">
        <v>803</v>
      </c>
      <c r="F624" s="2" t="s">
        <v>811</v>
      </c>
      <c r="G624" s="2" t="s">
        <v>813</v>
      </c>
      <c r="H624" s="2" t="s">
        <v>818</v>
      </c>
      <c r="I624" s="2" t="b">
        <v>0</v>
      </c>
      <c r="K624" s="2">
        <v>87.3</v>
      </c>
      <c r="L624" s="5">
        <v>12818.09</v>
      </c>
      <c r="M624" s="6">
        <v>0.51500000000000001</v>
      </c>
      <c r="N624" s="5">
        <f>tblData[[#This Row],[Total_Charges_USD]]*tblData[[#This Row],[Quality_Score_Index]]</f>
        <v>6601.3163500000001</v>
      </c>
      <c r="O624" s="2">
        <v>67</v>
      </c>
      <c r="P624" s="2" t="s">
        <v>823</v>
      </c>
      <c r="Q624" s="4">
        <f>IF(AND(tblData[[#This Row],[Readmitted_Flag]]=TRUE,tblData[[#This Row],[Days_to_Readmission]]&lt;=30),1,0)</f>
        <v>0</v>
      </c>
    </row>
    <row r="625" spans="1:17" x14ac:dyDescent="0.4">
      <c r="A625" s="2" t="s">
        <v>623</v>
      </c>
      <c r="B625" s="3">
        <v>45541</v>
      </c>
      <c r="C625" s="3">
        <v>45545</v>
      </c>
      <c r="D625" s="4">
        <f>tblData[[#This Row],[Discharge_Date]]-tblData[[#This Row],[Admission_Date]]</f>
        <v>4</v>
      </c>
      <c r="E625" s="2" t="s">
        <v>805</v>
      </c>
      <c r="F625" s="2" t="s">
        <v>811</v>
      </c>
      <c r="G625" s="2" t="s">
        <v>814</v>
      </c>
      <c r="H625" s="2" t="s">
        <v>818</v>
      </c>
      <c r="I625" s="2" t="b">
        <v>0</v>
      </c>
      <c r="K625" s="2">
        <v>86.6</v>
      </c>
      <c r="L625" s="5">
        <v>19752.55</v>
      </c>
      <c r="M625" s="6">
        <v>0.46600000000000003</v>
      </c>
      <c r="N625" s="5">
        <f>tblData[[#This Row],[Total_Charges_USD]]*tblData[[#This Row],[Quality_Score_Index]]</f>
        <v>9204.6882999999998</v>
      </c>
      <c r="O625" s="2">
        <v>52</v>
      </c>
      <c r="P625" s="2" t="s">
        <v>823</v>
      </c>
      <c r="Q625" s="4">
        <f>IF(AND(tblData[[#This Row],[Readmitted_Flag]]=TRUE,tblData[[#This Row],[Days_to_Readmission]]&lt;=30),1,0)</f>
        <v>0</v>
      </c>
    </row>
    <row r="626" spans="1:17" x14ac:dyDescent="0.4">
      <c r="A626" s="2" t="s">
        <v>624</v>
      </c>
      <c r="B626" s="3">
        <v>44938</v>
      </c>
      <c r="C626" s="3">
        <v>44941</v>
      </c>
      <c r="D626" s="4">
        <f>tblData[[#This Row],[Discharge_Date]]-tblData[[#This Row],[Admission_Date]]</f>
        <v>3</v>
      </c>
      <c r="E626" s="2" t="s">
        <v>804</v>
      </c>
      <c r="F626" s="2" t="s">
        <v>809</v>
      </c>
      <c r="G626" s="2" t="s">
        <v>815</v>
      </c>
      <c r="H626" s="2" t="s">
        <v>820</v>
      </c>
      <c r="I626" s="2" t="b">
        <v>0</v>
      </c>
      <c r="K626" s="2">
        <v>89.4</v>
      </c>
      <c r="L626" s="5">
        <v>21593.8</v>
      </c>
      <c r="M626" s="6">
        <v>0.65500000000000003</v>
      </c>
      <c r="N626" s="5">
        <f>tblData[[#This Row],[Total_Charges_USD]]*tblData[[#This Row],[Quality_Score_Index]]</f>
        <v>14143.939</v>
      </c>
      <c r="O626" s="2">
        <v>73</v>
      </c>
      <c r="P626" s="2" t="s">
        <v>822</v>
      </c>
      <c r="Q626" s="4">
        <f>IF(AND(tblData[[#This Row],[Readmitted_Flag]]=TRUE,tblData[[#This Row],[Days_to_Readmission]]&lt;=30),1,0)</f>
        <v>0</v>
      </c>
    </row>
    <row r="627" spans="1:17" x14ac:dyDescent="0.4">
      <c r="A627" s="2" t="s">
        <v>625</v>
      </c>
      <c r="B627" s="3">
        <v>45315</v>
      </c>
      <c r="C627" s="3">
        <v>45317</v>
      </c>
      <c r="D627" s="4">
        <f>tblData[[#This Row],[Discharge_Date]]-tblData[[#This Row],[Admission_Date]]</f>
        <v>2</v>
      </c>
      <c r="E627" s="2" t="s">
        <v>802</v>
      </c>
      <c r="F627" s="2" t="s">
        <v>809</v>
      </c>
      <c r="G627" s="2" t="s">
        <v>814</v>
      </c>
      <c r="H627" s="2" t="s">
        <v>820</v>
      </c>
      <c r="I627" s="2" t="b">
        <v>0</v>
      </c>
      <c r="K627" s="2">
        <v>72</v>
      </c>
      <c r="L627" s="5">
        <v>32399.59</v>
      </c>
      <c r="M627" s="6">
        <v>0.379</v>
      </c>
      <c r="N627" s="5">
        <f>tblData[[#This Row],[Total_Charges_USD]]*tblData[[#This Row],[Quality_Score_Index]]</f>
        <v>12279.44461</v>
      </c>
      <c r="O627" s="2">
        <v>75</v>
      </c>
      <c r="P627" s="2" t="s">
        <v>822</v>
      </c>
      <c r="Q627" s="4">
        <f>IF(AND(tblData[[#This Row],[Readmitted_Flag]]=TRUE,tblData[[#This Row],[Days_to_Readmission]]&lt;=30),1,0)</f>
        <v>0</v>
      </c>
    </row>
    <row r="628" spans="1:17" x14ac:dyDescent="0.4">
      <c r="A628" s="2" t="s">
        <v>626</v>
      </c>
      <c r="B628" s="3">
        <v>45605</v>
      </c>
      <c r="C628" s="3">
        <v>45609</v>
      </c>
      <c r="D628" s="4">
        <f>tblData[[#This Row],[Discharge_Date]]-tblData[[#This Row],[Admission_Date]]</f>
        <v>4</v>
      </c>
      <c r="E628" s="2" t="s">
        <v>802</v>
      </c>
      <c r="F628" s="2" t="s">
        <v>811</v>
      </c>
      <c r="G628" s="2" t="s">
        <v>814</v>
      </c>
      <c r="H628" s="2" t="s">
        <v>818</v>
      </c>
      <c r="I628" s="2" t="b">
        <v>0</v>
      </c>
      <c r="K628" s="2">
        <v>85.7</v>
      </c>
      <c r="L628" s="5">
        <v>21197.87</v>
      </c>
      <c r="M628" s="6">
        <v>0.54600000000000004</v>
      </c>
      <c r="N628" s="5">
        <f>tblData[[#This Row],[Total_Charges_USD]]*tblData[[#This Row],[Quality_Score_Index]]</f>
        <v>11574.03702</v>
      </c>
      <c r="O628" s="2">
        <v>63</v>
      </c>
      <c r="P628" s="2" t="s">
        <v>823</v>
      </c>
      <c r="Q628" s="4">
        <f>IF(AND(tblData[[#This Row],[Readmitted_Flag]]=TRUE,tblData[[#This Row],[Days_to_Readmission]]&lt;=30),1,0)</f>
        <v>0</v>
      </c>
    </row>
    <row r="629" spans="1:17" x14ac:dyDescent="0.4">
      <c r="A629" s="2" t="s">
        <v>627</v>
      </c>
      <c r="B629" s="3">
        <v>45390</v>
      </c>
      <c r="C629" s="3">
        <v>45393</v>
      </c>
      <c r="D629" s="4">
        <f>tblData[[#This Row],[Discharge_Date]]-tblData[[#This Row],[Admission_Date]]</f>
        <v>3</v>
      </c>
      <c r="E629" s="2" t="s">
        <v>800</v>
      </c>
      <c r="F629" s="2" t="s">
        <v>812</v>
      </c>
      <c r="G629" s="2" t="s">
        <v>814</v>
      </c>
      <c r="H629" s="2" t="s">
        <v>818</v>
      </c>
      <c r="I629" s="2" t="b">
        <v>0</v>
      </c>
      <c r="K629" s="2">
        <v>75.900000000000006</v>
      </c>
      <c r="L629" s="5">
        <v>32209.55</v>
      </c>
      <c r="M629" s="6">
        <v>0.45400000000000001</v>
      </c>
      <c r="N629" s="5">
        <f>tblData[[#This Row],[Total_Charges_USD]]*tblData[[#This Row],[Quality_Score_Index]]</f>
        <v>14623.135700000001</v>
      </c>
      <c r="O629" s="2">
        <v>64</v>
      </c>
      <c r="P629" s="2" t="s">
        <v>823</v>
      </c>
      <c r="Q629" s="4">
        <f>IF(AND(tblData[[#This Row],[Readmitted_Flag]]=TRUE,tblData[[#This Row],[Days_to_Readmission]]&lt;=30),1,0)</f>
        <v>0</v>
      </c>
    </row>
    <row r="630" spans="1:17" x14ac:dyDescent="0.4">
      <c r="A630" s="2" t="s">
        <v>628</v>
      </c>
      <c r="B630" s="3">
        <v>45195</v>
      </c>
      <c r="C630" s="3">
        <v>45197</v>
      </c>
      <c r="D630" s="4">
        <f>tblData[[#This Row],[Discharge_Date]]-tblData[[#This Row],[Admission_Date]]</f>
        <v>2</v>
      </c>
      <c r="E630" s="2" t="s">
        <v>806</v>
      </c>
      <c r="F630" s="2" t="s">
        <v>809</v>
      </c>
      <c r="G630" s="2" t="s">
        <v>814</v>
      </c>
      <c r="H630" s="2" t="s">
        <v>820</v>
      </c>
      <c r="I630" s="2" t="b">
        <v>0</v>
      </c>
      <c r="K630" s="2">
        <v>75.400000000000006</v>
      </c>
      <c r="L630" s="5">
        <v>12678.21</v>
      </c>
      <c r="M630" s="6">
        <v>0.47799999999999998</v>
      </c>
      <c r="N630" s="5">
        <f>tblData[[#This Row],[Total_Charges_USD]]*tblData[[#This Row],[Quality_Score_Index]]</f>
        <v>6060.1843799999997</v>
      </c>
      <c r="O630" s="2">
        <v>72</v>
      </c>
      <c r="P630" s="2" t="s">
        <v>823</v>
      </c>
      <c r="Q630" s="4">
        <f>IF(AND(tblData[[#This Row],[Readmitted_Flag]]=TRUE,tblData[[#This Row],[Days_to_Readmission]]&lt;=30),1,0)</f>
        <v>0</v>
      </c>
    </row>
    <row r="631" spans="1:17" x14ac:dyDescent="0.4">
      <c r="A631" s="2" t="s">
        <v>629</v>
      </c>
      <c r="B631" s="3">
        <v>45311</v>
      </c>
      <c r="C631" s="3">
        <v>45313</v>
      </c>
      <c r="D631" s="4">
        <f>tblData[[#This Row],[Discharge_Date]]-tblData[[#This Row],[Admission_Date]]</f>
        <v>2</v>
      </c>
      <c r="E631" s="2" t="s">
        <v>800</v>
      </c>
      <c r="F631" s="2" t="s">
        <v>808</v>
      </c>
      <c r="G631" s="2" t="s">
        <v>814</v>
      </c>
      <c r="H631" s="2" t="s">
        <v>818</v>
      </c>
      <c r="I631" s="2" t="b">
        <v>0</v>
      </c>
      <c r="K631" s="2">
        <v>75.099999999999994</v>
      </c>
      <c r="L631" s="5">
        <v>10765.91</v>
      </c>
      <c r="M631" s="6">
        <v>0.69899999999999995</v>
      </c>
      <c r="N631" s="5">
        <f>tblData[[#This Row],[Total_Charges_USD]]*tblData[[#This Row],[Quality_Score_Index]]</f>
        <v>7525.3710899999996</v>
      </c>
      <c r="O631" s="2">
        <v>35</v>
      </c>
      <c r="P631" s="2" t="s">
        <v>822</v>
      </c>
      <c r="Q631" s="4">
        <f>IF(AND(tblData[[#This Row],[Readmitted_Flag]]=TRUE,tblData[[#This Row],[Days_to_Readmission]]&lt;=30),1,0)</f>
        <v>0</v>
      </c>
    </row>
    <row r="632" spans="1:17" x14ac:dyDescent="0.4">
      <c r="A632" s="2" t="s">
        <v>630</v>
      </c>
      <c r="B632" s="3">
        <v>45505</v>
      </c>
      <c r="C632" s="3">
        <v>45519</v>
      </c>
      <c r="D632" s="4">
        <f>tblData[[#This Row],[Discharge_Date]]-tblData[[#This Row],[Admission_Date]]</f>
        <v>14</v>
      </c>
      <c r="E632" s="2" t="s">
        <v>800</v>
      </c>
      <c r="F632" s="2" t="s">
        <v>812</v>
      </c>
      <c r="G632" s="2" t="s">
        <v>816</v>
      </c>
      <c r="H632" s="2" t="s">
        <v>820</v>
      </c>
      <c r="I632" s="2" t="b">
        <v>0</v>
      </c>
      <c r="K632" s="2">
        <v>92.2</v>
      </c>
      <c r="L632" s="5">
        <v>11926.35</v>
      </c>
      <c r="M632" s="6">
        <v>0.41299999999999998</v>
      </c>
      <c r="N632" s="5">
        <f>tblData[[#This Row],[Total_Charges_USD]]*tblData[[#This Row],[Quality_Score_Index]]</f>
        <v>4925.5825500000001</v>
      </c>
      <c r="O632" s="2">
        <v>79</v>
      </c>
      <c r="P632" s="2" t="s">
        <v>822</v>
      </c>
      <c r="Q632" s="4">
        <f>IF(AND(tblData[[#This Row],[Readmitted_Flag]]=TRUE,tblData[[#This Row],[Days_to_Readmission]]&lt;=30),1,0)</f>
        <v>0</v>
      </c>
    </row>
    <row r="633" spans="1:17" x14ac:dyDescent="0.4">
      <c r="A633" s="2" t="s">
        <v>631</v>
      </c>
      <c r="B633" s="3">
        <v>45114</v>
      </c>
      <c r="C633" s="3">
        <v>45115</v>
      </c>
      <c r="D633" s="4">
        <f>tblData[[#This Row],[Discharge_Date]]-tblData[[#This Row],[Admission_Date]]</f>
        <v>1</v>
      </c>
      <c r="E633" s="2" t="s">
        <v>806</v>
      </c>
      <c r="F633" s="2" t="s">
        <v>811</v>
      </c>
      <c r="G633" s="2" t="s">
        <v>814</v>
      </c>
      <c r="H633" s="2" t="s">
        <v>820</v>
      </c>
      <c r="I633" s="2" t="b">
        <v>0</v>
      </c>
      <c r="K633" s="2">
        <v>90.3</v>
      </c>
      <c r="L633" s="5">
        <v>16786.79</v>
      </c>
      <c r="M633" s="6">
        <v>0.56799999999999995</v>
      </c>
      <c r="N633" s="5">
        <f>tblData[[#This Row],[Total_Charges_USD]]*tblData[[#This Row],[Quality_Score_Index]]</f>
        <v>9534.8967199999988</v>
      </c>
      <c r="O633" s="2">
        <v>52</v>
      </c>
      <c r="P633" s="2" t="s">
        <v>822</v>
      </c>
      <c r="Q633" s="4">
        <f>IF(AND(tblData[[#This Row],[Readmitted_Flag]]=TRUE,tblData[[#This Row],[Days_to_Readmission]]&lt;=30),1,0)</f>
        <v>0</v>
      </c>
    </row>
    <row r="634" spans="1:17" x14ac:dyDescent="0.4">
      <c r="A634" s="2" t="s">
        <v>632</v>
      </c>
      <c r="B634" s="3">
        <v>45263</v>
      </c>
      <c r="C634" s="3">
        <v>45266</v>
      </c>
      <c r="D634" s="4">
        <f>tblData[[#This Row],[Discharge_Date]]-tblData[[#This Row],[Admission_Date]]</f>
        <v>3</v>
      </c>
      <c r="E634" s="2" t="s">
        <v>802</v>
      </c>
      <c r="F634" s="2" t="s">
        <v>810</v>
      </c>
      <c r="G634" s="2" t="s">
        <v>814</v>
      </c>
      <c r="H634" s="2" t="s">
        <v>820</v>
      </c>
      <c r="I634" s="2" t="b">
        <v>0</v>
      </c>
      <c r="K634" s="2">
        <v>84.9</v>
      </c>
      <c r="L634" s="5">
        <v>12074.01</v>
      </c>
      <c r="M634" s="6">
        <v>0.66700000000000004</v>
      </c>
      <c r="N634" s="5">
        <f>tblData[[#This Row],[Total_Charges_USD]]*tblData[[#This Row],[Quality_Score_Index]]</f>
        <v>8053.3646700000008</v>
      </c>
      <c r="O634" s="2">
        <v>75</v>
      </c>
      <c r="P634" s="2" t="s">
        <v>822</v>
      </c>
      <c r="Q634" s="4">
        <f>IF(AND(tblData[[#This Row],[Readmitted_Flag]]=TRUE,tblData[[#This Row],[Days_to_Readmission]]&lt;=30),1,0)</f>
        <v>0</v>
      </c>
    </row>
    <row r="635" spans="1:17" x14ac:dyDescent="0.4">
      <c r="A635" s="2" t="s">
        <v>633</v>
      </c>
      <c r="B635" s="3">
        <v>45028</v>
      </c>
      <c r="C635" s="3">
        <v>45032</v>
      </c>
      <c r="D635" s="4">
        <f>tblData[[#This Row],[Discharge_Date]]-tblData[[#This Row],[Admission_Date]]</f>
        <v>4</v>
      </c>
      <c r="E635" s="2" t="s">
        <v>803</v>
      </c>
      <c r="F635" s="2" t="s">
        <v>811</v>
      </c>
      <c r="G635" s="2" t="s">
        <v>817</v>
      </c>
      <c r="H635" s="2" t="s">
        <v>818</v>
      </c>
      <c r="I635" s="2" t="b">
        <v>0</v>
      </c>
      <c r="K635" s="2">
        <v>80.7</v>
      </c>
      <c r="L635" s="5">
        <v>26151.24</v>
      </c>
      <c r="M635" s="6">
        <v>0.53400000000000003</v>
      </c>
      <c r="N635" s="5">
        <f>tblData[[#This Row],[Total_Charges_USD]]*tblData[[#This Row],[Quality_Score_Index]]</f>
        <v>13964.762160000002</v>
      </c>
      <c r="O635" s="2">
        <v>42</v>
      </c>
      <c r="P635" s="2" t="s">
        <v>822</v>
      </c>
      <c r="Q635" s="4">
        <f>IF(AND(tblData[[#This Row],[Readmitted_Flag]]=TRUE,tblData[[#This Row],[Days_to_Readmission]]&lt;=30),1,0)</f>
        <v>0</v>
      </c>
    </row>
    <row r="636" spans="1:17" x14ac:dyDescent="0.4">
      <c r="A636" s="2" t="s">
        <v>634</v>
      </c>
      <c r="B636" s="3">
        <v>45651</v>
      </c>
      <c r="C636" s="3">
        <v>45656</v>
      </c>
      <c r="D636" s="4">
        <f>tblData[[#This Row],[Discharge_Date]]-tblData[[#This Row],[Admission_Date]]</f>
        <v>5</v>
      </c>
      <c r="E636" s="2" t="s">
        <v>802</v>
      </c>
      <c r="F636" s="2" t="s">
        <v>811</v>
      </c>
      <c r="G636" s="2" t="s">
        <v>814</v>
      </c>
      <c r="H636" s="2" t="s">
        <v>818</v>
      </c>
      <c r="I636" s="2" t="b">
        <v>0</v>
      </c>
      <c r="K636" s="2">
        <v>66.099999999999994</v>
      </c>
      <c r="L636" s="5">
        <v>4212.3</v>
      </c>
      <c r="M636" s="6">
        <v>0.41699999999999998</v>
      </c>
      <c r="N636" s="5">
        <f>tblData[[#This Row],[Total_Charges_USD]]*tblData[[#This Row],[Quality_Score_Index]]</f>
        <v>1756.5291</v>
      </c>
      <c r="O636" s="2">
        <v>92</v>
      </c>
      <c r="P636" s="2" t="s">
        <v>822</v>
      </c>
      <c r="Q636" s="4">
        <f>IF(AND(tblData[[#This Row],[Readmitted_Flag]]=TRUE,tblData[[#This Row],[Days_to_Readmission]]&lt;=30),1,0)</f>
        <v>0</v>
      </c>
    </row>
    <row r="637" spans="1:17" x14ac:dyDescent="0.4">
      <c r="A637" s="2" t="s">
        <v>635</v>
      </c>
      <c r="B637" s="3">
        <v>45317</v>
      </c>
      <c r="C637" s="3">
        <v>45327</v>
      </c>
      <c r="D637" s="4">
        <f>tblData[[#This Row],[Discharge_Date]]-tblData[[#This Row],[Admission_Date]]</f>
        <v>10</v>
      </c>
      <c r="E637" s="2" t="s">
        <v>801</v>
      </c>
      <c r="F637" s="2" t="s">
        <v>808</v>
      </c>
      <c r="G637" s="2" t="s">
        <v>814</v>
      </c>
      <c r="H637" s="2" t="s">
        <v>818</v>
      </c>
      <c r="I637" s="2" t="b">
        <v>0</v>
      </c>
      <c r="K637" s="2">
        <v>100</v>
      </c>
      <c r="L637" s="5">
        <v>31271.49</v>
      </c>
      <c r="M637" s="6">
        <v>0.435</v>
      </c>
      <c r="N637" s="5">
        <f>tblData[[#This Row],[Total_Charges_USD]]*tblData[[#This Row],[Quality_Score_Index]]</f>
        <v>13603.09815</v>
      </c>
      <c r="O637" s="2">
        <v>88</v>
      </c>
      <c r="P637" s="2" t="s">
        <v>823</v>
      </c>
      <c r="Q637" s="4">
        <f>IF(AND(tblData[[#This Row],[Readmitted_Flag]]=TRUE,tblData[[#This Row],[Days_to_Readmission]]&lt;=30),1,0)</f>
        <v>0</v>
      </c>
    </row>
    <row r="638" spans="1:17" x14ac:dyDescent="0.4">
      <c r="A638" s="2" t="s">
        <v>636</v>
      </c>
      <c r="B638" s="3">
        <v>45543</v>
      </c>
      <c r="C638" s="3">
        <v>45553</v>
      </c>
      <c r="D638" s="4">
        <f>tblData[[#This Row],[Discharge_Date]]-tblData[[#This Row],[Admission_Date]]</f>
        <v>10</v>
      </c>
      <c r="E638" s="2" t="s">
        <v>804</v>
      </c>
      <c r="F638" s="2" t="s">
        <v>807</v>
      </c>
      <c r="G638" s="2" t="s">
        <v>814</v>
      </c>
      <c r="H638" s="2" t="s">
        <v>818</v>
      </c>
      <c r="I638" s="2" t="b">
        <v>0</v>
      </c>
      <c r="K638" s="2">
        <v>94.3</v>
      </c>
      <c r="L638" s="5">
        <v>9287.52</v>
      </c>
      <c r="M638" s="6">
        <v>0.38</v>
      </c>
      <c r="N638" s="5">
        <f>tblData[[#This Row],[Total_Charges_USD]]*tblData[[#This Row],[Quality_Score_Index]]</f>
        <v>3529.2576000000004</v>
      </c>
      <c r="O638" s="2">
        <v>71</v>
      </c>
      <c r="P638" s="2" t="s">
        <v>822</v>
      </c>
      <c r="Q638" s="4">
        <f>IF(AND(tblData[[#This Row],[Readmitted_Flag]]=TRUE,tblData[[#This Row],[Days_to_Readmission]]&lt;=30),1,0)</f>
        <v>0</v>
      </c>
    </row>
    <row r="639" spans="1:17" x14ac:dyDescent="0.4">
      <c r="A639" s="2" t="s">
        <v>637</v>
      </c>
      <c r="B639" s="3">
        <v>45388</v>
      </c>
      <c r="C639" s="3">
        <v>45393</v>
      </c>
      <c r="D639" s="4">
        <f>tblData[[#This Row],[Discharge_Date]]-tblData[[#This Row],[Admission_Date]]</f>
        <v>5</v>
      </c>
      <c r="E639" s="2" t="s">
        <v>800</v>
      </c>
      <c r="F639" s="2" t="s">
        <v>810</v>
      </c>
      <c r="G639" s="2" t="s">
        <v>814</v>
      </c>
      <c r="H639" s="2" t="s">
        <v>818</v>
      </c>
      <c r="I639" s="2" t="b">
        <v>1</v>
      </c>
      <c r="J639" s="2">
        <v>21</v>
      </c>
      <c r="K639" s="2">
        <v>87.8</v>
      </c>
      <c r="L639" s="5">
        <v>29140.11</v>
      </c>
      <c r="M639" s="6">
        <v>0.59299999999999997</v>
      </c>
      <c r="N639" s="5">
        <f>tblData[[#This Row],[Total_Charges_USD]]*tblData[[#This Row],[Quality_Score_Index]]</f>
        <v>17280.085230000001</v>
      </c>
      <c r="O639" s="2">
        <v>83</v>
      </c>
      <c r="P639" s="2" t="s">
        <v>822</v>
      </c>
      <c r="Q639" s="4">
        <f>IF(AND(tblData[[#This Row],[Readmitted_Flag]]=TRUE,tblData[[#This Row],[Days_to_Readmission]]&lt;=30),1,0)</f>
        <v>1</v>
      </c>
    </row>
    <row r="640" spans="1:17" x14ac:dyDescent="0.4">
      <c r="A640" s="2" t="s">
        <v>638</v>
      </c>
      <c r="B640" s="3">
        <v>45507</v>
      </c>
      <c r="C640" s="3">
        <v>45509</v>
      </c>
      <c r="D640" s="4">
        <f>tblData[[#This Row],[Discharge_Date]]-tblData[[#This Row],[Admission_Date]]</f>
        <v>2</v>
      </c>
      <c r="E640" s="2" t="s">
        <v>804</v>
      </c>
      <c r="F640" s="2" t="s">
        <v>810</v>
      </c>
      <c r="G640" s="2" t="s">
        <v>813</v>
      </c>
      <c r="H640" s="2" t="s">
        <v>819</v>
      </c>
      <c r="I640" s="2" t="b">
        <v>0</v>
      </c>
      <c r="K640" s="2">
        <v>88.3</v>
      </c>
      <c r="L640" s="5">
        <v>19499.28</v>
      </c>
      <c r="M640" s="6">
        <v>0.43099999999999999</v>
      </c>
      <c r="N640" s="5">
        <f>tblData[[#This Row],[Total_Charges_USD]]*tblData[[#This Row],[Quality_Score_Index]]</f>
        <v>8404.1896799999995</v>
      </c>
      <c r="O640" s="2">
        <v>72</v>
      </c>
      <c r="P640" s="2" t="s">
        <v>823</v>
      </c>
      <c r="Q640" s="4">
        <f>IF(AND(tblData[[#This Row],[Readmitted_Flag]]=TRUE,tblData[[#This Row],[Days_to_Readmission]]&lt;=30),1,0)</f>
        <v>0</v>
      </c>
    </row>
    <row r="641" spans="1:17" x14ac:dyDescent="0.4">
      <c r="A641" s="2" t="s">
        <v>639</v>
      </c>
      <c r="B641" s="3">
        <v>45137</v>
      </c>
      <c r="C641" s="3">
        <v>45143</v>
      </c>
      <c r="D641" s="4">
        <f>tblData[[#This Row],[Discharge_Date]]-tblData[[#This Row],[Admission_Date]]</f>
        <v>6</v>
      </c>
      <c r="E641" s="2" t="s">
        <v>804</v>
      </c>
      <c r="F641" s="2" t="s">
        <v>809</v>
      </c>
      <c r="G641" s="2" t="s">
        <v>817</v>
      </c>
      <c r="H641" s="2" t="s">
        <v>820</v>
      </c>
      <c r="I641" s="2" t="b">
        <v>1</v>
      </c>
      <c r="J641" s="2">
        <v>7</v>
      </c>
      <c r="K641" s="2">
        <v>85.8</v>
      </c>
      <c r="L641" s="5">
        <v>20645.45</v>
      </c>
      <c r="M641" s="6">
        <v>0.63</v>
      </c>
      <c r="N641" s="5">
        <f>tblData[[#This Row],[Total_Charges_USD]]*tblData[[#This Row],[Quality_Score_Index]]</f>
        <v>13006.6335</v>
      </c>
      <c r="O641" s="2">
        <v>61</v>
      </c>
      <c r="P641" s="2" t="s">
        <v>822</v>
      </c>
      <c r="Q641" s="4">
        <f>IF(AND(tblData[[#This Row],[Readmitted_Flag]]=TRUE,tblData[[#This Row],[Days_to_Readmission]]&lt;=30),1,0)</f>
        <v>1</v>
      </c>
    </row>
    <row r="642" spans="1:17" x14ac:dyDescent="0.4">
      <c r="A642" s="2" t="s">
        <v>640</v>
      </c>
      <c r="B642" s="3">
        <v>45589</v>
      </c>
      <c r="C642" s="3">
        <v>45592</v>
      </c>
      <c r="D642" s="4">
        <f>tblData[[#This Row],[Discharge_Date]]-tblData[[#This Row],[Admission_Date]]</f>
        <v>3</v>
      </c>
      <c r="E642" s="2" t="s">
        <v>803</v>
      </c>
      <c r="F642" s="2" t="s">
        <v>810</v>
      </c>
      <c r="G642" s="2" t="s">
        <v>814</v>
      </c>
      <c r="H642" s="2" t="s">
        <v>818</v>
      </c>
      <c r="I642" s="2" t="b">
        <v>0</v>
      </c>
      <c r="K642" s="2">
        <v>81.3</v>
      </c>
      <c r="L642" s="5">
        <v>30218.03</v>
      </c>
      <c r="M642" s="6">
        <v>0.63600000000000001</v>
      </c>
      <c r="N642" s="5">
        <f>tblData[[#This Row],[Total_Charges_USD]]*tblData[[#This Row],[Quality_Score_Index]]</f>
        <v>19218.667079999999</v>
      </c>
      <c r="O642" s="2">
        <v>50</v>
      </c>
      <c r="P642" s="2" t="s">
        <v>822</v>
      </c>
      <c r="Q642" s="4">
        <f>IF(AND(tblData[[#This Row],[Readmitted_Flag]]=TRUE,tblData[[#This Row],[Days_to_Readmission]]&lt;=30),1,0)</f>
        <v>0</v>
      </c>
    </row>
    <row r="643" spans="1:17" x14ac:dyDescent="0.4">
      <c r="A643" s="2" t="s">
        <v>641</v>
      </c>
      <c r="B643" s="3">
        <v>45222</v>
      </c>
      <c r="C643" s="3">
        <v>45226</v>
      </c>
      <c r="D643" s="4">
        <f>tblData[[#This Row],[Discharge_Date]]-tblData[[#This Row],[Admission_Date]]</f>
        <v>4</v>
      </c>
      <c r="E643" s="2" t="s">
        <v>803</v>
      </c>
      <c r="F643" s="2" t="s">
        <v>812</v>
      </c>
      <c r="G643" s="2" t="s">
        <v>814</v>
      </c>
      <c r="H643" s="2" t="s">
        <v>818</v>
      </c>
      <c r="I643" s="2" t="b">
        <v>0</v>
      </c>
      <c r="K643" s="2">
        <v>92.8</v>
      </c>
      <c r="L643" s="5">
        <v>39633.49</v>
      </c>
      <c r="M643" s="6">
        <v>0.373</v>
      </c>
      <c r="N643" s="5">
        <f>tblData[[#This Row],[Total_Charges_USD]]*tblData[[#This Row],[Quality_Score_Index]]</f>
        <v>14783.29177</v>
      </c>
      <c r="O643" s="2">
        <v>72</v>
      </c>
      <c r="P643" s="2" t="s">
        <v>823</v>
      </c>
      <c r="Q643" s="4">
        <f>IF(AND(tblData[[#This Row],[Readmitted_Flag]]=TRUE,tblData[[#This Row],[Days_to_Readmission]]&lt;=30),1,0)</f>
        <v>0</v>
      </c>
    </row>
    <row r="644" spans="1:17" x14ac:dyDescent="0.4">
      <c r="A644" s="2" t="s">
        <v>642</v>
      </c>
      <c r="B644" s="3">
        <v>45266</v>
      </c>
      <c r="C644" s="3">
        <v>45273</v>
      </c>
      <c r="D644" s="4">
        <f>tblData[[#This Row],[Discharge_Date]]-tblData[[#This Row],[Admission_Date]]</f>
        <v>7</v>
      </c>
      <c r="E644" s="2" t="s">
        <v>801</v>
      </c>
      <c r="F644" s="2" t="s">
        <v>810</v>
      </c>
      <c r="G644" s="2" t="s">
        <v>814</v>
      </c>
      <c r="H644" s="2" t="s">
        <v>821</v>
      </c>
      <c r="I644" s="2" t="b">
        <v>0</v>
      </c>
      <c r="K644" s="2">
        <v>86.4</v>
      </c>
      <c r="L644" s="5">
        <v>8996.86</v>
      </c>
      <c r="M644" s="6">
        <v>0.38700000000000001</v>
      </c>
      <c r="N644" s="5">
        <f>tblData[[#This Row],[Total_Charges_USD]]*tblData[[#This Row],[Quality_Score_Index]]</f>
        <v>3481.7848200000003</v>
      </c>
      <c r="O644" s="2">
        <v>68</v>
      </c>
      <c r="P644" s="2" t="s">
        <v>823</v>
      </c>
      <c r="Q644" s="4">
        <f>IF(AND(tblData[[#This Row],[Readmitted_Flag]]=TRUE,tblData[[#This Row],[Days_to_Readmission]]&lt;=30),1,0)</f>
        <v>0</v>
      </c>
    </row>
    <row r="645" spans="1:17" x14ac:dyDescent="0.4">
      <c r="A645" s="2" t="s">
        <v>643</v>
      </c>
      <c r="B645" s="3">
        <v>45617</v>
      </c>
      <c r="C645" s="3">
        <v>45625</v>
      </c>
      <c r="D645" s="4">
        <f>tblData[[#This Row],[Discharge_Date]]-tblData[[#This Row],[Admission_Date]]</f>
        <v>8</v>
      </c>
      <c r="E645" s="2" t="s">
        <v>804</v>
      </c>
      <c r="F645" s="2" t="s">
        <v>807</v>
      </c>
      <c r="G645" s="2" t="s">
        <v>814</v>
      </c>
      <c r="H645" s="2" t="s">
        <v>818</v>
      </c>
      <c r="I645" s="2" t="b">
        <v>0</v>
      </c>
      <c r="K645" s="2">
        <v>95.9</v>
      </c>
      <c r="L645" s="5">
        <v>36652.400000000001</v>
      </c>
      <c r="M645" s="6">
        <v>0.53600000000000003</v>
      </c>
      <c r="N645" s="5">
        <f>tblData[[#This Row],[Total_Charges_USD]]*tblData[[#This Row],[Quality_Score_Index]]</f>
        <v>19645.686400000002</v>
      </c>
      <c r="O645" s="2">
        <v>83</v>
      </c>
      <c r="P645" s="2" t="s">
        <v>822</v>
      </c>
      <c r="Q645" s="4">
        <f>IF(AND(tblData[[#This Row],[Readmitted_Flag]]=TRUE,tblData[[#This Row],[Days_to_Readmission]]&lt;=30),1,0)</f>
        <v>0</v>
      </c>
    </row>
    <row r="646" spans="1:17" x14ac:dyDescent="0.4">
      <c r="A646" s="2" t="s">
        <v>644</v>
      </c>
      <c r="B646" s="3">
        <v>45201</v>
      </c>
      <c r="C646" s="3">
        <v>45202</v>
      </c>
      <c r="D646" s="4">
        <f>tblData[[#This Row],[Discharge_Date]]-tblData[[#This Row],[Admission_Date]]</f>
        <v>1</v>
      </c>
      <c r="E646" s="2" t="s">
        <v>802</v>
      </c>
      <c r="F646" s="2" t="s">
        <v>809</v>
      </c>
      <c r="G646" s="2" t="s">
        <v>814</v>
      </c>
      <c r="H646" s="2" t="s">
        <v>818</v>
      </c>
      <c r="I646" s="2" t="b">
        <v>0</v>
      </c>
      <c r="K646" s="2">
        <v>87.3</v>
      </c>
      <c r="L646" s="5">
        <v>18402.12</v>
      </c>
      <c r="M646" s="6">
        <v>0.69199999999999995</v>
      </c>
      <c r="N646" s="5">
        <f>tblData[[#This Row],[Total_Charges_USD]]*tblData[[#This Row],[Quality_Score_Index]]</f>
        <v>12734.267039999999</v>
      </c>
      <c r="O646" s="2">
        <v>44</v>
      </c>
      <c r="P646" s="2" t="s">
        <v>822</v>
      </c>
      <c r="Q646" s="4">
        <f>IF(AND(tblData[[#This Row],[Readmitted_Flag]]=TRUE,tblData[[#This Row],[Days_to_Readmission]]&lt;=30),1,0)</f>
        <v>0</v>
      </c>
    </row>
    <row r="647" spans="1:17" x14ac:dyDescent="0.4">
      <c r="A647" s="2" t="s">
        <v>645</v>
      </c>
      <c r="B647" s="3">
        <v>45192</v>
      </c>
      <c r="C647" s="3">
        <v>45201</v>
      </c>
      <c r="D647" s="4">
        <f>tblData[[#This Row],[Discharge_Date]]-tblData[[#This Row],[Admission_Date]]</f>
        <v>9</v>
      </c>
      <c r="E647" s="2" t="s">
        <v>805</v>
      </c>
      <c r="F647" s="2" t="s">
        <v>811</v>
      </c>
      <c r="G647" s="2" t="s">
        <v>814</v>
      </c>
      <c r="H647" s="2" t="s">
        <v>820</v>
      </c>
      <c r="I647" s="2" t="b">
        <v>0</v>
      </c>
      <c r="K647" s="2">
        <v>91.8</v>
      </c>
      <c r="L647" s="5">
        <v>6876.7</v>
      </c>
      <c r="M647" s="6">
        <v>0.57999999999999996</v>
      </c>
      <c r="N647" s="5">
        <f>tblData[[#This Row],[Total_Charges_USD]]*tblData[[#This Row],[Quality_Score_Index]]</f>
        <v>3988.4859999999994</v>
      </c>
      <c r="O647" s="2">
        <v>59</v>
      </c>
      <c r="P647" s="2" t="s">
        <v>822</v>
      </c>
      <c r="Q647" s="4">
        <f>IF(AND(tblData[[#This Row],[Readmitted_Flag]]=TRUE,tblData[[#This Row],[Days_to_Readmission]]&lt;=30),1,0)</f>
        <v>0</v>
      </c>
    </row>
    <row r="648" spans="1:17" x14ac:dyDescent="0.4">
      <c r="A648" s="2" t="s">
        <v>646</v>
      </c>
      <c r="B648" s="3">
        <v>45221</v>
      </c>
      <c r="C648" s="3">
        <v>45226</v>
      </c>
      <c r="D648" s="4">
        <f>tblData[[#This Row],[Discharge_Date]]-tblData[[#This Row],[Admission_Date]]</f>
        <v>5</v>
      </c>
      <c r="E648" s="2" t="s">
        <v>803</v>
      </c>
      <c r="F648" s="2" t="s">
        <v>810</v>
      </c>
      <c r="G648" s="2" t="s">
        <v>816</v>
      </c>
      <c r="H648" s="2" t="s">
        <v>818</v>
      </c>
      <c r="I648" s="2" t="b">
        <v>0</v>
      </c>
      <c r="K648" s="2">
        <v>77.099999999999994</v>
      </c>
      <c r="L648" s="5">
        <v>13981.88</v>
      </c>
      <c r="M648" s="6">
        <v>0.35499999999999998</v>
      </c>
      <c r="N648" s="5">
        <f>tblData[[#This Row],[Total_Charges_USD]]*tblData[[#This Row],[Quality_Score_Index]]</f>
        <v>4963.5673999999999</v>
      </c>
      <c r="O648" s="2">
        <v>61</v>
      </c>
      <c r="P648" s="2" t="s">
        <v>823</v>
      </c>
      <c r="Q648" s="4">
        <f>IF(AND(tblData[[#This Row],[Readmitted_Flag]]=TRUE,tblData[[#This Row],[Days_to_Readmission]]&lt;=30),1,0)</f>
        <v>0</v>
      </c>
    </row>
    <row r="649" spans="1:17" x14ac:dyDescent="0.4">
      <c r="A649" s="2" t="s">
        <v>647</v>
      </c>
      <c r="B649" s="3">
        <v>45188</v>
      </c>
      <c r="C649" s="3">
        <v>45190</v>
      </c>
      <c r="D649" s="4">
        <f>tblData[[#This Row],[Discharge_Date]]-tblData[[#This Row],[Admission_Date]]</f>
        <v>2</v>
      </c>
      <c r="E649" s="2" t="s">
        <v>803</v>
      </c>
      <c r="F649" s="2" t="s">
        <v>809</v>
      </c>
      <c r="G649" s="2" t="s">
        <v>813</v>
      </c>
      <c r="H649" s="2" t="s">
        <v>818</v>
      </c>
      <c r="I649" s="2" t="b">
        <v>1</v>
      </c>
      <c r="J649" s="2">
        <v>21</v>
      </c>
      <c r="K649" s="2">
        <v>96.7</v>
      </c>
      <c r="L649" s="5">
        <v>29663.06</v>
      </c>
      <c r="M649" s="6">
        <v>0.42099999999999999</v>
      </c>
      <c r="N649" s="5">
        <f>tblData[[#This Row],[Total_Charges_USD]]*tblData[[#This Row],[Quality_Score_Index]]</f>
        <v>12488.14826</v>
      </c>
      <c r="O649" s="2">
        <v>87</v>
      </c>
      <c r="P649" s="2" t="s">
        <v>823</v>
      </c>
      <c r="Q649" s="4">
        <f>IF(AND(tblData[[#This Row],[Readmitted_Flag]]=TRUE,tblData[[#This Row],[Days_to_Readmission]]&lt;=30),1,0)</f>
        <v>1</v>
      </c>
    </row>
    <row r="650" spans="1:17" x14ac:dyDescent="0.4">
      <c r="A650" s="2" t="s">
        <v>648</v>
      </c>
      <c r="B650" s="3">
        <v>44996</v>
      </c>
      <c r="C650" s="3">
        <v>45008</v>
      </c>
      <c r="D650" s="4">
        <f>tblData[[#This Row],[Discharge_Date]]-tblData[[#This Row],[Admission_Date]]</f>
        <v>12</v>
      </c>
      <c r="E650" s="2" t="s">
        <v>800</v>
      </c>
      <c r="F650" s="2" t="s">
        <v>809</v>
      </c>
      <c r="G650" s="2" t="s">
        <v>814</v>
      </c>
      <c r="H650" s="2" t="s">
        <v>818</v>
      </c>
      <c r="I650" s="2" t="b">
        <v>0</v>
      </c>
      <c r="K650" s="2">
        <v>95.4</v>
      </c>
      <c r="L650" s="5">
        <v>38481.61</v>
      </c>
      <c r="M650" s="6">
        <v>0.63700000000000001</v>
      </c>
      <c r="N650" s="5">
        <f>tblData[[#This Row],[Total_Charges_USD]]*tblData[[#This Row],[Quality_Score_Index]]</f>
        <v>24512.78557</v>
      </c>
      <c r="O650" s="2">
        <v>58</v>
      </c>
      <c r="P650" s="2" t="s">
        <v>822</v>
      </c>
      <c r="Q650" s="4">
        <f>IF(AND(tblData[[#This Row],[Readmitted_Flag]]=TRUE,tblData[[#This Row],[Days_to_Readmission]]&lt;=30),1,0)</f>
        <v>0</v>
      </c>
    </row>
    <row r="651" spans="1:17" x14ac:dyDescent="0.4">
      <c r="A651" s="2" t="s">
        <v>649</v>
      </c>
      <c r="B651" s="3">
        <v>45462</v>
      </c>
      <c r="C651" s="3">
        <v>45469</v>
      </c>
      <c r="D651" s="4">
        <f>tblData[[#This Row],[Discharge_Date]]-tblData[[#This Row],[Admission_Date]]</f>
        <v>7</v>
      </c>
      <c r="E651" s="2" t="s">
        <v>804</v>
      </c>
      <c r="F651" s="2" t="s">
        <v>809</v>
      </c>
      <c r="G651" s="2" t="s">
        <v>817</v>
      </c>
      <c r="H651" s="2" t="s">
        <v>820</v>
      </c>
      <c r="I651" s="2" t="b">
        <v>0</v>
      </c>
      <c r="K651" s="2">
        <v>74.5</v>
      </c>
      <c r="L651" s="5">
        <v>13505.79</v>
      </c>
      <c r="M651" s="6">
        <v>0.51300000000000001</v>
      </c>
      <c r="N651" s="5">
        <f>tblData[[#This Row],[Total_Charges_USD]]*tblData[[#This Row],[Quality_Score_Index]]</f>
        <v>6928.4702700000007</v>
      </c>
      <c r="O651" s="2">
        <v>62</v>
      </c>
      <c r="P651" s="2" t="s">
        <v>823</v>
      </c>
      <c r="Q651" s="4">
        <f>IF(AND(tblData[[#This Row],[Readmitted_Flag]]=TRUE,tblData[[#This Row],[Days_to_Readmission]]&lt;=30),1,0)</f>
        <v>0</v>
      </c>
    </row>
    <row r="652" spans="1:17" x14ac:dyDescent="0.4">
      <c r="A652" s="2" t="s">
        <v>650</v>
      </c>
      <c r="B652" s="3">
        <v>45074</v>
      </c>
      <c r="C652" s="3">
        <v>45075</v>
      </c>
      <c r="D652" s="4">
        <f>tblData[[#This Row],[Discharge_Date]]-tblData[[#This Row],[Admission_Date]]</f>
        <v>1</v>
      </c>
      <c r="E652" s="2" t="s">
        <v>803</v>
      </c>
      <c r="F652" s="2" t="s">
        <v>810</v>
      </c>
      <c r="G652" s="2" t="s">
        <v>813</v>
      </c>
      <c r="H652" s="2" t="s">
        <v>819</v>
      </c>
      <c r="I652" s="2" t="b">
        <v>1</v>
      </c>
      <c r="J652" s="2">
        <v>30</v>
      </c>
      <c r="K652" s="2">
        <v>80</v>
      </c>
      <c r="L652" s="5">
        <v>22705.35</v>
      </c>
      <c r="M652" s="6">
        <v>0.50700000000000001</v>
      </c>
      <c r="N652" s="5">
        <f>tblData[[#This Row],[Total_Charges_USD]]*tblData[[#This Row],[Quality_Score_Index]]</f>
        <v>11511.612449999999</v>
      </c>
      <c r="O652" s="2">
        <v>42</v>
      </c>
      <c r="P652" s="2" t="s">
        <v>823</v>
      </c>
      <c r="Q652" s="4">
        <f>IF(AND(tblData[[#This Row],[Readmitted_Flag]]=TRUE,tblData[[#This Row],[Days_to_Readmission]]&lt;=30),1,0)</f>
        <v>1</v>
      </c>
    </row>
    <row r="653" spans="1:17" x14ac:dyDescent="0.4">
      <c r="A653" s="2" t="s">
        <v>651</v>
      </c>
      <c r="B653" s="3">
        <v>45093</v>
      </c>
      <c r="C653" s="3">
        <v>45095</v>
      </c>
      <c r="D653" s="4">
        <f>tblData[[#This Row],[Discharge_Date]]-tblData[[#This Row],[Admission_Date]]</f>
        <v>2</v>
      </c>
      <c r="E653" s="2" t="s">
        <v>801</v>
      </c>
      <c r="F653" s="2" t="s">
        <v>812</v>
      </c>
      <c r="G653" s="2" t="s">
        <v>814</v>
      </c>
      <c r="H653" s="2" t="s">
        <v>818</v>
      </c>
      <c r="I653" s="2" t="b">
        <v>0</v>
      </c>
      <c r="K653" s="2">
        <v>82.1</v>
      </c>
      <c r="L653" s="5">
        <v>19916.72</v>
      </c>
      <c r="M653" s="6">
        <v>0.501</v>
      </c>
      <c r="N653" s="5">
        <f>tblData[[#This Row],[Total_Charges_USD]]*tblData[[#This Row],[Quality_Score_Index]]</f>
        <v>9978.2767199999998</v>
      </c>
      <c r="O653" s="2">
        <v>51</v>
      </c>
      <c r="P653" s="2" t="s">
        <v>823</v>
      </c>
      <c r="Q653" s="4">
        <f>IF(AND(tblData[[#This Row],[Readmitted_Flag]]=TRUE,tblData[[#This Row],[Days_to_Readmission]]&lt;=30),1,0)</f>
        <v>0</v>
      </c>
    </row>
    <row r="654" spans="1:17" x14ac:dyDescent="0.4">
      <c r="A654" s="2" t="s">
        <v>652</v>
      </c>
      <c r="B654" s="3">
        <v>44956</v>
      </c>
      <c r="C654" s="3">
        <v>44963</v>
      </c>
      <c r="D654" s="4">
        <f>tblData[[#This Row],[Discharge_Date]]-tblData[[#This Row],[Admission_Date]]</f>
        <v>7</v>
      </c>
      <c r="E654" s="2" t="s">
        <v>805</v>
      </c>
      <c r="F654" s="2" t="s">
        <v>807</v>
      </c>
      <c r="G654" s="2" t="s">
        <v>817</v>
      </c>
      <c r="H654" s="2" t="s">
        <v>818</v>
      </c>
      <c r="I654" s="2" t="b">
        <v>0</v>
      </c>
      <c r="K654" s="2">
        <v>82.3</v>
      </c>
      <c r="L654" s="5">
        <v>28471.119999999999</v>
      </c>
      <c r="M654" s="6">
        <v>0.46500000000000002</v>
      </c>
      <c r="N654" s="5">
        <f>tblData[[#This Row],[Total_Charges_USD]]*tblData[[#This Row],[Quality_Score_Index]]</f>
        <v>13239.0708</v>
      </c>
      <c r="O654" s="2">
        <v>69</v>
      </c>
      <c r="P654" s="2" t="s">
        <v>823</v>
      </c>
      <c r="Q654" s="4">
        <f>IF(AND(tblData[[#This Row],[Readmitted_Flag]]=TRUE,tblData[[#This Row],[Days_to_Readmission]]&lt;=30),1,0)</f>
        <v>0</v>
      </c>
    </row>
    <row r="655" spans="1:17" x14ac:dyDescent="0.4">
      <c r="A655" s="2" t="s">
        <v>653</v>
      </c>
      <c r="B655" s="3">
        <v>45295</v>
      </c>
      <c r="C655" s="3">
        <v>45301</v>
      </c>
      <c r="D655" s="4">
        <f>tblData[[#This Row],[Discharge_Date]]-tblData[[#This Row],[Admission_Date]]</f>
        <v>6</v>
      </c>
      <c r="E655" s="2" t="s">
        <v>805</v>
      </c>
      <c r="F655" s="2" t="s">
        <v>811</v>
      </c>
      <c r="G655" s="2" t="s">
        <v>813</v>
      </c>
      <c r="H655" s="2" t="s">
        <v>818</v>
      </c>
      <c r="I655" s="2" t="b">
        <v>0</v>
      </c>
      <c r="K655" s="2">
        <v>73.3</v>
      </c>
      <c r="L655" s="5">
        <v>12813.41</v>
      </c>
      <c r="M655" s="6">
        <v>0.39100000000000001</v>
      </c>
      <c r="N655" s="5">
        <f>tblData[[#This Row],[Total_Charges_USD]]*tblData[[#This Row],[Quality_Score_Index]]</f>
        <v>5010.04331</v>
      </c>
      <c r="O655" s="2">
        <v>82</v>
      </c>
      <c r="P655" s="2" t="s">
        <v>823</v>
      </c>
      <c r="Q655" s="4">
        <f>IF(AND(tblData[[#This Row],[Readmitted_Flag]]=TRUE,tblData[[#This Row],[Days_to_Readmission]]&lt;=30),1,0)</f>
        <v>0</v>
      </c>
    </row>
    <row r="656" spans="1:17" x14ac:dyDescent="0.4">
      <c r="A656" s="2" t="s">
        <v>654</v>
      </c>
      <c r="B656" s="3">
        <v>45345</v>
      </c>
      <c r="C656" s="3">
        <v>45350</v>
      </c>
      <c r="D656" s="4">
        <f>tblData[[#This Row],[Discharge_Date]]-tblData[[#This Row],[Admission_Date]]</f>
        <v>5</v>
      </c>
      <c r="E656" s="2" t="s">
        <v>800</v>
      </c>
      <c r="F656" s="2" t="s">
        <v>809</v>
      </c>
      <c r="G656" s="2" t="s">
        <v>814</v>
      </c>
      <c r="H656" s="2" t="s">
        <v>821</v>
      </c>
      <c r="I656" s="2" t="b">
        <v>0</v>
      </c>
      <c r="K656" s="2">
        <v>79.099999999999994</v>
      </c>
      <c r="L656" s="5">
        <v>32934.47</v>
      </c>
      <c r="M656" s="6">
        <v>0.621</v>
      </c>
      <c r="N656" s="5">
        <f>tblData[[#This Row],[Total_Charges_USD]]*tblData[[#This Row],[Quality_Score_Index]]</f>
        <v>20452.30587</v>
      </c>
      <c r="O656" s="2">
        <v>47</v>
      </c>
      <c r="P656" s="2" t="s">
        <v>823</v>
      </c>
      <c r="Q656" s="4">
        <f>IF(AND(tblData[[#This Row],[Readmitted_Flag]]=TRUE,tblData[[#This Row],[Days_to_Readmission]]&lt;=30),1,0)</f>
        <v>0</v>
      </c>
    </row>
    <row r="657" spans="1:17" x14ac:dyDescent="0.4">
      <c r="A657" s="2" t="s">
        <v>655</v>
      </c>
      <c r="B657" s="3">
        <v>45301</v>
      </c>
      <c r="C657" s="3">
        <v>45303</v>
      </c>
      <c r="D657" s="4">
        <f>tblData[[#This Row],[Discharge_Date]]-tblData[[#This Row],[Admission_Date]]</f>
        <v>2</v>
      </c>
      <c r="E657" s="2" t="s">
        <v>806</v>
      </c>
      <c r="F657" s="2" t="s">
        <v>807</v>
      </c>
      <c r="G657" s="2" t="s">
        <v>815</v>
      </c>
      <c r="H657" s="2" t="s">
        <v>820</v>
      </c>
      <c r="I657" s="2" t="b">
        <v>0</v>
      </c>
      <c r="K657" s="2">
        <v>84.5</v>
      </c>
      <c r="L657" s="5">
        <v>5764.9</v>
      </c>
      <c r="M657" s="6">
        <v>0.65600000000000003</v>
      </c>
      <c r="N657" s="5">
        <f>tblData[[#This Row],[Total_Charges_USD]]*tblData[[#This Row],[Quality_Score_Index]]</f>
        <v>3781.7743999999998</v>
      </c>
      <c r="O657" s="2">
        <v>46</v>
      </c>
      <c r="P657" s="2" t="s">
        <v>823</v>
      </c>
      <c r="Q657" s="4">
        <f>IF(AND(tblData[[#This Row],[Readmitted_Flag]]=TRUE,tblData[[#This Row],[Days_to_Readmission]]&lt;=30),1,0)</f>
        <v>0</v>
      </c>
    </row>
    <row r="658" spans="1:17" x14ac:dyDescent="0.4">
      <c r="A658" s="2" t="s">
        <v>656</v>
      </c>
      <c r="B658" s="3">
        <v>45291</v>
      </c>
      <c r="C658" s="3">
        <v>45296</v>
      </c>
      <c r="D658" s="4">
        <f>tblData[[#This Row],[Discharge_Date]]-tblData[[#This Row],[Admission_Date]]</f>
        <v>5</v>
      </c>
      <c r="E658" s="2" t="s">
        <v>801</v>
      </c>
      <c r="F658" s="2" t="s">
        <v>811</v>
      </c>
      <c r="G658" s="2" t="s">
        <v>814</v>
      </c>
      <c r="H658" s="2" t="s">
        <v>820</v>
      </c>
      <c r="I658" s="2" t="b">
        <v>0</v>
      </c>
      <c r="K658" s="2">
        <v>88.3</v>
      </c>
      <c r="L658" s="5">
        <v>6711.03</v>
      </c>
      <c r="M658" s="6">
        <v>0.63800000000000001</v>
      </c>
      <c r="N658" s="5">
        <f>tblData[[#This Row],[Total_Charges_USD]]*tblData[[#This Row],[Quality_Score_Index]]</f>
        <v>4281.6371399999998</v>
      </c>
      <c r="O658" s="2">
        <v>71</v>
      </c>
      <c r="P658" s="2" t="s">
        <v>822</v>
      </c>
      <c r="Q658" s="4">
        <f>IF(AND(tblData[[#This Row],[Readmitted_Flag]]=TRUE,tblData[[#This Row],[Days_to_Readmission]]&lt;=30),1,0)</f>
        <v>0</v>
      </c>
    </row>
    <row r="659" spans="1:17" x14ac:dyDescent="0.4">
      <c r="A659" s="2" t="s">
        <v>657</v>
      </c>
      <c r="B659" s="3">
        <v>45189</v>
      </c>
      <c r="C659" s="3">
        <v>45194</v>
      </c>
      <c r="D659" s="4">
        <f>tblData[[#This Row],[Discharge_Date]]-tblData[[#This Row],[Admission_Date]]</f>
        <v>5</v>
      </c>
      <c r="E659" s="2" t="s">
        <v>800</v>
      </c>
      <c r="F659" s="2" t="s">
        <v>811</v>
      </c>
      <c r="G659" s="2" t="s">
        <v>814</v>
      </c>
      <c r="H659" s="2" t="s">
        <v>818</v>
      </c>
      <c r="I659" s="2" t="b">
        <v>0</v>
      </c>
      <c r="K659" s="2">
        <v>86.8</v>
      </c>
      <c r="L659" s="5">
        <v>20690.66</v>
      </c>
      <c r="M659" s="6">
        <v>0.55200000000000005</v>
      </c>
      <c r="N659" s="5">
        <f>tblData[[#This Row],[Total_Charges_USD]]*tblData[[#This Row],[Quality_Score_Index]]</f>
        <v>11421.244320000002</v>
      </c>
      <c r="O659" s="2">
        <v>75</v>
      </c>
      <c r="P659" s="2" t="s">
        <v>822</v>
      </c>
      <c r="Q659" s="4">
        <f>IF(AND(tblData[[#This Row],[Readmitted_Flag]]=TRUE,tblData[[#This Row],[Days_to_Readmission]]&lt;=30),1,0)</f>
        <v>0</v>
      </c>
    </row>
    <row r="660" spans="1:17" x14ac:dyDescent="0.4">
      <c r="A660" s="2" t="s">
        <v>658</v>
      </c>
      <c r="B660" s="3">
        <v>45173</v>
      </c>
      <c r="C660" s="3">
        <v>45174</v>
      </c>
      <c r="D660" s="4">
        <f>tblData[[#This Row],[Discharge_Date]]-tblData[[#This Row],[Admission_Date]]</f>
        <v>1</v>
      </c>
      <c r="E660" s="2" t="s">
        <v>801</v>
      </c>
      <c r="F660" s="2" t="s">
        <v>811</v>
      </c>
      <c r="G660" s="2" t="s">
        <v>814</v>
      </c>
      <c r="H660" s="2" t="s">
        <v>820</v>
      </c>
      <c r="I660" s="2" t="b">
        <v>0</v>
      </c>
      <c r="K660" s="2">
        <v>79.8</v>
      </c>
      <c r="L660" s="5">
        <v>28949.16</v>
      </c>
      <c r="M660" s="6">
        <v>0.53600000000000003</v>
      </c>
      <c r="N660" s="5">
        <f>tblData[[#This Row],[Total_Charges_USD]]*tblData[[#This Row],[Quality_Score_Index]]</f>
        <v>15516.749760000001</v>
      </c>
      <c r="O660" s="2">
        <v>69</v>
      </c>
      <c r="P660" s="2" t="s">
        <v>823</v>
      </c>
      <c r="Q660" s="4">
        <f>IF(AND(tblData[[#This Row],[Readmitted_Flag]]=TRUE,tblData[[#This Row],[Days_to_Readmission]]&lt;=30),1,0)</f>
        <v>0</v>
      </c>
    </row>
    <row r="661" spans="1:17" x14ac:dyDescent="0.4">
      <c r="A661" s="2" t="s">
        <v>659</v>
      </c>
      <c r="B661" s="3">
        <v>45037</v>
      </c>
      <c r="C661" s="3">
        <v>45044</v>
      </c>
      <c r="D661" s="4">
        <f>tblData[[#This Row],[Discharge_Date]]-tblData[[#This Row],[Admission_Date]]</f>
        <v>7</v>
      </c>
      <c r="E661" s="2" t="s">
        <v>806</v>
      </c>
      <c r="F661" s="2" t="s">
        <v>811</v>
      </c>
      <c r="G661" s="2" t="s">
        <v>814</v>
      </c>
      <c r="H661" s="2" t="s">
        <v>818</v>
      </c>
      <c r="I661" s="2" t="b">
        <v>0</v>
      </c>
      <c r="K661" s="2">
        <v>85.2</v>
      </c>
      <c r="L661" s="5">
        <v>13911.95</v>
      </c>
      <c r="M661" s="6">
        <v>0.42299999999999999</v>
      </c>
      <c r="N661" s="5">
        <f>tblData[[#This Row],[Total_Charges_USD]]*tblData[[#This Row],[Quality_Score_Index]]</f>
        <v>5884.7548500000003</v>
      </c>
      <c r="O661" s="2">
        <v>73</v>
      </c>
      <c r="P661" s="2" t="s">
        <v>823</v>
      </c>
      <c r="Q661" s="4">
        <f>IF(AND(tblData[[#This Row],[Readmitted_Flag]]=TRUE,tblData[[#This Row],[Days_to_Readmission]]&lt;=30),1,0)</f>
        <v>0</v>
      </c>
    </row>
    <row r="662" spans="1:17" x14ac:dyDescent="0.4">
      <c r="A662" s="2" t="s">
        <v>660</v>
      </c>
      <c r="B662" s="3">
        <v>45115</v>
      </c>
      <c r="C662" s="3">
        <v>45120</v>
      </c>
      <c r="D662" s="4">
        <f>tblData[[#This Row],[Discharge_Date]]-tblData[[#This Row],[Admission_Date]]</f>
        <v>5</v>
      </c>
      <c r="E662" s="2" t="s">
        <v>803</v>
      </c>
      <c r="F662" s="2" t="s">
        <v>807</v>
      </c>
      <c r="G662" s="2" t="s">
        <v>817</v>
      </c>
      <c r="H662" s="2" t="s">
        <v>818</v>
      </c>
      <c r="I662" s="2" t="b">
        <v>1</v>
      </c>
      <c r="J662" s="2">
        <v>7</v>
      </c>
      <c r="K662" s="2">
        <v>84.6</v>
      </c>
      <c r="L662" s="5">
        <v>14119.3</v>
      </c>
      <c r="M662" s="6">
        <v>0.51600000000000001</v>
      </c>
      <c r="N662" s="5">
        <f>tblData[[#This Row],[Total_Charges_USD]]*tblData[[#This Row],[Quality_Score_Index]]</f>
        <v>7285.5587999999998</v>
      </c>
      <c r="O662" s="2">
        <v>35</v>
      </c>
      <c r="P662" s="2" t="s">
        <v>822</v>
      </c>
      <c r="Q662" s="4">
        <f>IF(AND(tblData[[#This Row],[Readmitted_Flag]]=TRUE,tblData[[#This Row],[Days_to_Readmission]]&lt;=30),1,0)</f>
        <v>1</v>
      </c>
    </row>
    <row r="663" spans="1:17" x14ac:dyDescent="0.4">
      <c r="A663" s="2" t="s">
        <v>661</v>
      </c>
      <c r="B663" s="3">
        <v>45310</v>
      </c>
      <c r="C663" s="3">
        <v>45317</v>
      </c>
      <c r="D663" s="4">
        <f>tblData[[#This Row],[Discharge_Date]]-tblData[[#This Row],[Admission_Date]]</f>
        <v>7</v>
      </c>
      <c r="E663" s="2" t="s">
        <v>802</v>
      </c>
      <c r="F663" s="2" t="s">
        <v>808</v>
      </c>
      <c r="G663" s="2" t="s">
        <v>815</v>
      </c>
      <c r="H663" s="2" t="s">
        <v>821</v>
      </c>
      <c r="I663" s="2" t="b">
        <v>0</v>
      </c>
      <c r="K663" s="2">
        <v>83.1</v>
      </c>
      <c r="L663" s="5">
        <v>32832.67</v>
      </c>
      <c r="M663" s="6">
        <v>0.45200000000000001</v>
      </c>
      <c r="N663" s="5">
        <f>tblData[[#This Row],[Total_Charges_USD]]*tblData[[#This Row],[Quality_Score_Index]]</f>
        <v>14840.366839999999</v>
      </c>
      <c r="O663" s="2">
        <v>53</v>
      </c>
      <c r="P663" s="2" t="s">
        <v>822</v>
      </c>
      <c r="Q663" s="4">
        <f>IF(AND(tblData[[#This Row],[Readmitted_Flag]]=TRUE,tblData[[#This Row],[Days_to_Readmission]]&lt;=30),1,0)</f>
        <v>0</v>
      </c>
    </row>
    <row r="664" spans="1:17" x14ac:dyDescent="0.4">
      <c r="A664" s="2" t="s">
        <v>662</v>
      </c>
      <c r="B664" s="3">
        <v>45283</v>
      </c>
      <c r="C664" s="3">
        <v>45287</v>
      </c>
      <c r="D664" s="4">
        <f>tblData[[#This Row],[Discharge_Date]]-tblData[[#This Row],[Admission_Date]]</f>
        <v>4</v>
      </c>
      <c r="E664" s="2" t="s">
        <v>801</v>
      </c>
      <c r="F664" s="2" t="s">
        <v>812</v>
      </c>
      <c r="G664" s="2" t="s">
        <v>814</v>
      </c>
      <c r="H664" s="2" t="s">
        <v>818</v>
      </c>
      <c r="I664" s="2" t="b">
        <v>0</v>
      </c>
      <c r="K664" s="2">
        <v>84</v>
      </c>
      <c r="L664" s="5">
        <v>31997.61</v>
      </c>
      <c r="M664" s="6">
        <v>0.57699999999999996</v>
      </c>
      <c r="N664" s="5">
        <f>tblData[[#This Row],[Total_Charges_USD]]*tblData[[#This Row],[Quality_Score_Index]]</f>
        <v>18462.62097</v>
      </c>
      <c r="O664" s="2">
        <v>70</v>
      </c>
      <c r="P664" s="2" t="s">
        <v>823</v>
      </c>
      <c r="Q664" s="4">
        <f>IF(AND(tblData[[#This Row],[Readmitted_Flag]]=TRUE,tblData[[#This Row],[Days_to_Readmission]]&lt;=30),1,0)</f>
        <v>0</v>
      </c>
    </row>
    <row r="665" spans="1:17" x14ac:dyDescent="0.4">
      <c r="A665" s="2" t="s">
        <v>663</v>
      </c>
      <c r="B665" s="3">
        <v>45426</v>
      </c>
      <c r="C665" s="3">
        <v>45430</v>
      </c>
      <c r="D665" s="4">
        <f>tblData[[#This Row],[Discharge_Date]]-tblData[[#This Row],[Admission_Date]]</f>
        <v>4</v>
      </c>
      <c r="E665" s="2" t="s">
        <v>800</v>
      </c>
      <c r="F665" s="2" t="s">
        <v>811</v>
      </c>
      <c r="G665" s="2" t="s">
        <v>814</v>
      </c>
      <c r="H665" s="2" t="s">
        <v>821</v>
      </c>
      <c r="I665" s="2" t="b">
        <v>1</v>
      </c>
      <c r="J665" s="2">
        <v>14</v>
      </c>
      <c r="K665" s="2">
        <v>84.5</v>
      </c>
      <c r="L665" s="5">
        <v>15151.23</v>
      </c>
      <c r="M665" s="6">
        <v>0.47599999999999998</v>
      </c>
      <c r="N665" s="5">
        <f>tblData[[#This Row],[Total_Charges_USD]]*tblData[[#This Row],[Quality_Score_Index]]</f>
        <v>7211.9854799999994</v>
      </c>
      <c r="O665" s="2">
        <v>52</v>
      </c>
      <c r="P665" s="2" t="s">
        <v>822</v>
      </c>
      <c r="Q665" s="4">
        <f>IF(AND(tblData[[#This Row],[Readmitted_Flag]]=TRUE,tblData[[#This Row],[Days_to_Readmission]]&lt;=30),1,0)</f>
        <v>1</v>
      </c>
    </row>
    <row r="666" spans="1:17" x14ac:dyDescent="0.4">
      <c r="A666" s="2" t="s">
        <v>664</v>
      </c>
      <c r="B666" s="3">
        <v>45390</v>
      </c>
      <c r="C666" s="3">
        <v>45396</v>
      </c>
      <c r="D666" s="4">
        <f>tblData[[#This Row],[Discharge_Date]]-tblData[[#This Row],[Admission_Date]]</f>
        <v>6</v>
      </c>
      <c r="E666" s="2" t="s">
        <v>801</v>
      </c>
      <c r="F666" s="2" t="s">
        <v>810</v>
      </c>
      <c r="G666" s="2" t="s">
        <v>814</v>
      </c>
      <c r="H666" s="2" t="s">
        <v>818</v>
      </c>
      <c r="I666" s="2" t="b">
        <v>0</v>
      </c>
      <c r="K666" s="2">
        <v>76.099999999999994</v>
      </c>
      <c r="L666" s="5">
        <v>6201.12</v>
      </c>
      <c r="M666" s="6">
        <v>0.60099999999999998</v>
      </c>
      <c r="N666" s="5">
        <f>tblData[[#This Row],[Total_Charges_USD]]*tblData[[#This Row],[Quality_Score_Index]]</f>
        <v>3726.8731199999997</v>
      </c>
      <c r="O666" s="2">
        <v>35</v>
      </c>
      <c r="P666" s="2" t="s">
        <v>823</v>
      </c>
      <c r="Q666" s="4">
        <f>IF(AND(tblData[[#This Row],[Readmitted_Flag]]=TRUE,tblData[[#This Row],[Days_to_Readmission]]&lt;=30),1,0)</f>
        <v>0</v>
      </c>
    </row>
    <row r="667" spans="1:17" x14ac:dyDescent="0.4">
      <c r="A667" s="2" t="s">
        <v>665</v>
      </c>
      <c r="B667" s="3">
        <v>45038</v>
      </c>
      <c r="C667" s="3">
        <v>45040</v>
      </c>
      <c r="D667" s="4">
        <f>tblData[[#This Row],[Discharge_Date]]-tblData[[#This Row],[Admission_Date]]</f>
        <v>2</v>
      </c>
      <c r="E667" s="2" t="s">
        <v>803</v>
      </c>
      <c r="F667" s="2" t="s">
        <v>809</v>
      </c>
      <c r="G667" s="2" t="s">
        <v>814</v>
      </c>
      <c r="H667" s="2" t="s">
        <v>818</v>
      </c>
      <c r="I667" s="2" t="b">
        <v>0</v>
      </c>
      <c r="K667" s="2">
        <v>90.3</v>
      </c>
      <c r="L667" s="5">
        <v>9133.6200000000008</v>
      </c>
      <c r="M667" s="6">
        <v>0.50600000000000001</v>
      </c>
      <c r="N667" s="5">
        <f>tblData[[#This Row],[Total_Charges_USD]]*tblData[[#This Row],[Quality_Score_Index]]</f>
        <v>4621.6117200000008</v>
      </c>
      <c r="O667" s="2">
        <v>83</v>
      </c>
      <c r="P667" s="2" t="s">
        <v>823</v>
      </c>
      <c r="Q667" s="4">
        <f>IF(AND(tblData[[#This Row],[Readmitted_Flag]]=TRUE,tblData[[#This Row],[Days_to_Readmission]]&lt;=30),1,0)</f>
        <v>0</v>
      </c>
    </row>
    <row r="668" spans="1:17" x14ac:dyDescent="0.4">
      <c r="A668" s="2" t="s">
        <v>666</v>
      </c>
      <c r="B668" s="3">
        <v>45497</v>
      </c>
      <c r="C668" s="3">
        <v>45501</v>
      </c>
      <c r="D668" s="4">
        <f>tblData[[#This Row],[Discharge_Date]]-tblData[[#This Row],[Admission_Date]]</f>
        <v>4</v>
      </c>
      <c r="E668" s="2" t="s">
        <v>802</v>
      </c>
      <c r="F668" s="2" t="s">
        <v>811</v>
      </c>
      <c r="G668" s="2" t="s">
        <v>816</v>
      </c>
      <c r="H668" s="2" t="s">
        <v>821</v>
      </c>
      <c r="I668" s="2" t="b">
        <v>0</v>
      </c>
      <c r="K668" s="2">
        <v>91.6</v>
      </c>
      <c r="L668" s="5">
        <v>21166.21</v>
      </c>
      <c r="M668" s="6">
        <v>0.53</v>
      </c>
      <c r="N668" s="5">
        <f>tblData[[#This Row],[Total_Charges_USD]]*tblData[[#This Row],[Quality_Score_Index]]</f>
        <v>11218.0913</v>
      </c>
      <c r="O668" s="2">
        <v>64</v>
      </c>
      <c r="P668" s="2" t="s">
        <v>822</v>
      </c>
      <c r="Q668" s="4">
        <f>IF(AND(tblData[[#This Row],[Readmitted_Flag]]=TRUE,tblData[[#This Row],[Days_to_Readmission]]&lt;=30),1,0)</f>
        <v>0</v>
      </c>
    </row>
    <row r="669" spans="1:17" x14ac:dyDescent="0.4">
      <c r="A669" s="2" t="s">
        <v>667</v>
      </c>
      <c r="B669" s="3">
        <v>45173</v>
      </c>
      <c r="C669" s="3">
        <v>45177</v>
      </c>
      <c r="D669" s="4">
        <f>tblData[[#This Row],[Discharge_Date]]-tblData[[#This Row],[Admission_Date]]</f>
        <v>4</v>
      </c>
      <c r="E669" s="2" t="s">
        <v>800</v>
      </c>
      <c r="F669" s="2" t="s">
        <v>807</v>
      </c>
      <c r="G669" s="2" t="s">
        <v>817</v>
      </c>
      <c r="H669" s="2" t="s">
        <v>819</v>
      </c>
      <c r="I669" s="2" t="b">
        <v>0</v>
      </c>
      <c r="K669" s="2">
        <v>79.599999999999994</v>
      </c>
      <c r="L669" s="5">
        <v>31180.39</v>
      </c>
      <c r="M669" s="6">
        <v>0.44800000000000001</v>
      </c>
      <c r="N669" s="5">
        <f>tblData[[#This Row],[Total_Charges_USD]]*tblData[[#This Row],[Quality_Score_Index]]</f>
        <v>13968.81472</v>
      </c>
      <c r="O669" s="2">
        <v>63</v>
      </c>
      <c r="P669" s="2" t="s">
        <v>823</v>
      </c>
      <c r="Q669" s="4">
        <f>IF(AND(tblData[[#This Row],[Readmitted_Flag]]=TRUE,tblData[[#This Row],[Days_to_Readmission]]&lt;=30),1,0)</f>
        <v>0</v>
      </c>
    </row>
    <row r="670" spans="1:17" x14ac:dyDescent="0.4">
      <c r="A670" s="2" t="s">
        <v>668</v>
      </c>
      <c r="B670" s="3">
        <v>44983</v>
      </c>
      <c r="C670" s="3">
        <v>44988</v>
      </c>
      <c r="D670" s="4">
        <f>tblData[[#This Row],[Discharge_Date]]-tblData[[#This Row],[Admission_Date]]</f>
        <v>5</v>
      </c>
      <c r="E670" s="2" t="s">
        <v>803</v>
      </c>
      <c r="F670" s="2" t="s">
        <v>807</v>
      </c>
      <c r="G670" s="2" t="s">
        <v>813</v>
      </c>
      <c r="H670" s="2" t="s">
        <v>818</v>
      </c>
      <c r="I670" s="2" t="b">
        <v>0</v>
      </c>
      <c r="K670" s="2">
        <v>90.9</v>
      </c>
      <c r="L670" s="5">
        <v>15683.57</v>
      </c>
      <c r="M670" s="6">
        <v>0.5</v>
      </c>
      <c r="N670" s="5">
        <f>tblData[[#This Row],[Total_Charges_USD]]*tblData[[#This Row],[Quality_Score_Index]]</f>
        <v>7841.7849999999999</v>
      </c>
      <c r="O670" s="2">
        <v>62</v>
      </c>
      <c r="P670" s="2" t="s">
        <v>822</v>
      </c>
      <c r="Q670" s="4">
        <f>IF(AND(tblData[[#This Row],[Readmitted_Flag]]=TRUE,tblData[[#This Row],[Days_to_Readmission]]&lt;=30),1,0)</f>
        <v>0</v>
      </c>
    </row>
    <row r="671" spans="1:17" x14ac:dyDescent="0.4">
      <c r="A671" s="2" t="s">
        <v>669</v>
      </c>
      <c r="B671" s="3">
        <v>45078</v>
      </c>
      <c r="C671" s="3">
        <v>45080</v>
      </c>
      <c r="D671" s="4">
        <f>tblData[[#This Row],[Discharge_Date]]-tblData[[#This Row],[Admission_Date]]</f>
        <v>2</v>
      </c>
      <c r="E671" s="2" t="s">
        <v>805</v>
      </c>
      <c r="F671" s="2" t="s">
        <v>807</v>
      </c>
      <c r="G671" s="2" t="s">
        <v>814</v>
      </c>
      <c r="H671" s="2" t="s">
        <v>818</v>
      </c>
      <c r="I671" s="2" t="b">
        <v>0</v>
      </c>
      <c r="K671" s="2">
        <v>96.1</v>
      </c>
      <c r="L671" s="5">
        <v>23389.91</v>
      </c>
      <c r="M671" s="6">
        <v>0.63500000000000001</v>
      </c>
      <c r="N671" s="5">
        <f>tblData[[#This Row],[Total_Charges_USD]]*tblData[[#This Row],[Quality_Score_Index]]</f>
        <v>14852.592850000001</v>
      </c>
      <c r="O671" s="2">
        <v>85</v>
      </c>
      <c r="P671" s="2" t="s">
        <v>823</v>
      </c>
      <c r="Q671" s="4">
        <f>IF(AND(tblData[[#This Row],[Readmitted_Flag]]=TRUE,tblData[[#This Row],[Days_to_Readmission]]&lt;=30),1,0)</f>
        <v>0</v>
      </c>
    </row>
    <row r="672" spans="1:17" x14ac:dyDescent="0.4">
      <c r="A672" s="2" t="s">
        <v>670</v>
      </c>
      <c r="B672" s="3">
        <v>45469</v>
      </c>
      <c r="C672" s="3">
        <v>45471</v>
      </c>
      <c r="D672" s="4">
        <f>tblData[[#This Row],[Discharge_Date]]-tblData[[#This Row],[Admission_Date]]</f>
        <v>2</v>
      </c>
      <c r="E672" s="2" t="s">
        <v>803</v>
      </c>
      <c r="F672" s="2" t="s">
        <v>808</v>
      </c>
      <c r="G672" s="2" t="s">
        <v>817</v>
      </c>
      <c r="H672" s="2" t="s">
        <v>820</v>
      </c>
      <c r="I672" s="2" t="b">
        <v>0</v>
      </c>
      <c r="K672" s="2">
        <v>85.3</v>
      </c>
      <c r="L672" s="5">
        <v>4137.78</v>
      </c>
      <c r="M672" s="6">
        <v>0.56499999999999995</v>
      </c>
      <c r="N672" s="5">
        <f>tblData[[#This Row],[Total_Charges_USD]]*tblData[[#This Row],[Quality_Score_Index]]</f>
        <v>2337.8456999999999</v>
      </c>
      <c r="O672" s="2">
        <v>77</v>
      </c>
      <c r="P672" s="2" t="s">
        <v>822</v>
      </c>
      <c r="Q672" s="4">
        <f>IF(AND(tblData[[#This Row],[Readmitted_Flag]]=TRUE,tblData[[#This Row],[Days_to_Readmission]]&lt;=30),1,0)</f>
        <v>0</v>
      </c>
    </row>
    <row r="673" spans="1:17" x14ac:dyDescent="0.4">
      <c r="A673" s="2" t="s">
        <v>671</v>
      </c>
      <c r="B673" s="3">
        <v>45592</v>
      </c>
      <c r="C673" s="3">
        <v>45598</v>
      </c>
      <c r="D673" s="4">
        <f>tblData[[#This Row],[Discharge_Date]]-tblData[[#This Row],[Admission_Date]]</f>
        <v>6</v>
      </c>
      <c r="E673" s="2" t="s">
        <v>802</v>
      </c>
      <c r="F673" s="2" t="s">
        <v>809</v>
      </c>
      <c r="G673" s="2" t="s">
        <v>814</v>
      </c>
      <c r="H673" s="2" t="s">
        <v>820</v>
      </c>
      <c r="I673" s="2" t="b">
        <v>0</v>
      </c>
      <c r="K673" s="2">
        <v>69.7</v>
      </c>
      <c r="L673" s="5">
        <v>32022.58</v>
      </c>
      <c r="M673" s="6">
        <v>0.439</v>
      </c>
      <c r="N673" s="5">
        <f>tblData[[#This Row],[Total_Charges_USD]]*tblData[[#This Row],[Quality_Score_Index]]</f>
        <v>14057.912620000001</v>
      </c>
      <c r="O673" s="2">
        <v>67</v>
      </c>
      <c r="P673" s="2" t="s">
        <v>822</v>
      </c>
      <c r="Q673" s="4">
        <f>IF(AND(tblData[[#This Row],[Readmitted_Flag]]=TRUE,tblData[[#This Row],[Days_to_Readmission]]&lt;=30),1,0)</f>
        <v>0</v>
      </c>
    </row>
    <row r="674" spans="1:17" x14ac:dyDescent="0.4">
      <c r="A674" s="2" t="s">
        <v>672</v>
      </c>
      <c r="B674" s="3">
        <v>45297</v>
      </c>
      <c r="C674" s="3">
        <v>45301</v>
      </c>
      <c r="D674" s="4">
        <f>tblData[[#This Row],[Discharge_Date]]-tblData[[#This Row],[Admission_Date]]</f>
        <v>4</v>
      </c>
      <c r="E674" s="2" t="s">
        <v>803</v>
      </c>
      <c r="F674" s="2" t="s">
        <v>812</v>
      </c>
      <c r="G674" s="2" t="s">
        <v>814</v>
      </c>
      <c r="H674" s="2" t="s">
        <v>820</v>
      </c>
      <c r="I674" s="2" t="b">
        <v>0</v>
      </c>
      <c r="K674" s="2">
        <v>90.6</v>
      </c>
      <c r="L674" s="5">
        <v>27218.41</v>
      </c>
      <c r="M674" s="6">
        <v>0.46200000000000002</v>
      </c>
      <c r="N674" s="5">
        <f>tblData[[#This Row],[Total_Charges_USD]]*tblData[[#This Row],[Quality_Score_Index]]</f>
        <v>12574.905420000001</v>
      </c>
      <c r="O674" s="2">
        <v>67</v>
      </c>
      <c r="P674" s="2" t="s">
        <v>823</v>
      </c>
      <c r="Q674" s="4">
        <f>IF(AND(tblData[[#This Row],[Readmitted_Flag]]=TRUE,tblData[[#This Row],[Days_to_Readmission]]&lt;=30),1,0)</f>
        <v>0</v>
      </c>
    </row>
    <row r="675" spans="1:17" x14ac:dyDescent="0.4">
      <c r="A675" s="2" t="s">
        <v>673</v>
      </c>
      <c r="B675" s="3">
        <v>45169</v>
      </c>
      <c r="C675" s="3">
        <v>45176</v>
      </c>
      <c r="D675" s="4">
        <f>tblData[[#This Row],[Discharge_Date]]-tblData[[#This Row],[Admission_Date]]</f>
        <v>7</v>
      </c>
      <c r="E675" s="2" t="s">
        <v>803</v>
      </c>
      <c r="F675" s="2" t="s">
        <v>812</v>
      </c>
      <c r="G675" s="2" t="s">
        <v>814</v>
      </c>
      <c r="H675" s="2" t="s">
        <v>818</v>
      </c>
      <c r="I675" s="2" t="b">
        <v>0</v>
      </c>
      <c r="K675" s="2">
        <v>70.900000000000006</v>
      </c>
      <c r="L675" s="5">
        <v>37723.089999999997</v>
      </c>
      <c r="M675" s="6">
        <v>0.54700000000000004</v>
      </c>
      <c r="N675" s="5">
        <f>tblData[[#This Row],[Total_Charges_USD]]*tblData[[#This Row],[Quality_Score_Index]]</f>
        <v>20634.53023</v>
      </c>
      <c r="O675" s="2">
        <v>68</v>
      </c>
      <c r="P675" s="2" t="s">
        <v>822</v>
      </c>
      <c r="Q675" s="4">
        <f>IF(AND(tblData[[#This Row],[Readmitted_Flag]]=TRUE,tblData[[#This Row],[Days_to_Readmission]]&lt;=30),1,0)</f>
        <v>0</v>
      </c>
    </row>
    <row r="676" spans="1:17" x14ac:dyDescent="0.4">
      <c r="A676" s="2" t="s">
        <v>674</v>
      </c>
      <c r="B676" s="3">
        <v>45316</v>
      </c>
      <c r="C676" s="3">
        <v>45321</v>
      </c>
      <c r="D676" s="4">
        <f>tblData[[#This Row],[Discharge_Date]]-tblData[[#This Row],[Admission_Date]]</f>
        <v>5</v>
      </c>
      <c r="E676" s="2" t="s">
        <v>806</v>
      </c>
      <c r="F676" s="2" t="s">
        <v>810</v>
      </c>
      <c r="G676" s="2" t="s">
        <v>814</v>
      </c>
      <c r="H676" s="2" t="s">
        <v>818</v>
      </c>
      <c r="I676" s="2" t="b">
        <v>0</v>
      </c>
      <c r="K676" s="2">
        <v>74.2</v>
      </c>
      <c r="L676" s="5">
        <v>4091.58</v>
      </c>
      <c r="M676" s="6">
        <v>0.54400000000000004</v>
      </c>
      <c r="N676" s="5">
        <f>tblData[[#This Row],[Total_Charges_USD]]*tblData[[#This Row],[Quality_Score_Index]]</f>
        <v>2225.81952</v>
      </c>
      <c r="O676" s="2">
        <v>55</v>
      </c>
      <c r="P676" s="2" t="s">
        <v>822</v>
      </c>
      <c r="Q676" s="4">
        <f>IF(AND(tblData[[#This Row],[Readmitted_Flag]]=TRUE,tblData[[#This Row],[Days_to_Readmission]]&lt;=30),1,0)</f>
        <v>0</v>
      </c>
    </row>
    <row r="677" spans="1:17" x14ac:dyDescent="0.4">
      <c r="A677" s="2" t="s">
        <v>675</v>
      </c>
      <c r="B677" s="3">
        <v>45192</v>
      </c>
      <c r="C677" s="3">
        <v>45198</v>
      </c>
      <c r="D677" s="4">
        <f>tblData[[#This Row],[Discharge_Date]]-tblData[[#This Row],[Admission_Date]]</f>
        <v>6</v>
      </c>
      <c r="E677" s="2" t="s">
        <v>806</v>
      </c>
      <c r="F677" s="2" t="s">
        <v>808</v>
      </c>
      <c r="G677" s="2" t="s">
        <v>814</v>
      </c>
      <c r="H677" s="2" t="s">
        <v>820</v>
      </c>
      <c r="I677" s="2" t="b">
        <v>0</v>
      </c>
      <c r="K677" s="2">
        <v>89.9</v>
      </c>
      <c r="L677" s="5">
        <v>8246.7800000000007</v>
      </c>
      <c r="M677" s="6">
        <v>0.41799999999999998</v>
      </c>
      <c r="N677" s="5">
        <f>tblData[[#This Row],[Total_Charges_USD]]*tblData[[#This Row],[Quality_Score_Index]]</f>
        <v>3447.1540400000004</v>
      </c>
      <c r="O677" s="2">
        <v>49</v>
      </c>
      <c r="P677" s="2" t="s">
        <v>823</v>
      </c>
      <c r="Q677" s="4">
        <f>IF(AND(tblData[[#This Row],[Readmitted_Flag]]=TRUE,tblData[[#This Row],[Days_to_Readmission]]&lt;=30),1,0)</f>
        <v>0</v>
      </c>
    </row>
    <row r="678" spans="1:17" x14ac:dyDescent="0.4">
      <c r="A678" s="2" t="s">
        <v>676</v>
      </c>
      <c r="B678" s="3">
        <v>44975</v>
      </c>
      <c r="C678" s="3">
        <v>44977</v>
      </c>
      <c r="D678" s="4">
        <f>tblData[[#This Row],[Discharge_Date]]-tblData[[#This Row],[Admission_Date]]</f>
        <v>2</v>
      </c>
      <c r="E678" s="2" t="s">
        <v>804</v>
      </c>
      <c r="F678" s="2" t="s">
        <v>812</v>
      </c>
      <c r="G678" s="2" t="s">
        <v>814</v>
      </c>
      <c r="H678" s="2" t="s">
        <v>821</v>
      </c>
      <c r="I678" s="2" t="b">
        <v>0</v>
      </c>
      <c r="K678" s="2">
        <v>89.3</v>
      </c>
      <c r="L678" s="5">
        <v>27961.24</v>
      </c>
      <c r="M678" s="6">
        <v>0.54800000000000004</v>
      </c>
      <c r="N678" s="5">
        <f>tblData[[#This Row],[Total_Charges_USD]]*tblData[[#This Row],[Quality_Score_Index]]</f>
        <v>15322.759520000001</v>
      </c>
      <c r="O678" s="2">
        <v>72</v>
      </c>
      <c r="P678" s="2" t="s">
        <v>822</v>
      </c>
      <c r="Q678" s="4">
        <f>IF(AND(tblData[[#This Row],[Readmitted_Flag]]=TRUE,tblData[[#This Row],[Days_to_Readmission]]&lt;=30),1,0)</f>
        <v>0</v>
      </c>
    </row>
    <row r="679" spans="1:17" x14ac:dyDescent="0.4">
      <c r="A679" s="2" t="s">
        <v>677</v>
      </c>
      <c r="B679" s="3">
        <v>44953</v>
      </c>
      <c r="C679" s="3">
        <v>44958</v>
      </c>
      <c r="D679" s="4">
        <f>tblData[[#This Row],[Discharge_Date]]-tblData[[#This Row],[Admission_Date]]</f>
        <v>5</v>
      </c>
      <c r="E679" s="2" t="s">
        <v>803</v>
      </c>
      <c r="F679" s="2" t="s">
        <v>811</v>
      </c>
      <c r="G679" s="2" t="s">
        <v>817</v>
      </c>
      <c r="H679" s="2" t="s">
        <v>818</v>
      </c>
      <c r="I679" s="2" t="b">
        <v>1</v>
      </c>
      <c r="J679" s="2">
        <v>30</v>
      </c>
      <c r="K679" s="2">
        <v>87.2</v>
      </c>
      <c r="L679" s="5">
        <v>10905.77</v>
      </c>
      <c r="M679" s="6">
        <v>0.52200000000000002</v>
      </c>
      <c r="N679" s="5">
        <f>tblData[[#This Row],[Total_Charges_USD]]*tblData[[#This Row],[Quality_Score_Index]]</f>
        <v>5692.8119400000005</v>
      </c>
      <c r="O679" s="2">
        <v>62</v>
      </c>
      <c r="P679" s="2" t="s">
        <v>823</v>
      </c>
      <c r="Q679" s="4">
        <f>IF(AND(tblData[[#This Row],[Readmitted_Flag]]=TRUE,tblData[[#This Row],[Days_to_Readmission]]&lt;=30),1,0)</f>
        <v>1</v>
      </c>
    </row>
    <row r="680" spans="1:17" x14ac:dyDescent="0.4">
      <c r="A680" s="2" t="s">
        <v>678</v>
      </c>
      <c r="B680" s="3">
        <v>45379</v>
      </c>
      <c r="C680" s="3">
        <v>45393</v>
      </c>
      <c r="D680" s="4">
        <f>tblData[[#This Row],[Discharge_Date]]-tblData[[#This Row],[Admission_Date]]</f>
        <v>14</v>
      </c>
      <c r="E680" s="2" t="s">
        <v>803</v>
      </c>
      <c r="F680" s="2" t="s">
        <v>812</v>
      </c>
      <c r="G680" s="2" t="s">
        <v>817</v>
      </c>
      <c r="H680" s="2" t="s">
        <v>818</v>
      </c>
      <c r="I680" s="2" t="b">
        <v>0</v>
      </c>
      <c r="K680" s="2">
        <v>87.8</v>
      </c>
      <c r="L680" s="5">
        <v>36510.18</v>
      </c>
      <c r="M680" s="6">
        <v>0.53700000000000003</v>
      </c>
      <c r="N680" s="5">
        <f>tblData[[#This Row],[Total_Charges_USD]]*tblData[[#This Row],[Quality_Score_Index]]</f>
        <v>19605.966660000002</v>
      </c>
      <c r="O680" s="2">
        <v>40</v>
      </c>
      <c r="P680" s="2" t="s">
        <v>823</v>
      </c>
      <c r="Q680" s="4">
        <f>IF(AND(tblData[[#This Row],[Readmitted_Flag]]=TRUE,tblData[[#This Row],[Days_to_Readmission]]&lt;=30),1,0)</f>
        <v>0</v>
      </c>
    </row>
    <row r="681" spans="1:17" x14ac:dyDescent="0.4">
      <c r="A681" s="2" t="s">
        <v>679</v>
      </c>
      <c r="B681" s="3">
        <v>45046</v>
      </c>
      <c r="C681" s="3">
        <v>45049</v>
      </c>
      <c r="D681" s="4">
        <f>tblData[[#This Row],[Discharge_Date]]-tblData[[#This Row],[Admission_Date]]</f>
        <v>3</v>
      </c>
      <c r="E681" s="2" t="s">
        <v>801</v>
      </c>
      <c r="F681" s="2" t="s">
        <v>807</v>
      </c>
      <c r="G681" s="2" t="s">
        <v>816</v>
      </c>
      <c r="H681" s="2" t="s">
        <v>819</v>
      </c>
      <c r="I681" s="2" t="b">
        <v>1</v>
      </c>
      <c r="J681" s="2">
        <v>14</v>
      </c>
      <c r="K681" s="2">
        <v>84.2</v>
      </c>
      <c r="L681" s="5">
        <v>37934.400000000001</v>
      </c>
      <c r="M681" s="6">
        <v>0.54100000000000004</v>
      </c>
      <c r="N681" s="5">
        <f>tblData[[#This Row],[Total_Charges_USD]]*tblData[[#This Row],[Quality_Score_Index]]</f>
        <v>20522.510400000003</v>
      </c>
      <c r="O681" s="2">
        <v>41</v>
      </c>
      <c r="P681" s="2" t="s">
        <v>822</v>
      </c>
      <c r="Q681" s="4">
        <f>IF(AND(tblData[[#This Row],[Readmitted_Flag]]=TRUE,tblData[[#This Row],[Days_to_Readmission]]&lt;=30),1,0)</f>
        <v>1</v>
      </c>
    </row>
    <row r="682" spans="1:17" x14ac:dyDescent="0.4">
      <c r="A682" s="2" t="s">
        <v>680</v>
      </c>
      <c r="B682" s="3">
        <v>45091</v>
      </c>
      <c r="C682" s="3">
        <v>45093</v>
      </c>
      <c r="D682" s="4">
        <f>tblData[[#This Row],[Discharge_Date]]-tblData[[#This Row],[Admission_Date]]</f>
        <v>2</v>
      </c>
      <c r="E682" s="2" t="s">
        <v>800</v>
      </c>
      <c r="F682" s="2" t="s">
        <v>809</v>
      </c>
      <c r="G682" s="2" t="s">
        <v>814</v>
      </c>
      <c r="H682" s="2" t="s">
        <v>820</v>
      </c>
      <c r="I682" s="2" t="b">
        <v>1</v>
      </c>
      <c r="J682" s="2">
        <v>21</v>
      </c>
      <c r="K682" s="2">
        <v>87.5</v>
      </c>
      <c r="L682" s="5">
        <v>19219.599999999999</v>
      </c>
      <c r="M682" s="6">
        <v>0.53600000000000003</v>
      </c>
      <c r="N682" s="5">
        <f>tblData[[#This Row],[Total_Charges_USD]]*tblData[[#This Row],[Quality_Score_Index]]</f>
        <v>10301.705599999999</v>
      </c>
      <c r="O682" s="2">
        <v>75</v>
      </c>
      <c r="P682" s="2" t="s">
        <v>823</v>
      </c>
      <c r="Q682" s="4">
        <f>IF(AND(tblData[[#This Row],[Readmitted_Flag]]=TRUE,tblData[[#This Row],[Days_to_Readmission]]&lt;=30),1,0)</f>
        <v>1</v>
      </c>
    </row>
    <row r="683" spans="1:17" x14ac:dyDescent="0.4">
      <c r="A683" s="2" t="s">
        <v>681</v>
      </c>
      <c r="B683" s="3">
        <v>45459</v>
      </c>
      <c r="C683" s="3">
        <v>45464</v>
      </c>
      <c r="D683" s="4">
        <f>tblData[[#This Row],[Discharge_Date]]-tblData[[#This Row],[Admission_Date]]</f>
        <v>5</v>
      </c>
      <c r="E683" s="2" t="s">
        <v>801</v>
      </c>
      <c r="F683" s="2" t="s">
        <v>810</v>
      </c>
      <c r="G683" s="2" t="s">
        <v>815</v>
      </c>
      <c r="H683" s="2" t="s">
        <v>818</v>
      </c>
      <c r="I683" s="2" t="b">
        <v>0</v>
      </c>
      <c r="K683" s="2">
        <v>100</v>
      </c>
      <c r="L683" s="5">
        <v>3395.16</v>
      </c>
      <c r="M683" s="6">
        <v>0.66900000000000004</v>
      </c>
      <c r="N683" s="5">
        <f>tblData[[#This Row],[Total_Charges_USD]]*tblData[[#This Row],[Quality_Score_Index]]</f>
        <v>2271.36204</v>
      </c>
      <c r="O683" s="2">
        <v>45</v>
      </c>
      <c r="P683" s="2" t="s">
        <v>822</v>
      </c>
      <c r="Q683" s="4">
        <f>IF(AND(tblData[[#This Row],[Readmitted_Flag]]=TRUE,tblData[[#This Row],[Days_to_Readmission]]&lt;=30),1,0)</f>
        <v>0</v>
      </c>
    </row>
    <row r="684" spans="1:17" x14ac:dyDescent="0.4">
      <c r="A684" s="2" t="s">
        <v>682</v>
      </c>
      <c r="B684" s="3">
        <v>45623</v>
      </c>
      <c r="C684" s="3">
        <v>45629</v>
      </c>
      <c r="D684" s="4">
        <f>tblData[[#This Row],[Discharge_Date]]-tblData[[#This Row],[Admission_Date]]</f>
        <v>6</v>
      </c>
      <c r="E684" s="2" t="s">
        <v>803</v>
      </c>
      <c r="F684" s="2" t="s">
        <v>809</v>
      </c>
      <c r="G684" s="2" t="s">
        <v>814</v>
      </c>
      <c r="H684" s="2" t="s">
        <v>820</v>
      </c>
      <c r="I684" s="2" t="b">
        <v>0</v>
      </c>
      <c r="K684" s="2">
        <v>85.5</v>
      </c>
      <c r="L684" s="5">
        <v>6759.62</v>
      </c>
      <c r="M684" s="6">
        <v>0.68799999999999994</v>
      </c>
      <c r="N684" s="5">
        <f>tblData[[#This Row],[Total_Charges_USD]]*tblData[[#This Row],[Quality_Score_Index]]</f>
        <v>4650.6185599999999</v>
      </c>
      <c r="O684" s="2">
        <v>57</v>
      </c>
      <c r="P684" s="2" t="s">
        <v>823</v>
      </c>
      <c r="Q684" s="4">
        <f>IF(AND(tblData[[#This Row],[Readmitted_Flag]]=TRUE,tblData[[#This Row],[Days_to_Readmission]]&lt;=30),1,0)</f>
        <v>0</v>
      </c>
    </row>
    <row r="685" spans="1:17" x14ac:dyDescent="0.4">
      <c r="A685" s="2" t="s">
        <v>683</v>
      </c>
      <c r="B685" s="3">
        <v>45571</v>
      </c>
      <c r="C685" s="3">
        <v>45578</v>
      </c>
      <c r="D685" s="4">
        <f>tblData[[#This Row],[Discharge_Date]]-tblData[[#This Row],[Admission_Date]]</f>
        <v>7</v>
      </c>
      <c r="E685" s="2" t="s">
        <v>800</v>
      </c>
      <c r="F685" s="2" t="s">
        <v>811</v>
      </c>
      <c r="G685" s="2" t="s">
        <v>817</v>
      </c>
      <c r="H685" s="2" t="s">
        <v>818</v>
      </c>
      <c r="I685" s="2" t="b">
        <v>0</v>
      </c>
      <c r="K685" s="2">
        <v>85.8</v>
      </c>
      <c r="L685" s="5">
        <v>26852.46</v>
      </c>
      <c r="M685" s="6">
        <v>0.67900000000000005</v>
      </c>
      <c r="N685" s="5">
        <f>tblData[[#This Row],[Total_Charges_USD]]*tblData[[#This Row],[Quality_Score_Index]]</f>
        <v>18232.820340000002</v>
      </c>
      <c r="O685" s="2">
        <v>42</v>
      </c>
      <c r="P685" s="2" t="s">
        <v>822</v>
      </c>
      <c r="Q685" s="4">
        <f>IF(AND(tblData[[#This Row],[Readmitted_Flag]]=TRUE,tblData[[#This Row],[Days_to_Readmission]]&lt;=30),1,0)</f>
        <v>0</v>
      </c>
    </row>
    <row r="686" spans="1:17" x14ac:dyDescent="0.4">
      <c r="A686" s="2" t="s">
        <v>684</v>
      </c>
      <c r="B686" s="3">
        <v>45638</v>
      </c>
      <c r="C686" s="3">
        <v>45652</v>
      </c>
      <c r="D686" s="4">
        <f>tblData[[#This Row],[Discharge_Date]]-tblData[[#This Row],[Admission_Date]]</f>
        <v>14</v>
      </c>
      <c r="E686" s="2" t="s">
        <v>806</v>
      </c>
      <c r="F686" s="2" t="s">
        <v>811</v>
      </c>
      <c r="G686" s="2" t="s">
        <v>814</v>
      </c>
      <c r="H686" s="2" t="s">
        <v>819</v>
      </c>
      <c r="I686" s="2" t="b">
        <v>1</v>
      </c>
      <c r="J686" s="2">
        <v>21</v>
      </c>
      <c r="K686" s="2">
        <v>86.2</v>
      </c>
      <c r="L686" s="5">
        <v>8831.2900000000009</v>
      </c>
      <c r="M686" s="6">
        <v>0.61799999999999999</v>
      </c>
      <c r="N686" s="5">
        <f>tblData[[#This Row],[Total_Charges_USD]]*tblData[[#This Row],[Quality_Score_Index]]</f>
        <v>5457.7372200000009</v>
      </c>
      <c r="O686" s="2">
        <v>66</v>
      </c>
      <c r="P686" s="2" t="s">
        <v>823</v>
      </c>
      <c r="Q686" s="4">
        <f>IF(AND(tblData[[#This Row],[Readmitted_Flag]]=TRUE,tblData[[#This Row],[Days_to_Readmission]]&lt;=30),1,0)</f>
        <v>1</v>
      </c>
    </row>
    <row r="687" spans="1:17" x14ac:dyDescent="0.4">
      <c r="A687" s="2" t="s">
        <v>685</v>
      </c>
      <c r="B687" s="3">
        <v>45048</v>
      </c>
      <c r="C687" s="3">
        <v>45052</v>
      </c>
      <c r="D687" s="4">
        <f>tblData[[#This Row],[Discharge_Date]]-tblData[[#This Row],[Admission_Date]]</f>
        <v>4</v>
      </c>
      <c r="E687" s="2" t="s">
        <v>804</v>
      </c>
      <c r="F687" s="2" t="s">
        <v>807</v>
      </c>
      <c r="G687" s="2" t="s">
        <v>814</v>
      </c>
      <c r="H687" s="2" t="s">
        <v>819</v>
      </c>
      <c r="I687" s="2" t="b">
        <v>0</v>
      </c>
      <c r="K687" s="2">
        <v>82.1</v>
      </c>
      <c r="L687" s="5">
        <v>26087.69</v>
      </c>
      <c r="M687" s="6">
        <v>0.46500000000000002</v>
      </c>
      <c r="N687" s="5">
        <f>tblData[[#This Row],[Total_Charges_USD]]*tblData[[#This Row],[Quality_Score_Index]]</f>
        <v>12130.77585</v>
      </c>
      <c r="O687" s="2">
        <v>75</v>
      </c>
      <c r="P687" s="2" t="s">
        <v>823</v>
      </c>
      <c r="Q687" s="4">
        <f>IF(AND(tblData[[#This Row],[Readmitted_Flag]]=TRUE,tblData[[#This Row],[Days_to_Readmission]]&lt;=30),1,0)</f>
        <v>0</v>
      </c>
    </row>
    <row r="688" spans="1:17" x14ac:dyDescent="0.4">
      <c r="A688" s="2" t="s">
        <v>686</v>
      </c>
      <c r="B688" s="3">
        <v>45593</v>
      </c>
      <c r="C688" s="3">
        <v>45598</v>
      </c>
      <c r="D688" s="4">
        <f>tblData[[#This Row],[Discharge_Date]]-tblData[[#This Row],[Admission_Date]]</f>
        <v>5</v>
      </c>
      <c r="E688" s="2" t="s">
        <v>806</v>
      </c>
      <c r="F688" s="2" t="s">
        <v>809</v>
      </c>
      <c r="G688" s="2" t="s">
        <v>814</v>
      </c>
      <c r="H688" s="2" t="s">
        <v>820</v>
      </c>
      <c r="I688" s="2" t="b">
        <v>0</v>
      </c>
      <c r="K688" s="2">
        <v>82.7</v>
      </c>
      <c r="L688" s="5">
        <v>20267.259999999998</v>
      </c>
      <c r="M688" s="6">
        <v>0.50900000000000001</v>
      </c>
      <c r="N688" s="5">
        <f>tblData[[#This Row],[Total_Charges_USD]]*tblData[[#This Row],[Quality_Score_Index]]</f>
        <v>10316.035339999999</v>
      </c>
      <c r="O688" s="2">
        <v>70</v>
      </c>
      <c r="P688" s="2" t="s">
        <v>822</v>
      </c>
      <c r="Q688" s="4">
        <f>IF(AND(tblData[[#This Row],[Readmitted_Flag]]=TRUE,tblData[[#This Row],[Days_to_Readmission]]&lt;=30),1,0)</f>
        <v>0</v>
      </c>
    </row>
    <row r="689" spans="1:17" x14ac:dyDescent="0.4">
      <c r="A689" s="2" t="s">
        <v>687</v>
      </c>
      <c r="B689" s="3">
        <v>44973</v>
      </c>
      <c r="C689" s="3">
        <v>44980</v>
      </c>
      <c r="D689" s="4">
        <f>tblData[[#This Row],[Discharge_Date]]-tblData[[#This Row],[Admission_Date]]</f>
        <v>7</v>
      </c>
      <c r="E689" s="2" t="s">
        <v>805</v>
      </c>
      <c r="F689" s="2" t="s">
        <v>812</v>
      </c>
      <c r="G689" s="2" t="s">
        <v>814</v>
      </c>
      <c r="H689" s="2" t="s">
        <v>819</v>
      </c>
      <c r="I689" s="2" t="b">
        <v>0</v>
      </c>
      <c r="K689" s="2">
        <v>97.1</v>
      </c>
      <c r="L689" s="5">
        <v>28067.89</v>
      </c>
      <c r="M689" s="6">
        <v>0.39600000000000002</v>
      </c>
      <c r="N689" s="5">
        <f>tblData[[#This Row],[Total_Charges_USD]]*tblData[[#This Row],[Quality_Score_Index]]</f>
        <v>11114.88444</v>
      </c>
      <c r="O689" s="2">
        <v>82</v>
      </c>
      <c r="P689" s="2" t="s">
        <v>822</v>
      </c>
      <c r="Q689" s="4">
        <f>IF(AND(tblData[[#This Row],[Readmitted_Flag]]=TRUE,tblData[[#This Row],[Days_to_Readmission]]&lt;=30),1,0)</f>
        <v>0</v>
      </c>
    </row>
    <row r="690" spans="1:17" x14ac:dyDescent="0.4">
      <c r="A690" s="2" t="s">
        <v>688</v>
      </c>
      <c r="B690" s="3">
        <v>45317</v>
      </c>
      <c r="C690" s="3">
        <v>45323</v>
      </c>
      <c r="D690" s="4">
        <f>tblData[[#This Row],[Discharge_Date]]-tblData[[#This Row],[Admission_Date]]</f>
        <v>6</v>
      </c>
      <c r="E690" s="2" t="s">
        <v>804</v>
      </c>
      <c r="F690" s="2" t="s">
        <v>809</v>
      </c>
      <c r="G690" s="2" t="s">
        <v>814</v>
      </c>
      <c r="H690" s="2" t="s">
        <v>820</v>
      </c>
      <c r="I690" s="2" t="b">
        <v>0</v>
      </c>
      <c r="K690" s="2">
        <v>73.3</v>
      </c>
      <c r="L690" s="5">
        <v>25480.240000000002</v>
      </c>
      <c r="M690" s="6">
        <v>0.58499999999999996</v>
      </c>
      <c r="N690" s="5">
        <f>tblData[[#This Row],[Total_Charges_USD]]*tblData[[#This Row],[Quality_Score_Index]]</f>
        <v>14905.940399999999</v>
      </c>
      <c r="O690" s="2">
        <v>57</v>
      </c>
      <c r="P690" s="2" t="s">
        <v>823</v>
      </c>
      <c r="Q690" s="4">
        <f>IF(AND(tblData[[#This Row],[Readmitted_Flag]]=TRUE,tblData[[#This Row],[Days_to_Readmission]]&lt;=30),1,0)</f>
        <v>0</v>
      </c>
    </row>
    <row r="691" spans="1:17" x14ac:dyDescent="0.4">
      <c r="A691" s="2" t="s">
        <v>689</v>
      </c>
      <c r="B691" s="3">
        <v>44965</v>
      </c>
      <c r="C691" s="3">
        <v>44970</v>
      </c>
      <c r="D691" s="4">
        <f>tblData[[#This Row],[Discharge_Date]]-tblData[[#This Row],[Admission_Date]]</f>
        <v>5</v>
      </c>
      <c r="E691" s="2" t="s">
        <v>800</v>
      </c>
      <c r="F691" s="2" t="s">
        <v>809</v>
      </c>
      <c r="G691" s="2" t="s">
        <v>816</v>
      </c>
      <c r="H691" s="2" t="s">
        <v>820</v>
      </c>
      <c r="I691" s="2" t="b">
        <v>0</v>
      </c>
      <c r="K691" s="2">
        <v>65.599999999999994</v>
      </c>
      <c r="L691" s="5">
        <v>27298.1</v>
      </c>
      <c r="M691" s="6">
        <v>0.39200000000000002</v>
      </c>
      <c r="N691" s="5">
        <f>tblData[[#This Row],[Total_Charges_USD]]*tblData[[#This Row],[Quality_Score_Index]]</f>
        <v>10700.8552</v>
      </c>
      <c r="O691" s="2">
        <v>73</v>
      </c>
      <c r="P691" s="2" t="s">
        <v>823</v>
      </c>
      <c r="Q691" s="4">
        <f>IF(AND(tblData[[#This Row],[Readmitted_Flag]]=TRUE,tblData[[#This Row],[Days_to_Readmission]]&lt;=30),1,0)</f>
        <v>0</v>
      </c>
    </row>
    <row r="692" spans="1:17" x14ac:dyDescent="0.4">
      <c r="A692" s="2" t="s">
        <v>690</v>
      </c>
      <c r="B692" s="3">
        <v>45532</v>
      </c>
      <c r="C692" s="3">
        <v>45534</v>
      </c>
      <c r="D692" s="4">
        <f>tblData[[#This Row],[Discharge_Date]]-tblData[[#This Row],[Admission_Date]]</f>
        <v>2</v>
      </c>
      <c r="E692" s="2" t="s">
        <v>803</v>
      </c>
      <c r="F692" s="2" t="s">
        <v>809</v>
      </c>
      <c r="G692" s="2" t="s">
        <v>814</v>
      </c>
      <c r="H692" s="2" t="s">
        <v>819</v>
      </c>
      <c r="I692" s="2" t="b">
        <v>1</v>
      </c>
      <c r="J692" s="2">
        <v>7</v>
      </c>
      <c r="K692" s="2">
        <v>85.5</v>
      </c>
      <c r="L692" s="5">
        <v>35884.6</v>
      </c>
      <c r="M692" s="6">
        <v>0.51</v>
      </c>
      <c r="N692" s="5">
        <f>tblData[[#This Row],[Total_Charges_USD]]*tblData[[#This Row],[Quality_Score_Index]]</f>
        <v>18301.146000000001</v>
      </c>
      <c r="O692" s="2">
        <v>36</v>
      </c>
      <c r="P692" s="2" t="s">
        <v>822</v>
      </c>
      <c r="Q692" s="4">
        <f>IF(AND(tblData[[#This Row],[Readmitted_Flag]]=TRUE,tblData[[#This Row],[Days_to_Readmission]]&lt;=30),1,0)</f>
        <v>1</v>
      </c>
    </row>
    <row r="693" spans="1:17" x14ac:dyDescent="0.4">
      <c r="A693" s="2" t="s">
        <v>691</v>
      </c>
      <c r="B693" s="3">
        <v>45411</v>
      </c>
      <c r="C693" s="3">
        <v>45415</v>
      </c>
      <c r="D693" s="4">
        <f>tblData[[#This Row],[Discharge_Date]]-tblData[[#This Row],[Admission_Date]]</f>
        <v>4</v>
      </c>
      <c r="E693" s="2" t="s">
        <v>804</v>
      </c>
      <c r="F693" s="2" t="s">
        <v>807</v>
      </c>
      <c r="G693" s="2" t="s">
        <v>816</v>
      </c>
      <c r="H693" s="2" t="s">
        <v>819</v>
      </c>
      <c r="I693" s="2" t="b">
        <v>0</v>
      </c>
      <c r="K693" s="2">
        <v>77.400000000000006</v>
      </c>
      <c r="L693" s="5">
        <v>27025.62</v>
      </c>
      <c r="M693" s="6">
        <v>0.61699999999999999</v>
      </c>
      <c r="N693" s="5">
        <f>tblData[[#This Row],[Total_Charges_USD]]*tblData[[#This Row],[Quality_Score_Index]]</f>
        <v>16674.807539999998</v>
      </c>
      <c r="O693" s="2">
        <v>66</v>
      </c>
      <c r="P693" s="2" t="s">
        <v>822</v>
      </c>
      <c r="Q693" s="4">
        <f>IF(AND(tblData[[#This Row],[Readmitted_Flag]]=TRUE,tblData[[#This Row],[Days_to_Readmission]]&lt;=30),1,0)</f>
        <v>0</v>
      </c>
    </row>
    <row r="694" spans="1:17" x14ac:dyDescent="0.4">
      <c r="A694" s="2" t="s">
        <v>692</v>
      </c>
      <c r="B694" s="3">
        <v>45377</v>
      </c>
      <c r="C694" s="3">
        <v>45383</v>
      </c>
      <c r="D694" s="4">
        <f>tblData[[#This Row],[Discharge_Date]]-tblData[[#This Row],[Admission_Date]]</f>
        <v>6</v>
      </c>
      <c r="E694" s="2" t="s">
        <v>805</v>
      </c>
      <c r="F694" s="2" t="s">
        <v>808</v>
      </c>
      <c r="G694" s="2" t="s">
        <v>817</v>
      </c>
      <c r="H694" s="2" t="s">
        <v>820</v>
      </c>
      <c r="I694" s="2" t="b">
        <v>1</v>
      </c>
      <c r="J694" s="2">
        <v>7</v>
      </c>
      <c r="K694" s="2">
        <v>89.1</v>
      </c>
      <c r="L694" s="5">
        <v>38434.550000000003</v>
      </c>
      <c r="M694" s="6">
        <v>0.58799999999999997</v>
      </c>
      <c r="N694" s="5">
        <f>tblData[[#This Row],[Total_Charges_USD]]*tblData[[#This Row],[Quality_Score_Index]]</f>
        <v>22599.5154</v>
      </c>
      <c r="O694" s="2">
        <v>70</v>
      </c>
      <c r="P694" s="2" t="s">
        <v>823</v>
      </c>
      <c r="Q694" s="4">
        <f>IF(AND(tblData[[#This Row],[Readmitted_Flag]]=TRUE,tblData[[#This Row],[Days_to_Readmission]]&lt;=30),1,0)</f>
        <v>1</v>
      </c>
    </row>
    <row r="695" spans="1:17" x14ac:dyDescent="0.4">
      <c r="A695" s="2" t="s">
        <v>693</v>
      </c>
      <c r="B695" s="3">
        <v>45641</v>
      </c>
      <c r="C695" s="3">
        <v>45648</v>
      </c>
      <c r="D695" s="4">
        <f>tblData[[#This Row],[Discharge_Date]]-tblData[[#This Row],[Admission_Date]]</f>
        <v>7</v>
      </c>
      <c r="E695" s="2" t="s">
        <v>800</v>
      </c>
      <c r="F695" s="2" t="s">
        <v>811</v>
      </c>
      <c r="G695" s="2" t="s">
        <v>813</v>
      </c>
      <c r="H695" s="2" t="s">
        <v>818</v>
      </c>
      <c r="I695" s="2" t="b">
        <v>0</v>
      </c>
      <c r="K695" s="2">
        <v>68.8</v>
      </c>
      <c r="L695" s="5">
        <v>13446.63</v>
      </c>
      <c r="M695" s="6">
        <v>0.66200000000000003</v>
      </c>
      <c r="N695" s="5">
        <f>tblData[[#This Row],[Total_Charges_USD]]*tblData[[#This Row],[Quality_Score_Index]]</f>
        <v>8901.6690600000002</v>
      </c>
      <c r="O695" s="2">
        <v>80</v>
      </c>
      <c r="P695" s="2" t="s">
        <v>822</v>
      </c>
      <c r="Q695" s="4">
        <f>IF(AND(tblData[[#This Row],[Readmitted_Flag]]=TRUE,tblData[[#This Row],[Days_to_Readmission]]&lt;=30),1,0)</f>
        <v>0</v>
      </c>
    </row>
    <row r="696" spans="1:17" x14ac:dyDescent="0.4">
      <c r="A696" s="2" t="s">
        <v>694</v>
      </c>
      <c r="B696" s="3">
        <v>45406</v>
      </c>
      <c r="C696" s="3">
        <v>45409</v>
      </c>
      <c r="D696" s="4">
        <f>tblData[[#This Row],[Discharge_Date]]-tblData[[#This Row],[Admission_Date]]</f>
        <v>3</v>
      </c>
      <c r="E696" s="2" t="s">
        <v>804</v>
      </c>
      <c r="F696" s="2" t="s">
        <v>810</v>
      </c>
      <c r="G696" s="2" t="s">
        <v>815</v>
      </c>
      <c r="H696" s="2" t="s">
        <v>818</v>
      </c>
      <c r="I696" s="2" t="b">
        <v>1</v>
      </c>
      <c r="J696" s="2">
        <v>21</v>
      </c>
      <c r="K696" s="2">
        <v>78.599999999999994</v>
      </c>
      <c r="L696" s="5">
        <v>22254.5</v>
      </c>
      <c r="M696" s="6">
        <v>0.64400000000000002</v>
      </c>
      <c r="N696" s="5">
        <f>tblData[[#This Row],[Total_Charges_USD]]*tblData[[#This Row],[Quality_Score_Index]]</f>
        <v>14331.898000000001</v>
      </c>
      <c r="O696" s="2">
        <v>63</v>
      </c>
      <c r="P696" s="2" t="s">
        <v>822</v>
      </c>
      <c r="Q696" s="4">
        <f>IF(AND(tblData[[#This Row],[Readmitted_Flag]]=TRUE,tblData[[#This Row],[Days_to_Readmission]]&lt;=30),1,0)</f>
        <v>1</v>
      </c>
    </row>
    <row r="697" spans="1:17" x14ac:dyDescent="0.4">
      <c r="A697" s="2" t="s">
        <v>695</v>
      </c>
      <c r="B697" s="3">
        <v>45513</v>
      </c>
      <c r="C697" s="3">
        <v>45521</v>
      </c>
      <c r="D697" s="4">
        <f>tblData[[#This Row],[Discharge_Date]]-tblData[[#This Row],[Admission_Date]]</f>
        <v>8</v>
      </c>
      <c r="E697" s="2" t="s">
        <v>806</v>
      </c>
      <c r="F697" s="2" t="s">
        <v>809</v>
      </c>
      <c r="G697" s="2" t="s">
        <v>814</v>
      </c>
      <c r="H697" s="2" t="s">
        <v>818</v>
      </c>
      <c r="I697" s="2" t="b">
        <v>0</v>
      </c>
      <c r="K697" s="2">
        <v>92.8</v>
      </c>
      <c r="L697" s="5">
        <v>8199.4599999999991</v>
      </c>
      <c r="M697" s="6">
        <v>0.626</v>
      </c>
      <c r="N697" s="5">
        <f>tblData[[#This Row],[Total_Charges_USD]]*tblData[[#This Row],[Quality_Score_Index]]</f>
        <v>5132.8619599999993</v>
      </c>
      <c r="O697" s="2">
        <v>51</v>
      </c>
      <c r="P697" s="2" t="s">
        <v>822</v>
      </c>
      <c r="Q697" s="4">
        <f>IF(AND(tblData[[#This Row],[Readmitted_Flag]]=TRUE,tblData[[#This Row],[Days_to_Readmission]]&lt;=30),1,0)</f>
        <v>0</v>
      </c>
    </row>
    <row r="698" spans="1:17" x14ac:dyDescent="0.4">
      <c r="A698" s="2" t="s">
        <v>696</v>
      </c>
      <c r="B698" s="3">
        <v>45601</v>
      </c>
      <c r="C698" s="3">
        <v>45607</v>
      </c>
      <c r="D698" s="4">
        <f>tblData[[#This Row],[Discharge_Date]]-tblData[[#This Row],[Admission_Date]]</f>
        <v>6</v>
      </c>
      <c r="E698" s="2" t="s">
        <v>806</v>
      </c>
      <c r="F698" s="2" t="s">
        <v>812</v>
      </c>
      <c r="G698" s="2" t="s">
        <v>814</v>
      </c>
      <c r="H698" s="2" t="s">
        <v>818</v>
      </c>
      <c r="I698" s="2" t="b">
        <v>1</v>
      </c>
      <c r="J698" s="2">
        <v>21</v>
      </c>
      <c r="K698" s="2">
        <v>69.400000000000006</v>
      </c>
      <c r="L698" s="5">
        <v>32170.47</v>
      </c>
      <c r="M698" s="6">
        <v>0.44</v>
      </c>
      <c r="N698" s="5">
        <f>tblData[[#This Row],[Total_Charges_USD]]*tblData[[#This Row],[Quality_Score_Index]]</f>
        <v>14155.006800000001</v>
      </c>
      <c r="O698" s="2">
        <v>58</v>
      </c>
      <c r="P698" s="2" t="s">
        <v>822</v>
      </c>
      <c r="Q698" s="4">
        <f>IF(AND(tblData[[#This Row],[Readmitted_Flag]]=TRUE,tblData[[#This Row],[Days_to_Readmission]]&lt;=30),1,0)</f>
        <v>1</v>
      </c>
    </row>
    <row r="699" spans="1:17" x14ac:dyDescent="0.4">
      <c r="A699" s="2" t="s">
        <v>697</v>
      </c>
      <c r="B699" s="3">
        <v>45336</v>
      </c>
      <c r="C699" s="3">
        <v>45343</v>
      </c>
      <c r="D699" s="4">
        <f>tblData[[#This Row],[Discharge_Date]]-tblData[[#This Row],[Admission_Date]]</f>
        <v>7</v>
      </c>
      <c r="E699" s="2" t="s">
        <v>800</v>
      </c>
      <c r="F699" s="2" t="s">
        <v>809</v>
      </c>
      <c r="G699" s="2" t="s">
        <v>814</v>
      </c>
      <c r="H699" s="2" t="s">
        <v>818</v>
      </c>
      <c r="I699" s="2" t="b">
        <v>1</v>
      </c>
      <c r="J699" s="2">
        <v>30</v>
      </c>
      <c r="K699" s="2">
        <v>100</v>
      </c>
      <c r="L699" s="5">
        <v>22518.81</v>
      </c>
      <c r="M699" s="6">
        <v>0.433</v>
      </c>
      <c r="N699" s="5">
        <f>tblData[[#This Row],[Total_Charges_USD]]*tblData[[#This Row],[Quality_Score_Index]]</f>
        <v>9750.64473</v>
      </c>
      <c r="O699" s="2">
        <v>60</v>
      </c>
      <c r="P699" s="2" t="s">
        <v>823</v>
      </c>
      <c r="Q699" s="4">
        <f>IF(AND(tblData[[#This Row],[Readmitted_Flag]]=TRUE,tblData[[#This Row],[Days_to_Readmission]]&lt;=30),1,0)</f>
        <v>1</v>
      </c>
    </row>
    <row r="700" spans="1:17" x14ac:dyDescent="0.4">
      <c r="A700" s="2" t="s">
        <v>698</v>
      </c>
      <c r="B700" s="3">
        <v>45125</v>
      </c>
      <c r="C700" s="3">
        <v>45127</v>
      </c>
      <c r="D700" s="4">
        <f>tblData[[#This Row],[Discharge_Date]]-tblData[[#This Row],[Admission_Date]]</f>
        <v>2</v>
      </c>
      <c r="E700" s="2" t="s">
        <v>803</v>
      </c>
      <c r="F700" s="2" t="s">
        <v>812</v>
      </c>
      <c r="G700" s="2" t="s">
        <v>814</v>
      </c>
      <c r="H700" s="2" t="s">
        <v>820</v>
      </c>
      <c r="I700" s="2" t="b">
        <v>0</v>
      </c>
      <c r="K700" s="2">
        <v>77.8</v>
      </c>
      <c r="L700" s="5">
        <v>17954.330000000002</v>
      </c>
      <c r="M700" s="6">
        <v>0.68200000000000005</v>
      </c>
      <c r="N700" s="5">
        <f>tblData[[#This Row],[Total_Charges_USD]]*tblData[[#This Row],[Quality_Score_Index]]</f>
        <v>12244.853060000001</v>
      </c>
      <c r="O700" s="2">
        <v>75</v>
      </c>
      <c r="P700" s="2" t="s">
        <v>822</v>
      </c>
      <c r="Q700" s="4">
        <f>IF(AND(tblData[[#This Row],[Readmitted_Flag]]=TRUE,tblData[[#This Row],[Days_to_Readmission]]&lt;=30),1,0)</f>
        <v>0</v>
      </c>
    </row>
    <row r="701" spans="1:17" x14ac:dyDescent="0.4">
      <c r="A701" s="2" t="s">
        <v>699</v>
      </c>
      <c r="B701" s="3">
        <v>44974</v>
      </c>
      <c r="C701" s="3">
        <v>44977</v>
      </c>
      <c r="D701" s="4">
        <f>tblData[[#This Row],[Discharge_Date]]-tblData[[#This Row],[Admission_Date]]</f>
        <v>3</v>
      </c>
      <c r="E701" s="2" t="s">
        <v>802</v>
      </c>
      <c r="F701" s="2" t="s">
        <v>807</v>
      </c>
      <c r="G701" s="2" t="s">
        <v>817</v>
      </c>
      <c r="H701" s="2" t="s">
        <v>818</v>
      </c>
      <c r="I701" s="2" t="b">
        <v>0</v>
      </c>
      <c r="K701" s="2">
        <v>100</v>
      </c>
      <c r="L701" s="5">
        <v>29123.119999999999</v>
      </c>
      <c r="M701" s="6">
        <v>0.36899999999999999</v>
      </c>
      <c r="N701" s="5">
        <f>tblData[[#This Row],[Total_Charges_USD]]*tblData[[#This Row],[Quality_Score_Index]]</f>
        <v>10746.431279999999</v>
      </c>
      <c r="O701" s="2">
        <v>68</v>
      </c>
      <c r="P701" s="2" t="s">
        <v>822</v>
      </c>
      <c r="Q701" s="4">
        <f>IF(AND(tblData[[#This Row],[Readmitted_Flag]]=TRUE,tblData[[#This Row],[Days_to_Readmission]]&lt;=30),1,0)</f>
        <v>0</v>
      </c>
    </row>
    <row r="702" spans="1:17" x14ac:dyDescent="0.4">
      <c r="A702" s="2" t="s">
        <v>700</v>
      </c>
      <c r="B702" s="3">
        <v>45002</v>
      </c>
      <c r="C702" s="3">
        <v>45014</v>
      </c>
      <c r="D702" s="4">
        <f>tblData[[#This Row],[Discharge_Date]]-tblData[[#This Row],[Admission_Date]]</f>
        <v>12</v>
      </c>
      <c r="E702" s="2" t="s">
        <v>800</v>
      </c>
      <c r="F702" s="2" t="s">
        <v>811</v>
      </c>
      <c r="G702" s="2" t="s">
        <v>816</v>
      </c>
      <c r="H702" s="2" t="s">
        <v>818</v>
      </c>
      <c r="I702" s="2" t="b">
        <v>0</v>
      </c>
      <c r="K702" s="2">
        <v>92.6</v>
      </c>
      <c r="L702" s="5">
        <v>13695.55</v>
      </c>
      <c r="M702" s="6">
        <v>0.46200000000000002</v>
      </c>
      <c r="N702" s="5">
        <f>tblData[[#This Row],[Total_Charges_USD]]*tblData[[#This Row],[Quality_Score_Index]]</f>
        <v>6327.3441000000003</v>
      </c>
      <c r="O702" s="2">
        <v>46</v>
      </c>
      <c r="P702" s="2" t="s">
        <v>822</v>
      </c>
      <c r="Q702" s="4">
        <f>IF(AND(tblData[[#This Row],[Readmitted_Flag]]=TRUE,tblData[[#This Row],[Days_to_Readmission]]&lt;=30),1,0)</f>
        <v>0</v>
      </c>
    </row>
    <row r="703" spans="1:17" x14ac:dyDescent="0.4">
      <c r="A703" s="2" t="s">
        <v>701</v>
      </c>
      <c r="B703" s="3">
        <v>45142</v>
      </c>
      <c r="C703" s="3">
        <v>45145</v>
      </c>
      <c r="D703" s="4">
        <f>tblData[[#This Row],[Discharge_Date]]-tblData[[#This Row],[Admission_Date]]</f>
        <v>3</v>
      </c>
      <c r="E703" s="2" t="s">
        <v>800</v>
      </c>
      <c r="F703" s="2" t="s">
        <v>811</v>
      </c>
      <c r="G703" s="2" t="s">
        <v>814</v>
      </c>
      <c r="H703" s="2" t="s">
        <v>818</v>
      </c>
      <c r="I703" s="2" t="b">
        <v>0</v>
      </c>
      <c r="K703" s="2">
        <v>95</v>
      </c>
      <c r="L703" s="5">
        <v>32274.63</v>
      </c>
      <c r="M703" s="6">
        <v>0.48499999999999999</v>
      </c>
      <c r="N703" s="5">
        <f>tblData[[#This Row],[Total_Charges_USD]]*tblData[[#This Row],[Quality_Score_Index]]</f>
        <v>15653.19555</v>
      </c>
      <c r="O703" s="2">
        <v>79</v>
      </c>
      <c r="P703" s="2" t="s">
        <v>822</v>
      </c>
      <c r="Q703" s="4">
        <f>IF(AND(tblData[[#This Row],[Readmitted_Flag]]=TRUE,tblData[[#This Row],[Days_to_Readmission]]&lt;=30),1,0)</f>
        <v>0</v>
      </c>
    </row>
    <row r="704" spans="1:17" x14ac:dyDescent="0.4">
      <c r="A704" s="2" t="s">
        <v>702</v>
      </c>
      <c r="B704" s="3">
        <v>45295</v>
      </c>
      <c r="C704" s="3">
        <v>45302</v>
      </c>
      <c r="D704" s="4">
        <f>tblData[[#This Row],[Discharge_Date]]-tblData[[#This Row],[Admission_Date]]</f>
        <v>7</v>
      </c>
      <c r="E704" s="2" t="s">
        <v>805</v>
      </c>
      <c r="F704" s="2" t="s">
        <v>810</v>
      </c>
      <c r="G704" s="2" t="s">
        <v>816</v>
      </c>
      <c r="H704" s="2" t="s">
        <v>820</v>
      </c>
      <c r="I704" s="2" t="b">
        <v>0</v>
      </c>
      <c r="K704" s="2">
        <v>84.7</v>
      </c>
      <c r="L704" s="5">
        <v>31171.37</v>
      </c>
      <c r="M704" s="6">
        <v>0.56899999999999995</v>
      </c>
      <c r="N704" s="5">
        <f>tblData[[#This Row],[Total_Charges_USD]]*tblData[[#This Row],[Quality_Score_Index]]</f>
        <v>17736.509529999999</v>
      </c>
      <c r="O704" s="2">
        <v>46</v>
      </c>
      <c r="P704" s="2" t="s">
        <v>823</v>
      </c>
      <c r="Q704" s="4">
        <f>IF(AND(tblData[[#This Row],[Readmitted_Flag]]=TRUE,tblData[[#This Row],[Days_to_Readmission]]&lt;=30),1,0)</f>
        <v>0</v>
      </c>
    </row>
    <row r="705" spans="1:17" x14ac:dyDescent="0.4">
      <c r="A705" s="2" t="s">
        <v>703</v>
      </c>
      <c r="B705" s="3">
        <v>45601</v>
      </c>
      <c r="C705" s="3">
        <v>45609</v>
      </c>
      <c r="D705" s="4">
        <f>tblData[[#This Row],[Discharge_Date]]-tblData[[#This Row],[Admission_Date]]</f>
        <v>8</v>
      </c>
      <c r="E705" s="2" t="s">
        <v>804</v>
      </c>
      <c r="F705" s="2" t="s">
        <v>812</v>
      </c>
      <c r="G705" s="2" t="s">
        <v>813</v>
      </c>
      <c r="H705" s="2" t="s">
        <v>818</v>
      </c>
      <c r="I705" s="2" t="b">
        <v>0</v>
      </c>
      <c r="K705" s="2">
        <v>85</v>
      </c>
      <c r="L705" s="5">
        <v>13784.22</v>
      </c>
      <c r="M705" s="6">
        <v>0.36</v>
      </c>
      <c r="N705" s="5">
        <f>tblData[[#This Row],[Total_Charges_USD]]*tblData[[#This Row],[Quality_Score_Index]]</f>
        <v>4962.3191999999999</v>
      </c>
      <c r="O705" s="2">
        <v>57</v>
      </c>
      <c r="P705" s="2" t="s">
        <v>822</v>
      </c>
      <c r="Q705" s="4">
        <f>IF(AND(tblData[[#This Row],[Readmitted_Flag]]=TRUE,tblData[[#This Row],[Days_to_Readmission]]&lt;=30),1,0)</f>
        <v>0</v>
      </c>
    </row>
    <row r="706" spans="1:17" x14ac:dyDescent="0.4">
      <c r="A706" s="2" t="s">
        <v>704</v>
      </c>
      <c r="B706" s="3">
        <v>45184</v>
      </c>
      <c r="C706" s="3">
        <v>45190</v>
      </c>
      <c r="D706" s="4">
        <f>tblData[[#This Row],[Discharge_Date]]-tblData[[#This Row],[Admission_Date]]</f>
        <v>6</v>
      </c>
      <c r="E706" s="2" t="s">
        <v>803</v>
      </c>
      <c r="F706" s="2" t="s">
        <v>811</v>
      </c>
      <c r="G706" s="2" t="s">
        <v>816</v>
      </c>
      <c r="H706" s="2" t="s">
        <v>821</v>
      </c>
      <c r="I706" s="2" t="b">
        <v>0</v>
      </c>
      <c r="K706" s="2">
        <v>77.099999999999994</v>
      </c>
      <c r="L706" s="5">
        <v>33733.33</v>
      </c>
      <c r="M706" s="6">
        <v>0.63400000000000001</v>
      </c>
      <c r="N706" s="5">
        <f>tblData[[#This Row],[Total_Charges_USD]]*tblData[[#This Row],[Quality_Score_Index]]</f>
        <v>21386.931220000002</v>
      </c>
      <c r="O706" s="2">
        <v>65</v>
      </c>
      <c r="P706" s="2" t="s">
        <v>823</v>
      </c>
      <c r="Q706" s="4">
        <f>IF(AND(tblData[[#This Row],[Readmitted_Flag]]=TRUE,tblData[[#This Row],[Days_to_Readmission]]&lt;=30),1,0)</f>
        <v>0</v>
      </c>
    </row>
    <row r="707" spans="1:17" x14ac:dyDescent="0.4">
      <c r="A707" s="2" t="s">
        <v>705</v>
      </c>
      <c r="B707" s="3">
        <v>45575</v>
      </c>
      <c r="C707" s="3">
        <v>45585</v>
      </c>
      <c r="D707" s="4">
        <f>tblData[[#This Row],[Discharge_Date]]-tblData[[#This Row],[Admission_Date]]</f>
        <v>10</v>
      </c>
      <c r="E707" s="2" t="s">
        <v>806</v>
      </c>
      <c r="F707" s="2" t="s">
        <v>808</v>
      </c>
      <c r="G707" s="2" t="s">
        <v>814</v>
      </c>
      <c r="H707" s="2" t="s">
        <v>818</v>
      </c>
      <c r="I707" s="2" t="b">
        <v>0</v>
      </c>
      <c r="K707" s="2">
        <v>85.1</v>
      </c>
      <c r="L707" s="5">
        <v>3872.77</v>
      </c>
      <c r="M707" s="6">
        <v>0.36799999999999999</v>
      </c>
      <c r="N707" s="5">
        <f>tblData[[#This Row],[Total_Charges_USD]]*tblData[[#This Row],[Quality_Score_Index]]</f>
        <v>1425.1793599999999</v>
      </c>
      <c r="O707" s="2">
        <v>52</v>
      </c>
      <c r="P707" s="2" t="s">
        <v>822</v>
      </c>
      <c r="Q707" s="4">
        <f>IF(AND(tblData[[#This Row],[Readmitted_Flag]]=TRUE,tblData[[#This Row],[Days_to_Readmission]]&lt;=30),1,0)</f>
        <v>0</v>
      </c>
    </row>
    <row r="708" spans="1:17" x14ac:dyDescent="0.4">
      <c r="A708" s="2" t="s">
        <v>706</v>
      </c>
      <c r="B708" s="3">
        <v>45399</v>
      </c>
      <c r="C708" s="3">
        <v>45411</v>
      </c>
      <c r="D708" s="4">
        <f>tblData[[#This Row],[Discharge_Date]]-tblData[[#This Row],[Admission_Date]]</f>
        <v>12</v>
      </c>
      <c r="E708" s="2" t="s">
        <v>803</v>
      </c>
      <c r="F708" s="2" t="s">
        <v>809</v>
      </c>
      <c r="G708" s="2" t="s">
        <v>814</v>
      </c>
      <c r="H708" s="2" t="s">
        <v>818</v>
      </c>
      <c r="I708" s="2" t="b">
        <v>0</v>
      </c>
      <c r="K708" s="2">
        <v>67.400000000000006</v>
      </c>
      <c r="L708" s="5">
        <v>5764.16</v>
      </c>
      <c r="M708" s="6">
        <v>0.50600000000000001</v>
      </c>
      <c r="N708" s="5">
        <f>tblData[[#This Row],[Total_Charges_USD]]*tblData[[#This Row],[Quality_Score_Index]]</f>
        <v>2916.6649600000001</v>
      </c>
      <c r="O708" s="2">
        <v>92</v>
      </c>
      <c r="P708" s="2" t="s">
        <v>822</v>
      </c>
      <c r="Q708" s="4">
        <f>IF(AND(tblData[[#This Row],[Readmitted_Flag]]=TRUE,tblData[[#This Row],[Days_to_Readmission]]&lt;=30),1,0)</f>
        <v>0</v>
      </c>
    </row>
    <row r="709" spans="1:17" x14ac:dyDescent="0.4">
      <c r="A709" s="2" t="s">
        <v>707</v>
      </c>
      <c r="B709" s="3">
        <v>45350</v>
      </c>
      <c r="C709" s="3">
        <v>45353</v>
      </c>
      <c r="D709" s="4">
        <f>tblData[[#This Row],[Discharge_Date]]-tblData[[#This Row],[Admission_Date]]</f>
        <v>3</v>
      </c>
      <c r="E709" s="2" t="s">
        <v>804</v>
      </c>
      <c r="F709" s="2" t="s">
        <v>811</v>
      </c>
      <c r="G709" s="2" t="s">
        <v>814</v>
      </c>
      <c r="H709" s="2" t="s">
        <v>820</v>
      </c>
      <c r="I709" s="2" t="b">
        <v>0</v>
      </c>
      <c r="K709" s="2">
        <v>97.4</v>
      </c>
      <c r="L709" s="5">
        <v>12886.87</v>
      </c>
      <c r="M709" s="6">
        <v>0.61299999999999999</v>
      </c>
      <c r="N709" s="5">
        <f>tblData[[#This Row],[Total_Charges_USD]]*tblData[[#This Row],[Quality_Score_Index]]</f>
        <v>7899.6513100000002</v>
      </c>
      <c r="O709" s="2">
        <v>75</v>
      </c>
      <c r="P709" s="2" t="s">
        <v>822</v>
      </c>
      <c r="Q709" s="4">
        <f>IF(AND(tblData[[#This Row],[Readmitted_Flag]]=TRUE,tblData[[#This Row],[Days_to_Readmission]]&lt;=30),1,0)</f>
        <v>0</v>
      </c>
    </row>
    <row r="710" spans="1:17" x14ac:dyDescent="0.4">
      <c r="A710" s="2" t="s">
        <v>708</v>
      </c>
      <c r="B710" s="3">
        <v>45016</v>
      </c>
      <c r="C710" s="3">
        <v>45019</v>
      </c>
      <c r="D710" s="4">
        <f>tblData[[#This Row],[Discharge_Date]]-tblData[[#This Row],[Admission_Date]]</f>
        <v>3</v>
      </c>
      <c r="E710" s="2" t="s">
        <v>806</v>
      </c>
      <c r="F710" s="2" t="s">
        <v>812</v>
      </c>
      <c r="G710" s="2" t="s">
        <v>814</v>
      </c>
      <c r="H710" s="2" t="s">
        <v>820</v>
      </c>
      <c r="I710" s="2" t="b">
        <v>0</v>
      </c>
      <c r="K710" s="2">
        <v>80.400000000000006</v>
      </c>
      <c r="L710" s="5">
        <v>7279.9</v>
      </c>
      <c r="M710" s="6">
        <v>0.48599999999999999</v>
      </c>
      <c r="N710" s="5">
        <f>tblData[[#This Row],[Total_Charges_USD]]*tblData[[#This Row],[Quality_Score_Index]]</f>
        <v>3538.0313999999998</v>
      </c>
      <c r="O710" s="2">
        <v>54</v>
      </c>
      <c r="P710" s="2" t="s">
        <v>822</v>
      </c>
      <c r="Q710" s="4">
        <f>IF(AND(tblData[[#This Row],[Readmitted_Flag]]=TRUE,tblData[[#This Row],[Days_to_Readmission]]&lt;=30),1,0)</f>
        <v>0</v>
      </c>
    </row>
    <row r="711" spans="1:17" x14ac:dyDescent="0.4">
      <c r="A711" s="2" t="s">
        <v>709</v>
      </c>
      <c r="B711" s="3">
        <v>45617</v>
      </c>
      <c r="C711" s="3">
        <v>45620</v>
      </c>
      <c r="D711" s="4">
        <f>tblData[[#This Row],[Discharge_Date]]-tblData[[#This Row],[Admission_Date]]</f>
        <v>3</v>
      </c>
      <c r="E711" s="2" t="s">
        <v>804</v>
      </c>
      <c r="F711" s="2" t="s">
        <v>811</v>
      </c>
      <c r="G711" s="2" t="s">
        <v>814</v>
      </c>
      <c r="H711" s="2" t="s">
        <v>820</v>
      </c>
      <c r="I711" s="2" t="b">
        <v>0</v>
      </c>
      <c r="K711" s="2">
        <v>87.3</v>
      </c>
      <c r="L711" s="5">
        <v>10203.959999999999</v>
      </c>
      <c r="M711" s="6">
        <v>0.35399999999999998</v>
      </c>
      <c r="N711" s="5">
        <f>tblData[[#This Row],[Total_Charges_USD]]*tblData[[#This Row],[Quality_Score_Index]]</f>
        <v>3612.2018399999997</v>
      </c>
      <c r="O711" s="2">
        <v>95</v>
      </c>
      <c r="P711" s="2" t="s">
        <v>822</v>
      </c>
      <c r="Q711" s="4">
        <f>IF(AND(tblData[[#This Row],[Readmitted_Flag]]=TRUE,tblData[[#This Row],[Days_to_Readmission]]&lt;=30),1,0)</f>
        <v>0</v>
      </c>
    </row>
    <row r="712" spans="1:17" x14ac:dyDescent="0.4">
      <c r="A712" s="2" t="s">
        <v>710</v>
      </c>
      <c r="B712" s="3">
        <v>45151</v>
      </c>
      <c r="C712" s="3">
        <v>45157</v>
      </c>
      <c r="D712" s="4">
        <f>tblData[[#This Row],[Discharge_Date]]-tblData[[#This Row],[Admission_Date]]</f>
        <v>6</v>
      </c>
      <c r="E712" s="2" t="s">
        <v>806</v>
      </c>
      <c r="F712" s="2" t="s">
        <v>807</v>
      </c>
      <c r="G712" s="2" t="s">
        <v>814</v>
      </c>
      <c r="H712" s="2" t="s">
        <v>820</v>
      </c>
      <c r="I712" s="2" t="b">
        <v>0</v>
      </c>
      <c r="K712" s="2">
        <v>88.6</v>
      </c>
      <c r="L712" s="5">
        <v>39979.82</v>
      </c>
      <c r="M712" s="6">
        <v>0.45700000000000002</v>
      </c>
      <c r="N712" s="5">
        <f>tblData[[#This Row],[Total_Charges_USD]]*tblData[[#This Row],[Quality_Score_Index]]</f>
        <v>18270.777740000001</v>
      </c>
      <c r="O712" s="2">
        <v>55</v>
      </c>
      <c r="P712" s="2" t="s">
        <v>822</v>
      </c>
      <c r="Q712" s="4">
        <f>IF(AND(tblData[[#This Row],[Readmitted_Flag]]=TRUE,tblData[[#This Row],[Days_to_Readmission]]&lt;=30),1,0)</f>
        <v>0</v>
      </c>
    </row>
    <row r="713" spans="1:17" x14ac:dyDescent="0.4">
      <c r="A713" s="2" t="s">
        <v>711</v>
      </c>
      <c r="B713" s="3">
        <v>45219</v>
      </c>
      <c r="C713" s="3">
        <v>45227</v>
      </c>
      <c r="D713" s="4">
        <f>tblData[[#This Row],[Discharge_Date]]-tblData[[#This Row],[Admission_Date]]</f>
        <v>8</v>
      </c>
      <c r="E713" s="2" t="s">
        <v>803</v>
      </c>
      <c r="F713" s="2" t="s">
        <v>808</v>
      </c>
      <c r="G713" s="2" t="s">
        <v>814</v>
      </c>
      <c r="H713" s="2" t="s">
        <v>820</v>
      </c>
      <c r="I713" s="2" t="b">
        <v>0</v>
      </c>
      <c r="K713" s="2">
        <v>81.099999999999994</v>
      </c>
      <c r="L713" s="5">
        <v>18762.43</v>
      </c>
      <c r="M713" s="6">
        <v>0.55100000000000005</v>
      </c>
      <c r="N713" s="5">
        <f>tblData[[#This Row],[Total_Charges_USD]]*tblData[[#This Row],[Quality_Score_Index]]</f>
        <v>10338.09893</v>
      </c>
      <c r="O713" s="2">
        <v>65</v>
      </c>
      <c r="P713" s="2" t="s">
        <v>823</v>
      </c>
      <c r="Q713" s="4">
        <f>IF(AND(tblData[[#This Row],[Readmitted_Flag]]=TRUE,tblData[[#This Row],[Days_to_Readmission]]&lt;=30),1,0)</f>
        <v>0</v>
      </c>
    </row>
    <row r="714" spans="1:17" x14ac:dyDescent="0.4">
      <c r="A714" s="2" t="s">
        <v>712</v>
      </c>
      <c r="B714" s="3">
        <v>45126</v>
      </c>
      <c r="C714" s="3">
        <v>45140</v>
      </c>
      <c r="D714" s="4">
        <f>tblData[[#This Row],[Discharge_Date]]-tblData[[#This Row],[Admission_Date]]</f>
        <v>14</v>
      </c>
      <c r="E714" s="2" t="s">
        <v>802</v>
      </c>
      <c r="F714" s="2" t="s">
        <v>812</v>
      </c>
      <c r="G714" s="2" t="s">
        <v>814</v>
      </c>
      <c r="H714" s="2" t="s">
        <v>818</v>
      </c>
      <c r="I714" s="2" t="b">
        <v>1</v>
      </c>
      <c r="J714" s="2">
        <v>7</v>
      </c>
      <c r="K714" s="2">
        <v>89.7</v>
      </c>
      <c r="L714" s="5">
        <v>12060.02</v>
      </c>
      <c r="M714" s="6">
        <v>0.55100000000000005</v>
      </c>
      <c r="N714" s="5">
        <f>tblData[[#This Row],[Total_Charges_USD]]*tblData[[#This Row],[Quality_Score_Index]]</f>
        <v>6645.0710200000012</v>
      </c>
      <c r="O714" s="2">
        <v>68</v>
      </c>
      <c r="P714" s="2" t="s">
        <v>822</v>
      </c>
      <c r="Q714" s="4">
        <f>IF(AND(tblData[[#This Row],[Readmitted_Flag]]=TRUE,tblData[[#This Row],[Days_to_Readmission]]&lt;=30),1,0)</f>
        <v>1</v>
      </c>
    </row>
    <row r="715" spans="1:17" x14ac:dyDescent="0.4">
      <c r="A715" s="2" t="s">
        <v>713</v>
      </c>
      <c r="B715" s="3">
        <v>45527</v>
      </c>
      <c r="C715" s="3">
        <v>45529</v>
      </c>
      <c r="D715" s="4">
        <f>tblData[[#This Row],[Discharge_Date]]-tblData[[#This Row],[Admission_Date]]</f>
        <v>2</v>
      </c>
      <c r="E715" s="2" t="s">
        <v>806</v>
      </c>
      <c r="F715" s="2" t="s">
        <v>810</v>
      </c>
      <c r="G715" s="2" t="s">
        <v>814</v>
      </c>
      <c r="H715" s="2" t="s">
        <v>818</v>
      </c>
      <c r="I715" s="2" t="b">
        <v>1</v>
      </c>
      <c r="J715" s="2">
        <v>45</v>
      </c>
      <c r="K715" s="2">
        <v>82.4</v>
      </c>
      <c r="L715" s="5">
        <v>15256.88</v>
      </c>
      <c r="M715" s="6">
        <v>0.436</v>
      </c>
      <c r="N715" s="5">
        <f>tblData[[#This Row],[Total_Charges_USD]]*tblData[[#This Row],[Quality_Score_Index]]</f>
        <v>6651.9996799999999</v>
      </c>
      <c r="O715" s="2">
        <v>36</v>
      </c>
      <c r="P715" s="2" t="s">
        <v>823</v>
      </c>
      <c r="Q715" s="4">
        <f>IF(AND(tblData[[#This Row],[Readmitted_Flag]]=TRUE,tblData[[#This Row],[Days_to_Readmission]]&lt;=30),1,0)</f>
        <v>0</v>
      </c>
    </row>
    <row r="716" spans="1:17" x14ac:dyDescent="0.4">
      <c r="A716" s="2" t="s">
        <v>714</v>
      </c>
      <c r="B716" s="3">
        <v>45056</v>
      </c>
      <c r="C716" s="3">
        <v>45061</v>
      </c>
      <c r="D716" s="4">
        <f>tblData[[#This Row],[Discharge_Date]]-tblData[[#This Row],[Admission_Date]]</f>
        <v>5</v>
      </c>
      <c r="E716" s="2" t="s">
        <v>806</v>
      </c>
      <c r="F716" s="2" t="s">
        <v>812</v>
      </c>
      <c r="G716" s="2" t="s">
        <v>814</v>
      </c>
      <c r="H716" s="2" t="s">
        <v>818</v>
      </c>
      <c r="I716" s="2" t="b">
        <v>0</v>
      </c>
      <c r="K716" s="2">
        <v>91.3</v>
      </c>
      <c r="L716" s="5">
        <v>15823.75</v>
      </c>
      <c r="M716" s="6">
        <v>0.45400000000000001</v>
      </c>
      <c r="N716" s="5">
        <f>tblData[[#This Row],[Total_Charges_USD]]*tblData[[#This Row],[Quality_Score_Index]]</f>
        <v>7183.9825000000001</v>
      </c>
      <c r="O716" s="2">
        <v>67</v>
      </c>
      <c r="P716" s="2" t="s">
        <v>822</v>
      </c>
      <c r="Q716" s="4">
        <f>IF(AND(tblData[[#This Row],[Readmitted_Flag]]=TRUE,tblData[[#This Row],[Days_to_Readmission]]&lt;=30),1,0)</f>
        <v>0</v>
      </c>
    </row>
    <row r="717" spans="1:17" x14ac:dyDescent="0.4">
      <c r="A717" s="2" t="s">
        <v>715</v>
      </c>
      <c r="B717" s="3">
        <v>45570</v>
      </c>
      <c r="C717" s="3">
        <v>45573</v>
      </c>
      <c r="D717" s="4">
        <f>tblData[[#This Row],[Discharge_Date]]-tblData[[#This Row],[Admission_Date]]</f>
        <v>3</v>
      </c>
      <c r="E717" s="2" t="s">
        <v>800</v>
      </c>
      <c r="F717" s="2" t="s">
        <v>807</v>
      </c>
      <c r="G717" s="2" t="s">
        <v>813</v>
      </c>
      <c r="H717" s="2" t="s">
        <v>820</v>
      </c>
      <c r="I717" s="2" t="b">
        <v>0</v>
      </c>
      <c r="K717" s="2">
        <v>79.3</v>
      </c>
      <c r="L717" s="5">
        <v>9211.2099999999991</v>
      </c>
      <c r="M717" s="6">
        <v>0.68</v>
      </c>
      <c r="N717" s="5">
        <f>tblData[[#This Row],[Total_Charges_USD]]*tblData[[#This Row],[Quality_Score_Index]]</f>
        <v>6263.6228000000001</v>
      </c>
      <c r="O717" s="2">
        <v>58</v>
      </c>
      <c r="P717" s="2" t="s">
        <v>822</v>
      </c>
      <c r="Q717" s="4">
        <f>IF(AND(tblData[[#This Row],[Readmitted_Flag]]=TRUE,tblData[[#This Row],[Days_to_Readmission]]&lt;=30),1,0)</f>
        <v>0</v>
      </c>
    </row>
    <row r="718" spans="1:17" x14ac:dyDescent="0.4">
      <c r="A718" s="2" t="s">
        <v>716</v>
      </c>
      <c r="B718" s="3">
        <v>45225</v>
      </c>
      <c r="C718" s="3">
        <v>45232</v>
      </c>
      <c r="D718" s="4">
        <f>tblData[[#This Row],[Discharge_Date]]-tblData[[#This Row],[Admission_Date]]</f>
        <v>7</v>
      </c>
      <c r="E718" s="2" t="s">
        <v>803</v>
      </c>
      <c r="F718" s="2" t="s">
        <v>807</v>
      </c>
      <c r="G718" s="2" t="s">
        <v>813</v>
      </c>
      <c r="H718" s="2" t="s">
        <v>818</v>
      </c>
      <c r="I718" s="2" t="b">
        <v>0</v>
      </c>
      <c r="K718" s="2">
        <v>100</v>
      </c>
      <c r="L718" s="5">
        <v>21705.62</v>
      </c>
      <c r="M718" s="6">
        <v>0.41499999999999998</v>
      </c>
      <c r="N718" s="5">
        <f>tblData[[#This Row],[Total_Charges_USD]]*tblData[[#This Row],[Quality_Score_Index]]</f>
        <v>9007.8323</v>
      </c>
      <c r="O718" s="2">
        <v>52</v>
      </c>
      <c r="P718" s="2" t="s">
        <v>822</v>
      </c>
      <c r="Q718" s="4">
        <f>IF(AND(tblData[[#This Row],[Readmitted_Flag]]=TRUE,tblData[[#This Row],[Days_to_Readmission]]&lt;=30),1,0)</f>
        <v>0</v>
      </c>
    </row>
    <row r="719" spans="1:17" x14ac:dyDescent="0.4">
      <c r="A719" s="2" t="s">
        <v>717</v>
      </c>
      <c r="B719" s="3">
        <v>44971</v>
      </c>
      <c r="C719" s="3">
        <v>44976</v>
      </c>
      <c r="D719" s="4">
        <f>tblData[[#This Row],[Discharge_Date]]-tblData[[#This Row],[Admission_Date]]</f>
        <v>5</v>
      </c>
      <c r="E719" s="2" t="s">
        <v>803</v>
      </c>
      <c r="F719" s="2" t="s">
        <v>812</v>
      </c>
      <c r="G719" s="2" t="s">
        <v>814</v>
      </c>
      <c r="H719" s="2" t="s">
        <v>820</v>
      </c>
      <c r="I719" s="2" t="b">
        <v>0</v>
      </c>
      <c r="K719" s="2">
        <v>88.8</v>
      </c>
      <c r="L719" s="5">
        <v>11235.28</v>
      </c>
      <c r="M719" s="6">
        <v>0.38800000000000001</v>
      </c>
      <c r="N719" s="5">
        <f>tblData[[#This Row],[Total_Charges_USD]]*tblData[[#This Row],[Quality_Score_Index]]</f>
        <v>4359.2886400000007</v>
      </c>
      <c r="O719" s="2">
        <v>40</v>
      </c>
      <c r="P719" s="2" t="s">
        <v>822</v>
      </c>
      <c r="Q719" s="4">
        <f>IF(AND(tblData[[#This Row],[Readmitted_Flag]]=TRUE,tblData[[#This Row],[Days_to_Readmission]]&lt;=30),1,0)</f>
        <v>0</v>
      </c>
    </row>
    <row r="720" spans="1:17" x14ac:dyDescent="0.4">
      <c r="A720" s="2" t="s">
        <v>718</v>
      </c>
      <c r="B720" s="3">
        <v>44973</v>
      </c>
      <c r="C720" s="3">
        <v>44979</v>
      </c>
      <c r="D720" s="4">
        <f>tblData[[#This Row],[Discharge_Date]]-tblData[[#This Row],[Admission_Date]]</f>
        <v>6</v>
      </c>
      <c r="E720" s="2" t="s">
        <v>806</v>
      </c>
      <c r="F720" s="2" t="s">
        <v>810</v>
      </c>
      <c r="G720" s="2" t="s">
        <v>814</v>
      </c>
      <c r="H720" s="2" t="s">
        <v>818</v>
      </c>
      <c r="I720" s="2" t="b">
        <v>0</v>
      </c>
      <c r="K720" s="2">
        <v>85.4</v>
      </c>
      <c r="L720" s="5">
        <v>23955.01</v>
      </c>
      <c r="M720" s="6">
        <v>0.35099999999999998</v>
      </c>
      <c r="N720" s="5">
        <f>tblData[[#This Row],[Total_Charges_USD]]*tblData[[#This Row],[Quality_Score_Index]]</f>
        <v>8408.2085099999986</v>
      </c>
      <c r="O720" s="2">
        <v>76</v>
      </c>
      <c r="P720" s="2" t="s">
        <v>822</v>
      </c>
      <c r="Q720" s="4">
        <f>IF(AND(tblData[[#This Row],[Readmitted_Flag]]=TRUE,tblData[[#This Row],[Days_to_Readmission]]&lt;=30),1,0)</f>
        <v>0</v>
      </c>
    </row>
    <row r="721" spans="1:17" x14ac:dyDescent="0.4">
      <c r="A721" s="2" t="s">
        <v>719</v>
      </c>
      <c r="B721" s="3">
        <v>45426</v>
      </c>
      <c r="C721" s="3">
        <v>45428</v>
      </c>
      <c r="D721" s="4">
        <f>tblData[[#This Row],[Discharge_Date]]-tblData[[#This Row],[Admission_Date]]</f>
        <v>2</v>
      </c>
      <c r="E721" s="2" t="s">
        <v>804</v>
      </c>
      <c r="F721" s="2" t="s">
        <v>810</v>
      </c>
      <c r="G721" s="2" t="s">
        <v>816</v>
      </c>
      <c r="H721" s="2" t="s">
        <v>819</v>
      </c>
      <c r="I721" s="2" t="b">
        <v>1</v>
      </c>
      <c r="J721" s="2">
        <v>21</v>
      </c>
      <c r="K721" s="2">
        <v>78.5</v>
      </c>
      <c r="L721" s="5">
        <v>24836.01</v>
      </c>
      <c r="M721" s="6">
        <v>0.40500000000000003</v>
      </c>
      <c r="N721" s="5">
        <f>tblData[[#This Row],[Total_Charges_USD]]*tblData[[#This Row],[Quality_Score_Index]]</f>
        <v>10058.584049999999</v>
      </c>
      <c r="O721" s="2">
        <v>53</v>
      </c>
      <c r="P721" s="2" t="s">
        <v>823</v>
      </c>
      <c r="Q721" s="4">
        <f>IF(AND(tblData[[#This Row],[Readmitted_Flag]]=TRUE,tblData[[#This Row],[Days_to_Readmission]]&lt;=30),1,0)</f>
        <v>1</v>
      </c>
    </row>
    <row r="722" spans="1:17" x14ac:dyDescent="0.4">
      <c r="A722" s="2" t="s">
        <v>720</v>
      </c>
      <c r="B722" s="3">
        <v>45254</v>
      </c>
      <c r="C722" s="3">
        <v>45260</v>
      </c>
      <c r="D722" s="4">
        <f>tblData[[#This Row],[Discharge_Date]]-tblData[[#This Row],[Admission_Date]]</f>
        <v>6</v>
      </c>
      <c r="E722" s="2" t="s">
        <v>803</v>
      </c>
      <c r="F722" s="2" t="s">
        <v>811</v>
      </c>
      <c r="G722" s="2" t="s">
        <v>814</v>
      </c>
      <c r="H722" s="2" t="s">
        <v>818</v>
      </c>
      <c r="I722" s="2" t="b">
        <v>1</v>
      </c>
      <c r="J722" s="2">
        <v>30</v>
      </c>
      <c r="K722" s="2">
        <v>100</v>
      </c>
      <c r="L722" s="5">
        <v>15952.15</v>
      </c>
      <c r="M722" s="6">
        <v>0.63700000000000001</v>
      </c>
      <c r="N722" s="5">
        <f>tblData[[#This Row],[Total_Charges_USD]]*tblData[[#This Row],[Quality_Score_Index]]</f>
        <v>10161.519549999999</v>
      </c>
      <c r="O722" s="2">
        <v>40</v>
      </c>
      <c r="P722" s="2" t="s">
        <v>823</v>
      </c>
      <c r="Q722" s="4">
        <f>IF(AND(tblData[[#This Row],[Readmitted_Flag]]=TRUE,tblData[[#This Row],[Days_to_Readmission]]&lt;=30),1,0)</f>
        <v>1</v>
      </c>
    </row>
    <row r="723" spans="1:17" x14ac:dyDescent="0.4">
      <c r="A723" s="2" t="s">
        <v>721</v>
      </c>
      <c r="B723" s="3">
        <v>45152</v>
      </c>
      <c r="C723" s="3">
        <v>45160</v>
      </c>
      <c r="D723" s="4">
        <f>tblData[[#This Row],[Discharge_Date]]-tblData[[#This Row],[Admission_Date]]</f>
        <v>8</v>
      </c>
      <c r="E723" s="2" t="s">
        <v>806</v>
      </c>
      <c r="F723" s="2" t="s">
        <v>812</v>
      </c>
      <c r="G723" s="2" t="s">
        <v>814</v>
      </c>
      <c r="H723" s="2" t="s">
        <v>818</v>
      </c>
      <c r="I723" s="2" t="b">
        <v>0</v>
      </c>
      <c r="K723" s="2">
        <v>96.6</v>
      </c>
      <c r="L723" s="5">
        <v>18846.669999999998</v>
      </c>
      <c r="M723" s="6">
        <v>0.49299999999999999</v>
      </c>
      <c r="N723" s="5">
        <f>tblData[[#This Row],[Total_Charges_USD]]*tblData[[#This Row],[Quality_Score_Index]]</f>
        <v>9291.4083099999989</v>
      </c>
      <c r="O723" s="2">
        <v>69</v>
      </c>
      <c r="P723" s="2" t="s">
        <v>823</v>
      </c>
      <c r="Q723" s="4">
        <f>IF(AND(tblData[[#This Row],[Readmitted_Flag]]=TRUE,tblData[[#This Row],[Days_to_Readmission]]&lt;=30),1,0)</f>
        <v>0</v>
      </c>
    </row>
    <row r="724" spans="1:17" x14ac:dyDescent="0.4">
      <c r="A724" s="2" t="s">
        <v>722</v>
      </c>
      <c r="B724" s="3">
        <v>45415</v>
      </c>
      <c r="C724" s="3">
        <v>45425</v>
      </c>
      <c r="D724" s="4">
        <f>tblData[[#This Row],[Discharge_Date]]-tblData[[#This Row],[Admission_Date]]</f>
        <v>10</v>
      </c>
      <c r="E724" s="2" t="s">
        <v>803</v>
      </c>
      <c r="F724" s="2" t="s">
        <v>808</v>
      </c>
      <c r="G724" s="2" t="s">
        <v>814</v>
      </c>
      <c r="H724" s="2" t="s">
        <v>819</v>
      </c>
      <c r="I724" s="2" t="b">
        <v>0</v>
      </c>
      <c r="K724" s="2">
        <v>83.7</v>
      </c>
      <c r="L724" s="5">
        <v>34154.07</v>
      </c>
      <c r="M724" s="6">
        <v>0.58599999999999997</v>
      </c>
      <c r="N724" s="5">
        <f>tblData[[#This Row],[Total_Charges_USD]]*tblData[[#This Row],[Quality_Score_Index]]</f>
        <v>20014.285019999999</v>
      </c>
      <c r="O724" s="2">
        <v>74</v>
      </c>
      <c r="P724" s="2" t="s">
        <v>823</v>
      </c>
      <c r="Q724" s="4">
        <f>IF(AND(tblData[[#This Row],[Readmitted_Flag]]=TRUE,tblData[[#This Row],[Days_to_Readmission]]&lt;=30),1,0)</f>
        <v>0</v>
      </c>
    </row>
    <row r="725" spans="1:17" x14ac:dyDescent="0.4">
      <c r="A725" s="2" t="s">
        <v>723</v>
      </c>
      <c r="B725" s="3">
        <v>45416</v>
      </c>
      <c r="C725" s="3">
        <v>45418</v>
      </c>
      <c r="D725" s="4">
        <f>tblData[[#This Row],[Discharge_Date]]-tblData[[#This Row],[Admission_Date]]</f>
        <v>2</v>
      </c>
      <c r="E725" s="2" t="s">
        <v>804</v>
      </c>
      <c r="F725" s="2" t="s">
        <v>808</v>
      </c>
      <c r="G725" s="2" t="s">
        <v>814</v>
      </c>
      <c r="H725" s="2" t="s">
        <v>819</v>
      </c>
      <c r="I725" s="2" t="b">
        <v>0</v>
      </c>
      <c r="K725" s="2">
        <v>90.3</v>
      </c>
      <c r="L725" s="5">
        <v>13055.61</v>
      </c>
      <c r="M725" s="6">
        <v>0.56899999999999995</v>
      </c>
      <c r="N725" s="5">
        <f>tblData[[#This Row],[Total_Charges_USD]]*tblData[[#This Row],[Quality_Score_Index]]</f>
        <v>7428.6420899999994</v>
      </c>
      <c r="O725" s="2">
        <v>62</v>
      </c>
      <c r="P725" s="2" t="s">
        <v>822</v>
      </c>
      <c r="Q725" s="4">
        <f>IF(AND(tblData[[#This Row],[Readmitted_Flag]]=TRUE,tblData[[#This Row],[Days_to_Readmission]]&lt;=30),1,0)</f>
        <v>0</v>
      </c>
    </row>
    <row r="726" spans="1:17" x14ac:dyDescent="0.4">
      <c r="A726" s="2" t="s">
        <v>724</v>
      </c>
      <c r="B726" s="3">
        <v>45643</v>
      </c>
      <c r="C726" s="3">
        <v>45655</v>
      </c>
      <c r="D726" s="4">
        <f>tblData[[#This Row],[Discharge_Date]]-tblData[[#This Row],[Admission_Date]]</f>
        <v>12</v>
      </c>
      <c r="E726" s="2" t="s">
        <v>803</v>
      </c>
      <c r="F726" s="2" t="s">
        <v>809</v>
      </c>
      <c r="G726" s="2" t="s">
        <v>814</v>
      </c>
      <c r="H726" s="2" t="s">
        <v>818</v>
      </c>
      <c r="I726" s="2" t="b">
        <v>0</v>
      </c>
      <c r="K726" s="2">
        <v>82.6</v>
      </c>
      <c r="L726" s="5">
        <v>7023.67</v>
      </c>
      <c r="M726" s="6">
        <v>0.69899999999999995</v>
      </c>
      <c r="N726" s="5">
        <f>tblData[[#This Row],[Total_Charges_USD]]*tblData[[#This Row],[Quality_Score_Index]]</f>
        <v>4909.5453299999999</v>
      </c>
      <c r="O726" s="2">
        <v>59</v>
      </c>
      <c r="P726" s="2" t="s">
        <v>823</v>
      </c>
      <c r="Q726" s="4">
        <f>IF(AND(tblData[[#This Row],[Readmitted_Flag]]=TRUE,tblData[[#This Row],[Days_to_Readmission]]&lt;=30),1,0)</f>
        <v>0</v>
      </c>
    </row>
    <row r="727" spans="1:17" x14ac:dyDescent="0.4">
      <c r="A727" s="2" t="s">
        <v>725</v>
      </c>
      <c r="B727" s="3">
        <v>45540</v>
      </c>
      <c r="C727" s="3">
        <v>45547</v>
      </c>
      <c r="D727" s="4">
        <f>tblData[[#This Row],[Discharge_Date]]-tblData[[#This Row],[Admission_Date]]</f>
        <v>7</v>
      </c>
      <c r="E727" s="2" t="s">
        <v>801</v>
      </c>
      <c r="F727" s="2" t="s">
        <v>812</v>
      </c>
      <c r="G727" s="2" t="s">
        <v>814</v>
      </c>
      <c r="H727" s="2" t="s">
        <v>820</v>
      </c>
      <c r="I727" s="2" t="b">
        <v>0</v>
      </c>
      <c r="K727" s="2">
        <v>93</v>
      </c>
      <c r="L727" s="5">
        <v>15467.52</v>
      </c>
      <c r="M727" s="6">
        <v>0.44700000000000001</v>
      </c>
      <c r="N727" s="5">
        <f>tblData[[#This Row],[Total_Charges_USD]]*tblData[[#This Row],[Quality_Score_Index]]</f>
        <v>6913.9814400000005</v>
      </c>
      <c r="O727" s="2">
        <v>49</v>
      </c>
      <c r="P727" s="2" t="s">
        <v>822</v>
      </c>
      <c r="Q727" s="4">
        <f>IF(AND(tblData[[#This Row],[Readmitted_Flag]]=TRUE,tblData[[#This Row],[Days_to_Readmission]]&lt;=30),1,0)</f>
        <v>0</v>
      </c>
    </row>
    <row r="728" spans="1:17" x14ac:dyDescent="0.4">
      <c r="A728" s="2" t="s">
        <v>726</v>
      </c>
      <c r="B728" s="3">
        <v>45118</v>
      </c>
      <c r="C728" s="3">
        <v>45120</v>
      </c>
      <c r="D728" s="4">
        <f>tblData[[#This Row],[Discharge_Date]]-tblData[[#This Row],[Admission_Date]]</f>
        <v>2</v>
      </c>
      <c r="E728" s="2" t="s">
        <v>802</v>
      </c>
      <c r="F728" s="2" t="s">
        <v>807</v>
      </c>
      <c r="G728" s="2" t="s">
        <v>814</v>
      </c>
      <c r="H728" s="2" t="s">
        <v>819</v>
      </c>
      <c r="I728" s="2" t="b">
        <v>0</v>
      </c>
      <c r="K728" s="2">
        <v>93.7</v>
      </c>
      <c r="L728" s="5">
        <v>27192.71</v>
      </c>
      <c r="M728" s="6">
        <v>0.69899999999999995</v>
      </c>
      <c r="N728" s="5">
        <f>tblData[[#This Row],[Total_Charges_USD]]*tblData[[#This Row],[Quality_Score_Index]]</f>
        <v>19007.704289999998</v>
      </c>
      <c r="O728" s="2">
        <v>30</v>
      </c>
      <c r="P728" s="2" t="s">
        <v>823</v>
      </c>
      <c r="Q728" s="4">
        <f>IF(AND(tblData[[#This Row],[Readmitted_Flag]]=TRUE,tblData[[#This Row],[Days_to_Readmission]]&lt;=30),1,0)</f>
        <v>0</v>
      </c>
    </row>
    <row r="729" spans="1:17" x14ac:dyDescent="0.4">
      <c r="A729" s="2" t="s">
        <v>727</v>
      </c>
      <c r="B729" s="3">
        <v>45048</v>
      </c>
      <c r="C729" s="3">
        <v>45055</v>
      </c>
      <c r="D729" s="4">
        <f>tblData[[#This Row],[Discharge_Date]]-tblData[[#This Row],[Admission_Date]]</f>
        <v>7</v>
      </c>
      <c r="E729" s="2" t="s">
        <v>804</v>
      </c>
      <c r="F729" s="2" t="s">
        <v>808</v>
      </c>
      <c r="G729" s="2" t="s">
        <v>813</v>
      </c>
      <c r="H729" s="2" t="s">
        <v>818</v>
      </c>
      <c r="I729" s="2" t="b">
        <v>1</v>
      </c>
      <c r="J729" s="2">
        <v>60</v>
      </c>
      <c r="K729" s="2">
        <v>84.8</v>
      </c>
      <c r="L729" s="5">
        <v>9974.6299999999992</v>
      </c>
      <c r="M729" s="6">
        <v>0.57899999999999996</v>
      </c>
      <c r="N729" s="5">
        <f>tblData[[#This Row],[Total_Charges_USD]]*tblData[[#This Row],[Quality_Score_Index]]</f>
        <v>5775.3107699999991</v>
      </c>
      <c r="O729" s="2">
        <v>72</v>
      </c>
      <c r="P729" s="2" t="s">
        <v>822</v>
      </c>
      <c r="Q729" s="4">
        <f>IF(AND(tblData[[#This Row],[Readmitted_Flag]]=TRUE,tblData[[#This Row],[Days_to_Readmission]]&lt;=30),1,0)</f>
        <v>0</v>
      </c>
    </row>
    <row r="730" spans="1:17" x14ac:dyDescent="0.4">
      <c r="A730" s="2" t="s">
        <v>728</v>
      </c>
      <c r="B730" s="3">
        <v>45097</v>
      </c>
      <c r="C730" s="3">
        <v>45109</v>
      </c>
      <c r="D730" s="4">
        <f>tblData[[#This Row],[Discharge_Date]]-tblData[[#This Row],[Admission_Date]]</f>
        <v>12</v>
      </c>
      <c r="E730" s="2" t="s">
        <v>803</v>
      </c>
      <c r="F730" s="2" t="s">
        <v>809</v>
      </c>
      <c r="G730" s="2" t="s">
        <v>814</v>
      </c>
      <c r="H730" s="2" t="s">
        <v>820</v>
      </c>
      <c r="I730" s="2" t="b">
        <v>0</v>
      </c>
      <c r="K730" s="2">
        <v>79.3</v>
      </c>
      <c r="L730" s="5">
        <v>11463.2</v>
      </c>
      <c r="M730" s="6">
        <v>0.39800000000000002</v>
      </c>
      <c r="N730" s="5">
        <f>tblData[[#This Row],[Total_Charges_USD]]*tblData[[#This Row],[Quality_Score_Index]]</f>
        <v>4562.3536000000004</v>
      </c>
      <c r="O730" s="2">
        <v>78</v>
      </c>
      <c r="P730" s="2" t="s">
        <v>823</v>
      </c>
      <c r="Q730" s="4">
        <f>IF(AND(tblData[[#This Row],[Readmitted_Flag]]=TRUE,tblData[[#This Row],[Days_to_Readmission]]&lt;=30),1,0)</f>
        <v>0</v>
      </c>
    </row>
    <row r="731" spans="1:17" x14ac:dyDescent="0.4">
      <c r="A731" s="2" t="s">
        <v>729</v>
      </c>
      <c r="B731" s="3">
        <v>45204</v>
      </c>
      <c r="C731" s="3">
        <v>45206</v>
      </c>
      <c r="D731" s="4">
        <f>tblData[[#This Row],[Discharge_Date]]-tblData[[#This Row],[Admission_Date]]</f>
        <v>2</v>
      </c>
      <c r="E731" s="2" t="s">
        <v>800</v>
      </c>
      <c r="F731" s="2" t="s">
        <v>812</v>
      </c>
      <c r="G731" s="2" t="s">
        <v>814</v>
      </c>
      <c r="H731" s="2" t="s">
        <v>820</v>
      </c>
      <c r="I731" s="2" t="b">
        <v>0</v>
      </c>
      <c r="K731" s="2">
        <v>68.099999999999994</v>
      </c>
      <c r="L731" s="5">
        <v>23279.99</v>
      </c>
      <c r="M731" s="6">
        <v>0.626</v>
      </c>
      <c r="N731" s="5">
        <f>tblData[[#This Row],[Total_Charges_USD]]*tblData[[#This Row],[Quality_Score_Index]]</f>
        <v>14573.273740000001</v>
      </c>
      <c r="O731" s="2">
        <v>76</v>
      </c>
      <c r="P731" s="2" t="s">
        <v>822</v>
      </c>
      <c r="Q731" s="4">
        <f>IF(AND(tblData[[#This Row],[Readmitted_Flag]]=TRUE,tblData[[#This Row],[Days_to_Readmission]]&lt;=30),1,0)</f>
        <v>0</v>
      </c>
    </row>
    <row r="732" spans="1:17" x14ac:dyDescent="0.4">
      <c r="A732" s="2" t="s">
        <v>730</v>
      </c>
      <c r="B732" s="3">
        <v>45588</v>
      </c>
      <c r="C732" s="3">
        <v>45594</v>
      </c>
      <c r="D732" s="4">
        <f>tblData[[#This Row],[Discharge_Date]]-tblData[[#This Row],[Admission_Date]]</f>
        <v>6</v>
      </c>
      <c r="E732" s="2" t="s">
        <v>806</v>
      </c>
      <c r="F732" s="2" t="s">
        <v>812</v>
      </c>
      <c r="G732" s="2" t="s">
        <v>814</v>
      </c>
      <c r="H732" s="2" t="s">
        <v>818</v>
      </c>
      <c r="I732" s="2" t="b">
        <v>1</v>
      </c>
      <c r="J732" s="2">
        <v>30</v>
      </c>
      <c r="K732" s="2">
        <v>77.900000000000006</v>
      </c>
      <c r="L732" s="5">
        <v>22046.99</v>
      </c>
      <c r="M732" s="6">
        <v>0.36499999999999999</v>
      </c>
      <c r="N732" s="5">
        <f>tblData[[#This Row],[Total_Charges_USD]]*tblData[[#This Row],[Quality_Score_Index]]</f>
        <v>8047.1513500000001</v>
      </c>
      <c r="O732" s="2">
        <v>95</v>
      </c>
      <c r="P732" s="2" t="s">
        <v>823</v>
      </c>
      <c r="Q732" s="4">
        <f>IF(AND(tblData[[#This Row],[Readmitted_Flag]]=TRUE,tblData[[#This Row],[Days_to_Readmission]]&lt;=30),1,0)</f>
        <v>1</v>
      </c>
    </row>
    <row r="733" spans="1:17" x14ac:dyDescent="0.4">
      <c r="A733" s="2" t="s">
        <v>731</v>
      </c>
      <c r="B733" s="3">
        <v>45605</v>
      </c>
      <c r="C733" s="3">
        <v>45607</v>
      </c>
      <c r="D733" s="4">
        <f>tblData[[#This Row],[Discharge_Date]]-tblData[[#This Row],[Admission_Date]]</f>
        <v>2</v>
      </c>
      <c r="E733" s="2" t="s">
        <v>803</v>
      </c>
      <c r="F733" s="2" t="s">
        <v>812</v>
      </c>
      <c r="G733" s="2" t="s">
        <v>813</v>
      </c>
      <c r="H733" s="2" t="s">
        <v>818</v>
      </c>
      <c r="I733" s="2" t="b">
        <v>0</v>
      </c>
      <c r="K733" s="2">
        <v>91.3</v>
      </c>
      <c r="L733" s="5">
        <v>18351.43</v>
      </c>
      <c r="M733" s="6">
        <v>0.39900000000000002</v>
      </c>
      <c r="N733" s="5">
        <f>tblData[[#This Row],[Total_Charges_USD]]*tblData[[#This Row],[Quality_Score_Index]]</f>
        <v>7322.2205700000004</v>
      </c>
      <c r="O733" s="2">
        <v>52</v>
      </c>
      <c r="P733" s="2" t="s">
        <v>823</v>
      </c>
      <c r="Q733" s="4">
        <f>IF(AND(tblData[[#This Row],[Readmitted_Flag]]=TRUE,tblData[[#This Row],[Days_to_Readmission]]&lt;=30),1,0)</f>
        <v>0</v>
      </c>
    </row>
    <row r="734" spans="1:17" x14ac:dyDescent="0.4">
      <c r="A734" s="2" t="s">
        <v>732</v>
      </c>
      <c r="B734" s="3">
        <v>45052</v>
      </c>
      <c r="C734" s="3">
        <v>45054</v>
      </c>
      <c r="D734" s="4">
        <f>tblData[[#This Row],[Discharge_Date]]-tblData[[#This Row],[Admission_Date]]</f>
        <v>2</v>
      </c>
      <c r="E734" s="2" t="s">
        <v>802</v>
      </c>
      <c r="F734" s="2" t="s">
        <v>812</v>
      </c>
      <c r="G734" s="2" t="s">
        <v>814</v>
      </c>
      <c r="H734" s="2" t="s">
        <v>820</v>
      </c>
      <c r="I734" s="2" t="b">
        <v>0</v>
      </c>
      <c r="K734" s="2">
        <v>86.8</v>
      </c>
      <c r="L734" s="5">
        <v>29980.89</v>
      </c>
      <c r="M734" s="6">
        <v>0.60399999999999998</v>
      </c>
      <c r="N734" s="5">
        <f>tblData[[#This Row],[Total_Charges_USD]]*tblData[[#This Row],[Quality_Score_Index]]</f>
        <v>18108.457559999999</v>
      </c>
      <c r="O734" s="2">
        <v>72</v>
      </c>
      <c r="P734" s="2" t="s">
        <v>823</v>
      </c>
      <c r="Q734" s="4">
        <f>IF(AND(tblData[[#This Row],[Readmitted_Flag]]=TRUE,tblData[[#This Row],[Days_to_Readmission]]&lt;=30),1,0)</f>
        <v>0</v>
      </c>
    </row>
    <row r="735" spans="1:17" x14ac:dyDescent="0.4">
      <c r="A735" s="2" t="s">
        <v>733</v>
      </c>
      <c r="B735" s="3">
        <v>45645</v>
      </c>
      <c r="C735" s="3">
        <v>45649</v>
      </c>
      <c r="D735" s="4">
        <f>tblData[[#This Row],[Discharge_Date]]-tblData[[#This Row],[Admission_Date]]</f>
        <v>4</v>
      </c>
      <c r="E735" s="2" t="s">
        <v>805</v>
      </c>
      <c r="F735" s="2" t="s">
        <v>810</v>
      </c>
      <c r="G735" s="2" t="s">
        <v>814</v>
      </c>
      <c r="H735" s="2" t="s">
        <v>820</v>
      </c>
      <c r="I735" s="2" t="b">
        <v>0</v>
      </c>
      <c r="K735" s="2">
        <v>79.099999999999994</v>
      </c>
      <c r="L735" s="5">
        <v>7329.81</v>
      </c>
      <c r="M735" s="6">
        <v>0.67</v>
      </c>
      <c r="N735" s="5">
        <f>tblData[[#This Row],[Total_Charges_USD]]*tblData[[#This Row],[Quality_Score_Index]]</f>
        <v>4910.9727000000003</v>
      </c>
      <c r="O735" s="2">
        <v>49</v>
      </c>
      <c r="P735" s="2" t="s">
        <v>823</v>
      </c>
      <c r="Q735" s="4">
        <f>IF(AND(tblData[[#This Row],[Readmitted_Flag]]=TRUE,tblData[[#This Row],[Days_to_Readmission]]&lt;=30),1,0)</f>
        <v>0</v>
      </c>
    </row>
    <row r="736" spans="1:17" x14ac:dyDescent="0.4">
      <c r="A736" s="2" t="s">
        <v>734</v>
      </c>
      <c r="B736" s="3">
        <v>45649</v>
      </c>
      <c r="C736" s="3">
        <v>45656</v>
      </c>
      <c r="D736" s="4">
        <f>tblData[[#This Row],[Discharge_Date]]-tblData[[#This Row],[Admission_Date]]</f>
        <v>7</v>
      </c>
      <c r="E736" s="2" t="s">
        <v>804</v>
      </c>
      <c r="F736" s="2" t="s">
        <v>811</v>
      </c>
      <c r="G736" s="2" t="s">
        <v>815</v>
      </c>
      <c r="H736" s="2" t="s">
        <v>818</v>
      </c>
      <c r="I736" s="2" t="b">
        <v>0</v>
      </c>
      <c r="K736" s="2">
        <v>69.3</v>
      </c>
      <c r="L736" s="5">
        <v>14228.78</v>
      </c>
      <c r="M736" s="6">
        <v>0.59299999999999997</v>
      </c>
      <c r="N736" s="5">
        <f>tblData[[#This Row],[Total_Charges_USD]]*tblData[[#This Row],[Quality_Score_Index]]</f>
        <v>8437.6665400000002</v>
      </c>
      <c r="O736" s="2">
        <v>95</v>
      </c>
      <c r="P736" s="2" t="s">
        <v>822</v>
      </c>
      <c r="Q736" s="4">
        <f>IF(AND(tblData[[#This Row],[Readmitted_Flag]]=TRUE,tblData[[#This Row],[Days_to_Readmission]]&lt;=30),1,0)</f>
        <v>0</v>
      </c>
    </row>
    <row r="737" spans="1:17" x14ac:dyDescent="0.4">
      <c r="A737" s="2" t="s">
        <v>735</v>
      </c>
      <c r="B737" s="3">
        <v>44954</v>
      </c>
      <c r="C737" s="3">
        <v>44958</v>
      </c>
      <c r="D737" s="4">
        <f>tblData[[#This Row],[Discharge_Date]]-tblData[[#This Row],[Admission_Date]]</f>
        <v>4</v>
      </c>
      <c r="E737" s="2" t="s">
        <v>801</v>
      </c>
      <c r="F737" s="2" t="s">
        <v>811</v>
      </c>
      <c r="G737" s="2" t="s">
        <v>814</v>
      </c>
      <c r="H737" s="2" t="s">
        <v>820</v>
      </c>
      <c r="I737" s="2" t="b">
        <v>0</v>
      </c>
      <c r="K737" s="2">
        <v>83.6</v>
      </c>
      <c r="L737" s="5">
        <v>9798.17</v>
      </c>
      <c r="M737" s="6">
        <v>0.45800000000000002</v>
      </c>
      <c r="N737" s="5">
        <f>tblData[[#This Row],[Total_Charges_USD]]*tblData[[#This Row],[Quality_Score_Index]]</f>
        <v>4487.5618599999998</v>
      </c>
      <c r="O737" s="2">
        <v>51</v>
      </c>
      <c r="P737" s="2" t="s">
        <v>822</v>
      </c>
      <c r="Q737" s="4">
        <f>IF(AND(tblData[[#This Row],[Readmitted_Flag]]=TRUE,tblData[[#This Row],[Days_to_Readmission]]&lt;=30),1,0)</f>
        <v>0</v>
      </c>
    </row>
    <row r="738" spans="1:17" x14ac:dyDescent="0.4">
      <c r="A738" s="2" t="s">
        <v>736</v>
      </c>
      <c r="B738" s="3">
        <v>45061</v>
      </c>
      <c r="C738" s="3">
        <v>45068</v>
      </c>
      <c r="D738" s="4">
        <f>tblData[[#This Row],[Discharge_Date]]-tblData[[#This Row],[Admission_Date]]</f>
        <v>7</v>
      </c>
      <c r="E738" s="2" t="s">
        <v>801</v>
      </c>
      <c r="F738" s="2" t="s">
        <v>812</v>
      </c>
      <c r="G738" s="2" t="s">
        <v>814</v>
      </c>
      <c r="H738" s="2" t="s">
        <v>818</v>
      </c>
      <c r="I738" s="2" t="b">
        <v>0</v>
      </c>
      <c r="K738" s="2">
        <v>75.2</v>
      </c>
      <c r="L738" s="5">
        <v>30274.45</v>
      </c>
      <c r="M738" s="6">
        <v>0.54400000000000004</v>
      </c>
      <c r="N738" s="5">
        <f>tblData[[#This Row],[Total_Charges_USD]]*tblData[[#This Row],[Quality_Score_Index]]</f>
        <v>16469.300800000001</v>
      </c>
      <c r="O738" s="2">
        <v>55</v>
      </c>
      <c r="P738" s="2" t="s">
        <v>823</v>
      </c>
      <c r="Q738" s="4">
        <f>IF(AND(tblData[[#This Row],[Readmitted_Flag]]=TRUE,tblData[[#This Row],[Days_to_Readmission]]&lt;=30),1,0)</f>
        <v>0</v>
      </c>
    </row>
    <row r="739" spans="1:17" x14ac:dyDescent="0.4">
      <c r="A739" s="2" t="s">
        <v>737</v>
      </c>
      <c r="B739" s="3">
        <v>45190</v>
      </c>
      <c r="C739" s="3">
        <v>45204</v>
      </c>
      <c r="D739" s="4">
        <f>tblData[[#This Row],[Discharge_Date]]-tblData[[#This Row],[Admission_Date]]</f>
        <v>14</v>
      </c>
      <c r="E739" s="2" t="s">
        <v>801</v>
      </c>
      <c r="F739" s="2" t="s">
        <v>811</v>
      </c>
      <c r="G739" s="2" t="s">
        <v>817</v>
      </c>
      <c r="H739" s="2" t="s">
        <v>820</v>
      </c>
      <c r="I739" s="2" t="b">
        <v>1</v>
      </c>
      <c r="J739" s="2">
        <v>21</v>
      </c>
      <c r="K739" s="2">
        <v>88.5</v>
      </c>
      <c r="L739" s="5">
        <v>25063.45</v>
      </c>
      <c r="M739" s="6">
        <v>0.35399999999999998</v>
      </c>
      <c r="N739" s="5">
        <f>tblData[[#This Row],[Total_Charges_USD]]*tblData[[#This Row],[Quality_Score_Index]]</f>
        <v>8872.461299999999</v>
      </c>
      <c r="O739" s="2">
        <v>70</v>
      </c>
      <c r="P739" s="2" t="s">
        <v>823</v>
      </c>
      <c r="Q739" s="4">
        <f>IF(AND(tblData[[#This Row],[Readmitted_Flag]]=TRUE,tblData[[#This Row],[Days_to_Readmission]]&lt;=30),1,0)</f>
        <v>1</v>
      </c>
    </row>
    <row r="740" spans="1:17" x14ac:dyDescent="0.4">
      <c r="A740" s="2" t="s">
        <v>738</v>
      </c>
      <c r="B740" s="3">
        <v>44974</v>
      </c>
      <c r="C740" s="3">
        <v>44981</v>
      </c>
      <c r="D740" s="4">
        <f>tblData[[#This Row],[Discharge_Date]]-tblData[[#This Row],[Admission_Date]]</f>
        <v>7</v>
      </c>
      <c r="E740" s="2" t="s">
        <v>805</v>
      </c>
      <c r="F740" s="2" t="s">
        <v>811</v>
      </c>
      <c r="G740" s="2" t="s">
        <v>814</v>
      </c>
      <c r="H740" s="2" t="s">
        <v>820</v>
      </c>
      <c r="I740" s="2" t="b">
        <v>1</v>
      </c>
      <c r="J740" s="2">
        <v>14</v>
      </c>
      <c r="K740" s="2">
        <v>79.7</v>
      </c>
      <c r="L740" s="5">
        <v>9116.75</v>
      </c>
      <c r="M740" s="6">
        <v>0.376</v>
      </c>
      <c r="N740" s="5">
        <f>tblData[[#This Row],[Total_Charges_USD]]*tblData[[#This Row],[Quality_Score_Index]]</f>
        <v>3427.8980000000001</v>
      </c>
      <c r="O740" s="2">
        <v>53</v>
      </c>
      <c r="P740" s="2" t="s">
        <v>823</v>
      </c>
      <c r="Q740" s="4">
        <f>IF(AND(tblData[[#This Row],[Readmitted_Flag]]=TRUE,tblData[[#This Row],[Days_to_Readmission]]&lt;=30),1,0)</f>
        <v>1</v>
      </c>
    </row>
    <row r="741" spans="1:17" x14ac:dyDescent="0.4">
      <c r="A741" s="2" t="s">
        <v>739</v>
      </c>
      <c r="B741" s="3">
        <v>45106</v>
      </c>
      <c r="C741" s="3">
        <v>45111</v>
      </c>
      <c r="D741" s="4">
        <f>tblData[[#This Row],[Discharge_Date]]-tblData[[#This Row],[Admission_Date]]</f>
        <v>5</v>
      </c>
      <c r="E741" s="2" t="s">
        <v>801</v>
      </c>
      <c r="F741" s="2" t="s">
        <v>807</v>
      </c>
      <c r="G741" s="2" t="s">
        <v>814</v>
      </c>
      <c r="H741" s="2" t="s">
        <v>818</v>
      </c>
      <c r="I741" s="2" t="b">
        <v>0</v>
      </c>
      <c r="K741" s="2">
        <v>86.9</v>
      </c>
      <c r="L741" s="5">
        <v>4606</v>
      </c>
      <c r="M741" s="6">
        <v>0.42199999999999999</v>
      </c>
      <c r="N741" s="5">
        <f>tblData[[#This Row],[Total_Charges_USD]]*tblData[[#This Row],[Quality_Score_Index]]</f>
        <v>1943.732</v>
      </c>
      <c r="O741" s="2">
        <v>49</v>
      </c>
      <c r="P741" s="2" t="s">
        <v>823</v>
      </c>
      <c r="Q741" s="4">
        <f>IF(AND(tblData[[#This Row],[Readmitted_Flag]]=TRUE,tblData[[#This Row],[Days_to_Readmission]]&lt;=30),1,0)</f>
        <v>0</v>
      </c>
    </row>
    <row r="742" spans="1:17" x14ac:dyDescent="0.4">
      <c r="A742" s="2" t="s">
        <v>740</v>
      </c>
      <c r="B742" s="3">
        <v>45051</v>
      </c>
      <c r="C742" s="3">
        <v>45056</v>
      </c>
      <c r="D742" s="4">
        <f>tblData[[#This Row],[Discharge_Date]]-tblData[[#This Row],[Admission_Date]]</f>
        <v>5</v>
      </c>
      <c r="E742" s="2" t="s">
        <v>803</v>
      </c>
      <c r="F742" s="2" t="s">
        <v>809</v>
      </c>
      <c r="G742" s="2" t="s">
        <v>814</v>
      </c>
      <c r="H742" s="2" t="s">
        <v>820</v>
      </c>
      <c r="I742" s="2" t="b">
        <v>0</v>
      </c>
      <c r="K742" s="2">
        <v>94.6</v>
      </c>
      <c r="L742" s="5">
        <v>19014.919999999998</v>
      </c>
      <c r="M742" s="6">
        <v>0.67800000000000005</v>
      </c>
      <c r="N742" s="5">
        <f>tblData[[#This Row],[Total_Charges_USD]]*tblData[[#This Row],[Quality_Score_Index]]</f>
        <v>12892.115760000001</v>
      </c>
      <c r="O742" s="2">
        <v>69</v>
      </c>
      <c r="P742" s="2" t="s">
        <v>822</v>
      </c>
      <c r="Q742" s="4">
        <f>IF(AND(tblData[[#This Row],[Readmitted_Flag]]=TRUE,tblData[[#This Row],[Days_to_Readmission]]&lt;=30),1,0)</f>
        <v>0</v>
      </c>
    </row>
    <row r="743" spans="1:17" x14ac:dyDescent="0.4">
      <c r="A743" s="2" t="s">
        <v>741</v>
      </c>
      <c r="B743" s="3">
        <v>45281</v>
      </c>
      <c r="C743" s="3">
        <v>45284</v>
      </c>
      <c r="D743" s="4">
        <f>tblData[[#This Row],[Discharge_Date]]-tblData[[#This Row],[Admission_Date]]</f>
        <v>3</v>
      </c>
      <c r="E743" s="2" t="s">
        <v>802</v>
      </c>
      <c r="F743" s="2" t="s">
        <v>808</v>
      </c>
      <c r="G743" s="2" t="s">
        <v>816</v>
      </c>
      <c r="H743" s="2" t="s">
        <v>818</v>
      </c>
      <c r="I743" s="2" t="b">
        <v>0</v>
      </c>
      <c r="K743" s="2">
        <v>71.8</v>
      </c>
      <c r="L743" s="5">
        <v>36111.699999999997</v>
      </c>
      <c r="M743" s="6">
        <v>0.42399999999999999</v>
      </c>
      <c r="N743" s="5">
        <f>tblData[[#This Row],[Total_Charges_USD]]*tblData[[#This Row],[Quality_Score_Index]]</f>
        <v>15311.360799999999</v>
      </c>
      <c r="O743" s="2">
        <v>80</v>
      </c>
      <c r="P743" s="2" t="s">
        <v>822</v>
      </c>
      <c r="Q743" s="4">
        <f>IF(AND(tblData[[#This Row],[Readmitted_Flag]]=TRUE,tblData[[#This Row],[Days_to_Readmission]]&lt;=30),1,0)</f>
        <v>0</v>
      </c>
    </row>
    <row r="744" spans="1:17" x14ac:dyDescent="0.4">
      <c r="A744" s="2" t="s">
        <v>742</v>
      </c>
      <c r="B744" s="3">
        <v>44992</v>
      </c>
      <c r="C744" s="3">
        <v>44994</v>
      </c>
      <c r="D744" s="4">
        <f>tblData[[#This Row],[Discharge_Date]]-tblData[[#This Row],[Admission_Date]]</f>
        <v>2</v>
      </c>
      <c r="E744" s="2" t="s">
        <v>802</v>
      </c>
      <c r="F744" s="2" t="s">
        <v>807</v>
      </c>
      <c r="G744" s="2" t="s">
        <v>814</v>
      </c>
      <c r="H744" s="2" t="s">
        <v>821</v>
      </c>
      <c r="I744" s="2" t="b">
        <v>0</v>
      </c>
      <c r="K744" s="2">
        <v>83.4</v>
      </c>
      <c r="L744" s="5">
        <v>11007.91</v>
      </c>
      <c r="M744" s="6">
        <v>0.42299999999999999</v>
      </c>
      <c r="N744" s="5">
        <f>tblData[[#This Row],[Total_Charges_USD]]*tblData[[#This Row],[Quality_Score_Index]]</f>
        <v>4656.3459299999995</v>
      </c>
      <c r="O744" s="2">
        <v>72</v>
      </c>
      <c r="P744" s="2" t="s">
        <v>823</v>
      </c>
      <c r="Q744" s="4">
        <f>IF(AND(tblData[[#This Row],[Readmitted_Flag]]=TRUE,tblData[[#This Row],[Days_to_Readmission]]&lt;=30),1,0)</f>
        <v>0</v>
      </c>
    </row>
    <row r="745" spans="1:17" x14ac:dyDescent="0.4">
      <c r="A745" s="2" t="s">
        <v>743</v>
      </c>
      <c r="B745" s="3">
        <v>45038</v>
      </c>
      <c r="C745" s="3">
        <v>45040</v>
      </c>
      <c r="D745" s="4">
        <f>tblData[[#This Row],[Discharge_Date]]-tblData[[#This Row],[Admission_Date]]</f>
        <v>2</v>
      </c>
      <c r="E745" s="2" t="s">
        <v>801</v>
      </c>
      <c r="F745" s="2" t="s">
        <v>811</v>
      </c>
      <c r="G745" s="2" t="s">
        <v>816</v>
      </c>
      <c r="H745" s="2" t="s">
        <v>818</v>
      </c>
      <c r="I745" s="2" t="b">
        <v>0</v>
      </c>
      <c r="K745" s="2">
        <v>83</v>
      </c>
      <c r="L745" s="5">
        <v>39080.83</v>
      </c>
      <c r="M745" s="6">
        <v>0.623</v>
      </c>
      <c r="N745" s="5">
        <f>tblData[[#This Row],[Total_Charges_USD]]*tblData[[#This Row],[Quality_Score_Index]]</f>
        <v>24347.357090000001</v>
      </c>
      <c r="O745" s="2">
        <v>76</v>
      </c>
      <c r="P745" s="2" t="s">
        <v>822</v>
      </c>
      <c r="Q745" s="4">
        <f>IF(AND(tblData[[#This Row],[Readmitted_Flag]]=TRUE,tblData[[#This Row],[Days_to_Readmission]]&lt;=30),1,0)</f>
        <v>0</v>
      </c>
    </row>
    <row r="746" spans="1:17" x14ac:dyDescent="0.4">
      <c r="A746" s="2" t="s">
        <v>744</v>
      </c>
      <c r="B746" s="3">
        <v>45538</v>
      </c>
      <c r="C746" s="3">
        <v>45550</v>
      </c>
      <c r="D746" s="4">
        <f>tblData[[#This Row],[Discharge_Date]]-tblData[[#This Row],[Admission_Date]]</f>
        <v>12</v>
      </c>
      <c r="E746" s="2" t="s">
        <v>804</v>
      </c>
      <c r="F746" s="2" t="s">
        <v>808</v>
      </c>
      <c r="G746" s="2" t="s">
        <v>816</v>
      </c>
      <c r="H746" s="2" t="s">
        <v>818</v>
      </c>
      <c r="I746" s="2" t="b">
        <v>0</v>
      </c>
      <c r="K746" s="2">
        <v>83.4</v>
      </c>
      <c r="L746" s="5">
        <v>28323.16</v>
      </c>
      <c r="M746" s="6">
        <v>0.53</v>
      </c>
      <c r="N746" s="5">
        <f>tblData[[#This Row],[Total_Charges_USD]]*tblData[[#This Row],[Quality_Score_Index]]</f>
        <v>15011.274800000001</v>
      </c>
      <c r="O746" s="2">
        <v>69</v>
      </c>
      <c r="P746" s="2" t="s">
        <v>823</v>
      </c>
      <c r="Q746" s="4">
        <f>IF(AND(tblData[[#This Row],[Readmitted_Flag]]=TRUE,tblData[[#This Row],[Days_to_Readmission]]&lt;=30),1,0)</f>
        <v>0</v>
      </c>
    </row>
    <row r="747" spans="1:17" x14ac:dyDescent="0.4">
      <c r="A747" s="2" t="s">
        <v>745</v>
      </c>
      <c r="B747" s="3">
        <v>45586</v>
      </c>
      <c r="C747" s="3">
        <v>45591</v>
      </c>
      <c r="D747" s="4">
        <f>tblData[[#This Row],[Discharge_Date]]-tblData[[#This Row],[Admission_Date]]</f>
        <v>5</v>
      </c>
      <c r="E747" s="2" t="s">
        <v>806</v>
      </c>
      <c r="F747" s="2" t="s">
        <v>809</v>
      </c>
      <c r="G747" s="2" t="s">
        <v>813</v>
      </c>
      <c r="H747" s="2" t="s">
        <v>818</v>
      </c>
      <c r="I747" s="2" t="b">
        <v>0</v>
      </c>
      <c r="K747" s="2">
        <v>76.2</v>
      </c>
      <c r="L747" s="5">
        <v>33997.24</v>
      </c>
      <c r="M747" s="6">
        <v>0.66700000000000004</v>
      </c>
      <c r="N747" s="5">
        <f>tblData[[#This Row],[Total_Charges_USD]]*tblData[[#This Row],[Quality_Score_Index]]</f>
        <v>22676.159080000001</v>
      </c>
      <c r="O747" s="2">
        <v>28</v>
      </c>
      <c r="P747" s="2" t="s">
        <v>822</v>
      </c>
      <c r="Q747" s="4">
        <f>IF(AND(tblData[[#This Row],[Readmitted_Flag]]=TRUE,tblData[[#This Row],[Days_to_Readmission]]&lt;=30),1,0)</f>
        <v>0</v>
      </c>
    </row>
    <row r="748" spans="1:17" x14ac:dyDescent="0.4">
      <c r="A748" s="2" t="s">
        <v>746</v>
      </c>
      <c r="B748" s="3">
        <v>45404</v>
      </c>
      <c r="C748" s="3">
        <v>45410</v>
      </c>
      <c r="D748" s="4">
        <f>tblData[[#This Row],[Discharge_Date]]-tblData[[#This Row],[Admission_Date]]</f>
        <v>6</v>
      </c>
      <c r="E748" s="2" t="s">
        <v>806</v>
      </c>
      <c r="F748" s="2" t="s">
        <v>812</v>
      </c>
      <c r="G748" s="2" t="s">
        <v>816</v>
      </c>
      <c r="H748" s="2" t="s">
        <v>818</v>
      </c>
      <c r="I748" s="2" t="b">
        <v>0</v>
      </c>
      <c r="K748" s="2">
        <v>87.7</v>
      </c>
      <c r="L748" s="5">
        <v>32867.82</v>
      </c>
      <c r="M748" s="6">
        <v>0.69899999999999995</v>
      </c>
      <c r="N748" s="5">
        <f>tblData[[#This Row],[Total_Charges_USD]]*tblData[[#This Row],[Quality_Score_Index]]</f>
        <v>22974.606179999999</v>
      </c>
      <c r="O748" s="2">
        <v>70</v>
      </c>
      <c r="P748" s="2" t="s">
        <v>822</v>
      </c>
      <c r="Q748" s="4">
        <f>IF(AND(tblData[[#This Row],[Readmitted_Flag]]=TRUE,tblData[[#This Row],[Days_to_Readmission]]&lt;=30),1,0)</f>
        <v>0</v>
      </c>
    </row>
    <row r="749" spans="1:17" x14ac:dyDescent="0.4">
      <c r="A749" s="2" t="s">
        <v>747</v>
      </c>
      <c r="B749" s="3">
        <v>45225</v>
      </c>
      <c r="C749" s="3">
        <v>45231</v>
      </c>
      <c r="D749" s="4">
        <f>tblData[[#This Row],[Discharge_Date]]-tblData[[#This Row],[Admission_Date]]</f>
        <v>6</v>
      </c>
      <c r="E749" s="2" t="s">
        <v>802</v>
      </c>
      <c r="F749" s="2" t="s">
        <v>808</v>
      </c>
      <c r="G749" s="2" t="s">
        <v>817</v>
      </c>
      <c r="H749" s="2" t="s">
        <v>820</v>
      </c>
      <c r="I749" s="2" t="b">
        <v>0</v>
      </c>
      <c r="K749" s="2">
        <v>80.7</v>
      </c>
      <c r="L749" s="5">
        <v>38905.81</v>
      </c>
      <c r="M749" s="6">
        <v>0.496</v>
      </c>
      <c r="N749" s="5">
        <f>tblData[[#This Row],[Total_Charges_USD]]*tblData[[#This Row],[Quality_Score_Index]]</f>
        <v>19297.281759999998</v>
      </c>
      <c r="O749" s="2">
        <v>79</v>
      </c>
      <c r="P749" s="2" t="s">
        <v>823</v>
      </c>
      <c r="Q749" s="4">
        <f>IF(AND(tblData[[#This Row],[Readmitted_Flag]]=TRUE,tblData[[#This Row],[Days_to_Readmission]]&lt;=30),1,0)</f>
        <v>0</v>
      </c>
    </row>
    <row r="750" spans="1:17" x14ac:dyDescent="0.4">
      <c r="A750" s="2" t="s">
        <v>748</v>
      </c>
      <c r="B750" s="3">
        <v>45339</v>
      </c>
      <c r="C750" s="3">
        <v>45349</v>
      </c>
      <c r="D750" s="4">
        <f>tblData[[#This Row],[Discharge_Date]]-tblData[[#This Row],[Admission_Date]]</f>
        <v>10</v>
      </c>
      <c r="E750" s="2" t="s">
        <v>801</v>
      </c>
      <c r="F750" s="2" t="s">
        <v>812</v>
      </c>
      <c r="G750" s="2" t="s">
        <v>814</v>
      </c>
      <c r="H750" s="2" t="s">
        <v>818</v>
      </c>
      <c r="I750" s="2" t="b">
        <v>1</v>
      </c>
      <c r="J750" s="2">
        <v>45</v>
      </c>
      <c r="K750" s="2">
        <v>77.5</v>
      </c>
      <c r="L750" s="5">
        <v>36128.800000000003</v>
      </c>
      <c r="M750" s="6">
        <v>0.64200000000000002</v>
      </c>
      <c r="N750" s="5">
        <f>tblData[[#This Row],[Total_Charges_USD]]*tblData[[#This Row],[Quality_Score_Index]]</f>
        <v>23194.689600000002</v>
      </c>
      <c r="O750" s="2">
        <v>59</v>
      </c>
      <c r="P750" s="2" t="s">
        <v>823</v>
      </c>
      <c r="Q750" s="4">
        <f>IF(AND(tblData[[#This Row],[Readmitted_Flag]]=TRUE,tblData[[#This Row],[Days_to_Readmission]]&lt;=30),1,0)</f>
        <v>0</v>
      </c>
    </row>
    <row r="751" spans="1:17" x14ac:dyDescent="0.4">
      <c r="A751" s="2" t="s">
        <v>749</v>
      </c>
      <c r="B751" s="3">
        <v>45131</v>
      </c>
      <c r="C751" s="3">
        <v>45145</v>
      </c>
      <c r="D751" s="4">
        <f>tblData[[#This Row],[Discharge_Date]]-tblData[[#This Row],[Admission_Date]]</f>
        <v>14</v>
      </c>
      <c r="E751" s="2" t="s">
        <v>803</v>
      </c>
      <c r="F751" s="2" t="s">
        <v>807</v>
      </c>
      <c r="G751" s="2" t="s">
        <v>814</v>
      </c>
      <c r="H751" s="2" t="s">
        <v>818</v>
      </c>
      <c r="I751" s="2" t="b">
        <v>0</v>
      </c>
      <c r="K751" s="2">
        <v>89.8</v>
      </c>
      <c r="L751" s="5">
        <v>10243.969999999999</v>
      </c>
      <c r="M751" s="6">
        <v>0.36499999999999999</v>
      </c>
      <c r="N751" s="5">
        <f>tblData[[#This Row],[Total_Charges_USD]]*tblData[[#This Row],[Quality_Score_Index]]</f>
        <v>3739.0490499999996</v>
      </c>
      <c r="O751" s="2">
        <v>29</v>
      </c>
      <c r="P751" s="2" t="s">
        <v>823</v>
      </c>
      <c r="Q751" s="4">
        <f>IF(AND(tblData[[#This Row],[Readmitted_Flag]]=TRUE,tblData[[#This Row],[Days_to_Readmission]]&lt;=30),1,0)</f>
        <v>0</v>
      </c>
    </row>
    <row r="752" spans="1:17" x14ac:dyDescent="0.4">
      <c r="A752" s="2" t="s">
        <v>750</v>
      </c>
      <c r="B752" s="3">
        <v>45415</v>
      </c>
      <c r="C752" s="3">
        <v>45419</v>
      </c>
      <c r="D752" s="4">
        <f>tblData[[#This Row],[Discharge_Date]]-tblData[[#This Row],[Admission_Date]]</f>
        <v>4</v>
      </c>
      <c r="E752" s="2" t="s">
        <v>806</v>
      </c>
      <c r="F752" s="2" t="s">
        <v>812</v>
      </c>
      <c r="G752" s="2" t="s">
        <v>817</v>
      </c>
      <c r="H752" s="2" t="s">
        <v>819</v>
      </c>
      <c r="I752" s="2" t="b">
        <v>0</v>
      </c>
      <c r="K752" s="2">
        <v>78.8</v>
      </c>
      <c r="L752" s="5">
        <v>6012.67</v>
      </c>
      <c r="M752" s="6">
        <v>0.438</v>
      </c>
      <c r="N752" s="5">
        <f>tblData[[#This Row],[Total_Charges_USD]]*tblData[[#This Row],[Quality_Score_Index]]</f>
        <v>2633.5494600000002</v>
      </c>
      <c r="O752" s="2">
        <v>77</v>
      </c>
      <c r="P752" s="2" t="s">
        <v>822</v>
      </c>
      <c r="Q752" s="4">
        <f>IF(AND(tblData[[#This Row],[Readmitted_Flag]]=TRUE,tblData[[#This Row],[Days_to_Readmission]]&lt;=30),1,0)</f>
        <v>0</v>
      </c>
    </row>
    <row r="753" spans="1:17" x14ac:dyDescent="0.4">
      <c r="A753" s="2" t="s">
        <v>751</v>
      </c>
      <c r="B753" s="3">
        <v>45612</v>
      </c>
      <c r="C753" s="3">
        <v>45613</v>
      </c>
      <c r="D753" s="4">
        <f>tblData[[#This Row],[Discharge_Date]]-tblData[[#This Row],[Admission_Date]]</f>
        <v>1</v>
      </c>
      <c r="E753" s="2" t="s">
        <v>800</v>
      </c>
      <c r="F753" s="2" t="s">
        <v>811</v>
      </c>
      <c r="G753" s="2" t="s">
        <v>813</v>
      </c>
      <c r="H753" s="2" t="s">
        <v>818</v>
      </c>
      <c r="I753" s="2" t="b">
        <v>1</v>
      </c>
      <c r="J753" s="2">
        <v>45</v>
      </c>
      <c r="K753" s="2">
        <v>76.900000000000006</v>
      </c>
      <c r="L753" s="5">
        <v>23609.94</v>
      </c>
      <c r="M753" s="6">
        <v>0.38700000000000001</v>
      </c>
      <c r="N753" s="5">
        <f>tblData[[#This Row],[Total_Charges_USD]]*tblData[[#This Row],[Quality_Score_Index]]</f>
        <v>9137.0467800000006</v>
      </c>
      <c r="O753" s="2">
        <v>44</v>
      </c>
      <c r="P753" s="2" t="s">
        <v>823</v>
      </c>
      <c r="Q753" s="4">
        <f>IF(AND(tblData[[#This Row],[Readmitted_Flag]]=TRUE,tblData[[#This Row],[Days_to_Readmission]]&lt;=30),1,0)</f>
        <v>0</v>
      </c>
    </row>
    <row r="754" spans="1:17" x14ac:dyDescent="0.4">
      <c r="A754" s="2" t="s">
        <v>752</v>
      </c>
      <c r="B754" s="3">
        <v>45190</v>
      </c>
      <c r="C754" s="3">
        <v>45194</v>
      </c>
      <c r="D754" s="4">
        <f>tblData[[#This Row],[Discharge_Date]]-tblData[[#This Row],[Admission_Date]]</f>
        <v>4</v>
      </c>
      <c r="E754" s="2" t="s">
        <v>805</v>
      </c>
      <c r="F754" s="2" t="s">
        <v>811</v>
      </c>
      <c r="G754" s="2" t="s">
        <v>817</v>
      </c>
      <c r="H754" s="2" t="s">
        <v>818</v>
      </c>
      <c r="I754" s="2" t="b">
        <v>0</v>
      </c>
      <c r="K754" s="2">
        <v>90.5</v>
      </c>
      <c r="L754" s="5">
        <v>26984.74</v>
      </c>
      <c r="M754" s="6">
        <v>0.48899999999999999</v>
      </c>
      <c r="N754" s="5">
        <f>tblData[[#This Row],[Total_Charges_USD]]*tblData[[#This Row],[Quality_Score_Index]]</f>
        <v>13195.53786</v>
      </c>
      <c r="O754" s="2">
        <v>41</v>
      </c>
      <c r="P754" s="2" t="s">
        <v>823</v>
      </c>
      <c r="Q754" s="4">
        <f>IF(AND(tblData[[#This Row],[Readmitted_Flag]]=TRUE,tblData[[#This Row],[Days_to_Readmission]]&lt;=30),1,0)</f>
        <v>0</v>
      </c>
    </row>
    <row r="755" spans="1:17" x14ac:dyDescent="0.4">
      <c r="A755" s="2" t="s">
        <v>753</v>
      </c>
      <c r="B755" s="3">
        <v>45575</v>
      </c>
      <c r="C755" s="3">
        <v>45582</v>
      </c>
      <c r="D755" s="4">
        <f>tblData[[#This Row],[Discharge_Date]]-tblData[[#This Row],[Admission_Date]]</f>
        <v>7</v>
      </c>
      <c r="E755" s="2" t="s">
        <v>800</v>
      </c>
      <c r="F755" s="2" t="s">
        <v>810</v>
      </c>
      <c r="G755" s="2" t="s">
        <v>813</v>
      </c>
      <c r="H755" s="2" t="s">
        <v>819</v>
      </c>
      <c r="I755" s="2" t="b">
        <v>0</v>
      </c>
      <c r="K755" s="2">
        <v>96.4</v>
      </c>
      <c r="L755" s="5">
        <v>23376.74</v>
      </c>
      <c r="M755" s="6">
        <v>0.377</v>
      </c>
      <c r="N755" s="5">
        <f>tblData[[#This Row],[Total_Charges_USD]]*tblData[[#This Row],[Quality_Score_Index]]</f>
        <v>8813.0309800000014</v>
      </c>
      <c r="O755" s="2">
        <v>66</v>
      </c>
      <c r="P755" s="2" t="s">
        <v>822</v>
      </c>
      <c r="Q755" s="4">
        <f>IF(AND(tblData[[#This Row],[Readmitted_Flag]]=TRUE,tblData[[#This Row],[Days_to_Readmission]]&lt;=30),1,0)</f>
        <v>0</v>
      </c>
    </row>
    <row r="756" spans="1:17" x14ac:dyDescent="0.4">
      <c r="A756" s="2" t="s">
        <v>754</v>
      </c>
      <c r="B756" s="3">
        <v>45133</v>
      </c>
      <c r="C756" s="3">
        <v>45136</v>
      </c>
      <c r="D756" s="4">
        <f>tblData[[#This Row],[Discharge_Date]]-tblData[[#This Row],[Admission_Date]]</f>
        <v>3</v>
      </c>
      <c r="E756" s="2" t="s">
        <v>805</v>
      </c>
      <c r="F756" s="2" t="s">
        <v>807</v>
      </c>
      <c r="G756" s="2" t="s">
        <v>814</v>
      </c>
      <c r="H756" s="2" t="s">
        <v>819</v>
      </c>
      <c r="I756" s="2" t="b">
        <v>0</v>
      </c>
      <c r="K756" s="2">
        <v>81.599999999999994</v>
      </c>
      <c r="L756" s="5">
        <v>6458.89</v>
      </c>
      <c r="M756" s="6">
        <v>0.65800000000000003</v>
      </c>
      <c r="N756" s="5">
        <f>tblData[[#This Row],[Total_Charges_USD]]*tblData[[#This Row],[Quality_Score_Index]]</f>
        <v>4249.9496200000003</v>
      </c>
      <c r="O756" s="2">
        <v>72</v>
      </c>
      <c r="P756" s="2" t="s">
        <v>823</v>
      </c>
      <c r="Q756" s="4">
        <f>IF(AND(tblData[[#This Row],[Readmitted_Flag]]=TRUE,tblData[[#This Row],[Days_to_Readmission]]&lt;=30),1,0)</f>
        <v>0</v>
      </c>
    </row>
    <row r="757" spans="1:17" x14ac:dyDescent="0.4">
      <c r="A757" s="2" t="s">
        <v>755</v>
      </c>
      <c r="B757" s="3">
        <v>45058</v>
      </c>
      <c r="C757" s="3">
        <v>45063</v>
      </c>
      <c r="D757" s="4">
        <f>tblData[[#This Row],[Discharge_Date]]-tblData[[#This Row],[Admission_Date]]</f>
        <v>5</v>
      </c>
      <c r="E757" s="2" t="s">
        <v>805</v>
      </c>
      <c r="F757" s="2" t="s">
        <v>808</v>
      </c>
      <c r="G757" s="2" t="s">
        <v>815</v>
      </c>
      <c r="H757" s="2" t="s">
        <v>819</v>
      </c>
      <c r="I757" s="2" t="b">
        <v>1</v>
      </c>
      <c r="J757" s="2">
        <v>21</v>
      </c>
      <c r="K757" s="2">
        <v>82.8</v>
      </c>
      <c r="L757" s="5">
        <v>6872.62</v>
      </c>
      <c r="M757" s="6">
        <v>0.63500000000000001</v>
      </c>
      <c r="N757" s="5">
        <f>tblData[[#This Row],[Total_Charges_USD]]*tblData[[#This Row],[Quality_Score_Index]]</f>
        <v>4364.1136999999999</v>
      </c>
      <c r="O757" s="2">
        <v>66</v>
      </c>
      <c r="P757" s="2" t="s">
        <v>822</v>
      </c>
      <c r="Q757" s="4">
        <f>IF(AND(tblData[[#This Row],[Readmitted_Flag]]=TRUE,tblData[[#This Row],[Days_to_Readmission]]&lt;=30),1,0)</f>
        <v>1</v>
      </c>
    </row>
    <row r="758" spans="1:17" x14ac:dyDescent="0.4">
      <c r="A758" s="2" t="s">
        <v>756</v>
      </c>
      <c r="B758" s="3">
        <v>45157</v>
      </c>
      <c r="C758" s="3">
        <v>45162</v>
      </c>
      <c r="D758" s="4">
        <f>tblData[[#This Row],[Discharge_Date]]-tblData[[#This Row],[Admission_Date]]</f>
        <v>5</v>
      </c>
      <c r="E758" s="2" t="s">
        <v>805</v>
      </c>
      <c r="F758" s="2" t="s">
        <v>808</v>
      </c>
      <c r="G758" s="2" t="s">
        <v>814</v>
      </c>
      <c r="H758" s="2" t="s">
        <v>818</v>
      </c>
      <c r="I758" s="2" t="b">
        <v>0</v>
      </c>
      <c r="K758" s="2">
        <v>76.3</v>
      </c>
      <c r="L758" s="5">
        <v>15727.74</v>
      </c>
      <c r="M758" s="6">
        <v>0.44500000000000001</v>
      </c>
      <c r="N758" s="5">
        <f>tblData[[#This Row],[Total_Charges_USD]]*tblData[[#This Row],[Quality_Score_Index]]</f>
        <v>6998.8442999999997</v>
      </c>
      <c r="O758" s="2">
        <v>61</v>
      </c>
      <c r="P758" s="2" t="s">
        <v>823</v>
      </c>
      <c r="Q758" s="4">
        <f>IF(AND(tblData[[#This Row],[Readmitted_Flag]]=TRUE,tblData[[#This Row],[Days_to_Readmission]]&lt;=30),1,0)</f>
        <v>0</v>
      </c>
    </row>
    <row r="759" spans="1:17" x14ac:dyDescent="0.4">
      <c r="A759" s="2" t="s">
        <v>757</v>
      </c>
      <c r="B759" s="3">
        <v>45129</v>
      </c>
      <c r="C759" s="3">
        <v>45137</v>
      </c>
      <c r="D759" s="4">
        <f>tblData[[#This Row],[Discharge_Date]]-tblData[[#This Row],[Admission_Date]]</f>
        <v>8</v>
      </c>
      <c r="E759" s="2" t="s">
        <v>806</v>
      </c>
      <c r="F759" s="2" t="s">
        <v>808</v>
      </c>
      <c r="G759" s="2" t="s">
        <v>814</v>
      </c>
      <c r="H759" s="2" t="s">
        <v>820</v>
      </c>
      <c r="I759" s="2" t="b">
        <v>0</v>
      </c>
      <c r="K759" s="2">
        <v>99.2</v>
      </c>
      <c r="L759" s="5">
        <v>20497.86</v>
      </c>
      <c r="M759" s="6">
        <v>0.49299999999999999</v>
      </c>
      <c r="N759" s="5">
        <f>tblData[[#This Row],[Total_Charges_USD]]*tblData[[#This Row],[Quality_Score_Index]]</f>
        <v>10105.44498</v>
      </c>
      <c r="O759" s="2">
        <v>81</v>
      </c>
      <c r="P759" s="2" t="s">
        <v>822</v>
      </c>
      <c r="Q759" s="4">
        <f>IF(AND(tblData[[#This Row],[Readmitted_Flag]]=TRUE,tblData[[#This Row],[Days_to_Readmission]]&lt;=30),1,0)</f>
        <v>0</v>
      </c>
    </row>
    <row r="760" spans="1:17" x14ac:dyDescent="0.4">
      <c r="A760" s="2" t="s">
        <v>758</v>
      </c>
      <c r="B760" s="3">
        <v>45114</v>
      </c>
      <c r="C760" s="3">
        <v>45119</v>
      </c>
      <c r="D760" s="4">
        <f>tblData[[#This Row],[Discharge_Date]]-tblData[[#This Row],[Admission_Date]]</f>
        <v>5</v>
      </c>
      <c r="E760" s="2" t="s">
        <v>805</v>
      </c>
      <c r="F760" s="2" t="s">
        <v>812</v>
      </c>
      <c r="G760" s="2" t="s">
        <v>816</v>
      </c>
      <c r="H760" s="2" t="s">
        <v>819</v>
      </c>
      <c r="I760" s="2" t="b">
        <v>0</v>
      </c>
      <c r="K760" s="2">
        <v>79.3</v>
      </c>
      <c r="L760" s="5">
        <v>37220.43</v>
      </c>
      <c r="M760" s="6">
        <v>0.64500000000000002</v>
      </c>
      <c r="N760" s="5">
        <f>tblData[[#This Row],[Total_Charges_USD]]*tblData[[#This Row],[Quality_Score_Index]]</f>
        <v>24007.177350000002</v>
      </c>
      <c r="O760" s="2">
        <v>79</v>
      </c>
      <c r="P760" s="2" t="s">
        <v>823</v>
      </c>
      <c r="Q760" s="4">
        <f>IF(AND(tblData[[#This Row],[Readmitted_Flag]]=TRUE,tblData[[#This Row],[Days_to_Readmission]]&lt;=30),1,0)</f>
        <v>0</v>
      </c>
    </row>
    <row r="761" spans="1:17" x14ac:dyDescent="0.4">
      <c r="A761" s="2" t="s">
        <v>759</v>
      </c>
      <c r="B761" s="3">
        <v>44968</v>
      </c>
      <c r="C761" s="3">
        <v>44971</v>
      </c>
      <c r="D761" s="4">
        <f>tblData[[#This Row],[Discharge_Date]]-tblData[[#This Row],[Admission_Date]]</f>
        <v>3</v>
      </c>
      <c r="E761" s="2" t="s">
        <v>803</v>
      </c>
      <c r="F761" s="2" t="s">
        <v>807</v>
      </c>
      <c r="G761" s="2" t="s">
        <v>814</v>
      </c>
      <c r="H761" s="2" t="s">
        <v>818</v>
      </c>
      <c r="I761" s="2" t="b">
        <v>0</v>
      </c>
      <c r="K761" s="2">
        <v>74.3</v>
      </c>
      <c r="L761" s="5">
        <v>23323.45</v>
      </c>
      <c r="M761" s="6">
        <v>0.60799999999999998</v>
      </c>
      <c r="N761" s="5">
        <f>tblData[[#This Row],[Total_Charges_USD]]*tblData[[#This Row],[Quality_Score_Index]]</f>
        <v>14180.6576</v>
      </c>
      <c r="O761" s="2">
        <v>53</v>
      </c>
      <c r="P761" s="2" t="s">
        <v>823</v>
      </c>
      <c r="Q761" s="4">
        <f>IF(AND(tblData[[#This Row],[Readmitted_Flag]]=TRUE,tblData[[#This Row],[Days_to_Readmission]]&lt;=30),1,0)</f>
        <v>0</v>
      </c>
    </row>
    <row r="762" spans="1:17" x14ac:dyDescent="0.4">
      <c r="A762" s="2" t="s">
        <v>760</v>
      </c>
      <c r="B762" s="3">
        <v>45493</v>
      </c>
      <c r="C762" s="3">
        <v>45500</v>
      </c>
      <c r="D762" s="4">
        <f>tblData[[#This Row],[Discharge_Date]]-tblData[[#This Row],[Admission_Date]]</f>
        <v>7</v>
      </c>
      <c r="E762" s="2" t="s">
        <v>806</v>
      </c>
      <c r="F762" s="2" t="s">
        <v>808</v>
      </c>
      <c r="G762" s="2" t="s">
        <v>814</v>
      </c>
      <c r="H762" s="2" t="s">
        <v>818</v>
      </c>
      <c r="I762" s="2" t="b">
        <v>1</v>
      </c>
      <c r="J762" s="2">
        <v>21</v>
      </c>
      <c r="K762" s="2">
        <v>89.1</v>
      </c>
      <c r="L762" s="5">
        <v>6422.49</v>
      </c>
      <c r="M762" s="6">
        <v>0.59499999999999997</v>
      </c>
      <c r="N762" s="5">
        <f>tblData[[#This Row],[Total_Charges_USD]]*tblData[[#This Row],[Quality_Score_Index]]</f>
        <v>3821.3815499999996</v>
      </c>
      <c r="O762" s="2">
        <v>62</v>
      </c>
      <c r="P762" s="2" t="s">
        <v>823</v>
      </c>
      <c r="Q762" s="4">
        <f>IF(AND(tblData[[#This Row],[Readmitted_Flag]]=TRUE,tblData[[#This Row],[Days_to_Readmission]]&lt;=30),1,0)</f>
        <v>1</v>
      </c>
    </row>
    <row r="763" spans="1:17" x14ac:dyDescent="0.4">
      <c r="A763" s="2" t="s">
        <v>761</v>
      </c>
      <c r="B763" s="3">
        <v>45398</v>
      </c>
      <c r="C763" s="3">
        <v>45403</v>
      </c>
      <c r="D763" s="4">
        <f>tblData[[#This Row],[Discharge_Date]]-tblData[[#This Row],[Admission_Date]]</f>
        <v>5</v>
      </c>
      <c r="E763" s="2" t="s">
        <v>805</v>
      </c>
      <c r="F763" s="2" t="s">
        <v>808</v>
      </c>
      <c r="G763" s="2" t="s">
        <v>814</v>
      </c>
      <c r="H763" s="2" t="s">
        <v>818</v>
      </c>
      <c r="I763" s="2" t="b">
        <v>0</v>
      </c>
      <c r="K763" s="2">
        <v>94.1</v>
      </c>
      <c r="L763" s="5">
        <v>34273.58</v>
      </c>
      <c r="M763" s="6">
        <v>0.55100000000000005</v>
      </c>
      <c r="N763" s="5">
        <f>tblData[[#This Row],[Total_Charges_USD]]*tblData[[#This Row],[Quality_Score_Index]]</f>
        <v>18884.742580000002</v>
      </c>
      <c r="O763" s="2">
        <v>82</v>
      </c>
      <c r="P763" s="2" t="s">
        <v>822</v>
      </c>
      <c r="Q763" s="4">
        <f>IF(AND(tblData[[#This Row],[Readmitted_Flag]]=TRUE,tblData[[#This Row],[Days_to_Readmission]]&lt;=30),1,0)</f>
        <v>0</v>
      </c>
    </row>
    <row r="764" spans="1:17" x14ac:dyDescent="0.4">
      <c r="A764" s="2" t="s">
        <v>762</v>
      </c>
      <c r="B764" s="3">
        <v>45183</v>
      </c>
      <c r="C764" s="3">
        <v>45185</v>
      </c>
      <c r="D764" s="4">
        <f>tblData[[#This Row],[Discharge_Date]]-tblData[[#This Row],[Admission_Date]]</f>
        <v>2</v>
      </c>
      <c r="E764" s="2" t="s">
        <v>800</v>
      </c>
      <c r="F764" s="2" t="s">
        <v>810</v>
      </c>
      <c r="G764" s="2" t="s">
        <v>814</v>
      </c>
      <c r="H764" s="2" t="s">
        <v>820</v>
      </c>
      <c r="I764" s="2" t="b">
        <v>0</v>
      </c>
      <c r="K764" s="2">
        <v>84.3</v>
      </c>
      <c r="L764" s="5">
        <v>18640.310000000001</v>
      </c>
      <c r="M764" s="6">
        <v>0.40300000000000002</v>
      </c>
      <c r="N764" s="5">
        <f>tblData[[#This Row],[Total_Charges_USD]]*tblData[[#This Row],[Quality_Score_Index]]</f>
        <v>7512.0449300000009</v>
      </c>
      <c r="O764" s="2">
        <v>74</v>
      </c>
      <c r="P764" s="2" t="s">
        <v>823</v>
      </c>
      <c r="Q764" s="4">
        <f>IF(AND(tblData[[#This Row],[Readmitted_Flag]]=TRUE,tblData[[#This Row],[Days_to_Readmission]]&lt;=30),1,0)</f>
        <v>0</v>
      </c>
    </row>
    <row r="765" spans="1:17" x14ac:dyDescent="0.4">
      <c r="A765" s="2" t="s">
        <v>763</v>
      </c>
      <c r="B765" s="3">
        <v>45158</v>
      </c>
      <c r="C765" s="3">
        <v>45163</v>
      </c>
      <c r="D765" s="4">
        <f>tblData[[#This Row],[Discharge_Date]]-tblData[[#This Row],[Admission_Date]]</f>
        <v>5</v>
      </c>
      <c r="E765" s="2" t="s">
        <v>800</v>
      </c>
      <c r="F765" s="2" t="s">
        <v>809</v>
      </c>
      <c r="G765" s="2" t="s">
        <v>814</v>
      </c>
      <c r="H765" s="2" t="s">
        <v>818</v>
      </c>
      <c r="I765" s="2" t="b">
        <v>0</v>
      </c>
      <c r="K765" s="2">
        <v>87.7</v>
      </c>
      <c r="L765" s="5">
        <v>38242.620000000003</v>
      </c>
      <c r="M765" s="6">
        <v>0.47599999999999998</v>
      </c>
      <c r="N765" s="5">
        <f>tblData[[#This Row],[Total_Charges_USD]]*tblData[[#This Row],[Quality_Score_Index]]</f>
        <v>18203.487120000002</v>
      </c>
      <c r="O765" s="2">
        <v>78</v>
      </c>
      <c r="P765" s="2" t="s">
        <v>822</v>
      </c>
      <c r="Q765" s="4">
        <f>IF(AND(tblData[[#This Row],[Readmitted_Flag]]=TRUE,tblData[[#This Row],[Days_to_Readmission]]&lt;=30),1,0)</f>
        <v>0</v>
      </c>
    </row>
    <row r="766" spans="1:17" x14ac:dyDescent="0.4">
      <c r="A766" s="2" t="s">
        <v>764</v>
      </c>
      <c r="B766" s="3">
        <v>45440</v>
      </c>
      <c r="C766" s="3">
        <v>45452</v>
      </c>
      <c r="D766" s="4">
        <f>tblData[[#This Row],[Discharge_Date]]-tblData[[#This Row],[Admission_Date]]</f>
        <v>12</v>
      </c>
      <c r="E766" s="2" t="s">
        <v>800</v>
      </c>
      <c r="F766" s="2" t="s">
        <v>810</v>
      </c>
      <c r="G766" s="2" t="s">
        <v>814</v>
      </c>
      <c r="H766" s="2" t="s">
        <v>819</v>
      </c>
      <c r="I766" s="2" t="b">
        <v>0</v>
      </c>
      <c r="K766" s="2">
        <v>86.6</v>
      </c>
      <c r="L766" s="5">
        <v>23402.67</v>
      </c>
      <c r="M766" s="6">
        <v>0.39400000000000002</v>
      </c>
      <c r="N766" s="5">
        <f>tblData[[#This Row],[Total_Charges_USD]]*tblData[[#This Row],[Quality_Score_Index]]</f>
        <v>9220.6519800000005</v>
      </c>
      <c r="O766" s="2">
        <v>33</v>
      </c>
      <c r="P766" s="2" t="s">
        <v>822</v>
      </c>
      <c r="Q766" s="4">
        <f>IF(AND(tblData[[#This Row],[Readmitted_Flag]]=TRUE,tblData[[#This Row],[Days_to_Readmission]]&lt;=30),1,0)</f>
        <v>0</v>
      </c>
    </row>
    <row r="767" spans="1:17" x14ac:dyDescent="0.4">
      <c r="A767" s="2" t="s">
        <v>765</v>
      </c>
      <c r="B767" s="3">
        <v>45049</v>
      </c>
      <c r="C767" s="3">
        <v>45058</v>
      </c>
      <c r="D767" s="4">
        <f>tblData[[#This Row],[Discharge_Date]]-tblData[[#This Row],[Admission_Date]]</f>
        <v>9</v>
      </c>
      <c r="E767" s="2" t="s">
        <v>802</v>
      </c>
      <c r="F767" s="2" t="s">
        <v>812</v>
      </c>
      <c r="G767" s="2" t="s">
        <v>814</v>
      </c>
      <c r="H767" s="2" t="s">
        <v>818</v>
      </c>
      <c r="I767" s="2" t="b">
        <v>1</v>
      </c>
      <c r="J767" s="2">
        <v>14</v>
      </c>
      <c r="K767" s="2">
        <v>88.3</v>
      </c>
      <c r="L767" s="5">
        <v>15051.85</v>
      </c>
      <c r="M767" s="6">
        <v>0.48399999999999999</v>
      </c>
      <c r="N767" s="5">
        <f>tblData[[#This Row],[Total_Charges_USD]]*tblData[[#This Row],[Quality_Score_Index]]</f>
        <v>7285.0954000000002</v>
      </c>
      <c r="O767" s="2">
        <v>67</v>
      </c>
      <c r="P767" s="2" t="s">
        <v>822</v>
      </c>
      <c r="Q767" s="4">
        <f>IF(AND(tblData[[#This Row],[Readmitted_Flag]]=TRUE,tblData[[#This Row],[Days_to_Readmission]]&lt;=30),1,0)</f>
        <v>1</v>
      </c>
    </row>
    <row r="768" spans="1:17" x14ac:dyDescent="0.4">
      <c r="A768" s="2" t="s">
        <v>766</v>
      </c>
      <c r="B768" s="3">
        <v>45396</v>
      </c>
      <c r="C768" s="3">
        <v>45397</v>
      </c>
      <c r="D768" s="4">
        <f>tblData[[#This Row],[Discharge_Date]]-tblData[[#This Row],[Admission_Date]]</f>
        <v>1</v>
      </c>
      <c r="E768" s="2" t="s">
        <v>803</v>
      </c>
      <c r="F768" s="2" t="s">
        <v>807</v>
      </c>
      <c r="G768" s="2" t="s">
        <v>815</v>
      </c>
      <c r="H768" s="2" t="s">
        <v>818</v>
      </c>
      <c r="I768" s="2" t="b">
        <v>1</v>
      </c>
      <c r="J768" s="2">
        <v>30</v>
      </c>
      <c r="K768" s="2">
        <v>84.9</v>
      </c>
      <c r="L768" s="5">
        <v>17035.75</v>
      </c>
      <c r="M768" s="6">
        <v>0.53</v>
      </c>
      <c r="N768" s="5">
        <f>tblData[[#This Row],[Total_Charges_USD]]*tblData[[#This Row],[Quality_Score_Index]]</f>
        <v>9028.9475000000002</v>
      </c>
      <c r="O768" s="2">
        <v>70</v>
      </c>
      <c r="P768" s="2" t="s">
        <v>823</v>
      </c>
      <c r="Q768" s="4">
        <f>IF(AND(tblData[[#This Row],[Readmitted_Flag]]=TRUE,tblData[[#This Row],[Days_to_Readmission]]&lt;=30),1,0)</f>
        <v>1</v>
      </c>
    </row>
    <row r="769" spans="1:17" x14ac:dyDescent="0.4">
      <c r="A769" s="2" t="s">
        <v>767</v>
      </c>
      <c r="B769" s="3">
        <v>45046</v>
      </c>
      <c r="C769" s="3">
        <v>45054</v>
      </c>
      <c r="D769" s="4">
        <f>tblData[[#This Row],[Discharge_Date]]-tblData[[#This Row],[Admission_Date]]</f>
        <v>8</v>
      </c>
      <c r="E769" s="2" t="s">
        <v>804</v>
      </c>
      <c r="F769" s="2" t="s">
        <v>808</v>
      </c>
      <c r="G769" s="2" t="s">
        <v>814</v>
      </c>
      <c r="H769" s="2" t="s">
        <v>820</v>
      </c>
      <c r="I769" s="2" t="b">
        <v>0</v>
      </c>
      <c r="K769" s="2">
        <v>82.1</v>
      </c>
      <c r="L769" s="5">
        <v>25751.19</v>
      </c>
      <c r="M769" s="6">
        <v>0.46500000000000002</v>
      </c>
      <c r="N769" s="5">
        <f>tblData[[#This Row],[Total_Charges_USD]]*tblData[[#This Row],[Quality_Score_Index]]</f>
        <v>11974.30335</v>
      </c>
      <c r="O769" s="2">
        <v>72</v>
      </c>
      <c r="P769" s="2" t="s">
        <v>823</v>
      </c>
      <c r="Q769" s="4">
        <f>IF(AND(tblData[[#This Row],[Readmitted_Flag]]=TRUE,tblData[[#This Row],[Days_to_Readmission]]&lt;=30),1,0)</f>
        <v>0</v>
      </c>
    </row>
    <row r="770" spans="1:17" x14ac:dyDescent="0.4">
      <c r="A770" s="2" t="s">
        <v>768</v>
      </c>
      <c r="B770" s="3">
        <v>45585</v>
      </c>
      <c r="C770" s="3">
        <v>45593</v>
      </c>
      <c r="D770" s="4">
        <f>tblData[[#This Row],[Discharge_Date]]-tblData[[#This Row],[Admission_Date]]</f>
        <v>8</v>
      </c>
      <c r="E770" s="2" t="s">
        <v>803</v>
      </c>
      <c r="F770" s="2" t="s">
        <v>812</v>
      </c>
      <c r="G770" s="2" t="s">
        <v>814</v>
      </c>
      <c r="H770" s="2" t="s">
        <v>819</v>
      </c>
      <c r="I770" s="2" t="b">
        <v>0</v>
      </c>
      <c r="K770" s="2">
        <v>91.1</v>
      </c>
      <c r="L770" s="5">
        <v>8580.7999999999993</v>
      </c>
      <c r="M770" s="6">
        <v>0.59799999999999998</v>
      </c>
      <c r="N770" s="5">
        <f>tblData[[#This Row],[Total_Charges_USD]]*tblData[[#This Row],[Quality_Score_Index]]</f>
        <v>5131.3183999999992</v>
      </c>
      <c r="O770" s="2">
        <v>66</v>
      </c>
      <c r="P770" s="2" t="s">
        <v>823</v>
      </c>
      <c r="Q770" s="4">
        <f>IF(AND(tblData[[#This Row],[Readmitted_Flag]]=TRUE,tblData[[#This Row],[Days_to_Readmission]]&lt;=30),1,0)</f>
        <v>0</v>
      </c>
    </row>
    <row r="771" spans="1:17" x14ac:dyDescent="0.4">
      <c r="A771" s="2" t="s">
        <v>769</v>
      </c>
      <c r="B771" s="3">
        <v>45455</v>
      </c>
      <c r="C771" s="3">
        <v>45462</v>
      </c>
      <c r="D771" s="4">
        <f>tblData[[#This Row],[Discharge_Date]]-tblData[[#This Row],[Admission_Date]]</f>
        <v>7</v>
      </c>
      <c r="E771" s="2" t="s">
        <v>806</v>
      </c>
      <c r="F771" s="2" t="s">
        <v>809</v>
      </c>
      <c r="G771" s="2" t="s">
        <v>814</v>
      </c>
      <c r="H771" s="2" t="s">
        <v>818</v>
      </c>
      <c r="I771" s="2" t="b">
        <v>0</v>
      </c>
      <c r="K771" s="2">
        <v>84.3</v>
      </c>
      <c r="L771" s="5">
        <v>22122.02</v>
      </c>
      <c r="M771" s="6">
        <v>0.36099999999999999</v>
      </c>
      <c r="N771" s="5">
        <f>tblData[[#This Row],[Total_Charges_USD]]*tblData[[#This Row],[Quality_Score_Index]]</f>
        <v>7986.0492199999999</v>
      </c>
      <c r="O771" s="2">
        <v>60</v>
      </c>
      <c r="P771" s="2" t="s">
        <v>822</v>
      </c>
      <c r="Q771" s="4">
        <f>IF(AND(tblData[[#This Row],[Readmitted_Flag]]=TRUE,tblData[[#This Row],[Days_to_Readmission]]&lt;=30),1,0)</f>
        <v>0</v>
      </c>
    </row>
    <row r="772" spans="1:17" x14ac:dyDescent="0.4">
      <c r="A772" s="2" t="s">
        <v>770</v>
      </c>
      <c r="B772" s="3">
        <v>45533</v>
      </c>
      <c r="C772" s="3">
        <v>45542</v>
      </c>
      <c r="D772" s="4">
        <f>tblData[[#This Row],[Discharge_Date]]-tblData[[#This Row],[Admission_Date]]</f>
        <v>9</v>
      </c>
      <c r="E772" s="2" t="s">
        <v>805</v>
      </c>
      <c r="F772" s="2" t="s">
        <v>807</v>
      </c>
      <c r="G772" s="2" t="s">
        <v>814</v>
      </c>
      <c r="H772" s="2" t="s">
        <v>818</v>
      </c>
      <c r="I772" s="2" t="b">
        <v>1</v>
      </c>
      <c r="J772" s="2">
        <v>21</v>
      </c>
      <c r="K772" s="2">
        <v>80.2</v>
      </c>
      <c r="L772" s="5">
        <v>6559.5</v>
      </c>
      <c r="M772" s="6">
        <v>0.46300000000000002</v>
      </c>
      <c r="N772" s="5">
        <f>tblData[[#This Row],[Total_Charges_USD]]*tblData[[#This Row],[Quality_Score_Index]]</f>
        <v>3037.0485000000003</v>
      </c>
      <c r="O772" s="2">
        <v>18</v>
      </c>
      <c r="P772" s="2" t="s">
        <v>822</v>
      </c>
      <c r="Q772" s="4">
        <f>IF(AND(tblData[[#This Row],[Readmitted_Flag]]=TRUE,tblData[[#This Row],[Days_to_Readmission]]&lt;=30),1,0)</f>
        <v>1</v>
      </c>
    </row>
    <row r="773" spans="1:17" x14ac:dyDescent="0.4">
      <c r="A773" s="2" t="s">
        <v>771</v>
      </c>
      <c r="B773" s="3">
        <v>45307</v>
      </c>
      <c r="C773" s="3">
        <v>45311</v>
      </c>
      <c r="D773" s="4">
        <f>tblData[[#This Row],[Discharge_Date]]-tblData[[#This Row],[Admission_Date]]</f>
        <v>4</v>
      </c>
      <c r="E773" s="2" t="s">
        <v>803</v>
      </c>
      <c r="F773" s="2" t="s">
        <v>807</v>
      </c>
      <c r="G773" s="2" t="s">
        <v>815</v>
      </c>
      <c r="H773" s="2" t="s">
        <v>819</v>
      </c>
      <c r="I773" s="2" t="b">
        <v>0</v>
      </c>
      <c r="K773" s="2">
        <v>79.599999999999994</v>
      </c>
      <c r="L773" s="5">
        <v>9011.82</v>
      </c>
      <c r="M773" s="6">
        <v>0.64700000000000002</v>
      </c>
      <c r="N773" s="5">
        <f>tblData[[#This Row],[Total_Charges_USD]]*tblData[[#This Row],[Quality_Score_Index]]</f>
        <v>5830.6475399999999</v>
      </c>
      <c r="O773" s="2">
        <v>88</v>
      </c>
      <c r="P773" s="2" t="s">
        <v>822</v>
      </c>
      <c r="Q773" s="4">
        <f>IF(AND(tblData[[#This Row],[Readmitted_Flag]]=TRUE,tblData[[#This Row],[Days_to_Readmission]]&lt;=30),1,0)</f>
        <v>0</v>
      </c>
    </row>
    <row r="774" spans="1:17" x14ac:dyDescent="0.4">
      <c r="A774" s="2" t="s">
        <v>772</v>
      </c>
      <c r="B774" s="3">
        <v>45544</v>
      </c>
      <c r="C774" s="3">
        <v>45548</v>
      </c>
      <c r="D774" s="4">
        <f>tblData[[#This Row],[Discharge_Date]]-tblData[[#This Row],[Admission_Date]]</f>
        <v>4</v>
      </c>
      <c r="E774" s="2" t="s">
        <v>805</v>
      </c>
      <c r="F774" s="2" t="s">
        <v>808</v>
      </c>
      <c r="G774" s="2" t="s">
        <v>814</v>
      </c>
      <c r="H774" s="2" t="s">
        <v>818</v>
      </c>
      <c r="I774" s="2" t="b">
        <v>0</v>
      </c>
      <c r="K774" s="2">
        <v>83.9</v>
      </c>
      <c r="L774" s="5">
        <v>14283.96</v>
      </c>
      <c r="M774" s="6">
        <v>0.67400000000000004</v>
      </c>
      <c r="N774" s="5">
        <f>tblData[[#This Row],[Total_Charges_USD]]*tblData[[#This Row],[Quality_Score_Index]]</f>
        <v>9627.38904</v>
      </c>
      <c r="O774" s="2">
        <v>61</v>
      </c>
      <c r="P774" s="2" t="s">
        <v>822</v>
      </c>
      <c r="Q774" s="4">
        <f>IF(AND(tblData[[#This Row],[Readmitted_Flag]]=TRUE,tblData[[#This Row],[Days_to_Readmission]]&lt;=30),1,0)</f>
        <v>0</v>
      </c>
    </row>
    <row r="775" spans="1:17" x14ac:dyDescent="0.4">
      <c r="A775" s="2" t="s">
        <v>773</v>
      </c>
      <c r="B775" s="3">
        <v>44933</v>
      </c>
      <c r="C775" s="3">
        <v>44940</v>
      </c>
      <c r="D775" s="4">
        <f>tblData[[#This Row],[Discharge_Date]]-tblData[[#This Row],[Admission_Date]]</f>
        <v>7</v>
      </c>
      <c r="E775" s="2" t="s">
        <v>804</v>
      </c>
      <c r="F775" s="2" t="s">
        <v>810</v>
      </c>
      <c r="G775" s="2" t="s">
        <v>813</v>
      </c>
      <c r="H775" s="2" t="s">
        <v>821</v>
      </c>
      <c r="I775" s="2" t="b">
        <v>0</v>
      </c>
      <c r="K775" s="2">
        <v>75.900000000000006</v>
      </c>
      <c r="L775" s="5">
        <v>6764.84</v>
      </c>
      <c r="M775" s="6">
        <v>0.436</v>
      </c>
      <c r="N775" s="5">
        <f>tblData[[#This Row],[Total_Charges_USD]]*tblData[[#This Row],[Quality_Score_Index]]</f>
        <v>2949.4702400000001</v>
      </c>
      <c r="O775" s="2">
        <v>68</v>
      </c>
      <c r="P775" s="2" t="s">
        <v>823</v>
      </c>
      <c r="Q775" s="4">
        <f>IF(AND(tblData[[#This Row],[Readmitted_Flag]]=TRUE,tblData[[#This Row],[Days_to_Readmission]]&lt;=30),1,0)</f>
        <v>0</v>
      </c>
    </row>
    <row r="776" spans="1:17" x14ac:dyDescent="0.4">
      <c r="A776" s="2" t="s">
        <v>774</v>
      </c>
      <c r="B776" s="3">
        <v>45375</v>
      </c>
      <c r="C776" s="3">
        <v>45381</v>
      </c>
      <c r="D776" s="4">
        <f>tblData[[#This Row],[Discharge_Date]]-tblData[[#This Row],[Admission_Date]]</f>
        <v>6</v>
      </c>
      <c r="E776" s="2" t="s">
        <v>806</v>
      </c>
      <c r="F776" s="2" t="s">
        <v>809</v>
      </c>
      <c r="G776" s="2" t="s">
        <v>817</v>
      </c>
      <c r="H776" s="2" t="s">
        <v>820</v>
      </c>
      <c r="I776" s="2" t="b">
        <v>0</v>
      </c>
      <c r="K776" s="2">
        <v>83.1</v>
      </c>
      <c r="L776" s="5">
        <v>30546.05</v>
      </c>
      <c r="M776" s="6">
        <v>0.54500000000000004</v>
      </c>
      <c r="N776" s="5">
        <f>tblData[[#This Row],[Total_Charges_USD]]*tblData[[#This Row],[Quality_Score_Index]]</f>
        <v>16647.597250000003</v>
      </c>
      <c r="O776" s="2">
        <v>55</v>
      </c>
      <c r="P776" s="2" t="s">
        <v>822</v>
      </c>
      <c r="Q776" s="4">
        <f>IF(AND(tblData[[#This Row],[Readmitted_Flag]]=TRUE,tblData[[#This Row],[Days_to_Readmission]]&lt;=30),1,0)</f>
        <v>0</v>
      </c>
    </row>
    <row r="777" spans="1:17" x14ac:dyDescent="0.4">
      <c r="A777" s="2" t="s">
        <v>775</v>
      </c>
      <c r="B777" s="3">
        <v>45555</v>
      </c>
      <c r="C777" s="3">
        <v>45560</v>
      </c>
      <c r="D777" s="4">
        <f>tblData[[#This Row],[Discharge_Date]]-tblData[[#This Row],[Admission_Date]]</f>
        <v>5</v>
      </c>
      <c r="E777" s="2" t="s">
        <v>801</v>
      </c>
      <c r="F777" s="2" t="s">
        <v>810</v>
      </c>
      <c r="G777" s="2" t="s">
        <v>814</v>
      </c>
      <c r="H777" s="2" t="s">
        <v>819</v>
      </c>
      <c r="I777" s="2" t="b">
        <v>0</v>
      </c>
      <c r="K777" s="2">
        <v>92.6</v>
      </c>
      <c r="L777" s="5">
        <v>5457.45</v>
      </c>
      <c r="M777" s="6">
        <v>0.52800000000000002</v>
      </c>
      <c r="N777" s="5">
        <f>tblData[[#This Row],[Total_Charges_USD]]*tblData[[#This Row],[Quality_Score_Index]]</f>
        <v>2881.5336000000002</v>
      </c>
      <c r="O777" s="2">
        <v>60</v>
      </c>
      <c r="P777" s="2" t="s">
        <v>822</v>
      </c>
      <c r="Q777" s="4">
        <f>IF(AND(tblData[[#This Row],[Readmitted_Flag]]=TRUE,tblData[[#This Row],[Days_to_Readmission]]&lt;=30),1,0)</f>
        <v>0</v>
      </c>
    </row>
    <row r="778" spans="1:17" x14ac:dyDescent="0.4">
      <c r="A778" s="2" t="s">
        <v>776</v>
      </c>
      <c r="B778" s="3">
        <v>45249</v>
      </c>
      <c r="C778" s="3">
        <v>45252</v>
      </c>
      <c r="D778" s="4">
        <f>tblData[[#This Row],[Discharge_Date]]-tblData[[#This Row],[Admission_Date]]</f>
        <v>3</v>
      </c>
      <c r="E778" s="2" t="s">
        <v>805</v>
      </c>
      <c r="F778" s="2" t="s">
        <v>807</v>
      </c>
      <c r="G778" s="2" t="s">
        <v>814</v>
      </c>
      <c r="H778" s="2" t="s">
        <v>820</v>
      </c>
      <c r="I778" s="2" t="b">
        <v>0</v>
      </c>
      <c r="K778" s="2">
        <v>77.2</v>
      </c>
      <c r="L778" s="5">
        <v>32408.34</v>
      </c>
      <c r="M778" s="6">
        <v>0.58099999999999996</v>
      </c>
      <c r="N778" s="5">
        <f>tblData[[#This Row],[Total_Charges_USD]]*tblData[[#This Row],[Quality_Score_Index]]</f>
        <v>18829.24554</v>
      </c>
      <c r="O778" s="2">
        <v>68</v>
      </c>
      <c r="P778" s="2" t="s">
        <v>823</v>
      </c>
      <c r="Q778" s="4">
        <f>IF(AND(tblData[[#This Row],[Readmitted_Flag]]=TRUE,tblData[[#This Row],[Days_to_Readmission]]&lt;=30),1,0)</f>
        <v>0</v>
      </c>
    </row>
    <row r="779" spans="1:17" x14ac:dyDescent="0.4">
      <c r="A779" s="2" t="s">
        <v>777</v>
      </c>
      <c r="B779" s="3">
        <v>45359</v>
      </c>
      <c r="C779" s="3">
        <v>45367</v>
      </c>
      <c r="D779" s="4">
        <f>tblData[[#This Row],[Discharge_Date]]-tblData[[#This Row],[Admission_Date]]</f>
        <v>8</v>
      </c>
      <c r="E779" s="2" t="s">
        <v>804</v>
      </c>
      <c r="F779" s="2" t="s">
        <v>811</v>
      </c>
      <c r="G779" s="2" t="s">
        <v>814</v>
      </c>
      <c r="H779" s="2" t="s">
        <v>818</v>
      </c>
      <c r="I779" s="2" t="b">
        <v>1</v>
      </c>
      <c r="J779" s="2">
        <v>60</v>
      </c>
      <c r="K779" s="2">
        <v>88.2</v>
      </c>
      <c r="L779" s="5">
        <v>21430.14</v>
      </c>
      <c r="M779" s="6">
        <v>0.51800000000000002</v>
      </c>
      <c r="N779" s="5">
        <f>tblData[[#This Row],[Total_Charges_USD]]*tblData[[#This Row],[Quality_Score_Index]]</f>
        <v>11100.812519999999</v>
      </c>
      <c r="O779" s="2">
        <v>59</v>
      </c>
      <c r="P779" s="2" t="s">
        <v>823</v>
      </c>
      <c r="Q779" s="4">
        <f>IF(AND(tblData[[#This Row],[Readmitted_Flag]]=TRUE,tblData[[#This Row],[Days_to_Readmission]]&lt;=30),1,0)</f>
        <v>0</v>
      </c>
    </row>
    <row r="780" spans="1:17" x14ac:dyDescent="0.4">
      <c r="A780" s="2" t="s">
        <v>778</v>
      </c>
      <c r="B780" s="3">
        <v>45560</v>
      </c>
      <c r="C780" s="3">
        <v>45572</v>
      </c>
      <c r="D780" s="4">
        <f>tblData[[#This Row],[Discharge_Date]]-tblData[[#This Row],[Admission_Date]]</f>
        <v>12</v>
      </c>
      <c r="E780" s="2" t="s">
        <v>805</v>
      </c>
      <c r="F780" s="2" t="s">
        <v>810</v>
      </c>
      <c r="G780" s="2" t="s">
        <v>814</v>
      </c>
      <c r="H780" s="2" t="s">
        <v>818</v>
      </c>
      <c r="I780" s="2" t="b">
        <v>0</v>
      </c>
      <c r="K780" s="2">
        <v>87.7</v>
      </c>
      <c r="L780" s="5">
        <v>22571.26</v>
      </c>
      <c r="M780" s="6">
        <v>0.54800000000000004</v>
      </c>
      <c r="N780" s="5">
        <f>tblData[[#This Row],[Total_Charges_USD]]*tblData[[#This Row],[Quality_Score_Index]]</f>
        <v>12369.05048</v>
      </c>
      <c r="O780" s="2">
        <v>60</v>
      </c>
      <c r="P780" s="2" t="s">
        <v>823</v>
      </c>
      <c r="Q780" s="4">
        <f>IF(AND(tblData[[#This Row],[Readmitted_Flag]]=TRUE,tblData[[#This Row],[Days_to_Readmission]]&lt;=30),1,0)</f>
        <v>0</v>
      </c>
    </row>
    <row r="781" spans="1:17" x14ac:dyDescent="0.4">
      <c r="A781" s="2" t="s">
        <v>779</v>
      </c>
      <c r="B781" s="3">
        <v>44947</v>
      </c>
      <c r="C781" s="3">
        <v>44951</v>
      </c>
      <c r="D781" s="4">
        <f>tblData[[#This Row],[Discharge_Date]]-tblData[[#This Row],[Admission_Date]]</f>
        <v>4</v>
      </c>
      <c r="E781" s="2" t="s">
        <v>805</v>
      </c>
      <c r="F781" s="2" t="s">
        <v>811</v>
      </c>
      <c r="G781" s="2" t="s">
        <v>814</v>
      </c>
      <c r="H781" s="2" t="s">
        <v>819</v>
      </c>
      <c r="I781" s="2" t="b">
        <v>0</v>
      </c>
      <c r="K781" s="2">
        <v>97.8</v>
      </c>
      <c r="L781" s="5">
        <v>27980.57</v>
      </c>
      <c r="M781" s="6">
        <v>0.45500000000000002</v>
      </c>
      <c r="N781" s="5">
        <f>tblData[[#This Row],[Total_Charges_USD]]*tblData[[#This Row],[Quality_Score_Index]]</f>
        <v>12731.15935</v>
      </c>
      <c r="O781" s="2">
        <v>75</v>
      </c>
      <c r="P781" s="2" t="s">
        <v>823</v>
      </c>
      <c r="Q781" s="4">
        <f>IF(AND(tblData[[#This Row],[Readmitted_Flag]]=TRUE,tblData[[#This Row],[Days_to_Readmission]]&lt;=30),1,0)</f>
        <v>0</v>
      </c>
    </row>
    <row r="782" spans="1:17" x14ac:dyDescent="0.4">
      <c r="A782" s="2" t="s">
        <v>780</v>
      </c>
      <c r="B782" s="3">
        <v>45382</v>
      </c>
      <c r="C782" s="3">
        <v>45387</v>
      </c>
      <c r="D782" s="4">
        <f>tblData[[#This Row],[Discharge_Date]]-tblData[[#This Row],[Admission_Date]]</f>
        <v>5</v>
      </c>
      <c r="E782" s="2" t="s">
        <v>804</v>
      </c>
      <c r="F782" s="2" t="s">
        <v>808</v>
      </c>
      <c r="G782" s="2" t="s">
        <v>813</v>
      </c>
      <c r="H782" s="2" t="s">
        <v>821</v>
      </c>
      <c r="I782" s="2" t="b">
        <v>0</v>
      </c>
      <c r="K782" s="2">
        <v>81</v>
      </c>
      <c r="L782" s="5">
        <v>22322.93</v>
      </c>
      <c r="M782" s="6">
        <v>0.42399999999999999</v>
      </c>
      <c r="N782" s="5">
        <f>tblData[[#This Row],[Total_Charges_USD]]*tblData[[#This Row],[Quality_Score_Index]]</f>
        <v>9464.9223199999997</v>
      </c>
      <c r="O782" s="2">
        <v>66</v>
      </c>
      <c r="P782" s="2" t="s">
        <v>823</v>
      </c>
      <c r="Q782" s="4">
        <f>IF(AND(tblData[[#This Row],[Readmitted_Flag]]=TRUE,tblData[[#This Row],[Days_to_Readmission]]&lt;=30),1,0)</f>
        <v>0</v>
      </c>
    </row>
    <row r="783" spans="1:17" x14ac:dyDescent="0.4">
      <c r="A783" s="2" t="s">
        <v>781</v>
      </c>
      <c r="B783" s="3">
        <v>45520</v>
      </c>
      <c r="C783" s="3">
        <v>45526</v>
      </c>
      <c r="D783" s="4">
        <f>tblData[[#This Row],[Discharge_Date]]-tblData[[#This Row],[Admission_Date]]</f>
        <v>6</v>
      </c>
      <c r="E783" s="2" t="s">
        <v>802</v>
      </c>
      <c r="F783" s="2" t="s">
        <v>809</v>
      </c>
      <c r="G783" s="2" t="s">
        <v>814</v>
      </c>
      <c r="H783" s="2" t="s">
        <v>819</v>
      </c>
      <c r="I783" s="2" t="b">
        <v>0</v>
      </c>
      <c r="K783" s="2">
        <v>76.599999999999994</v>
      </c>
      <c r="L783" s="5">
        <v>25575.83</v>
      </c>
      <c r="M783" s="6">
        <v>0.48899999999999999</v>
      </c>
      <c r="N783" s="5">
        <f>tblData[[#This Row],[Total_Charges_USD]]*tblData[[#This Row],[Quality_Score_Index]]</f>
        <v>12506.58087</v>
      </c>
      <c r="O783" s="2">
        <v>52</v>
      </c>
      <c r="P783" s="2" t="s">
        <v>822</v>
      </c>
      <c r="Q783" s="4">
        <f>IF(AND(tblData[[#This Row],[Readmitted_Flag]]=TRUE,tblData[[#This Row],[Days_to_Readmission]]&lt;=30),1,0)</f>
        <v>0</v>
      </c>
    </row>
    <row r="784" spans="1:17" x14ac:dyDescent="0.4">
      <c r="A784" s="2" t="s">
        <v>782</v>
      </c>
      <c r="B784" s="3">
        <v>45337</v>
      </c>
      <c r="C784" s="3">
        <v>45342</v>
      </c>
      <c r="D784" s="4">
        <f>tblData[[#This Row],[Discharge_Date]]-tblData[[#This Row],[Admission_Date]]</f>
        <v>5</v>
      </c>
      <c r="E784" s="2" t="s">
        <v>805</v>
      </c>
      <c r="F784" s="2" t="s">
        <v>811</v>
      </c>
      <c r="G784" s="2" t="s">
        <v>814</v>
      </c>
      <c r="H784" s="2" t="s">
        <v>818</v>
      </c>
      <c r="I784" s="2" t="b">
        <v>1</v>
      </c>
      <c r="J784" s="2">
        <v>90</v>
      </c>
      <c r="K784" s="2">
        <v>90.1</v>
      </c>
      <c r="L784" s="5">
        <v>15033.15</v>
      </c>
      <c r="M784" s="6">
        <v>0.68200000000000005</v>
      </c>
      <c r="N784" s="5">
        <f>tblData[[#This Row],[Total_Charges_USD]]*tblData[[#This Row],[Quality_Score_Index]]</f>
        <v>10252.6083</v>
      </c>
      <c r="O784" s="2">
        <v>69</v>
      </c>
      <c r="P784" s="2" t="s">
        <v>823</v>
      </c>
      <c r="Q784" s="4">
        <f>IF(AND(tblData[[#This Row],[Readmitted_Flag]]=TRUE,tblData[[#This Row],[Days_to_Readmission]]&lt;=30),1,0)</f>
        <v>0</v>
      </c>
    </row>
    <row r="785" spans="1:17" x14ac:dyDescent="0.4">
      <c r="A785" s="2" t="s">
        <v>783</v>
      </c>
      <c r="B785" s="3">
        <v>45289</v>
      </c>
      <c r="C785" s="3">
        <v>45296</v>
      </c>
      <c r="D785" s="4">
        <f>tblData[[#This Row],[Discharge_Date]]-tblData[[#This Row],[Admission_Date]]</f>
        <v>7</v>
      </c>
      <c r="E785" s="2" t="s">
        <v>804</v>
      </c>
      <c r="F785" s="2" t="s">
        <v>808</v>
      </c>
      <c r="G785" s="2" t="s">
        <v>814</v>
      </c>
      <c r="H785" s="2" t="s">
        <v>818</v>
      </c>
      <c r="I785" s="2" t="b">
        <v>1</v>
      </c>
      <c r="J785" s="2">
        <v>60</v>
      </c>
      <c r="K785" s="2">
        <v>79.900000000000006</v>
      </c>
      <c r="L785" s="5">
        <v>34797.14</v>
      </c>
      <c r="M785" s="6">
        <v>0.50700000000000001</v>
      </c>
      <c r="N785" s="5">
        <f>tblData[[#This Row],[Total_Charges_USD]]*tblData[[#This Row],[Quality_Score_Index]]</f>
        <v>17642.149979999998</v>
      </c>
      <c r="O785" s="2">
        <v>45</v>
      </c>
      <c r="P785" s="2" t="s">
        <v>823</v>
      </c>
      <c r="Q785" s="4">
        <f>IF(AND(tblData[[#This Row],[Readmitted_Flag]]=TRUE,tblData[[#This Row],[Days_to_Readmission]]&lt;=30),1,0)</f>
        <v>0</v>
      </c>
    </row>
    <row r="786" spans="1:17" x14ac:dyDescent="0.4">
      <c r="A786" s="2" t="s">
        <v>784</v>
      </c>
      <c r="B786" s="3">
        <v>45579</v>
      </c>
      <c r="C786" s="3">
        <v>45586</v>
      </c>
      <c r="D786" s="4">
        <f>tblData[[#This Row],[Discharge_Date]]-tblData[[#This Row],[Admission_Date]]</f>
        <v>7</v>
      </c>
      <c r="E786" s="2" t="s">
        <v>804</v>
      </c>
      <c r="F786" s="2" t="s">
        <v>807</v>
      </c>
      <c r="G786" s="2" t="s">
        <v>814</v>
      </c>
      <c r="H786" s="2" t="s">
        <v>818</v>
      </c>
      <c r="I786" s="2" t="b">
        <v>0</v>
      </c>
      <c r="K786" s="2">
        <v>84.9</v>
      </c>
      <c r="L786" s="5">
        <v>37603.26</v>
      </c>
      <c r="M786" s="6">
        <v>0.53600000000000003</v>
      </c>
      <c r="N786" s="5">
        <f>tblData[[#This Row],[Total_Charges_USD]]*tblData[[#This Row],[Quality_Score_Index]]</f>
        <v>20155.347360000003</v>
      </c>
      <c r="O786" s="2">
        <v>65</v>
      </c>
      <c r="P786" s="2" t="s">
        <v>822</v>
      </c>
      <c r="Q786" s="4">
        <f>IF(AND(tblData[[#This Row],[Readmitted_Flag]]=TRUE,tblData[[#This Row],[Days_to_Readmission]]&lt;=30),1,0)</f>
        <v>0</v>
      </c>
    </row>
    <row r="787" spans="1:17" x14ac:dyDescent="0.4">
      <c r="A787" s="2" t="s">
        <v>785</v>
      </c>
      <c r="B787" s="3">
        <v>45536</v>
      </c>
      <c r="C787" s="3">
        <v>45543</v>
      </c>
      <c r="D787" s="4">
        <f>tblData[[#This Row],[Discharge_Date]]-tblData[[#This Row],[Admission_Date]]</f>
        <v>7</v>
      </c>
      <c r="E787" s="2" t="s">
        <v>804</v>
      </c>
      <c r="F787" s="2" t="s">
        <v>809</v>
      </c>
      <c r="G787" s="2" t="s">
        <v>813</v>
      </c>
      <c r="H787" s="2" t="s">
        <v>818</v>
      </c>
      <c r="I787" s="2" t="b">
        <v>0</v>
      </c>
      <c r="K787" s="2">
        <v>89.3</v>
      </c>
      <c r="L787" s="5">
        <v>13573.37</v>
      </c>
      <c r="M787" s="6">
        <v>0.59599999999999997</v>
      </c>
      <c r="N787" s="5">
        <f>tblData[[#This Row],[Total_Charges_USD]]*tblData[[#This Row],[Quality_Score_Index]]</f>
        <v>8089.7285200000006</v>
      </c>
      <c r="O787" s="2">
        <v>84</v>
      </c>
      <c r="P787" s="2" t="s">
        <v>822</v>
      </c>
      <c r="Q787" s="4">
        <f>IF(AND(tblData[[#This Row],[Readmitted_Flag]]=TRUE,tblData[[#This Row],[Days_to_Readmission]]&lt;=30),1,0)</f>
        <v>0</v>
      </c>
    </row>
    <row r="788" spans="1:17" x14ac:dyDescent="0.4">
      <c r="A788" s="2" t="s">
        <v>786</v>
      </c>
      <c r="B788" s="3">
        <v>45146</v>
      </c>
      <c r="C788" s="3">
        <v>45148</v>
      </c>
      <c r="D788" s="4">
        <f>tblData[[#This Row],[Discharge_Date]]-tblData[[#This Row],[Admission_Date]]</f>
        <v>2</v>
      </c>
      <c r="E788" s="2" t="s">
        <v>806</v>
      </c>
      <c r="F788" s="2" t="s">
        <v>810</v>
      </c>
      <c r="G788" s="2" t="s">
        <v>814</v>
      </c>
      <c r="H788" s="2" t="s">
        <v>818</v>
      </c>
      <c r="I788" s="2" t="b">
        <v>0</v>
      </c>
      <c r="K788" s="2">
        <v>81.900000000000006</v>
      </c>
      <c r="L788" s="5">
        <v>13704.17</v>
      </c>
      <c r="M788" s="6">
        <v>0.63300000000000001</v>
      </c>
      <c r="N788" s="5">
        <f>tblData[[#This Row],[Total_Charges_USD]]*tblData[[#This Row],[Quality_Score_Index]]</f>
        <v>8674.7396100000005</v>
      </c>
      <c r="O788" s="2">
        <v>71</v>
      </c>
      <c r="P788" s="2" t="s">
        <v>823</v>
      </c>
      <c r="Q788" s="4">
        <f>IF(AND(tblData[[#This Row],[Readmitted_Flag]]=TRUE,tblData[[#This Row],[Days_to_Readmission]]&lt;=30),1,0)</f>
        <v>0</v>
      </c>
    </row>
    <row r="789" spans="1:17" x14ac:dyDescent="0.4">
      <c r="A789" s="2" t="s">
        <v>787</v>
      </c>
      <c r="B789" s="3">
        <v>45597</v>
      </c>
      <c r="C789" s="3">
        <v>45601</v>
      </c>
      <c r="D789" s="4">
        <f>tblData[[#This Row],[Discharge_Date]]-tblData[[#This Row],[Admission_Date]]</f>
        <v>4</v>
      </c>
      <c r="E789" s="2" t="s">
        <v>801</v>
      </c>
      <c r="F789" s="2" t="s">
        <v>809</v>
      </c>
      <c r="G789" s="2" t="s">
        <v>816</v>
      </c>
      <c r="H789" s="2" t="s">
        <v>818</v>
      </c>
      <c r="I789" s="2" t="b">
        <v>0</v>
      </c>
      <c r="K789" s="2">
        <v>80.400000000000006</v>
      </c>
      <c r="L789" s="5">
        <v>32373.38</v>
      </c>
      <c r="M789" s="6">
        <v>0.57199999999999995</v>
      </c>
      <c r="N789" s="5">
        <f>tblData[[#This Row],[Total_Charges_USD]]*tblData[[#This Row],[Quality_Score_Index]]</f>
        <v>18517.573359999999</v>
      </c>
      <c r="O789" s="2">
        <v>71</v>
      </c>
      <c r="P789" s="2" t="s">
        <v>822</v>
      </c>
      <c r="Q789" s="4">
        <f>IF(AND(tblData[[#This Row],[Readmitted_Flag]]=TRUE,tblData[[#This Row],[Days_to_Readmission]]&lt;=30),1,0)</f>
        <v>0</v>
      </c>
    </row>
    <row r="790" spans="1:17" x14ac:dyDescent="0.4">
      <c r="A790" s="2" t="s">
        <v>788</v>
      </c>
      <c r="B790" s="3">
        <v>45555</v>
      </c>
      <c r="C790" s="3">
        <v>45560</v>
      </c>
      <c r="D790" s="4">
        <f>tblData[[#This Row],[Discharge_Date]]-tblData[[#This Row],[Admission_Date]]</f>
        <v>5</v>
      </c>
      <c r="E790" s="2" t="s">
        <v>803</v>
      </c>
      <c r="F790" s="2" t="s">
        <v>812</v>
      </c>
      <c r="G790" s="2" t="s">
        <v>814</v>
      </c>
      <c r="H790" s="2" t="s">
        <v>820</v>
      </c>
      <c r="I790" s="2" t="b">
        <v>0</v>
      </c>
      <c r="K790" s="2">
        <v>78.3</v>
      </c>
      <c r="L790" s="5">
        <v>38833.199999999997</v>
      </c>
      <c r="M790" s="6">
        <v>0.54700000000000004</v>
      </c>
      <c r="N790" s="5">
        <f>tblData[[#This Row],[Total_Charges_USD]]*tblData[[#This Row],[Quality_Score_Index]]</f>
        <v>21241.760399999999</v>
      </c>
      <c r="O790" s="2">
        <v>71</v>
      </c>
      <c r="P790" s="2" t="s">
        <v>822</v>
      </c>
      <c r="Q790" s="4">
        <f>IF(AND(tblData[[#This Row],[Readmitted_Flag]]=TRUE,tblData[[#This Row],[Days_to_Readmission]]&lt;=30),1,0)</f>
        <v>0</v>
      </c>
    </row>
    <row r="791" spans="1:17" x14ac:dyDescent="0.4">
      <c r="A791" s="2" t="s">
        <v>789</v>
      </c>
      <c r="B791" s="3">
        <v>45462</v>
      </c>
      <c r="C791" s="3">
        <v>45476</v>
      </c>
      <c r="D791" s="4">
        <f>tblData[[#This Row],[Discharge_Date]]-tblData[[#This Row],[Admission_Date]]</f>
        <v>14</v>
      </c>
      <c r="E791" s="2" t="s">
        <v>803</v>
      </c>
      <c r="F791" s="2" t="s">
        <v>808</v>
      </c>
      <c r="G791" s="2" t="s">
        <v>814</v>
      </c>
      <c r="H791" s="2" t="s">
        <v>820</v>
      </c>
      <c r="I791" s="2" t="b">
        <v>0</v>
      </c>
      <c r="K791" s="2">
        <v>84</v>
      </c>
      <c r="L791" s="5">
        <v>21558.34</v>
      </c>
      <c r="M791" s="6">
        <v>0.59499999999999997</v>
      </c>
      <c r="N791" s="5">
        <f>tblData[[#This Row],[Total_Charges_USD]]*tblData[[#This Row],[Quality_Score_Index]]</f>
        <v>12827.212299999999</v>
      </c>
      <c r="O791" s="2">
        <v>43</v>
      </c>
      <c r="P791" s="2" t="s">
        <v>822</v>
      </c>
      <c r="Q791" s="4">
        <f>IF(AND(tblData[[#This Row],[Readmitted_Flag]]=TRUE,tblData[[#This Row],[Days_to_Readmission]]&lt;=30),1,0)</f>
        <v>0</v>
      </c>
    </row>
    <row r="792" spans="1:17" x14ac:dyDescent="0.4">
      <c r="A792" s="2" t="s">
        <v>790</v>
      </c>
      <c r="B792" s="3">
        <v>45186</v>
      </c>
      <c r="C792" s="3">
        <v>45198</v>
      </c>
      <c r="D792" s="4">
        <f>tblData[[#This Row],[Discharge_Date]]-tblData[[#This Row],[Admission_Date]]</f>
        <v>12</v>
      </c>
      <c r="E792" s="2" t="s">
        <v>800</v>
      </c>
      <c r="F792" s="2" t="s">
        <v>808</v>
      </c>
      <c r="G792" s="2" t="s">
        <v>814</v>
      </c>
      <c r="H792" s="2" t="s">
        <v>818</v>
      </c>
      <c r="I792" s="2" t="b">
        <v>0</v>
      </c>
      <c r="K792" s="2">
        <v>86.8</v>
      </c>
      <c r="L792" s="5">
        <v>9840.76</v>
      </c>
      <c r="M792" s="6">
        <v>0.69799999999999995</v>
      </c>
      <c r="N792" s="5">
        <f>tblData[[#This Row],[Total_Charges_USD]]*tblData[[#This Row],[Quality_Score_Index]]</f>
        <v>6868.8504800000001</v>
      </c>
      <c r="O792" s="2">
        <v>57</v>
      </c>
      <c r="P792" s="2" t="s">
        <v>823</v>
      </c>
      <c r="Q792" s="4">
        <f>IF(AND(tblData[[#This Row],[Readmitted_Flag]]=TRUE,tblData[[#This Row],[Days_to_Readmission]]&lt;=30),1,0)</f>
        <v>0</v>
      </c>
    </row>
    <row r="793" spans="1:17" x14ac:dyDescent="0.4">
      <c r="A793" s="2" t="s">
        <v>791</v>
      </c>
      <c r="B793" s="3">
        <v>45419</v>
      </c>
      <c r="C793" s="3">
        <v>45422</v>
      </c>
      <c r="D793" s="4">
        <f>tblData[[#This Row],[Discharge_Date]]-tblData[[#This Row],[Admission_Date]]</f>
        <v>3</v>
      </c>
      <c r="E793" s="2" t="s">
        <v>801</v>
      </c>
      <c r="F793" s="2" t="s">
        <v>811</v>
      </c>
      <c r="G793" s="2" t="s">
        <v>814</v>
      </c>
      <c r="H793" s="2" t="s">
        <v>820</v>
      </c>
      <c r="I793" s="2" t="b">
        <v>0</v>
      </c>
      <c r="K793" s="2">
        <v>100</v>
      </c>
      <c r="L793" s="5">
        <v>24044.59</v>
      </c>
      <c r="M793" s="6">
        <v>0.45700000000000002</v>
      </c>
      <c r="N793" s="5">
        <f>tblData[[#This Row],[Total_Charges_USD]]*tblData[[#This Row],[Quality_Score_Index]]</f>
        <v>10988.377630000001</v>
      </c>
      <c r="O793" s="2">
        <v>50</v>
      </c>
      <c r="P793" s="2" t="s">
        <v>823</v>
      </c>
      <c r="Q793" s="4">
        <f>IF(AND(tblData[[#This Row],[Readmitted_Flag]]=TRUE,tblData[[#This Row],[Days_to_Readmission]]&lt;=30),1,0)</f>
        <v>0</v>
      </c>
    </row>
    <row r="794" spans="1:17" x14ac:dyDescent="0.4">
      <c r="A794" s="2" t="s">
        <v>792</v>
      </c>
      <c r="B794" s="3">
        <v>45407</v>
      </c>
      <c r="C794" s="3">
        <v>45413</v>
      </c>
      <c r="D794" s="4">
        <f>tblData[[#This Row],[Discharge_Date]]-tblData[[#This Row],[Admission_Date]]</f>
        <v>6</v>
      </c>
      <c r="E794" s="2" t="s">
        <v>802</v>
      </c>
      <c r="F794" s="2" t="s">
        <v>812</v>
      </c>
      <c r="G794" s="2" t="s">
        <v>814</v>
      </c>
      <c r="H794" s="2" t="s">
        <v>820</v>
      </c>
      <c r="I794" s="2" t="b">
        <v>0</v>
      </c>
      <c r="K794" s="2">
        <v>100</v>
      </c>
      <c r="L794" s="5">
        <v>34799.120000000003</v>
      </c>
      <c r="M794" s="6">
        <v>0.65600000000000003</v>
      </c>
      <c r="N794" s="5">
        <f>tblData[[#This Row],[Total_Charges_USD]]*tblData[[#This Row],[Quality_Score_Index]]</f>
        <v>22828.222720000002</v>
      </c>
      <c r="O794" s="2">
        <v>69</v>
      </c>
      <c r="P794" s="2" t="s">
        <v>822</v>
      </c>
      <c r="Q794" s="4">
        <f>IF(AND(tblData[[#This Row],[Readmitted_Flag]]=TRUE,tblData[[#This Row],[Days_to_Readmission]]&lt;=30),1,0)</f>
        <v>0</v>
      </c>
    </row>
    <row r="795" spans="1:17" x14ac:dyDescent="0.4">
      <c r="A795" s="2" t="s">
        <v>793</v>
      </c>
      <c r="B795" s="3">
        <v>45499</v>
      </c>
      <c r="C795" s="3">
        <v>45500</v>
      </c>
      <c r="D795" s="4">
        <f>tblData[[#This Row],[Discharge_Date]]-tblData[[#This Row],[Admission_Date]]</f>
        <v>1</v>
      </c>
      <c r="E795" s="2" t="s">
        <v>802</v>
      </c>
      <c r="F795" s="2" t="s">
        <v>808</v>
      </c>
      <c r="G795" s="2" t="s">
        <v>813</v>
      </c>
      <c r="H795" s="2" t="s">
        <v>818</v>
      </c>
      <c r="I795" s="2" t="b">
        <v>0</v>
      </c>
      <c r="K795" s="2">
        <v>80.8</v>
      </c>
      <c r="L795" s="5">
        <v>37820.44</v>
      </c>
      <c r="M795" s="6">
        <v>0.58799999999999997</v>
      </c>
      <c r="N795" s="5">
        <f>tblData[[#This Row],[Total_Charges_USD]]*tblData[[#This Row],[Quality_Score_Index]]</f>
        <v>22238.418720000001</v>
      </c>
      <c r="O795" s="2">
        <v>79</v>
      </c>
      <c r="P795" s="2" t="s">
        <v>822</v>
      </c>
      <c r="Q795" s="4">
        <f>IF(AND(tblData[[#This Row],[Readmitted_Flag]]=TRUE,tblData[[#This Row],[Days_to_Readmission]]&lt;=30),1,0)</f>
        <v>0</v>
      </c>
    </row>
    <row r="796" spans="1:17" x14ac:dyDescent="0.4">
      <c r="A796" s="2" t="s">
        <v>794</v>
      </c>
      <c r="B796" s="3">
        <v>45399</v>
      </c>
      <c r="C796" s="3">
        <v>45402</v>
      </c>
      <c r="D796" s="4">
        <f>tblData[[#This Row],[Discharge_Date]]-tblData[[#This Row],[Admission_Date]]</f>
        <v>3</v>
      </c>
      <c r="E796" s="2" t="s">
        <v>802</v>
      </c>
      <c r="F796" s="2" t="s">
        <v>811</v>
      </c>
      <c r="G796" s="2" t="s">
        <v>814</v>
      </c>
      <c r="H796" s="2" t="s">
        <v>820</v>
      </c>
      <c r="I796" s="2" t="b">
        <v>1</v>
      </c>
      <c r="J796" s="2">
        <v>21</v>
      </c>
      <c r="K796" s="2">
        <v>100</v>
      </c>
      <c r="L796" s="5">
        <v>5211.7700000000004</v>
      </c>
      <c r="M796" s="6">
        <v>0.50700000000000001</v>
      </c>
      <c r="N796" s="5">
        <f>tblData[[#This Row],[Total_Charges_USD]]*tblData[[#This Row],[Quality_Score_Index]]</f>
        <v>2642.3673900000003</v>
      </c>
      <c r="O796" s="2">
        <v>64</v>
      </c>
      <c r="P796" s="2" t="s">
        <v>823</v>
      </c>
      <c r="Q796" s="4">
        <f>IF(AND(tblData[[#This Row],[Readmitted_Flag]]=TRUE,tblData[[#This Row],[Days_to_Readmission]]&lt;=30),1,0)</f>
        <v>1</v>
      </c>
    </row>
    <row r="797" spans="1:17" x14ac:dyDescent="0.4">
      <c r="A797" s="2" t="s">
        <v>795</v>
      </c>
      <c r="B797" s="3">
        <v>45454</v>
      </c>
      <c r="C797" s="3">
        <v>45457</v>
      </c>
      <c r="D797" s="4">
        <f>tblData[[#This Row],[Discharge_Date]]-tblData[[#This Row],[Admission_Date]]</f>
        <v>3</v>
      </c>
      <c r="E797" s="2" t="s">
        <v>802</v>
      </c>
      <c r="F797" s="2" t="s">
        <v>809</v>
      </c>
      <c r="G797" s="2" t="s">
        <v>814</v>
      </c>
      <c r="H797" s="2" t="s">
        <v>818</v>
      </c>
      <c r="I797" s="2" t="b">
        <v>0</v>
      </c>
      <c r="K797" s="2">
        <v>88.3</v>
      </c>
      <c r="L797" s="5">
        <v>16367.87</v>
      </c>
      <c r="M797" s="6">
        <v>0.64</v>
      </c>
      <c r="N797" s="5">
        <f>tblData[[#This Row],[Total_Charges_USD]]*tblData[[#This Row],[Quality_Score_Index]]</f>
        <v>10475.436800000001</v>
      </c>
      <c r="O797" s="2">
        <v>45</v>
      </c>
      <c r="P797" s="2" t="s">
        <v>823</v>
      </c>
      <c r="Q797" s="4">
        <f>IF(AND(tblData[[#This Row],[Readmitted_Flag]]=TRUE,tblData[[#This Row],[Days_to_Readmission]]&lt;=30),1,0)</f>
        <v>0</v>
      </c>
    </row>
    <row r="798" spans="1:17" x14ac:dyDescent="0.4">
      <c r="A798" s="2" t="s">
        <v>796</v>
      </c>
      <c r="B798" s="3">
        <v>45641</v>
      </c>
      <c r="C798" s="3">
        <v>45646</v>
      </c>
      <c r="D798" s="4">
        <f>tblData[[#This Row],[Discharge_Date]]-tblData[[#This Row],[Admission_Date]]</f>
        <v>5</v>
      </c>
      <c r="E798" s="2" t="s">
        <v>805</v>
      </c>
      <c r="F798" s="2" t="s">
        <v>812</v>
      </c>
      <c r="G798" s="2" t="s">
        <v>814</v>
      </c>
      <c r="H798" s="2" t="s">
        <v>820</v>
      </c>
      <c r="I798" s="2" t="b">
        <v>0</v>
      </c>
      <c r="K798" s="2">
        <v>83.3</v>
      </c>
      <c r="L798" s="5">
        <v>23481.43</v>
      </c>
      <c r="M798" s="6">
        <v>0.47099999999999997</v>
      </c>
      <c r="N798" s="5">
        <f>tblData[[#This Row],[Total_Charges_USD]]*tblData[[#This Row],[Quality_Score_Index]]</f>
        <v>11059.75353</v>
      </c>
      <c r="O798" s="2">
        <v>56</v>
      </c>
      <c r="P798" s="2" t="s">
        <v>823</v>
      </c>
      <c r="Q798" s="4">
        <f>IF(AND(tblData[[#This Row],[Readmitted_Flag]]=TRUE,tblData[[#This Row],[Days_to_Readmission]]&lt;=30),1,0)</f>
        <v>0</v>
      </c>
    </row>
    <row r="799" spans="1:17" x14ac:dyDescent="0.4">
      <c r="A799" s="2" t="s">
        <v>797</v>
      </c>
      <c r="B799" s="3">
        <v>45500</v>
      </c>
      <c r="C799" s="3">
        <v>45507</v>
      </c>
      <c r="D799" s="4">
        <f>tblData[[#This Row],[Discharge_Date]]-tblData[[#This Row],[Admission_Date]]</f>
        <v>7</v>
      </c>
      <c r="E799" s="2" t="s">
        <v>804</v>
      </c>
      <c r="F799" s="2" t="s">
        <v>811</v>
      </c>
      <c r="G799" s="2" t="s">
        <v>813</v>
      </c>
      <c r="H799" s="2" t="s">
        <v>818</v>
      </c>
      <c r="I799" s="2" t="b">
        <v>0</v>
      </c>
      <c r="K799" s="2">
        <v>74.2</v>
      </c>
      <c r="L799" s="5">
        <v>7275.32</v>
      </c>
      <c r="M799" s="6">
        <v>0.47499999999999998</v>
      </c>
      <c r="N799" s="5">
        <f>tblData[[#This Row],[Total_Charges_USD]]*tblData[[#This Row],[Quality_Score_Index]]</f>
        <v>3455.7769999999996</v>
      </c>
      <c r="O799" s="2">
        <v>51</v>
      </c>
      <c r="P799" s="2" t="s">
        <v>822</v>
      </c>
      <c r="Q799" s="4">
        <f>IF(AND(tblData[[#This Row],[Readmitted_Flag]]=TRUE,tblData[[#This Row],[Days_to_Readmission]]&lt;=30),1,0)</f>
        <v>0</v>
      </c>
    </row>
    <row r="800" spans="1:17" x14ac:dyDescent="0.4">
      <c r="A800" s="2" t="s">
        <v>798</v>
      </c>
      <c r="B800" s="3">
        <v>45588</v>
      </c>
      <c r="C800" s="3">
        <v>45590</v>
      </c>
      <c r="D800" s="4">
        <f>tblData[[#This Row],[Discharge_Date]]-tblData[[#This Row],[Admission_Date]]</f>
        <v>2</v>
      </c>
      <c r="E800" s="2" t="s">
        <v>804</v>
      </c>
      <c r="F800" s="2" t="s">
        <v>811</v>
      </c>
      <c r="G800" s="2" t="s">
        <v>816</v>
      </c>
      <c r="H800" s="2" t="s">
        <v>818</v>
      </c>
      <c r="I800" s="2" t="b">
        <v>0</v>
      </c>
      <c r="K800" s="2">
        <v>68.400000000000006</v>
      </c>
      <c r="L800" s="5">
        <v>39765.72</v>
      </c>
      <c r="M800" s="6">
        <v>0.39600000000000002</v>
      </c>
      <c r="N800" s="5">
        <f>tblData[[#This Row],[Total_Charges_USD]]*tblData[[#This Row],[Quality_Score_Index]]</f>
        <v>15747.225120000001</v>
      </c>
      <c r="O800" s="2">
        <v>51</v>
      </c>
      <c r="P800" s="2" t="s">
        <v>822</v>
      </c>
      <c r="Q800" s="4">
        <f>IF(AND(tblData[[#This Row],[Readmitted_Flag]]=TRUE,tblData[[#This Row],[Days_to_Readmission]]&lt;=30),1,0)</f>
        <v>0</v>
      </c>
    </row>
    <row r="801" spans="1:17" x14ac:dyDescent="0.4">
      <c r="A801" s="2" t="s">
        <v>799</v>
      </c>
      <c r="B801" s="3">
        <v>45386</v>
      </c>
      <c r="C801" s="3">
        <v>45391</v>
      </c>
      <c r="D801" s="4">
        <f>tblData[[#This Row],[Discharge_Date]]-tblData[[#This Row],[Admission_Date]]</f>
        <v>5</v>
      </c>
      <c r="E801" s="2" t="s">
        <v>805</v>
      </c>
      <c r="F801" s="2" t="s">
        <v>810</v>
      </c>
      <c r="G801" s="2" t="s">
        <v>815</v>
      </c>
      <c r="H801" s="2" t="s">
        <v>820</v>
      </c>
      <c r="I801" s="2" t="b">
        <v>0</v>
      </c>
      <c r="K801" s="2">
        <v>91.5</v>
      </c>
      <c r="L801" s="5">
        <v>35918.639999999999</v>
      </c>
      <c r="M801" s="6">
        <v>0.66400000000000003</v>
      </c>
      <c r="N801" s="5">
        <f>tblData[[#This Row],[Total_Charges_USD]]*tblData[[#This Row],[Quality_Score_Index]]</f>
        <v>23849.97696</v>
      </c>
      <c r="O801" s="2">
        <v>52</v>
      </c>
      <c r="P801" s="2" t="s">
        <v>823</v>
      </c>
      <c r="Q801" s="4">
        <f>IF(AND(tblData[[#This Row],[Readmitted_Flag]]=TRUE,tblData[[#This Row],[Days_to_Readmission]]&lt;=30),1,0)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90AD3-E960-492D-80B8-E76F1A72A74F}">
  <dimension ref="A1"/>
  <sheetViews>
    <sheetView tabSelected="1" topLeftCell="C4" workbookViewId="0">
      <selection activeCell="Y28" sqref="Y28"/>
    </sheetView>
  </sheetViews>
  <sheetFormatPr defaultRowHeight="14.6"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428FA-839E-438D-88FA-7E35B7EBFCB0}">
  <dimension ref="A3:P12"/>
  <sheetViews>
    <sheetView workbookViewId="0">
      <selection activeCell="C42" sqref="C42"/>
    </sheetView>
  </sheetViews>
  <sheetFormatPr defaultRowHeight="14.6" x14ac:dyDescent="0.4"/>
  <cols>
    <col min="1" max="1" width="13.61328125" bestFit="1" customWidth="1"/>
    <col min="2" max="2" width="15.15234375" bestFit="1" customWidth="1"/>
    <col min="3" max="3" width="17.07421875" bestFit="1" customWidth="1"/>
    <col min="4" max="4" width="15.4609375" bestFit="1" customWidth="1"/>
    <col min="5" max="5" width="12.3046875" bestFit="1" customWidth="1"/>
    <col min="6" max="6" width="17.07421875" bestFit="1" customWidth="1"/>
    <col min="7" max="7" width="15.4609375" bestFit="1" customWidth="1"/>
    <col min="8" max="8" width="12.3046875" bestFit="1" customWidth="1"/>
    <col min="9" max="9" width="17.07421875" bestFit="1" customWidth="1"/>
    <col min="10" max="10" width="15.4609375" bestFit="1" customWidth="1"/>
    <col min="11" max="11" width="12.3046875" bestFit="1" customWidth="1"/>
    <col min="12" max="12" width="17.07421875" bestFit="1" customWidth="1"/>
    <col min="13" max="13" width="15.4609375" bestFit="1" customWidth="1"/>
    <col min="14" max="14" width="17.15234375" bestFit="1" customWidth="1"/>
    <col min="15" max="15" width="21.84375" bestFit="1" customWidth="1"/>
    <col min="16" max="16" width="20.23046875" bestFit="1" customWidth="1"/>
  </cols>
  <sheetData>
    <row r="3" spans="1:16" x14ac:dyDescent="0.4">
      <c r="B3" s="15" t="s">
        <v>859</v>
      </c>
    </row>
    <row r="4" spans="1:16" x14ac:dyDescent="0.4">
      <c r="B4" t="s">
        <v>820</v>
      </c>
      <c r="E4" t="s">
        <v>819</v>
      </c>
      <c r="H4" t="s">
        <v>818</v>
      </c>
      <c r="K4" t="s">
        <v>821</v>
      </c>
      <c r="N4" t="s">
        <v>860</v>
      </c>
      <c r="O4" t="s">
        <v>862</v>
      </c>
      <c r="P4" t="s">
        <v>864</v>
      </c>
    </row>
    <row r="5" spans="1:16" x14ac:dyDescent="0.4">
      <c r="A5" s="15" t="s">
        <v>857</v>
      </c>
      <c r="B5" t="s">
        <v>861</v>
      </c>
      <c r="C5" s="13" t="s">
        <v>863</v>
      </c>
      <c r="D5" t="s">
        <v>829</v>
      </c>
      <c r="E5" t="s">
        <v>861</v>
      </c>
      <c r="F5" s="13" t="s">
        <v>863</v>
      </c>
      <c r="G5" t="s">
        <v>829</v>
      </c>
      <c r="H5" t="s">
        <v>861</v>
      </c>
      <c r="I5" s="13" t="s">
        <v>863</v>
      </c>
      <c r="J5" t="s">
        <v>829</v>
      </c>
      <c r="K5" t="s">
        <v>861</v>
      </c>
      <c r="L5" s="13" t="s">
        <v>863</v>
      </c>
      <c r="M5" t="s">
        <v>829</v>
      </c>
    </row>
    <row r="6" spans="1:16" x14ac:dyDescent="0.4">
      <c r="A6" s="16" t="s">
        <v>812</v>
      </c>
      <c r="B6" s="17">
        <v>35</v>
      </c>
      <c r="C6" s="13">
        <v>0.14285714285714285</v>
      </c>
      <c r="D6" s="1">
        <v>0.52094285714285704</v>
      </c>
      <c r="E6" s="17">
        <v>28</v>
      </c>
      <c r="F6" s="13">
        <v>7.1428571428571425E-2</v>
      </c>
      <c r="G6" s="1">
        <v>0.5426428571428572</v>
      </c>
      <c r="H6" s="17">
        <v>60</v>
      </c>
      <c r="I6" s="13">
        <v>0.11666666666666667</v>
      </c>
      <c r="J6" s="1">
        <v>0.50355000000000005</v>
      </c>
      <c r="K6" s="17">
        <v>6</v>
      </c>
      <c r="L6" s="13">
        <v>0</v>
      </c>
      <c r="M6" s="1">
        <v>0.60266666666666668</v>
      </c>
      <c r="N6" s="17">
        <v>129</v>
      </c>
      <c r="O6" s="13">
        <v>0.10852713178294573</v>
      </c>
      <c r="P6" s="1">
        <v>0.52136434108527119</v>
      </c>
    </row>
    <row r="7" spans="1:16" x14ac:dyDescent="0.4">
      <c r="A7" s="16" t="s">
        <v>809</v>
      </c>
      <c r="B7" s="17">
        <v>53</v>
      </c>
      <c r="C7" s="13">
        <v>0.13207547169811321</v>
      </c>
      <c r="D7" s="1">
        <v>0.52450943396226446</v>
      </c>
      <c r="E7" s="17">
        <v>17</v>
      </c>
      <c r="F7" s="13">
        <v>5.8823529411764705E-2</v>
      </c>
      <c r="G7" s="1">
        <v>0.51647058823529424</v>
      </c>
      <c r="H7" s="17">
        <v>72</v>
      </c>
      <c r="I7" s="13">
        <v>0.18055555555555555</v>
      </c>
      <c r="J7" s="1">
        <v>0.53293055555555535</v>
      </c>
      <c r="K7" s="17">
        <v>6</v>
      </c>
      <c r="L7" s="13">
        <v>0</v>
      </c>
      <c r="M7" s="1">
        <v>0.53133333333333332</v>
      </c>
      <c r="N7" s="17">
        <v>148</v>
      </c>
      <c r="O7" s="13">
        <v>0.14189189189189189</v>
      </c>
      <c r="P7" s="1">
        <v>0.52795945945945955</v>
      </c>
    </row>
    <row r="8" spans="1:16" x14ac:dyDescent="0.4">
      <c r="A8" s="16" t="s">
        <v>810</v>
      </c>
      <c r="B8" s="17">
        <v>48</v>
      </c>
      <c r="C8" s="13">
        <v>6.25E-2</v>
      </c>
      <c r="D8" s="1">
        <v>0.5055208333333332</v>
      </c>
      <c r="E8" s="17">
        <v>24</v>
      </c>
      <c r="F8" s="13">
        <v>0.125</v>
      </c>
      <c r="G8" s="1">
        <v>0.51162499999999989</v>
      </c>
      <c r="H8" s="17">
        <v>52</v>
      </c>
      <c r="I8" s="13">
        <v>0.11538461538461539</v>
      </c>
      <c r="J8" s="1">
        <v>0.52676923076923077</v>
      </c>
      <c r="K8" s="17">
        <v>6</v>
      </c>
      <c r="L8" s="13">
        <v>0</v>
      </c>
      <c r="M8" s="1">
        <v>0.40850000000000003</v>
      </c>
      <c r="N8" s="17">
        <v>130</v>
      </c>
      <c r="O8" s="13">
        <v>9.2307692307692313E-2</v>
      </c>
      <c r="P8" s="1">
        <v>0.51066923076923088</v>
      </c>
    </row>
    <row r="9" spans="1:16" x14ac:dyDescent="0.4">
      <c r="A9" s="16" t="s">
        <v>811</v>
      </c>
      <c r="B9" s="17">
        <v>55</v>
      </c>
      <c r="C9" s="13">
        <v>0.18181818181818182</v>
      </c>
      <c r="D9" s="1">
        <v>0.51194545454545448</v>
      </c>
      <c r="E9" s="17">
        <v>19</v>
      </c>
      <c r="F9" s="13">
        <v>0.15789473684210525</v>
      </c>
      <c r="G9" s="1">
        <v>0.52757894736842115</v>
      </c>
      <c r="H9" s="17">
        <v>53</v>
      </c>
      <c r="I9" s="13">
        <v>9.4339622641509441E-2</v>
      </c>
      <c r="J9" s="1">
        <v>0.53209433962264163</v>
      </c>
      <c r="K9" s="17">
        <v>9</v>
      </c>
      <c r="L9" s="13">
        <v>0.33333333333333331</v>
      </c>
      <c r="M9" s="1">
        <v>0.53722222222222227</v>
      </c>
      <c r="N9" s="17">
        <v>136</v>
      </c>
      <c r="O9" s="13">
        <v>0.15441176470588236</v>
      </c>
      <c r="P9" s="1">
        <v>0.52365441176470606</v>
      </c>
    </row>
    <row r="10" spans="1:16" x14ac:dyDescent="0.4">
      <c r="A10" s="16" t="s">
        <v>808</v>
      </c>
      <c r="B10" s="17">
        <v>41</v>
      </c>
      <c r="C10" s="13">
        <v>0.14634146341463414</v>
      </c>
      <c r="D10" s="1">
        <v>0.52078048780487807</v>
      </c>
      <c r="E10" s="17">
        <v>17</v>
      </c>
      <c r="F10" s="13">
        <v>0.17647058823529413</v>
      </c>
      <c r="G10" s="1">
        <v>0.56694117647058828</v>
      </c>
      <c r="H10" s="17">
        <v>71</v>
      </c>
      <c r="I10" s="13">
        <v>0.14084507042253522</v>
      </c>
      <c r="J10" s="1">
        <v>0.53842253521126782</v>
      </c>
      <c r="K10" s="17">
        <v>5</v>
      </c>
      <c r="L10" s="13">
        <v>0.2</v>
      </c>
      <c r="M10" s="1">
        <v>0.46460000000000001</v>
      </c>
      <c r="N10" s="17">
        <v>134</v>
      </c>
      <c r="O10" s="13">
        <v>0.14925373134328357</v>
      </c>
      <c r="P10" s="1">
        <v>0.53388805970149267</v>
      </c>
    </row>
    <row r="11" spans="1:16" x14ac:dyDescent="0.4">
      <c r="A11" s="16" t="s">
        <v>807</v>
      </c>
      <c r="B11" s="17">
        <v>42</v>
      </c>
      <c r="C11" s="13">
        <v>0.11904761904761904</v>
      </c>
      <c r="D11" s="1">
        <v>0.52392857142857141</v>
      </c>
      <c r="E11" s="17">
        <v>15</v>
      </c>
      <c r="F11" s="13">
        <v>0.13333333333333333</v>
      </c>
      <c r="G11" s="1">
        <v>0.55900000000000005</v>
      </c>
      <c r="H11" s="17">
        <v>59</v>
      </c>
      <c r="I11" s="13">
        <v>0.16949152542372881</v>
      </c>
      <c r="J11" s="1">
        <v>0.5034406779661017</v>
      </c>
      <c r="K11" s="17">
        <v>7</v>
      </c>
      <c r="L11" s="13">
        <v>0</v>
      </c>
      <c r="M11" s="1">
        <v>0.52157142857142857</v>
      </c>
      <c r="N11" s="17">
        <v>123</v>
      </c>
      <c r="O11" s="13">
        <v>0.13821138211382114</v>
      </c>
      <c r="P11" s="1">
        <v>0.51824390243902441</v>
      </c>
    </row>
    <row r="12" spans="1:16" x14ac:dyDescent="0.4">
      <c r="A12" s="16" t="s">
        <v>858</v>
      </c>
      <c r="B12" s="17">
        <v>274</v>
      </c>
      <c r="C12" s="13">
        <v>0.13138686131386862</v>
      </c>
      <c r="D12" s="1">
        <v>0.51755839416058425</v>
      </c>
      <c r="E12" s="17">
        <v>120</v>
      </c>
      <c r="F12" s="13">
        <v>0.11666666666666667</v>
      </c>
      <c r="G12" s="1">
        <v>0.53583333333333338</v>
      </c>
      <c r="H12" s="17">
        <v>367</v>
      </c>
      <c r="I12" s="13">
        <v>0.13896457765667575</v>
      </c>
      <c r="J12" s="1">
        <v>0.52345504087193462</v>
      </c>
      <c r="K12" s="17">
        <v>39</v>
      </c>
      <c r="L12" s="13">
        <v>0.10256410256410256</v>
      </c>
      <c r="M12" s="1">
        <v>0.5144615384615383</v>
      </c>
      <c r="N12" s="17">
        <v>800</v>
      </c>
      <c r="O12" s="13">
        <v>0.13125000000000001</v>
      </c>
      <c r="P12" s="1">
        <v>0.52285375000000012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634B5-EF29-40B6-A87A-DE67187E7E9C}">
  <dimension ref="A3:B14"/>
  <sheetViews>
    <sheetView workbookViewId="0">
      <selection activeCell="R10" sqref="R10"/>
    </sheetView>
  </sheetViews>
  <sheetFormatPr defaultRowHeight="14.6" x14ac:dyDescent="0.4"/>
  <cols>
    <col min="1" max="1" width="12.3828125" bestFit="1" customWidth="1"/>
    <col min="2" max="2" width="31.53515625" bestFit="1" customWidth="1"/>
  </cols>
  <sheetData>
    <row r="3" spans="1:2" x14ac:dyDescent="0.4">
      <c r="A3" s="15" t="s">
        <v>857</v>
      </c>
      <c r="B3" t="s">
        <v>871</v>
      </c>
    </row>
    <row r="4" spans="1:2" x14ac:dyDescent="0.4">
      <c r="A4" s="16" t="s">
        <v>865</v>
      </c>
      <c r="B4" s="12"/>
    </row>
    <row r="5" spans="1:2" x14ac:dyDescent="0.4">
      <c r="A5" s="18" t="s">
        <v>866</v>
      </c>
      <c r="B5" s="12">
        <v>0.17204301075268819</v>
      </c>
    </row>
    <row r="6" spans="1:2" x14ac:dyDescent="0.4">
      <c r="A6" s="18" t="s">
        <v>867</v>
      </c>
      <c r="B6" s="12">
        <v>0.11</v>
      </c>
    </row>
    <row r="7" spans="1:2" x14ac:dyDescent="0.4">
      <c r="A7" s="18" t="s">
        <v>868</v>
      </c>
      <c r="B7" s="12">
        <v>0.14851485148514851</v>
      </c>
    </row>
    <row r="8" spans="1:2" x14ac:dyDescent="0.4">
      <c r="A8" s="18" t="s">
        <v>869</v>
      </c>
      <c r="B8" s="12">
        <v>0.12087912087912088</v>
      </c>
    </row>
    <row r="9" spans="1:2" x14ac:dyDescent="0.4">
      <c r="A9" s="16" t="s">
        <v>870</v>
      </c>
      <c r="B9" s="12"/>
    </row>
    <row r="10" spans="1:2" x14ac:dyDescent="0.4">
      <c r="A10" s="18" t="s">
        <v>866</v>
      </c>
      <c r="B10" s="12">
        <v>0.11</v>
      </c>
    </row>
    <row r="11" spans="1:2" x14ac:dyDescent="0.4">
      <c r="A11" s="18" t="s">
        <v>867</v>
      </c>
      <c r="B11" s="12">
        <v>0.15789473684210525</v>
      </c>
    </row>
    <row r="12" spans="1:2" x14ac:dyDescent="0.4">
      <c r="A12" s="18" t="s">
        <v>868</v>
      </c>
      <c r="B12" s="12">
        <v>9.4017094017094016E-2</v>
      </c>
    </row>
    <row r="13" spans="1:2" x14ac:dyDescent="0.4">
      <c r="A13" s="18" t="s">
        <v>869</v>
      </c>
      <c r="B13" s="12">
        <v>0.14563106796116504</v>
      </c>
    </row>
    <row r="14" spans="1:2" x14ac:dyDescent="0.4">
      <c r="A14" s="16" t="s">
        <v>858</v>
      </c>
      <c r="B14" s="12">
        <v>0.13125000000000001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6AE3D-B231-4EC7-8574-048C2FBBD52A}">
  <dimension ref="A3:C10"/>
  <sheetViews>
    <sheetView workbookViewId="0">
      <selection activeCell="T23" sqref="T23"/>
    </sheetView>
  </sheetViews>
  <sheetFormatPr defaultRowHeight="14.6" x14ac:dyDescent="0.4"/>
  <cols>
    <col min="1" max="1" width="13.61328125" bestFit="1" customWidth="1"/>
    <col min="2" max="2" width="31.53515625" bestFit="1" customWidth="1"/>
    <col min="3" max="3" width="17.3828125" bestFit="1" customWidth="1"/>
  </cols>
  <sheetData>
    <row r="3" spans="1:3" x14ac:dyDescent="0.4">
      <c r="A3" s="15" t="s">
        <v>857</v>
      </c>
      <c r="B3" t="s">
        <v>871</v>
      </c>
      <c r="C3" t="s">
        <v>872</v>
      </c>
    </row>
    <row r="4" spans="1:3" x14ac:dyDescent="0.4">
      <c r="A4" s="16" t="s">
        <v>812</v>
      </c>
      <c r="B4" s="1">
        <v>0.10852713178294573</v>
      </c>
      <c r="C4" s="17">
        <v>129</v>
      </c>
    </row>
    <row r="5" spans="1:3" x14ac:dyDescent="0.4">
      <c r="A5" s="16" t="s">
        <v>809</v>
      </c>
      <c r="B5" s="1">
        <v>0.14189189189189189</v>
      </c>
      <c r="C5" s="17">
        <v>148</v>
      </c>
    </row>
    <row r="6" spans="1:3" x14ac:dyDescent="0.4">
      <c r="A6" s="16" t="s">
        <v>810</v>
      </c>
      <c r="B6" s="1">
        <v>9.2307692307692313E-2</v>
      </c>
      <c r="C6" s="17">
        <v>130</v>
      </c>
    </row>
    <row r="7" spans="1:3" x14ac:dyDescent="0.4">
      <c r="A7" s="16" t="s">
        <v>811</v>
      </c>
      <c r="B7" s="1">
        <v>0.15441176470588236</v>
      </c>
      <c r="C7" s="17">
        <v>136</v>
      </c>
    </row>
    <row r="8" spans="1:3" x14ac:dyDescent="0.4">
      <c r="A8" s="16" t="s">
        <v>808</v>
      </c>
      <c r="B8" s="1">
        <v>0.14925373134328357</v>
      </c>
      <c r="C8" s="17">
        <v>134</v>
      </c>
    </row>
    <row r="9" spans="1:3" x14ac:dyDescent="0.4">
      <c r="A9" s="16" t="s">
        <v>807</v>
      </c>
      <c r="B9" s="1">
        <v>0.13821138211382114</v>
      </c>
      <c r="C9" s="17">
        <v>123</v>
      </c>
    </row>
    <row r="10" spans="1:3" x14ac:dyDescent="0.4">
      <c r="A10" s="16" t="s">
        <v>858</v>
      </c>
      <c r="B10" s="1">
        <v>0.13125000000000001</v>
      </c>
      <c r="C10" s="17">
        <v>800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D15" sqref="D15"/>
    </sheetView>
  </sheetViews>
  <sheetFormatPr defaultRowHeight="14.6" x14ac:dyDescent="0.4"/>
  <cols>
    <col min="1" max="1" width="26.921875" style="2" customWidth="1"/>
    <col min="2" max="2" width="17.3828125" style="2" customWidth="1"/>
    <col min="3" max="3" width="17.61328125" style="2" customWidth="1"/>
    <col min="4" max="16384" width="9.23046875" style="2"/>
  </cols>
  <sheetData>
    <row r="1" spans="1:3" x14ac:dyDescent="0.4">
      <c r="A1" s="2" t="s">
        <v>824</v>
      </c>
      <c r="B1" s="2" t="s">
        <v>825</v>
      </c>
      <c r="C1" s="2" t="s">
        <v>826</v>
      </c>
    </row>
    <row r="2" spans="1:3" x14ac:dyDescent="0.4">
      <c r="A2" s="2" t="s">
        <v>827</v>
      </c>
      <c r="B2" s="2">
        <f>IFERROR( SUM(tblData[Readmission_30Day_Flag
]) / COUNTA(tblData[Patient_ID]), 0 )</f>
        <v>0.13125000000000001</v>
      </c>
      <c r="C2" s="2">
        <f>IFERROR( SUM(tblData[Readmission_30Day_Flag
]) / COUNTA(tblData[Patient_ID]), 0 )</f>
        <v>0.13125000000000001</v>
      </c>
    </row>
    <row r="3" spans="1:3" x14ac:dyDescent="0.4">
      <c r="A3" s="2" t="s">
        <v>828</v>
      </c>
      <c r="B3" s="2">
        <f>AVERAGE(tblData[Length_of_Stay_Days])</f>
        <v>5.6749999999999998</v>
      </c>
      <c r="C3" s="2">
        <f>AVERAGE(tblData[Length_of_Stay_Days])</f>
        <v>5.6749999999999998</v>
      </c>
    </row>
    <row r="4" spans="1:3" x14ac:dyDescent="0.4">
      <c r="A4" s="2" t="s">
        <v>829</v>
      </c>
      <c r="B4" s="2">
        <f>AVERAGE(tblData[Quality_Score])</f>
        <v>84.795500000000047</v>
      </c>
      <c r="C4" s="2">
        <f>AVERAGE(tblData[Quality_Score])</f>
        <v>84.795500000000047</v>
      </c>
    </row>
    <row r="5" spans="1:3" x14ac:dyDescent="0.4">
      <c r="A5" s="2" t="s">
        <v>830</v>
      </c>
      <c r="B5" s="2">
        <f>SUM(tblData[Total_Charges_USD])</f>
        <v>17131276.300000001</v>
      </c>
      <c r="C5" s="2">
        <f>SUM(tblData[Total_Charges_USD])</f>
        <v>17131276.300000001</v>
      </c>
    </row>
    <row r="6" spans="1:3" x14ac:dyDescent="0.4">
      <c r="A6" s="2" t="s">
        <v>831</v>
      </c>
      <c r="B6" s="2">
        <f>SUM(tblData[Total_Cost_USD])</f>
        <v>8929732.0291199982</v>
      </c>
      <c r="C6" s="2">
        <f>SUM(tblData[Total_Cost_USD])</f>
        <v>8929732.0291199982</v>
      </c>
    </row>
    <row r="7" spans="1:3" x14ac:dyDescent="0.4">
      <c r="A7" s="2" t="s">
        <v>832</v>
      </c>
      <c r="B7" s="2">
        <f>AVERAGE(tblData[Total_Charges_USD])</f>
        <v>21414.095375000001</v>
      </c>
      <c r="C7" s="2">
        <f>AVERAGE(tblData[Total_Charges_USD])</f>
        <v>21414.095375000001</v>
      </c>
    </row>
    <row r="8" spans="1:3" x14ac:dyDescent="0.4">
      <c r="A8" s="2" t="s">
        <v>833</v>
      </c>
      <c r="B8" s="2">
        <f>IFERROR( SUMPRODUCT( (tblData[Payer_Type]="Medicare")*(tblData[Readmission_30Day_Flag
]=1) ) / COUNTIF(tblData[Payer_Type],"Medicare"), 0)</f>
        <v>0.13896457765667575</v>
      </c>
      <c r="C8" s="2">
        <f>IFERROR( SUMPRODUCT( (tblData[Payer_Type]="Medicare")*(tblData[Readmission_30Day_Flag
]=1) ) / COUNTIF(tblData[Payer_Type],"Medicare"), 0)</f>
        <v>0.13896457765667575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E960-C1A0-4E0D-904D-3A15BEC94C7D}">
  <dimension ref="A1:B6"/>
  <sheetViews>
    <sheetView workbookViewId="0">
      <selection activeCell="J37" sqref="J37"/>
    </sheetView>
  </sheetViews>
  <sheetFormatPr defaultRowHeight="14.6" x14ac:dyDescent="0.4"/>
  <cols>
    <col min="1" max="1" width="30.15234375" bestFit="1" customWidth="1"/>
    <col min="2" max="2" width="13.3828125" bestFit="1" customWidth="1"/>
  </cols>
  <sheetData>
    <row r="1" spans="1:2" x14ac:dyDescent="0.4">
      <c r="A1" t="s">
        <v>856</v>
      </c>
      <c r="B1" t="s">
        <v>826</v>
      </c>
    </row>
    <row r="2" spans="1:2" x14ac:dyDescent="0.4">
      <c r="A2" t="s">
        <v>851</v>
      </c>
      <c r="B2" s="1">
        <f>IFERROR(COUNTIFS(tblData[Readmitted_Flag],TRUE,tblData[Days_to_Readmission],"&lt;=30")/COUNTA(tblData[Patient_ID]),0)</f>
        <v>0.13125000000000001</v>
      </c>
    </row>
    <row r="3" spans="1:2" x14ac:dyDescent="0.4">
      <c r="A3" t="s">
        <v>852</v>
      </c>
      <c r="B3" s="13">
        <f>AVERAGE(tblData[Length_of_Stay_Days])</f>
        <v>5.6749999999999998</v>
      </c>
    </row>
    <row r="4" spans="1:2" x14ac:dyDescent="0.4">
      <c r="A4" t="s">
        <v>853</v>
      </c>
      <c r="B4" s="13">
        <f>AVERAGE(tblData[Quality_Score_Index])</f>
        <v>0.52285374999999978</v>
      </c>
    </row>
    <row r="5" spans="1:2" x14ac:dyDescent="0.4">
      <c r="A5" t="s">
        <v>854</v>
      </c>
      <c r="B5" s="14">
        <f>SUM(tblData[Total_Charges_USD])</f>
        <v>17131276.300000001</v>
      </c>
    </row>
    <row r="6" spans="1:2" x14ac:dyDescent="0.4">
      <c r="A6" t="s">
        <v>855</v>
      </c>
      <c r="B6" s="1">
        <f>IFERROR(COUNTIFS(tblData[Payer_Type],"Medicare",tblData[Readmitted_Flag],TRUE,tblData[Days_to_Readmission],"&lt;=30")/COUNTIFS(tblData[Payer_Type],"Medicare"),0)</f>
        <v>0.13896457765667575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Slicers</vt:lpstr>
      <vt:lpstr>Pivot_MonthlyTrend</vt:lpstr>
      <vt:lpstr>Pivot_ReadmitByUnit</vt:lpstr>
      <vt:lpstr>Metrics</vt:lpstr>
      <vt:lpstr>KPI_Cards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Fareeha Rizvi</dc:creator>
  <cp:lastModifiedBy>Fareeha Rizvi</cp:lastModifiedBy>
  <dcterms:created xsi:type="dcterms:W3CDTF">2025-08-12T18:35:55Z</dcterms:created>
  <dcterms:modified xsi:type="dcterms:W3CDTF">2025-08-12T20:36:41Z</dcterms:modified>
</cp:coreProperties>
</file>