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faree\OneDrive\Documents\"/>
    </mc:Choice>
  </mc:AlternateContent>
  <xr:revisionPtr revIDLastSave="0" documentId="8_{736A8ED3-7739-4883-9859-1B0CC694C0C5}" xr6:coauthVersionLast="47" xr6:coauthVersionMax="47" xr10:uidLastSave="{00000000-0000-0000-0000-000000000000}"/>
  <bookViews>
    <workbookView xWindow="-103" yWindow="617" windowWidth="33120" windowHeight="17280" activeTab="1" xr2:uid="{6ACB15D4-9FE7-458E-90FD-6DA563038CCE}"/>
  </bookViews>
  <sheets>
    <sheet name="Pivot Table" sheetId="2" r:id="rId1"/>
    <sheet name="Data" sheetId="1" r:id="rId2"/>
  </sheets>
  <externalReferences>
    <externalReference r:id="rId3"/>
  </externalReferences>
  <definedNames>
    <definedName name="Slicer_Insurance_Group">#N/A</definedName>
    <definedName name="Slicer_Service_Depart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1" i="1" l="1"/>
  <c r="J501" i="1" s="1"/>
  <c r="K501" i="1" s="1"/>
  <c r="H501" i="1"/>
  <c r="G501" i="1"/>
  <c r="F501" i="1"/>
  <c r="K500" i="1"/>
  <c r="J500" i="1"/>
  <c r="I500" i="1"/>
  <c r="H500" i="1"/>
  <c r="G500" i="1"/>
  <c r="F500" i="1"/>
  <c r="I499" i="1"/>
  <c r="J499" i="1" s="1"/>
  <c r="K499" i="1" s="1"/>
  <c r="H499" i="1"/>
  <c r="G499" i="1"/>
  <c r="F499" i="1"/>
  <c r="J498" i="1"/>
  <c r="K498" i="1" s="1"/>
  <c r="I498" i="1"/>
  <c r="H498" i="1"/>
  <c r="G498" i="1"/>
  <c r="F498" i="1"/>
  <c r="I497" i="1"/>
  <c r="J497" i="1" s="1"/>
  <c r="K497" i="1" s="1"/>
  <c r="H497" i="1"/>
  <c r="G497" i="1"/>
  <c r="F497" i="1"/>
  <c r="K496" i="1"/>
  <c r="J496" i="1"/>
  <c r="I496" i="1"/>
  <c r="H496" i="1"/>
  <c r="G496" i="1"/>
  <c r="F496" i="1"/>
  <c r="I495" i="1"/>
  <c r="J495" i="1" s="1"/>
  <c r="K495" i="1" s="1"/>
  <c r="H495" i="1"/>
  <c r="G495" i="1"/>
  <c r="F495" i="1"/>
  <c r="K494" i="1"/>
  <c r="J494" i="1"/>
  <c r="I494" i="1"/>
  <c r="H494" i="1"/>
  <c r="G494" i="1"/>
  <c r="F494" i="1"/>
  <c r="I493" i="1"/>
  <c r="J493" i="1" s="1"/>
  <c r="K493" i="1" s="1"/>
  <c r="H493" i="1"/>
  <c r="G493" i="1"/>
  <c r="F493" i="1"/>
  <c r="J492" i="1"/>
  <c r="K492" i="1" s="1"/>
  <c r="I492" i="1"/>
  <c r="H492" i="1"/>
  <c r="G492" i="1"/>
  <c r="F492" i="1"/>
  <c r="I491" i="1"/>
  <c r="J491" i="1" s="1"/>
  <c r="K491" i="1" s="1"/>
  <c r="H491" i="1"/>
  <c r="G491" i="1"/>
  <c r="F491" i="1"/>
  <c r="J490" i="1"/>
  <c r="K490" i="1" s="1"/>
  <c r="I490" i="1"/>
  <c r="H490" i="1"/>
  <c r="G490" i="1"/>
  <c r="F490" i="1"/>
  <c r="I489" i="1"/>
  <c r="J489" i="1" s="1"/>
  <c r="K489" i="1" s="1"/>
  <c r="H489" i="1"/>
  <c r="G489" i="1"/>
  <c r="F489" i="1"/>
  <c r="J488" i="1"/>
  <c r="K488" i="1" s="1"/>
  <c r="I488" i="1"/>
  <c r="H488" i="1"/>
  <c r="G488" i="1"/>
  <c r="F488" i="1"/>
  <c r="I487" i="1"/>
  <c r="J487" i="1" s="1"/>
  <c r="K487" i="1" s="1"/>
  <c r="H487" i="1"/>
  <c r="G487" i="1"/>
  <c r="F487" i="1"/>
  <c r="K486" i="1"/>
  <c r="J486" i="1"/>
  <c r="I486" i="1"/>
  <c r="H486" i="1"/>
  <c r="G486" i="1"/>
  <c r="F486" i="1"/>
  <c r="I485" i="1"/>
  <c r="J485" i="1" s="1"/>
  <c r="K485" i="1" s="1"/>
  <c r="H485" i="1"/>
  <c r="G485" i="1"/>
  <c r="F485" i="1"/>
  <c r="J484" i="1"/>
  <c r="K484" i="1" s="1"/>
  <c r="I484" i="1"/>
  <c r="H484" i="1"/>
  <c r="G484" i="1"/>
  <c r="F484" i="1"/>
  <c r="I483" i="1"/>
  <c r="J483" i="1" s="1"/>
  <c r="K483" i="1" s="1"/>
  <c r="H483" i="1"/>
  <c r="G483" i="1"/>
  <c r="F483" i="1"/>
  <c r="J482" i="1"/>
  <c r="K482" i="1" s="1"/>
  <c r="I482" i="1"/>
  <c r="H482" i="1"/>
  <c r="G482" i="1"/>
  <c r="F482" i="1"/>
  <c r="I481" i="1"/>
  <c r="J481" i="1" s="1"/>
  <c r="K481" i="1" s="1"/>
  <c r="H481" i="1"/>
  <c r="G481" i="1"/>
  <c r="F481" i="1"/>
  <c r="K480" i="1"/>
  <c r="J480" i="1"/>
  <c r="I480" i="1"/>
  <c r="H480" i="1"/>
  <c r="G480" i="1"/>
  <c r="F480" i="1"/>
  <c r="I479" i="1"/>
  <c r="J479" i="1" s="1"/>
  <c r="K479" i="1" s="1"/>
  <c r="H479" i="1"/>
  <c r="G479" i="1"/>
  <c r="F479" i="1"/>
  <c r="K478" i="1"/>
  <c r="J478" i="1"/>
  <c r="I478" i="1"/>
  <c r="H478" i="1"/>
  <c r="G478" i="1"/>
  <c r="F478" i="1"/>
  <c r="I477" i="1"/>
  <c r="J477" i="1" s="1"/>
  <c r="K477" i="1" s="1"/>
  <c r="H477" i="1"/>
  <c r="G477" i="1"/>
  <c r="F477" i="1"/>
  <c r="K476" i="1"/>
  <c r="J476" i="1"/>
  <c r="I476" i="1"/>
  <c r="H476" i="1"/>
  <c r="G476" i="1"/>
  <c r="F476" i="1"/>
  <c r="I475" i="1"/>
  <c r="J475" i="1" s="1"/>
  <c r="K475" i="1" s="1"/>
  <c r="H475" i="1"/>
  <c r="G475" i="1"/>
  <c r="F475" i="1"/>
  <c r="K474" i="1"/>
  <c r="J474" i="1"/>
  <c r="I474" i="1"/>
  <c r="H474" i="1"/>
  <c r="G474" i="1"/>
  <c r="F474" i="1"/>
  <c r="J473" i="1"/>
  <c r="K473" i="1" s="1"/>
  <c r="I473" i="1"/>
  <c r="H473" i="1"/>
  <c r="G473" i="1"/>
  <c r="F473" i="1"/>
  <c r="J472" i="1"/>
  <c r="K472" i="1" s="1"/>
  <c r="I472" i="1"/>
  <c r="H472" i="1"/>
  <c r="G472" i="1"/>
  <c r="F472" i="1"/>
  <c r="I471" i="1"/>
  <c r="J471" i="1" s="1"/>
  <c r="K471" i="1" s="1"/>
  <c r="H471" i="1"/>
  <c r="G471" i="1"/>
  <c r="F471" i="1"/>
  <c r="J470" i="1"/>
  <c r="K470" i="1" s="1"/>
  <c r="I470" i="1"/>
  <c r="H470" i="1"/>
  <c r="G470" i="1"/>
  <c r="F470" i="1"/>
  <c r="I469" i="1"/>
  <c r="J469" i="1" s="1"/>
  <c r="K469" i="1" s="1"/>
  <c r="H469" i="1"/>
  <c r="G469" i="1"/>
  <c r="F469" i="1"/>
  <c r="J468" i="1"/>
  <c r="K468" i="1" s="1"/>
  <c r="I468" i="1"/>
  <c r="H468" i="1"/>
  <c r="G468" i="1"/>
  <c r="F468" i="1"/>
  <c r="J467" i="1"/>
  <c r="K467" i="1" s="1"/>
  <c r="I467" i="1"/>
  <c r="H467" i="1"/>
  <c r="G467" i="1"/>
  <c r="F467" i="1"/>
  <c r="J466" i="1"/>
  <c r="K466" i="1" s="1"/>
  <c r="I466" i="1"/>
  <c r="H466" i="1"/>
  <c r="G466" i="1"/>
  <c r="F466" i="1"/>
  <c r="J465" i="1"/>
  <c r="K465" i="1" s="1"/>
  <c r="I465" i="1"/>
  <c r="H465" i="1"/>
  <c r="G465" i="1"/>
  <c r="F465" i="1"/>
  <c r="J464" i="1"/>
  <c r="K464" i="1" s="1"/>
  <c r="I464" i="1"/>
  <c r="H464" i="1"/>
  <c r="G464" i="1"/>
  <c r="F464" i="1"/>
  <c r="J463" i="1"/>
  <c r="K463" i="1" s="1"/>
  <c r="I463" i="1"/>
  <c r="H463" i="1"/>
  <c r="G463" i="1"/>
  <c r="F463" i="1"/>
  <c r="K462" i="1"/>
  <c r="J462" i="1"/>
  <c r="I462" i="1"/>
  <c r="H462" i="1"/>
  <c r="G462" i="1"/>
  <c r="F462" i="1"/>
  <c r="I461" i="1"/>
  <c r="J461" i="1" s="1"/>
  <c r="K461" i="1" s="1"/>
  <c r="H461" i="1"/>
  <c r="G461" i="1"/>
  <c r="F461" i="1"/>
  <c r="J460" i="1"/>
  <c r="K460" i="1" s="1"/>
  <c r="I460" i="1"/>
  <c r="H460" i="1"/>
  <c r="G460" i="1"/>
  <c r="F460" i="1"/>
  <c r="I459" i="1"/>
  <c r="J459" i="1" s="1"/>
  <c r="K459" i="1" s="1"/>
  <c r="H459" i="1"/>
  <c r="G459" i="1"/>
  <c r="F459" i="1"/>
  <c r="J458" i="1"/>
  <c r="K458" i="1" s="1"/>
  <c r="I458" i="1"/>
  <c r="H458" i="1"/>
  <c r="G458" i="1"/>
  <c r="F458" i="1"/>
  <c r="I457" i="1"/>
  <c r="J457" i="1" s="1"/>
  <c r="K457" i="1" s="1"/>
  <c r="H457" i="1"/>
  <c r="G457" i="1"/>
  <c r="F457" i="1"/>
  <c r="K456" i="1"/>
  <c r="J456" i="1"/>
  <c r="I456" i="1"/>
  <c r="H456" i="1"/>
  <c r="G456" i="1"/>
  <c r="F456" i="1"/>
  <c r="I455" i="1"/>
  <c r="J455" i="1" s="1"/>
  <c r="K455" i="1" s="1"/>
  <c r="H455" i="1"/>
  <c r="G455" i="1"/>
  <c r="F455" i="1"/>
  <c r="K454" i="1"/>
  <c r="J454" i="1"/>
  <c r="I454" i="1"/>
  <c r="H454" i="1"/>
  <c r="G454" i="1"/>
  <c r="F454" i="1"/>
  <c r="I453" i="1"/>
  <c r="J453" i="1" s="1"/>
  <c r="K453" i="1" s="1"/>
  <c r="H453" i="1"/>
  <c r="G453" i="1"/>
  <c r="F453" i="1"/>
  <c r="K452" i="1"/>
  <c r="J452" i="1"/>
  <c r="I452" i="1"/>
  <c r="H452" i="1"/>
  <c r="G452" i="1"/>
  <c r="F452" i="1"/>
  <c r="I451" i="1"/>
  <c r="J451" i="1" s="1"/>
  <c r="K451" i="1" s="1"/>
  <c r="H451" i="1"/>
  <c r="G451" i="1"/>
  <c r="F451" i="1"/>
  <c r="K450" i="1"/>
  <c r="J450" i="1"/>
  <c r="I450" i="1"/>
  <c r="H450" i="1"/>
  <c r="G450" i="1"/>
  <c r="F450" i="1"/>
  <c r="J449" i="1"/>
  <c r="K449" i="1" s="1"/>
  <c r="I449" i="1"/>
  <c r="H449" i="1"/>
  <c r="G449" i="1"/>
  <c r="F449" i="1"/>
  <c r="J448" i="1"/>
  <c r="K448" i="1" s="1"/>
  <c r="I448" i="1"/>
  <c r="H448" i="1"/>
  <c r="G448" i="1"/>
  <c r="F448" i="1"/>
  <c r="I447" i="1"/>
  <c r="J447" i="1" s="1"/>
  <c r="K447" i="1" s="1"/>
  <c r="H447" i="1"/>
  <c r="G447" i="1"/>
  <c r="F447" i="1"/>
  <c r="J446" i="1"/>
  <c r="K446" i="1" s="1"/>
  <c r="I446" i="1"/>
  <c r="H446" i="1"/>
  <c r="G446" i="1"/>
  <c r="F446" i="1"/>
  <c r="I445" i="1"/>
  <c r="J445" i="1" s="1"/>
  <c r="K445" i="1" s="1"/>
  <c r="H445" i="1"/>
  <c r="G445" i="1"/>
  <c r="F445" i="1"/>
  <c r="J444" i="1"/>
  <c r="K444" i="1" s="1"/>
  <c r="I444" i="1"/>
  <c r="H444" i="1"/>
  <c r="G444" i="1"/>
  <c r="F444" i="1"/>
  <c r="J443" i="1"/>
  <c r="K443" i="1" s="1"/>
  <c r="I443" i="1"/>
  <c r="H443" i="1"/>
  <c r="G443" i="1"/>
  <c r="F443" i="1"/>
  <c r="J442" i="1"/>
  <c r="K442" i="1" s="1"/>
  <c r="I442" i="1"/>
  <c r="H442" i="1"/>
  <c r="G442" i="1"/>
  <c r="F442" i="1"/>
  <c r="J441" i="1"/>
  <c r="K441" i="1" s="1"/>
  <c r="I441" i="1"/>
  <c r="H441" i="1"/>
  <c r="G441" i="1"/>
  <c r="F441" i="1"/>
  <c r="J440" i="1"/>
  <c r="K440" i="1" s="1"/>
  <c r="I440" i="1"/>
  <c r="H440" i="1"/>
  <c r="G440" i="1"/>
  <c r="F440" i="1"/>
  <c r="J439" i="1"/>
  <c r="K439" i="1" s="1"/>
  <c r="I439" i="1"/>
  <c r="H439" i="1"/>
  <c r="G439" i="1"/>
  <c r="F439" i="1"/>
  <c r="K438" i="1"/>
  <c r="J438" i="1"/>
  <c r="I438" i="1"/>
  <c r="H438" i="1"/>
  <c r="G438" i="1"/>
  <c r="F438" i="1"/>
  <c r="I437" i="1"/>
  <c r="J437" i="1" s="1"/>
  <c r="K437" i="1" s="1"/>
  <c r="H437" i="1"/>
  <c r="G437" i="1"/>
  <c r="F437" i="1"/>
  <c r="J436" i="1"/>
  <c r="K436" i="1" s="1"/>
  <c r="I436" i="1"/>
  <c r="H436" i="1"/>
  <c r="G436" i="1"/>
  <c r="F436" i="1"/>
  <c r="I435" i="1"/>
  <c r="J435" i="1" s="1"/>
  <c r="K435" i="1" s="1"/>
  <c r="H435" i="1"/>
  <c r="G435" i="1"/>
  <c r="F435" i="1"/>
  <c r="J434" i="1"/>
  <c r="K434" i="1" s="1"/>
  <c r="I434" i="1"/>
  <c r="H434" i="1"/>
  <c r="G434" i="1"/>
  <c r="F434" i="1"/>
  <c r="I433" i="1"/>
  <c r="J433" i="1" s="1"/>
  <c r="K433" i="1" s="1"/>
  <c r="H433" i="1"/>
  <c r="G433" i="1"/>
  <c r="F433" i="1"/>
  <c r="K432" i="1"/>
  <c r="J432" i="1"/>
  <c r="I432" i="1"/>
  <c r="H432" i="1"/>
  <c r="G432" i="1"/>
  <c r="F432" i="1"/>
  <c r="I431" i="1"/>
  <c r="J431" i="1" s="1"/>
  <c r="K431" i="1" s="1"/>
  <c r="H431" i="1"/>
  <c r="G431" i="1"/>
  <c r="F431" i="1"/>
  <c r="K430" i="1"/>
  <c r="J430" i="1"/>
  <c r="I430" i="1"/>
  <c r="H430" i="1"/>
  <c r="G430" i="1"/>
  <c r="F430" i="1"/>
  <c r="I429" i="1"/>
  <c r="J429" i="1" s="1"/>
  <c r="K429" i="1" s="1"/>
  <c r="H429" i="1"/>
  <c r="G429" i="1"/>
  <c r="F429" i="1"/>
  <c r="K428" i="1"/>
  <c r="J428" i="1"/>
  <c r="I428" i="1"/>
  <c r="H428" i="1"/>
  <c r="G428" i="1"/>
  <c r="F428" i="1"/>
  <c r="I427" i="1"/>
  <c r="J427" i="1" s="1"/>
  <c r="K427" i="1" s="1"/>
  <c r="H427" i="1"/>
  <c r="G427" i="1"/>
  <c r="F427" i="1"/>
  <c r="K426" i="1"/>
  <c r="J426" i="1"/>
  <c r="I426" i="1"/>
  <c r="H426" i="1"/>
  <c r="G426" i="1"/>
  <c r="F426" i="1"/>
  <c r="J425" i="1"/>
  <c r="K425" i="1" s="1"/>
  <c r="I425" i="1"/>
  <c r="H425" i="1"/>
  <c r="G425" i="1"/>
  <c r="F425" i="1"/>
  <c r="J424" i="1"/>
  <c r="K424" i="1" s="1"/>
  <c r="I424" i="1"/>
  <c r="H424" i="1"/>
  <c r="G424" i="1"/>
  <c r="F424" i="1"/>
  <c r="I423" i="1"/>
  <c r="J423" i="1" s="1"/>
  <c r="K423" i="1" s="1"/>
  <c r="H423" i="1"/>
  <c r="G423" i="1"/>
  <c r="F423" i="1"/>
  <c r="J422" i="1"/>
  <c r="K422" i="1" s="1"/>
  <c r="I422" i="1"/>
  <c r="H422" i="1"/>
  <c r="G422" i="1"/>
  <c r="F422" i="1"/>
  <c r="I421" i="1"/>
  <c r="J421" i="1" s="1"/>
  <c r="K421" i="1" s="1"/>
  <c r="H421" i="1"/>
  <c r="G421" i="1"/>
  <c r="F421" i="1"/>
  <c r="J420" i="1"/>
  <c r="K420" i="1" s="1"/>
  <c r="I420" i="1"/>
  <c r="H420" i="1"/>
  <c r="G420" i="1"/>
  <c r="F420" i="1"/>
  <c r="J419" i="1"/>
  <c r="K419" i="1" s="1"/>
  <c r="I419" i="1"/>
  <c r="H419" i="1"/>
  <c r="G419" i="1"/>
  <c r="F419" i="1"/>
  <c r="J418" i="1"/>
  <c r="K418" i="1" s="1"/>
  <c r="I418" i="1"/>
  <c r="H418" i="1"/>
  <c r="G418" i="1"/>
  <c r="F418" i="1"/>
  <c r="J417" i="1"/>
  <c r="K417" i="1" s="1"/>
  <c r="I417" i="1"/>
  <c r="H417" i="1"/>
  <c r="G417" i="1"/>
  <c r="F417" i="1"/>
  <c r="J416" i="1"/>
  <c r="K416" i="1" s="1"/>
  <c r="I416" i="1"/>
  <c r="H416" i="1"/>
  <c r="G416" i="1"/>
  <c r="F416" i="1"/>
  <c r="J415" i="1"/>
  <c r="K415" i="1" s="1"/>
  <c r="I415" i="1"/>
  <c r="H415" i="1"/>
  <c r="G415" i="1"/>
  <c r="F415" i="1"/>
  <c r="K414" i="1"/>
  <c r="J414" i="1"/>
  <c r="I414" i="1"/>
  <c r="H414" i="1"/>
  <c r="G414" i="1"/>
  <c r="F414" i="1"/>
  <c r="I413" i="1"/>
  <c r="J413" i="1" s="1"/>
  <c r="K413" i="1" s="1"/>
  <c r="H413" i="1"/>
  <c r="G413" i="1"/>
  <c r="F413" i="1"/>
  <c r="J412" i="1"/>
  <c r="K412" i="1" s="1"/>
  <c r="I412" i="1"/>
  <c r="H412" i="1"/>
  <c r="G412" i="1"/>
  <c r="F412" i="1"/>
  <c r="I411" i="1"/>
  <c r="J411" i="1" s="1"/>
  <c r="K411" i="1" s="1"/>
  <c r="H411" i="1"/>
  <c r="G411" i="1"/>
  <c r="F411" i="1"/>
  <c r="J410" i="1"/>
  <c r="K410" i="1" s="1"/>
  <c r="I410" i="1"/>
  <c r="H410" i="1"/>
  <c r="G410" i="1"/>
  <c r="F410" i="1"/>
  <c r="I409" i="1"/>
  <c r="J409" i="1" s="1"/>
  <c r="K409" i="1" s="1"/>
  <c r="H409" i="1"/>
  <c r="G409" i="1"/>
  <c r="F409" i="1"/>
  <c r="K408" i="1"/>
  <c r="J408" i="1"/>
  <c r="I408" i="1"/>
  <c r="H408" i="1"/>
  <c r="G408" i="1"/>
  <c r="F408" i="1"/>
  <c r="I407" i="1"/>
  <c r="J407" i="1" s="1"/>
  <c r="K407" i="1" s="1"/>
  <c r="H407" i="1"/>
  <c r="G407" i="1"/>
  <c r="F407" i="1"/>
  <c r="K406" i="1"/>
  <c r="J406" i="1"/>
  <c r="I406" i="1"/>
  <c r="H406" i="1"/>
  <c r="G406" i="1"/>
  <c r="F406" i="1"/>
  <c r="I405" i="1"/>
  <c r="J405" i="1" s="1"/>
  <c r="K405" i="1" s="1"/>
  <c r="H405" i="1"/>
  <c r="G405" i="1"/>
  <c r="F405" i="1"/>
  <c r="K404" i="1"/>
  <c r="J404" i="1"/>
  <c r="I404" i="1"/>
  <c r="H404" i="1"/>
  <c r="G404" i="1"/>
  <c r="F404" i="1"/>
  <c r="I403" i="1"/>
  <c r="J403" i="1" s="1"/>
  <c r="K403" i="1" s="1"/>
  <c r="H403" i="1"/>
  <c r="G403" i="1"/>
  <c r="F403" i="1"/>
  <c r="K402" i="1"/>
  <c r="J402" i="1"/>
  <c r="I402" i="1"/>
  <c r="H402" i="1"/>
  <c r="G402" i="1"/>
  <c r="F402" i="1"/>
  <c r="J401" i="1"/>
  <c r="K401" i="1" s="1"/>
  <c r="I401" i="1"/>
  <c r="H401" i="1"/>
  <c r="G401" i="1"/>
  <c r="F401" i="1"/>
  <c r="J400" i="1"/>
  <c r="K400" i="1" s="1"/>
  <c r="I400" i="1"/>
  <c r="H400" i="1"/>
  <c r="G400" i="1"/>
  <c r="F400" i="1"/>
  <c r="I399" i="1"/>
  <c r="J399" i="1" s="1"/>
  <c r="K399" i="1" s="1"/>
  <c r="H399" i="1"/>
  <c r="G399" i="1"/>
  <c r="F399" i="1"/>
  <c r="J398" i="1"/>
  <c r="K398" i="1" s="1"/>
  <c r="I398" i="1"/>
  <c r="H398" i="1"/>
  <c r="G398" i="1"/>
  <c r="F398" i="1"/>
  <c r="I397" i="1"/>
  <c r="J397" i="1" s="1"/>
  <c r="K397" i="1" s="1"/>
  <c r="H397" i="1"/>
  <c r="G397" i="1"/>
  <c r="F397" i="1"/>
  <c r="J396" i="1"/>
  <c r="K396" i="1" s="1"/>
  <c r="I396" i="1"/>
  <c r="H396" i="1"/>
  <c r="G396" i="1"/>
  <c r="F396" i="1"/>
  <c r="J395" i="1"/>
  <c r="K395" i="1" s="1"/>
  <c r="I395" i="1"/>
  <c r="H395" i="1"/>
  <c r="G395" i="1"/>
  <c r="F395" i="1"/>
  <c r="J394" i="1"/>
  <c r="K394" i="1" s="1"/>
  <c r="I394" i="1"/>
  <c r="H394" i="1"/>
  <c r="G394" i="1"/>
  <c r="F394" i="1"/>
  <c r="J393" i="1"/>
  <c r="K393" i="1" s="1"/>
  <c r="I393" i="1"/>
  <c r="H393" i="1"/>
  <c r="G393" i="1"/>
  <c r="F393" i="1"/>
  <c r="J392" i="1"/>
  <c r="K392" i="1" s="1"/>
  <c r="I392" i="1"/>
  <c r="H392" i="1"/>
  <c r="G392" i="1"/>
  <c r="F392" i="1"/>
  <c r="J391" i="1"/>
  <c r="K391" i="1" s="1"/>
  <c r="I391" i="1"/>
  <c r="H391" i="1"/>
  <c r="G391" i="1"/>
  <c r="F391" i="1"/>
  <c r="K390" i="1"/>
  <c r="J390" i="1"/>
  <c r="I390" i="1"/>
  <c r="H390" i="1"/>
  <c r="G390" i="1"/>
  <c r="F390" i="1"/>
  <c r="I389" i="1"/>
  <c r="J389" i="1" s="1"/>
  <c r="K389" i="1" s="1"/>
  <c r="H389" i="1"/>
  <c r="G389" i="1"/>
  <c r="F389" i="1"/>
  <c r="J388" i="1"/>
  <c r="K388" i="1" s="1"/>
  <c r="I388" i="1"/>
  <c r="H388" i="1"/>
  <c r="G388" i="1"/>
  <c r="F388" i="1"/>
  <c r="I387" i="1"/>
  <c r="J387" i="1" s="1"/>
  <c r="K387" i="1" s="1"/>
  <c r="H387" i="1"/>
  <c r="G387" i="1"/>
  <c r="F387" i="1"/>
  <c r="J386" i="1"/>
  <c r="K386" i="1" s="1"/>
  <c r="I386" i="1"/>
  <c r="H386" i="1"/>
  <c r="G386" i="1"/>
  <c r="F386" i="1"/>
  <c r="I385" i="1"/>
  <c r="J385" i="1" s="1"/>
  <c r="K385" i="1" s="1"/>
  <c r="H385" i="1"/>
  <c r="G385" i="1"/>
  <c r="F385" i="1"/>
  <c r="K384" i="1"/>
  <c r="J384" i="1"/>
  <c r="I384" i="1"/>
  <c r="H384" i="1"/>
  <c r="G384" i="1"/>
  <c r="F384" i="1"/>
  <c r="I383" i="1"/>
  <c r="J383" i="1" s="1"/>
  <c r="K383" i="1" s="1"/>
  <c r="H383" i="1"/>
  <c r="G383" i="1"/>
  <c r="F383" i="1"/>
  <c r="K382" i="1"/>
  <c r="J382" i="1"/>
  <c r="I382" i="1"/>
  <c r="H382" i="1"/>
  <c r="G382" i="1"/>
  <c r="F382" i="1"/>
  <c r="I381" i="1"/>
  <c r="J381" i="1" s="1"/>
  <c r="K381" i="1" s="1"/>
  <c r="H381" i="1"/>
  <c r="G381" i="1"/>
  <c r="F381" i="1"/>
  <c r="K380" i="1"/>
  <c r="J380" i="1"/>
  <c r="I380" i="1"/>
  <c r="H380" i="1"/>
  <c r="G380" i="1"/>
  <c r="F380" i="1"/>
  <c r="I379" i="1"/>
  <c r="J379" i="1" s="1"/>
  <c r="K379" i="1" s="1"/>
  <c r="H379" i="1"/>
  <c r="G379" i="1"/>
  <c r="F379" i="1"/>
  <c r="K378" i="1"/>
  <c r="J378" i="1"/>
  <c r="I378" i="1"/>
  <c r="H378" i="1"/>
  <c r="G378" i="1"/>
  <c r="F378" i="1"/>
  <c r="J377" i="1"/>
  <c r="K377" i="1" s="1"/>
  <c r="I377" i="1"/>
  <c r="H377" i="1"/>
  <c r="G377" i="1"/>
  <c r="F377" i="1"/>
  <c r="J376" i="1"/>
  <c r="K376" i="1" s="1"/>
  <c r="I376" i="1"/>
  <c r="H376" i="1"/>
  <c r="G376" i="1"/>
  <c r="F376" i="1"/>
  <c r="I375" i="1"/>
  <c r="J375" i="1" s="1"/>
  <c r="K375" i="1" s="1"/>
  <c r="H375" i="1"/>
  <c r="G375" i="1"/>
  <c r="F375" i="1"/>
  <c r="J374" i="1"/>
  <c r="K374" i="1" s="1"/>
  <c r="I374" i="1"/>
  <c r="H374" i="1"/>
  <c r="G374" i="1"/>
  <c r="F374" i="1"/>
  <c r="I373" i="1"/>
  <c r="J373" i="1" s="1"/>
  <c r="K373" i="1" s="1"/>
  <c r="H373" i="1"/>
  <c r="G373" i="1"/>
  <c r="F373" i="1"/>
  <c r="J372" i="1"/>
  <c r="K372" i="1" s="1"/>
  <c r="I372" i="1"/>
  <c r="H372" i="1"/>
  <c r="G372" i="1"/>
  <c r="F372" i="1"/>
  <c r="J371" i="1"/>
  <c r="K371" i="1" s="1"/>
  <c r="I371" i="1"/>
  <c r="H371" i="1"/>
  <c r="G371" i="1"/>
  <c r="F371" i="1"/>
  <c r="J370" i="1"/>
  <c r="K370" i="1" s="1"/>
  <c r="I370" i="1"/>
  <c r="H370" i="1"/>
  <c r="G370" i="1"/>
  <c r="F370" i="1"/>
  <c r="J369" i="1"/>
  <c r="K369" i="1" s="1"/>
  <c r="I369" i="1"/>
  <c r="H369" i="1"/>
  <c r="G369" i="1"/>
  <c r="F369" i="1"/>
  <c r="J368" i="1"/>
  <c r="K368" i="1" s="1"/>
  <c r="I368" i="1"/>
  <c r="H368" i="1"/>
  <c r="G368" i="1"/>
  <c r="F368" i="1"/>
  <c r="J367" i="1"/>
  <c r="K367" i="1" s="1"/>
  <c r="I367" i="1"/>
  <c r="H367" i="1"/>
  <c r="G367" i="1"/>
  <c r="F367" i="1"/>
  <c r="K366" i="1"/>
  <c r="J366" i="1"/>
  <c r="I366" i="1"/>
  <c r="H366" i="1"/>
  <c r="G366" i="1"/>
  <c r="F366" i="1"/>
  <c r="I365" i="1"/>
  <c r="J365" i="1" s="1"/>
  <c r="K365" i="1" s="1"/>
  <c r="H365" i="1"/>
  <c r="G365" i="1"/>
  <c r="F365" i="1"/>
  <c r="J364" i="1"/>
  <c r="K364" i="1" s="1"/>
  <c r="I364" i="1"/>
  <c r="H364" i="1"/>
  <c r="G364" i="1"/>
  <c r="F364" i="1"/>
  <c r="I363" i="1"/>
  <c r="J363" i="1" s="1"/>
  <c r="K363" i="1" s="1"/>
  <c r="H363" i="1"/>
  <c r="G363" i="1"/>
  <c r="F363" i="1"/>
  <c r="J362" i="1"/>
  <c r="K362" i="1" s="1"/>
  <c r="I362" i="1"/>
  <c r="H362" i="1"/>
  <c r="G362" i="1"/>
  <c r="F362" i="1"/>
  <c r="I361" i="1"/>
  <c r="J361" i="1" s="1"/>
  <c r="K361" i="1" s="1"/>
  <c r="H361" i="1"/>
  <c r="G361" i="1"/>
  <c r="F361" i="1"/>
  <c r="K360" i="1"/>
  <c r="J360" i="1"/>
  <c r="I360" i="1"/>
  <c r="H360" i="1"/>
  <c r="G360" i="1"/>
  <c r="F360" i="1"/>
  <c r="I359" i="1"/>
  <c r="J359" i="1" s="1"/>
  <c r="K359" i="1" s="1"/>
  <c r="H359" i="1"/>
  <c r="G359" i="1"/>
  <c r="F359" i="1"/>
  <c r="K358" i="1"/>
  <c r="J358" i="1"/>
  <c r="I358" i="1"/>
  <c r="H358" i="1"/>
  <c r="G358" i="1"/>
  <c r="F358" i="1"/>
  <c r="I357" i="1"/>
  <c r="J357" i="1" s="1"/>
  <c r="K357" i="1" s="1"/>
  <c r="H357" i="1"/>
  <c r="G357" i="1"/>
  <c r="F357" i="1"/>
  <c r="K356" i="1"/>
  <c r="J356" i="1"/>
  <c r="I356" i="1"/>
  <c r="H356" i="1"/>
  <c r="G356" i="1"/>
  <c r="F356" i="1"/>
  <c r="I355" i="1"/>
  <c r="J355" i="1" s="1"/>
  <c r="K355" i="1" s="1"/>
  <c r="H355" i="1"/>
  <c r="G355" i="1"/>
  <c r="F355" i="1"/>
  <c r="K354" i="1"/>
  <c r="J354" i="1"/>
  <c r="I354" i="1"/>
  <c r="H354" i="1"/>
  <c r="G354" i="1"/>
  <c r="F354" i="1"/>
  <c r="J353" i="1"/>
  <c r="K353" i="1" s="1"/>
  <c r="I353" i="1"/>
  <c r="H353" i="1"/>
  <c r="G353" i="1"/>
  <c r="F353" i="1"/>
  <c r="J352" i="1"/>
  <c r="K352" i="1" s="1"/>
  <c r="I352" i="1"/>
  <c r="H352" i="1"/>
  <c r="G352" i="1"/>
  <c r="F352" i="1"/>
  <c r="I351" i="1"/>
  <c r="J351" i="1" s="1"/>
  <c r="K351" i="1" s="1"/>
  <c r="H351" i="1"/>
  <c r="G351" i="1"/>
  <c r="F351" i="1"/>
  <c r="J350" i="1"/>
  <c r="K350" i="1" s="1"/>
  <c r="I350" i="1"/>
  <c r="H350" i="1"/>
  <c r="G350" i="1"/>
  <c r="F350" i="1"/>
  <c r="I349" i="1"/>
  <c r="J349" i="1" s="1"/>
  <c r="K349" i="1" s="1"/>
  <c r="H349" i="1"/>
  <c r="G349" i="1"/>
  <c r="F349" i="1"/>
  <c r="J348" i="1"/>
  <c r="K348" i="1" s="1"/>
  <c r="I348" i="1"/>
  <c r="H348" i="1"/>
  <c r="G348" i="1"/>
  <c r="F348" i="1"/>
  <c r="J347" i="1"/>
  <c r="K347" i="1" s="1"/>
  <c r="I347" i="1"/>
  <c r="H347" i="1"/>
  <c r="G347" i="1"/>
  <c r="F347" i="1"/>
  <c r="J346" i="1"/>
  <c r="K346" i="1" s="1"/>
  <c r="I346" i="1"/>
  <c r="H346" i="1"/>
  <c r="G346" i="1"/>
  <c r="F346" i="1"/>
  <c r="J345" i="1"/>
  <c r="K345" i="1" s="1"/>
  <c r="I345" i="1"/>
  <c r="H345" i="1"/>
  <c r="G345" i="1"/>
  <c r="F345" i="1"/>
  <c r="J344" i="1"/>
  <c r="K344" i="1" s="1"/>
  <c r="I344" i="1"/>
  <c r="H344" i="1"/>
  <c r="G344" i="1"/>
  <c r="F344" i="1"/>
  <c r="J343" i="1"/>
  <c r="K343" i="1" s="1"/>
  <c r="I343" i="1"/>
  <c r="H343" i="1"/>
  <c r="G343" i="1"/>
  <c r="F343" i="1"/>
  <c r="K342" i="1"/>
  <c r="J342" i="1"/>
  <c r="I342" i="1"/>
  <c r="H342" i="1"/>
  <c r="G342" i="1"/>
  <c r="F342" i="1"/>
  <c r="I341" i="1"/>
  <c r="J341" i="1" s="1"/>
  <c r="K341" i="1" s="1"/>
  <c r="H341" i="1"/>
  <c r="G341" i="1"/>
  <c r="F341" i="1"/>
  <c r="J340" i="1"/>
  <c r="K340" i="1" s="1"/>
  <c r="I340" i="1"/>
  <c r="H340" i="1"/>
  <c r="G340" i="1"/>
  <c r="F340" i="1"/>
  <c r="I339" i="1"/>
  <c r="J339" i="1" s="1"/>
  <c r="K339" i="1" s="1"/>
  <c r="H339" i="1"/>
  <c r="G339" i="1"/>
  <c r="F339" i="1"/>
  <c r="J338" i="1"/>
  <c r="K338" i="1" s="1"/>
  <c r="I338" i="1"/>
  <c r="H338" i="1"/>
  <c r="G338" i="1"/>
  <c r="F338" i="1"/>
  <c r="J337" i="1"/>
  <c r="K337" i="1" s="1"/>
  <c r="I337" i="1"/>
  <c r="H337" i="1"/>
  <c r="G337" i="1"/>
  <c r="F337" i="1"/>
  <c r="K336" i="1"/>
  <c r="J336" i="1"/>
  <c r="I336" i="1"/>
  <c r="H336" i="1"/>
  <c r="G336" i="1"/>
  <c r="F336" i="1"/>
  <c r="I335" i="1"/>
  <c r="J335" i="1" s="1"/>
  <c r="K335" i="1" s="1"/>
  <c r="H335" i="1"/>
  <c r="G335" i="1"/>
  <c r="F335" i="1"/>
  <c r="K334" i="1"/>
  <c r="J334" i="1"/>
  <c r="I334" i="1"/>
  <c r="H334" i="1"/>
  <c r="G334" i="1"/>
  <c r="F334" i="1"/>
  <c r="I333" i="1"/>
  <c r="J333" i="1" s="1"/>
  <c r="K333" i="1" s="1"/>
  <c r="H333" i="1"/>
  <c r="G333" i="1"/>
  <c r="F333" i="1"/>
  <c r="K332" i="1"/>
  <c r="J332" i="1"/>
  <c r="I332" i="1"/>
  <c r="H332" i="1"/>
  <c r="G332" i="1"/>
  <c r="F332" i="1"/>
  <c r="I331" i="1"/>
  <c r="J331" i="1" s="1"/>
  <c r="K331" i="1" s="1"/>
  <c r="H331" i="1"/>
  <c r="G331" i="1"/>
  <c r="F331" i="1"/>
  <c r="J330" i="1"/>
  <c r="K330" i="1" s="1"/>
  <c r="I330" i="1"/>
  <c r="H330" i="1"/>
  <c r="G330" i="1"/>
  <c r="F330" i="1"/>
  <c r="J329" i="1"/>
  <c r="K329" i="1" s="1"/>
  <c r="I329" i="1"/>
  <c r="H329" i="1"/>
  <c r="G329" i="1"/>
  <c r="F329" i="1"/>
  <c r="K328" i="1"/>
  <c r="J328" i="1"/>
  <c r="I328" i="1"/>
  <c r="H328" i="1"/>
  <c r="G328" i="1"/>
  <c r="F328" i="1"/>
  <c r="I327" i="1"/>
  <c r="J327" i="1" s="1"/>
  <c r="K327" i="1" s="1"/>
  <c r="H327" i="1"/>
  <c r="G327" i="1"/>
  <c r="F327" i="1"/>
  <c r="J326" i="1"/>
  <c r="K326" i="1" s="1"/>
  <c r="I326" i="1"/>
  <c r="H326" i="1"/>
  <c r="G326" i="1"/>
  <c r="F326" i="1"/>
  <c r="I325" i="1"/>
  <c r="J325" i="1" s="1"/>
  <c r="K325" i="1" s="1"/>
  <c r="H325" i="1"/>
  <c r="G325" i="1"/>
  <c r="F325" i="1"/>
  <c r="J324" i="1"/>
  <c r="K324" i="1" s="1"/>
  <c r="I324" i="1"/>
  <c r="H324" i="1"/>
  <c r="G324" i="1"/>
  <c r="F324" i="1"/>
  <c r="J323" i="1"/>
  <c r="K323" i="1" s="1"/>
  <c r="I323" i="1"/>
  <c r="H323" i="1"/>
  <c r="G323" i="1"/>
  <c r="F323" i="1"/>
  <c r="J322" i="1"/>
  <c r="K322" i="1" s="1"/>
  <c r="I322" i="1"/>
  <c r="H322" i="1"/>
  <c r="G322" i="1"/>
  <c r="F322" i="1"/>
  <c r="J321" i="1"/>
  <c r="K321" i="1" s="1"/>
  <c r="I321" i="1"/>
  <c r="H321" i="1"/>
  <c r="G321" i="1"/>
  <c r="F321" i="1"/>
  <c r="J320" i="1"/>
  <c r="K320" i="1" s="1"/>
  <c r="I320" i="1"/>
  <c r="H320" i="1"/>
  <c r="G320" i="1"/>
  <c r="F320" i="1"/>
  <c r="J319" i="1"/>
  <c r="K319" i="1" s="1"/>
  <c r="I319" i="1"/>
  <c r="H319" i="1"/>
  <c r="G319" i="1"/>
  <c r="F319" i="1"/>
  <c r="K318" i="1"/>
  <c r="J318" i="1"/>
  <c r="I318" i="1"/>
  <c r="H318" i="1"/>
  <c r="G318" i="1"/>
  <c r="F318" i="1"/>
  <c r="I317" i="1"/>
  <c r="J317" i="1" s="1"/>
  <c r="K317" i="1" s="1"/>
  <c r="H317" i="1"/>
  <c r="G317" i="1"/>
  <c r="F317" i="1"/>
  <c r="J316" i="1"/>
  <c r="K316" i="1" s="1"/>
  <c r="I316" i="1"/>
  <c r="H316" i="1"/>
  <c r="G316" i="1"/>
  <c r="F316" i="1"/>
  <c r="I315" i="1"/>
  <c r="J315" i="1" s="1"/>
  <c r="K315" i="1" s="1"/>
  <c r="H315" i="1"/>
  <c r="G315" i="1"/>
  <c r="F315" i="1"/>
  <c r="J314" i="1"/>
  <c r="K314" i="1" s="1"/>
  <c r="I314" i="1"/>
  <c r="H314" i="1"/>
  <c r="G314" i="1"/>
  <c r="F314" i="1"/>
  <c r="I313" i="1"/>
  <c r="J313" i="1" s="1"/>
  <c r="K313" i="1" s="1"/>
  <c r="H313" i="1"/>
  <c r="G313" i="1"/>
  <c r="F313" i="1"/>
  <c r="K312" i="1"/>
  <c r="J312" i="1"/>
  <c r="I312" i="1"/>
  <c r="H312" i="1"/>
  <c r="G312" i="1"/>
  <c r="F312" i="1"/>
  <c r="I311" i="1"/>
  <c r="J311" i="1" s="1"/>
  <c r="K311" i="1" s="1"/>
  <c r="H311" i="1"/>
  <c r="G311" i="1"/>
  <c r="F311" i="1"/>
  <c r="K310" i="1"/>
  <c r="J310" i="1"/>
  <c r="I310" i="1"/>
  <c r="H310" i="1"/>
  <c r="G310" i="1"/>
  <c r="F310" i="1"/>
  <c r="I309" i="1"/>
  <c r="J309" i="1" s="1"/>
  <c r="K309" i="1" s="1"/>
  <c r="H309" i="1"/>
  <c r="G309" i="1"/>
  <c r="F309" i="1"/>
  <c r="K308" i="1"/>
  <c r="J308" i="1"/>
  <c r="I308" i="1"/>
  <c r="H308" i="1"/>
  <c r="G308" i="1"/>
  <c r="F308" i="1"/>
  <c r="I307" i="1"/>
  <c r="J307" i="1" s="1"/>
  <c r="K307" i="1" s="1"/>
  <c r="H307" i="1"/>
  <c r="G307" i="1"/>
  <c r="F307" i="1"/>
  <c r="J306" i="1"/>
  <c r="K306" i="1" s="1"/>
  <c r="I306" i="1"/>
  <c r="H306" i="1"/>
  <c r="G306" i="1"/>
  <c r="F306" i="1"/>
  <c r="J305" i="1"/>
  <c r="K305" i="1" s="1"/>
  <c r="I305" i="1"/>
  <c r="H305" i="1"/>
  <c r="G305" i="1"/>
  <c r="F305" i="1"/>
  <c r="K304" i="1"/>
  <c r="J304" i="1"/>
  <c r="I304" i="1"/>
  <c r="H304" i="1"/>
  <c r="G304" i="1"/>
  <c r="F304" i="1"/>
  <c r="I303" i="1"/>
  <c r="J303" i="1" s="1"/>
  <c r="K303" i="1" s="1"/>
  <c r="H303" i="1"/>
  <c r="G303" i="1"/>
  <c r="F303" i="1"/>
  <c r="K302" i="1"/>
  <c r="J302" i="1"/>
  <c r="I302" i="1"/>
  <c r="H302" i="1"/>
  <c r="G302" i="1"/>
  <c r="F302" i="1"/>
  <c r="I301" i="1"/>
  <c r="J301" i="1" s="1"/>
  <c r="K301" i="1" s="1"/>
  <c r="H301" i="1"/>
  <c r="G301" i="1"/>
  <c r="F301" i="1"/>
  <c r="J300" i="1"/>
  <c r="K300" i="1" s="1"/>
  <c r="I300" i="1"/>
  <c r="H300" i="1"/>
  <c r="G300" i="1"/>
  <c r="F300" i="1"/>
  <c r="J299" i="1"/>
  <c r="K299" i="1" s="1"/>
  <c r="I299" i="1"/>
  <c r="H299" i="1"/>
  <c r="G299" i="1"/>
  <c r="F299" i="1"/>
  <c r="J298" i="1"/>
  <c r="K298" i="1" s="1"/>
  <c r="I298" i="1"/>
  <c r="H298" i="1"/>
  <c r="G298" i="1"/>
  <c r="F298" i="1"/>
  <c r="J297" i="1"/>
  <c r="K297" i="1" s="1"/>
  <c r="I297" i="1"/>
  <c r="H297" i="1"/>
  <c r="G297" i="1"/>
  <c r="F297" i="1"/>
  <c r="J296" i="1"/>
  <c r="K296" i="1" s="1"/>
  <c r="I296" i="1"/>
  <c r="H296" i="1"/>
  <c r="G296" i="1"/>
  <c r="F296" i="1"/>
  <c r="J295" i="1"/>
  <c r="K295" i="1" s="1"/>
  <c r="I295" i="1"/>
  <c r="H295" i="1"/>
  <c r="G295" i="1"/>
  <c r="F295" i="1"/>
  <c r="K294" i="1"/>
  <c r="J294" i="1"/>
  <c r="I294" i="1"/>
  <c r="H294" i="1"/>
  <c r="G294" i="1"/>
  <c r="F294" i="1"/>
  <c r="I293" i="1"/>
  <c r="J293" i="1" s="1"/>
  <c r="K293" i="1" s="1"/>
  <c r="H293" i="1"/>
  <c r="G293" i="1"/>
  <c r="F293" i="1"/>
  <c r="J292" i="1"/>
  <c r="K292" i="1" s="1"/>
  <c r="I292" i="1"/>
  <c r="H292" i="1"/>
  <c r="G292" i="1"/>
  <c r="F292" i="1"/>
  <c r="I291" i="1"/>
  <c r="J291" i="1" s="1"/>
  <c r="K291" i="1" s="1"/>
  <c r="H291" i="1"/>
  <c r="G291" i="1"/>
  <c r="F291" i="1"/>
  <c r="J290" i="1"/>
  <c r="K290" i="1" s="1"/>
  <c r="I290" i="1"/>
  <c r="H290" i="1"/>
  <c r="G290" i="1"/>
  <c r="F290" i="1"/>
  <c r="I289" i="1"/>
  <c r="J289" i="1" s="1"/>
  <c r="K289" i="1" s="1"/>
  <c r="H289" i="1"/>
  <c r="G289" i="1"/>
  <c r="F289" i="1"/>
  <c r="K288" i="1"/>
  <c r="J288" i="1"/>
  <c r="I288" i="1"/>
  <c r="H288" i="1"/>
  <c r="G288" i="1"/>
  <c r="F288" i="1"/>
  <c r="I287" i="1"/>
  <c r="J287" i="1" s="1"/>
  <c r="K287" i="1" s="1"/>
  <c r="H287" i="1"/>
  <c r="G287" i="1"/>
  <c r="F287" i="1"/>
  <c r="K286" i="1"/>
  <c r="J286" i="1"/>
  <c r="I286" i="1"/>
  <c r="H286" i="1"/>
  <c r="G286" i="1"/>
  <c r="F286" i="1"/>
  <c r="I285" i="1"/>
  <c r="J285" i="1" s="1"/>
  <c r="K285" i="1" s="1"/>
  <c r="H285" i="1"/>
  <c r="G285" i="1"/>
  <c r="F285" i="1"/>
  <c r="K284" i="1"/>
  <c r="J284" i="1"/>
  <c r="I284" i="1"/>
  <c r="H284" i="1"/>
  <c r="G284" i="1"/>
  <c r="F284" i="1"/>
  <c r="I283" i="1"/>
  <c r="J283" i="1" s="1"/>
  <c r="K283" i="1" s="1"/>
  <c r="H283" i="1"/>
  <c r="G283" i="1"/>
  <c r="F283" i="1"/>
  <c r="K282" i="1"/>
  <c r="J282" i="1"/>
  <c r="I282" i="1"/>
  <c r="H282" i="1"/>
  <c r="G282" i="1"/>
  <c r="F282" i="1"/>
  <c r="J281" i="1"/>
  <c r="K281" i="1" s="1"/>
  <c r="I281" i="1"/>
  <c r="H281" i="1"/>
  <c r="G281" i="1"/>
  <c r="F281" i="1"/>
  <c r="J280" i="1"/>
  <c r="K280" i="1" s="1"/>
  <c r="I280" i="1"/>
  <c r="H280" i="1"/>
  <c r="G280" i="1"/>
  <c r="F280" i="1"/>
  <c r="I279" i="1"/>
  <c r="J279" i="1" s="1"/>
  <c r="K279" i="1" s="1"/>
  <c r="H279" i="1"/>
  <c r="G279" i="1"/>
  <c r="F279" i="1"/>
  <c r="K278" i="1"/>
  <c r="J278" i="1"/>
  <c r="I278" i="1"/>
  <c r="H278" i="1"/>
  <c r="G278" i="1"/>
  <c r="F278" i="1"/>
  <c r="I277" i="1"/>
  <c r="J277" i="1" s="1"/>
  <c r="K277" i="1" s="1"/>
  <c r="H277" i="1"/>
  <c r="G277" i="1"/>
  <c r="F277" i="1"/>
  <c r="J276" i="1"/>
  <c r="K276" i="1" s="1"/>
  <c r="I276" i="1"/>
  <c r="H276" i="1"/>
  <c r="G276" i="1"/>
  <c r="F276" i="1"/>
  <c r="J275" i="1"/>
  <c r="K275" i="1" s="1"/>
  <c r="I275" i="1"/>
  <c r="H275" i="1"/>
  <c r="G275" i="1"/>
  <c r="F275" i="1"/>
  <c r="J274" i="1"/>
  <c r="K274" i="1" s="1"/>
  <c r="I274" i="1"/>
  <c r="H274" i="1"/>
  <c r="G274" i="1"/>
  <c r="F274" i="1"/>
  <c r="J273" i="1"/>
  <c r="K273" i="1" s="1"/>
  <c r="I273" i="1"/>
  <c r="H273" i="1"/>
  <c r="G273" i="1"/>
  <c r="F273" i="1"/>
  <c r="J272" i="1"/>
  <c r="K272" i="1" s="1"/>
  <c r="I272" i="1"/>
  <c r="H272" i="1"/>
  <c r="G272" i="1"/>
  <c r="F272" i="1"/>
  <c r="J271" i="1"/>
  <c r="K271" i="1" s="1"/>
  <c r="I271" i="1"/>
  <c r="H271" i="1"/>
  <c r="G271" i="1"/>
  <c r="F271" i="1"/>
  <c r="K270" i="1"/>
  <c r="J270" i="1"/>
  <c r="I270" i="1"/>
  <c r="H270" i="1"/>
  <c r="G270" i="1"/>
  <c r="F270" i="1"/>
  <c r="J269" i="1"/>
  <c r="K269" i="1" s="1"/>
  <c r="I269" i="1"/>
  <c r="H269" i="1"/>
  <c r="G269" i="1"/>
  <c r="F269" i="1"/>
  <c r="J268" i="1"/>
  <c r="K268" i="1" s="1"/>
  <c r="I268" i="1"/>
  <c r="H268" i="1"/>
  <c r="G268" i="1"/>
  <c r="F268" i="1"/>
  <c r="I267" i="1"/>
  <c r="J267" i="1" s="1"/>
  <c r="K267" i="1" s="1"/>
  <c r="H267" i="1"/>
  <c r="G267" i="1"/>
  <c r="F267" i="1"/>
  <c r="J266" i="1"/>
  <c r="K266" i="1" s="1"/>
  <c r="I266" i="1"/>
  <c r="H266" i="1"/>
  <c r="G266" i="1"/>
  <c r="F266" i="1"/>
  <c r="I265" i="1"/>
  <c r="J265" i="1" s="1"/>
  <c r="K265" i="1" s="1"/>
  <c r="H265" i="1"/>
  <c r="G265" i="1"/>
  <c r="F265" i="1"/>
  <c r="K264" i="1"/>
  <c r="J264" i="1"/>
  <c r="I264" i="1"/>
  <c r="H264" i="1"/>
  <c r="G264" i="1"/>
  <c r="F264" i="1"/>
  <c r="I263" i="1"/>
  <c r="J263" i="1" s="1"/>
  <c r="K263" i="1" s="1"/>
  <c r="H263" i="1"/>
  <c r="G263" i="1"/>
  <c r="F263" i="1"/>
  <c r="K262" i="1"/>
  <c r="J262" i="1"/>
  <c r="I262" i="1"/>
  <c r="H262" i="1"/>
  <c r="G262" i="1"/>
  <c r="F262" i="1"/>
  <c r="I261" i="1"/>
  <c r="J261" i="1" s="1"/>
  <c r="K261" i="1" s="1"/>
  <c r="H261" i="1"/>
  <c r="G261" i="1"/>
  <c r="F261" i="1"/>
  <c r="K260" i="1"/>
  <c r="J260" i="1"/>
  <c r="I260" i="1"/>
  <c r="H260" i="1"/>
  <c r="G260" i="1"/>
  <c r="F260" i="1"/>
  <c r="I259" i="1"/>
  <c r="J259" i="1" s="1"/>
  <c r="K259" i="1" s="1"/>
  <c r="H259" i="1"/>
  <c r="G259" i="1"/>
  <c r="F259" i="1"/>
  <c r="J258" i="1"/>
  <c r="K258" i="1" s="1"/>
  <c r="I258" i="1"/>
  <c r="H258" i="1"/>
  <c r="G258" i="1"/>
  <c r="F258" i="1"/>
  <c r="J257" i="1"/>
  <c r="K257" i="1" s="1"/>
  <c r="I257" i="1"/>
  <c r="H257" i="1"/>
  <c r="G257" i="1"/>
  <c r="F257" i="1"/>
  <c r="J256" i="1"/>
  <c r="K256" i="1" s="1"/>
  <c r="I256" i="1"/>
  <c r="H256" i="1"/>
  <c r="G256" i="1"/>
  <c r="F256" i="1"/>
  <c r="I255" i="1"/>
  <c r="J255" i="1" s="1"/>
  <c r="K255" i="1" s="1"/>
  <c r="H255" i="1"/>
  <c r="G255" i="1"/>
  <c r="F255" i="1"/>
  <c r="J254" i="1"/>
  <c r="K254" i="1" s="1"/>
  <c r="I254" i="1"/>
  <c r="H254" i="1"/>
  <c r="G254" i="1"/>
  <c r="F254" i="1"/>
  <c r="I253" i="1"/>
  <c r="J253" i="1" s="1"/>
  <c r="K253" i="1" s="1"/>
  <c r="H253" i="1"/>
  <c r="G253" i="1"/>
  <c r="F253" i="1"/>
  <c r="J252" i="1"/>
  <c r="K252" i="1" s="1"/>
  <c r="I252" i="1"/>
  <c r="H252" i="1"/>
  <c r="G252" i="1"/>
  <c r="F252" i="1"/>
  <c r="J251" i="1"/>
  <c r="K251" i="1" s="1"/>
  <c r="I251" i="1"/>
  <c r="H251" i="1"/>
  <c r="G251" i="1"/>
  <c r="F251" i="1"/>
  <c r="J250" i="1"/>
  <c r="K250" i="1" s="1"/>
  <c r="I250" i="1"/>
  <c r="H250" i="1"/>
  <c r="G250" i="1"/>
  <c r="F250" i="1"/>
  <c r="J249" i="1"/>
  <c r="K249" i="1" s="1"/>
  <c r="I249" i="1"/>
  <c r="H249" i="1"/>
  <c r="G249" i="1"/>
  <c r="F249" i="1"/>
  <c r="J248" i="1"/>
  <c r="K248" i="1" s="1"/>
  <c r="I248" i="1"/>
  <c r="H248" i="1"/>
  <c r="G248" i="1"/>
  <c r="F248" i="1"/>
  <c r="J247" i="1"/>
  <c r="K247" i="1" s="1"/>
  <c r="I247" i="1"/>
  <c r="H247" i="1"/>
  <c r="G247" i="1"/>
  <c r="F247" i="1"/>
  <c r="K246" i="1"/>
  <c r="J246" i="1"/>
  <c r="I246" i="1"/>
  <c r="H246" i="1"/>
  <c r="G246" i="1"/>
  <c r="F246" i="1"/>
  <c r="J245" i="1"/>
  <c r="K245" i="1" s="1"/>
  <c r="I245" i="1"/>
  <c r="H245" i="1"/>
  <c r="G245" i="1"/>
  <c r="F245" i="1"/>
  <c r="J244" i="1"/>
  <c r="K244" i="1" s="1"/>
  <c r="I244" i="1"/>
  <c r="H244" i="1"/>
  <c r="G244" i="1"/>
  <c r="F244" i="1"/>
  <c r="J243" i="1"/>
  <c r="K243" i="1" s="1"/>
  <c r="I243" i="1"/>
  <c r="H243" i="1"/>
  <c r="G243" i="1"/>
  <c r="F243" i="1"/>
  <c r="J242" i="1"/>
  <c r="K242" i="1" s="1"/>
  <c r="I242" i="1"/>
  <c r="H242" i="1"/>
  <c r="G242" i="1"/>
  <c r="F242" i="1"/>
  <c r="I241" i="1"/>
  <c r="J241" i="1" s="1"/>
  <c r="K241" i="1" s="1"/>
  <c r="H241" i="1"/>
  <c r="G241" i="1"/>
  <c r="F241" i="1"/>
  <c r="K240" i="1"/>
  <c r="J240" i="1"/>
  <c r="I240" i="1"/>
  <c r="H240" i="1"/>
  <c r="G240" i="1"/>
  <c r="F240" i="1"/>
  <c r="I239" i="1"/>
  <c r="J239" i="1" s="1"/>
  <c r="K239" i="1" s="1"/>
  <c r="H239" i="1"/>
  <c r="G239" i="1"/>
  <c r="F239" i="1"/>
  <c r="K238" i="1"/>
  <c r="J238" i="1"/>
  <c r="I238" i="1"/>
  <c r="H238" i="1"/>
  <c r="G238" i="1"/>
  <c r="F238" i="1"/>
  <c r="I237" i="1"/>
  <c r="J237" i="1" s="1"/>
  <c r="K237" i="1" s="1"/>
  <c r="H237" i="1"/>
  <c r="G237" i="1"/>
  <c r="F237" i="1"/>
  <c r="K236" i="1"/>
  <c r="J236" i="1"/>
  <c r="I236" i="1"/>
  <c r="H236" i="1"/>
  <c r="G236" i="1"/>
  <c r="F236" i="1"/>
  <c r="I235" i="1"/>
  <c r="J235" i="1" s="1"/>
  <c r="K235" i="1" s="1"/>
  <c r="H235" i="1"/>
  <c r="G235" i="1"/>
  <c r="F235" i="1"/>
  <c r="J234" i="1"/>
  <c r="K234" i="1" s="1"/>
  <c r="I234" i="1"/>
  <c r="H234" i="1"/>
  <c r="G234" i="1"/>
  <c r="F234" i="1"/>
  <c r="J233" i="1"/>
  <c r="K233" i="1" s="1"/>
  <c r="I233" i="1"/>
  <c r="H233" i="1"/>
  <c r="G233" i="1"/>
  <c r="F233" i="1"/>
  <c r="J232" i="1"/>
  <c r="K232" i="1" s="1"/>
  <c r="I232" i="1"/>
  <c r="H232" i="1"/>
  <c r="G232" i="1"/>
  <c r="F232" i="1"/>
  <c r="I231" i="1"/>
  <c r="J231" i="1" s="1"/>
  <c r="K231" i="1" s="1"/>
  <c r="H231" i="1"/>
  <c r="G231" i="1"/>
  <c r="F231" i="1"/>
  <c r="J230" i="1"/>
  <c r="K230" i="1" s="1"/>
  <c r="I230" i="1"/>
  <c r="H230" i="1"/>
  <c r="G230" i="1"/>
  <c r="F230" i="1"/>
  <c r="I229" i="1"/>
  <c r="J229" i="1" s="1"/>
  <c r="K229" i="1" s="1"/>
  <c r="H229" i="1"/>
  <c r="G229" i="1"/>
  <c r="F229" i="1"/>
  <c r="J228" i="1"/>
  <c r="K228" i="1" s="1"/>
  <c r="I228" i="1"/>
  <c r="H228" i="1"/>
  <c r="G228" i="1"/>
  <c r="F228" i="1"/>
  <c r="J227" i="1"/>
  <c r="K227" i="1" s="1"/>
  <c r="I227" i="1"/>
  <c r="H227" i="1"/>
  <c r="G227" i="1"/>
  <c r="F227" i="1"/>
  <c r="J226" i="1"/>
  <c r="K226" i="1" s="1"/>
  <c r="I226" i="1"/>
  <c r="H226" i="1"/>
  <c r="G226" i="1"/>
  <c r="F226" i="1"/>
  <c r="J225" i="1"/>
  <c r="K225" i="1" s="1"/>
  <c r="I225" i="1"/>
  <c r="H225" i="1"/>
  <c r="G225" i="1"/>
  <c r="F225" i="1"/>
  <c r="J224" i="1"/>
  <c r="K224" i="1" s="1"/>
  <c r="I224" i="1"/>
  <c r="H224" i="1"/>
  <c r="G224" i="1"/>
  <c r="F224" i="1"/>
  <c r="J223" i="1"/>
  <c r="K223" i="1" s="1"/>
  <c r="I223" i="1"/>
  <c r="H223" i="1"/>
  <c r="G223" i="1"/>
  <c r="F223" i="1"/>
  <c r="K222" i="1"/>
  <c r="J222" i="1"/>
  <c r="I222" i="1"/>
  <c r="H222" i="1"/>
  <c r="G222" i="1"/>
  <c r="F222" i="1"/>
  <c r="I221" i="1"/>
  <c r="J221" i="1" s="1"/>
  <c r="K221" i="1" s="1"/>
  <c r="H221" i="1"/>
  <c r="G221" i="1"/>
  <c r="F221" i="1"/>
  <c r="J220" i="1"/>
  <c r="K220" i="1" s="1"/>
  <c r="I220" i="1"/>
  <c r="H220" i="1"/>
  <c r="G220" i="1"/>
  <c r="F220" i="1"/>
  <c r="J219" i="1"/>
  <c r="K219" i="1" s="1"/>
  <c r="I219" i="1"/>
  <c r="H219" i="1"/>
  <c r="G219" i="1"/>
  <c r="F219" i="1"/>
  <c r="J218" i="1"/>
  <c r="K218" i="1" s="1"/>
  <c r="I218" i="1"/>
  <c r="H218" i="1"/>
  <c r="G218" i="1"/>
  <c r="F218" i="1"/>
  <c r="J217" i="1"/>
  <c r="K217" i="1" s="1"/>
  <c r="I217" i="1"/>
  <c r="H217" i="1"/>
  <c r="G217" i="1"/>
  <c r="F217" i="1"/>
  <c r="K216" i="1"/>
  <c r="J216" i="1"/>
  <c r="I216" i="1"/>
  <c r="H216" i="1"/>
  <c r="G216" i="1"/>
  <c r="F216" i="1"/>
  <c r="I215" i="1"/>
  <c r="J215" i="1" s="1"/>
  <c r="K215" i="1" s="1"/>
  <c r="H215" i="1"/>
  <c r="G215" i="1"/>
  <c r="F215" i="1"/>
  <c r="K214" i="1"/>
  <c r="J214" i="1"/>
  <c r="I214" i="1"/>
  <c r="H214" i="1"/>
  <c r="G214" i="1"/>
  <c r="F214" i="1"/>
  <c r="I213" i="1"/>
  <c r="J213" i="1" s="1"/>
  <c r="K213" i="1" s="1"/>
  <c r="H213" i="1"/>
  <c r="G213" i="1"/>
  <c r="F213" i="1"/>
  <c r="K212" i="1"/>
  <c r="J212" i="1"/>
  <c r="I212" i="1"/>
  <c r="H212" i="1"/>
  <c r="G212" i="1"/>
  <c r="F212" i="1"/>
  <c r="I211" i="1"/>
  <c r="J211" i="1" s="1"/>
  <c r="K211" i="1" s="1"/>
  <c r="H211" i="1"/>
  <c r="G211" i="1"/>
  <c r="F211" i="1"/>
  <c r="J210" i="1"/>
  <c r="K210" i="1" s="1"/>
  <c r="I210" i="1"/>
  <c r="H210" i="1"/>
  <c r="G210" i="1"/>
  <c r="F210" i="1"/>
  <c r="J209" i="1"/>
  <c r="K209" i="1" s="1"/>
  <c r="I209" i="1"/>
  <c r="H209" i="1"/>
  <c r="G209" i="1"/>
  <c r="F209" i="1"/>
  <c r="J208" i="1"/>
  <c r="K208" i="1" s="1"/>
  <c r="I208" i="1"/>
  <c r="H208" i="1"/>
  <c r="G208" i="1"/>
  <c r="F208" i="1"/>
  <c r="I207" i="1"/>
  <c r="J207" i="1" s="1"/>
  <c r="K207" i="1" s="1"/>
  <c r="H207" i="1"/>
  <c r="G207" i="1"/>
  <c r="F207" i="1"/>
  <c r="J206" i="1"/>
  <c r="K206" i="1" s="1"/>
  <c r="I206" i="1"/>
  <c r="H206" i="1"/>
  <c r="G206" i="1"/>
  <c r="F206" i="1"/>
  <c r="I205" i="1"/>
  <c r="J205" i="1" s="1"/>
  <c r="K205" i="1" s="1"/>
  <c r="H205" i="1"/>
  <c r="G205" i="1"/>
  <c r="F205" i="1"/>
  <c r="J204" i="1"/>
  <c r="K204" i="1" s="1"/>
  <c r="I204" i="1"/>
  <c r="H204" i="1"/>
  <c r="G204" i="1"/>
  <c r="F204" i="1"/>
  <c r="J203" i="1"/>
  <c r="K203" i="1" s="1"/>
  <c r="I203" i="1"/>
  <c r="H203" i="1"/>
  <c r="G203" i="1"/>
  <c r="F203" i="1"/>
  <c r="J202" i="1"/>
  <c r="K202" i="1" s="1"/>
  <c r="I202" i="1"/>
  <c r="H202" i="1"/>
  <c r="G202" i="1"/>
  <c r="F202" i="1"/>
  <c r="J201" i="1"/>
  <c r="K201" i="1" s="1"/>
  <c r="I201" i="1"/>
  <c r="H201" i="1"/>
  <c r="G201" i="1"/>
  <c r="F201" i="1"/>
  <c r="J200" i="1"/>
  <c r="K200" i="1" s="1"/>
  <c r="I200" i="1"/>
  <c r="H200" i="1"/>
  <c r="G200" i="1"/>
  <c r="F200" i="1"/>
  <c r="J199" i="1"/>
  <c r="K199" i="1" s="1"/>
  <c r="I199" i="1"/>
  <c r="H199" i="1"/>
  <c r="G199" i="1"/>
  <c r="F199" i="1"/>
  <c r="K198" i="1"/>
  <c r="J198" i="1"/>
  <c r="I198" i="1"/>
  <c r="H198" i="1"/>
  <c r="G198" i="1"/>
  <c r="F198" i="1"/>
  <c r="I197" i="1"/>
  <c r="J197" i="1" s="1"/>
  <c r="K197" i="1" s="1"/>
  <c r="H197" i="1"/>
  <c r="G197" i="1"/>
  <c r="F197" i="1"/>
  <c r="J196" i="1"/>
  <c r="K196" i="1" s="1"/>
  <c r="I196" i="1"/>
  <c r="H196" i="1"/>
  <c r="G196" i="1"/>
  <c r="F196" i="1"/>
  <c r="I195" i="1"/>
  <c r="J195" i="1" s="1"/>
  <c r="K195" i="1" s="1"/>
  <c r="H195" i="1"/>
  <c r="G195" i="1"/>
  <c r="F195" i="1"/>
  <c r="J194" i="1"/>
  <c r="K194" i="1" s="1"/>
  <c r="I194" i="1"/>
  <c r="H194" i="1"/>
  <c r="G194" i="1"/>
  <c r="F194" i="1"/>
  <c r="J193" i="1"/>
  <c r="K193" i="1" s="1"/>
  <c r="I193" i="1"/>
  <c r="H193" i="1"/>
  <c r="G193" i="1"/>
  <c r="F193" i="1"/>
  <c r="K192" i="1"/>
  <c r="J192" i="1"/>
  <c r="I192" i="1"/>
  <c r="H192" i="1"/>
  <c r="G192" i="1"/>
  <c r="F192" i="1"/>
  <c r="I191" i="1"/>
  <c r="J191" i="1" s="1"/>
  <c r="K191" i="1" s="1"/>
  <c r="H191" i="1"/>
  <c r="G191" i="1"/>
  <c r="F191" i="1"/>
  <c r="J190" i="1"/>
  <c r="K190" i="1" s="1"/>
  <c r="I190" i="1"/>
  <c r="H190" i="1"/>
  <c r="G190" i="1"/>
  <c r="F190" i="1"/>
  <c r="I189" i="1"/>
  <c r="J189" i="1" s="1"/>
  <c r="K189" i="1" s="1"/>
  <c r="H189" i="1"/>
  <c r="G189" i="1"/>
  <c r="F189" i="1"/>
  <c r="K188" i="1"/>
  <c r="J188" i="1"/>
  <c r="I188" i="1"/>
  <c r="H188" i="1"/>
  <c r="G188" i="1"/>
  <c r="F188" i="1"/>
  <c r="I187" i="1"/>
  <c r="J187" i="1" s="1"/>
  <c r="K187" i="1" s="1"/>
  <c r="H187" i="1"/>
  <c r="G187" i="1"/>
  <c r="F187" i="1"/>
  <c r="K186" i="1"/>
  <c r="J186" i="1"/>
  <c r="I186" i="1"/>
  <c r="H186" i="1"/>
  <c r="G186" i="1"/>
  <c r="F186" i="1"/>
  <c r="J185" i="1"/>
  <c r="K185" i="1" s="1"/>
  <c r="I185" i="1"/>
  <c r="H185" i="1"/>
  <c r="G185" i="1"/>
  <c r="F185" i="1"/>
  <c r="J184" i="1"/>
  <c r="K184" i="1" s="1"/>
  <c r="I184" i="1"/>
  <c r="H184" i="1"/>
  <c r="G184" i="1"/>
  <c r="F184" i="1"/>
  <c r="I183" i="1"/>
  <c r="J183" i="1" s="1"/>
  <c r="K183" i="1" s="1"/>
  <c r="H183" i="1"/>
  <c r="G183" i="1"/>
  <c r="F183" i="1"/>
  <c r="J182" i="1"/>
  <c r="K182" i="1" s="1"/>
  <c r="I182" i="1"/>
  <c r="H182" i="1"/>
  <c r="G182" i="1"/>
  <c r="F182" i="1"/>
  <c r="I181" i="1"/>
  <c r="J181" i="1" s="1"/>
  <c r="K181" i="1" s="1"/>
  <c r="H181" i="1"/>
  <c r="G181" i="1"/>
  <c r="F181" i="1"/>
  <c r="J180" i="1"/>
  <c r="K180" i="1" s="1"/>
  <c r="I180" i="1"/>
  <c r="H180" i="1"/>
  <c r="G180" i="1"/>
  <c r="F180" i="1"/>
  <c r="J179" i="1"/>
  <c r="K179" i="1" s="1"/>
  <c r="I179" i="1"/>
  <c r="H179" i="1"/>
  <c r="G179" i="1"/>
  <c r="F179" i="1"/>
  <c r="J178" i="1"/>
  <c r="K178" i="1" s="1"/>
  <c r="I178" i="1"/>
  <c r="H178" i="1"/>
  <c r="G178" i="1"/>
  <c r="F178" i="1"/>
  <c r="I177" i="1"/>
  <c r="J177" i="1" s="1"/>
  <c r="K177" i="1" s="1"/>
  <c r="H177" i="1"/>
  <c r="G177" i="1"/>
  <c r="F177" i="1"/>
  <c r="J176" i="1"/>
  <c r="K176" i="1" s="1"/>
  <c r="I176" i="1"/>
  <c r="H176" i="1"/>
  <c r="G176" i="1"/>
  <c r="F176" i="1"/>
  <c r="J175" i="1"/>
  <c r="K175" i="1" s="1"/>
  <c r="I175" i="1"/>
  <c r="H175" i="1"/>
  <c r="G175" i="1"/>
  <c r="F175" i="1"/>
  <c r="K174" i="1"/>
  <c r="J174" i="1"/>
  <c r="I174" i="1"/>
  <c r="H174" i="1"/>
  <c r="G174" i="1"/>
  <c r="F174" i="1"/>
  <c r="I173" i="1"/>
  <c r="J173" i="1" s="1"/>
  <c r="K173" i="1" s="1"/>
  <c r="H173" i="1"/>
  <c r="G173" i="1"/>
  <c r="F173" i="1"/>
  <c r="J172" i="1"/>
  <c r="K172" i="1" s="1"/>
  <c r="I172" i="1"/>
  <c r="H172" i="1"/>
  <c r="G172" i="1"/>
  <c r="F172" i="1"/>
  <c r="I171" i="1"/>
  <c r="J171" i="1" s="1"/>
  <c r="K171" i="1" s="1"/>
  <c r="H171" i="1"/>
  <c r="G171" i="1"/>
  <c r="F171" i="1"/>
  <c r="J170" i="1"/>
  <c r="K170" i="1" s="1"/>
  <c r="I170" i="1"/>
  <c r="H170" i="1"/>
  <c r="G170" i="1"/>
  <c r="F170" i="1"/>
  <c r="J169" i="1"/>
  <c r="K169" i="1" s="1"/>
  <c r="I169" i="1"/>
  <c r="H169" i="1"/>
  <c r="G169" i="1"/>
  <c r="F169" i="1"/>
  <c r="K168" i="1"/>
  <c r="J168" i="1"/>
  <c r="I168" i="1"/>
  <c r="H168" i="1"/>
  <c r="G168" i="1"/>
  <c r="F168" i="1"/>
  <c r="I167" i="1"/>
  <c r="J167" i="1" s="1"/>
  <c r="K167" i="1" s="1"/>
  <c r="H167" i="1"/>
  <c r="G167" i="1"/>
  <c r="F167" i="1"/>
  <c r="J166" i="1"/>
  <c r="K166" i="1" s="1"/>
  <c r="I166" i="1"/>
  <c r="H166" i="1"/>
  <c r="G166" i="1"/>
  <c r="F166" i="1"/>
  <c r="I165" i="1"/>
  <c r="J165" i="1" s="1"/>
  <c r="K165" i="1" s="1"/>
  <c r="H165" i="1"/>
  <c r="G165" i="1"/>
  <c r="F165" i="1"/>
  <c r="K164" i="1"/>
  <c r="J164" i="1"/>
  <c r="I164" i="1"/>
  <c r="H164" i="1"/>
  <c r="G164" i="1"/>
  <c r="F164" i="1"/>
  <c r="I163" i="1"/>
  <c r="J163" i="1" s="1"/>
  <c r="K163" i="1" s="1"/>
  <c r="H163" i="1"/>
  <c r="G163" i="1"/>
  <c r="F163" i="1"/>
  <c r="K162" i="1"/>
  <c r="J162" i="1"/>
  <c r="I162" i="1"/>
  <c r="H162" i="1"/>
  <c r="G162" i="1"/>
  <c r="F162" i="1"/>
  <c r="J161" i="1"/>
  <c r="K161" i="1" s="1"/>
  <c r="I161" i="1"/>
  <c r="H161" i="1"/>
  <c r="G161" i="1"/>
  <c r="F161" i="1"/>
  <c r="J160" i="1"/>
  <c r="K160" i="1" s="1"/>
  <c r="I160" i="1"/>
  <c r="H160" i="1"/>
  <c r="G160" i="1"/>
  <c r="F160" i="1"/>
  <c r="I159" i="1"/>
  <c r="J159" i="1" s="1"/>
  <c r="K159" i="1" s="1"/>
  <c r="H159" i="1"/>
  <c r="G159" i="1"/>
  <c r="F159" i="1"/>
  <c r="J158" i="1"/>
  <c r="K158" i="1" s="1"/>
  <c r="I158" i="1"/>
  <c r="H158" i="1"/>
  <c r="G158" i="1"/>
  <c r="F158" i="1"/>
  <c r="I157" i="1"/>
  <c r="J157" i="1" s="1"/>
  <c r="K157" i="1" s="1"/>
  <c r="H157" i="1"/>
  <c r="G157" i="1"/>
  <c r="F157" i="1"/>
  <c r="J156" i="1"/>
  <c r="K156" i="1" s="1"/>
  <c r="I156" i="1"/>
  <c r="H156" i="1"/>
  <c r="G156" i="1"/>
  <c r="F156" i="1"/>
  <c r="J155" i="1"/>
  <c r="K155" i="1" s="1"/>
  <c r="I155" i="1"/>
  <c r="H155" i="1"/>
  <c r="G155" i="1"/>
  <c r="F155" i="1"/>
  <c r="J154" i="1"/>
  <c r="K154" i="1" s="1"/>
  <c r="I154" i="1"/>
  <c r="H154" i="1"/>
  <c r="G154" i="1"/>
  <c r="F154" i="1"/>
  <c r="I153" i="1"/>
  <c r="J153" i="1" s="1"/>
  <c r="K153" i="1" s="1"/>
  <c r="H153" i="1"/>
  <c r="G153" i="1"/>
  <c r="F153" i="1"/>
  <c r="J152" i="1"/>
  <c r="K152" i="1" s="1"/>
  <c r="I152" i="1"/>
  <c r="H152" i="1"/>
  <c r="G152" i="1"/>
  <c r="F152" i="1"/>
  <c r="J151" i="1"/>
  <c r="K151" i="1" s="1"/>
  <c r="I151" i="1"/>
  <c r="H151" i="1"/>
  <c r="G151" i="1"/>
  <c r="F151" i="1"/>
  <c r="K150" i="1"/>
  <c r="J150" i="1"/>
  <c r="I150" i="1"/>
  <c r="H150" i="1"/>
  <c r="G150" i="1"/>
  <c r="F150" i="1"/>
  <c r="I149" i="1"/>
  <c r="J149" i="1" s="1"/>
  <c r="K149" i="1" s="1"/>
  <c r="H149" i="1"/>
  <c r="G149" i="1"/>
  <c r="F149" i="1"/>
  <c r="J148" i="1"/>
  <c r="K148" i="1" s="1"/>
  <c r="I148" i="1"/>
  <c r="H148" i="1"/>
  <c r="G148" i="1"/>
  <c r="F148" i="1"/>
  <c r="I147" i="1"/>
  <c r="J147" i="1" s="1"/>
  <c r="K147" i="1" s="1"/>
  <c r="H147" i="1"/>
  <c r="G147" i="1"/>
  <c r="F147" i="1"/>
  <c r="J146" i="1"/>
  <c r="K146" i="1" s="1"/>
  <c r="I146" i="1"/>
  <c r="H146" i="1"/>
  <c r="G146" i="1"/>
  <c r="F146" i="1"/>
  <c r="J145" i="1"/>
  <c r="K145" i="1" s="1"/>
  <c r="I145" i="1"/>
  <c r="H145" i="1"/>
  <c r="G145" i="1"/>
  <c r="F145" i="1"/>
  <c r="K144" i="1"/>
  <c r="J144" i="1"/>
  <c r="I144" i="1"/>
  <c r="H144" i="1"/>
  <c r="G144" i="1"/>
  <c r="F144" i="1"/>
  <c r="I143" i="1"/>
  <c r="J143" i="1" s="1"/>
  <c r="K143" i="1" s="1"/>
  <c r="H143" i="1"/>
  <c r="G143" i="1"/>
  <c r="F143" i="1"/>
  <c r="J142" i="1"/>
  <c r="K142" i="1" s="1"/>
  <c r="I142" i="1"/>
  <c r="H142" i="1"/>
  <c r="G142" i="1"/>
  <c r="F142" i="1"/>
  <c r="I141" i="1"/>
  <c r="J141" i="1" s="1"/>
  <c r="K141" i="1" s="1"/>
  <c r="H141" i="1"/>
  <c r="G141" i="1"/>
  <c r="F141" i="1"/>
  <c r="K140" i="1"/>
  <c r="J140" i="1"/>
  <c r="I140" i="1"/>
  <c r="H140" i="1"/>
  <c r="G140" i="1"/>
  <c r="F140" i="1"/>
  <c r="I139" i="1"/>
  <c r="J139" i="1" s="1"/>
  <c r="K139" i="1" s="1"/>
  <c r="H139" i="1"/>
  <c r="G139" i="1"/>
  <c r="F139" i="1"/>
  <c r="K138" i="1"/>
  <c r="J138" i="1"/>
  <c r="I138" i="1"/>
  <c r="H138" i="1"/>
  <c r="G138" i="1"/>
  <c r="F138" i="1"/>
  <c r="J137" i="1"/>
  <c r="K137" i="1" s="1"/>
  <c r="I137" i="1"/>
  <c r="H137" i="1"/>
  <c r="G137" i="1"/>
  <c r="F137" i="1"/>
  <c r="J136" i="1"/>
  <c r="K136" i="1" s="1"/>
  <c r="I136" i="1"/>
  <c r="H136" i="1"/>
  <c r="G136" i="1"/>
  <c r="F136" i="1"/>
  <c r="I135" i="1"/>
  <c r="J135" i="1" s="1"/>
  <c r="K135" i="1" s="1"/>
  <c r="H135" i="1"/>
  <c r="G135" i="1"/>
  <c r="F135" i="1"/>
  <c r="J134" i="1"/>
  <c r="K134" i="1" s="1"/>
  <c r="I134" i="1"/>
  <c r="H134" i="1"/>
  <c r="G134" i="1"/>
  <c r="F134" i="1"/>
  <c r="I133" i="1"/>
  <c r="J133" i="1" s="1"/>
  <c r="K133" i="1" s="1"/>
  <c r="H133" i="1"/>
  <c r="G133" i="1"/>
  <c r="F133" i="1"/>
  <c r="J132" i="1"/>
  <c r="K132" i="1" s="1"/>
  <c r="I132" i="1"/>
  <c r="H132" i="1"/>
  <c r="G132" i="1"/>
  <c r="F132" i="1"/>
  <c r="J131" i="1"/>
  <c r="K131" i="1" s="1"/>
  <c r="I131" i="1"/>
  <c r="H131" i="1"/>
  <c r="G131" i="1"/>
  <c r="F131" i="1"/>
  <c r="J130" i="1"/>
  <c r="K130" i="1" s="1"/>
  <c r="I130" i="1"/>
  <c r="H130" i="1"/>
  <c r="G130" i="1"/>
  <c r="F130" i="1"/>
  <c r="I129" i="1"/>
  <c r="J129" i="1" s="1"/>
  <c r="K129" i="1" s="1"/>
  <c r="H129" i="1"/>
  <c r="G129" i="1"/>
  <c r="F129" i="1"/>
  <c r="J128" i="1"/>
  <c r="K128" i="1" s="1"/>
  <c r="I128" i="1"/>
  <c r="H128" i="1"/>
  <c r="G128" i="1"/>
  <c r="F128" i="1"/>
  <c r="J127" i="1"/>
  <c r="K127" i="1" s="1"/>
  <c r="I127" i="1"/>
  <c r="H127" i="1"/>
  <c r="G127" i="1"/>
  <c r="F127" i="1"/>
  <c r="K126" i="1"/>
  <c r="J126" i="1"/>
  <c r="I126" i="1"/>
  <c r="H126" i="1"/>
  <c r="G126" i="1"/>
  <c r="F126" i="1"/>
  <c r="I125" i="1"/>
  <c r="J125" i="1" s="1"/>
  <c r="K125" i="1" s="1"/>
  <c r="H125" i="1"/>
  <c r="G125" i="1"/>
  <c r="F125" i="1"/>
  <c r="J124" i="1"/>
  <c r="K124" i="1" s="1"/>
  <c r="I124" i="1"/>
  <c r="H124" i="1"/>
  <c r="G124" i="1"/>
  <c r="F124" i="1"/>
  <c r="I123" i="1"/>
  <c r="J123" i="1" s="1"/>
  <c r="K123" i="1" s="1"/>
  <c r="H123" i="1"/>
  <c r="G123" i="1"/>
  <c r="F123" i="1"/>
  <c r="J122" i="1"/>
  <c r="K122" i="1" s="1"/>
  <c r="I122" i="1"/>
  <c r="H122" i="1"/>
  <c r="G122" i="1"/>
  <c r="F122" i="1"/>
  <c r="J121" i="1"/>
  <c r="K121" i="1" s="1"/>
  <c r="I121" i="1"/>
  <c r="H121" i="1"/>
  <c r="G121" i="1"/>
  <c r="F121" i="1"/>
  <c r="K120" i="1"/>
  <c r="J120" i="1"/>
  <c r="I120" i="1"/>
  <c r="H120" i="1"/>
  <c r="G120" i="1"/>
  <c r="F120" i="1"/>
  <c r="I119" i="1"/>
  <c r="J119" i="1" s="1"/>
  <c r="K119" i="1" s="1"/>
  <c r="H119" i="1"/>
  <c r="G119" i="1"/>
  <c r="F119" i="1"/>
  <c r="J118" i="1"/>
  <c r="K118" i="1" s="1"/>
  <c r="I118" i="1"/>
  <c r="H118" i="1"/>
  <c r="G118" i="1"/>
  <c r="F118" i="1"/>
  <c r="I117" i="1"/>
  <c r="J117" i="1" s="1"/>
  <c r="K117" i="1" s="1"/>
  <c r="H117" i="1"/>
  <c r="G117" i="1"/>
  <c r="F117" i="1"/>
  <c r="K116" i="1"/>
  <c r="J116" i="1"/>
  <c r="I116" i="1"/>
  <c r="H116" i="1"/>
  <c r="G116" i="1"/>
  <c r="F116" i="1"/>
  <c r="I115" i="1"/>
  <c r="J115" i="1" s="1"/>
  <c r="K115" i="1" s="1"/>
  <c r="H115" i="1"/>
  <c r="G115" i="1"/>
  <c r="F115" i="1"/>
  <c r="K114" i="1"/>
  <c r="J114" i="1"/>
  <c r="I114" i="1"/>
  <c r="H114" i="1"/>
  <c r="G114" i="1"/>
  <c r="F114" i="1"/>
  <c r="J113" i="1"/>
  <c r="K113" i="1" s="1"/>
  <c r="I113" i="1"/>
  <c r="H113" i="1"/>
  <c r="G113" i="1"/>
  <c r="F113" i="1"/>
  <c r="J112" i="1"/>
  <c r="K112" i="1" s="1"/>
  <c r="I112" i="1"/>
  <c r="H112" i="1"/>
  <c r="G112" i="1"/>
  <c r="F112" i="1"/>
  <c r="I111" i="1"/>
  <c r="J111" i="1" s="1"/>
  <c r="K111" i="1" s="1"/>
  <c r="H111" i="1"/>
  <c r="G111" i="1"/>
  <c r="F111" i="1"/>
  <c r="J110" i="1"/>
  <c r="K110" i="1" s="1"/>
  <c r="I110" i="1"/>
  <c r="H110" i="1"/>
  <c r="G110" i="1"/>
  <c r="F110" i="1"/>
  <c r="I109" i="1"/>
  <c r="J109" i="1" s="1"/>
  <c r="K109" i="1" s="1"/>
  <c r="H109" i="1"/>
  <c r="G109" i="1"/>
  <c r="F109" i="1"/>
  <c r="J108" i="1"/>
  <c r="K108" i="1" s="1"/>
  <c r="I108" i="1"/>
  <c r="H108" i="1"/>
  <c r="G108" i="1"/>
  <c r="F108" i="1"/>
  <c r="J107" i="1"/>
  <c r="K107" i="1" s="1"/>
  <c r="I107" i="1"/>
  <c r="H107" i="1"/>
  <c r="G107" i="1"/>
  <c r="F107" i="1"/>
  <c r="J106" i="1"/>
  <c r="K106" i="1" s="1"/>
  <c r="I106" i="1"/>
  <c r="H106" i="1"/>
  <c r="G106" i="1"/>
  <c r="F106" i="1"/>
  <c r="I105" i="1"/>
  <c r="J105" i="1" s="1"/>
  <c r="K105" i="1" s="1"/>
  <c r="H105" i="1"/>
  <c r="G105" i="1"/>
  <c r="F105" i="1"/>
  <c r="J104" i="1"/>
  <c r="K104" i="1" s="1"/>
  <c r="I104" i="1"/>
  <c r="H104" i="1"/>
  <c r="G104" i="1"/>
  <c r="F104" i="1"/>
  <c r="J103" i="1"/>
  <c r="K103" i="1" s="1"/>
  <c r="I103" i="1"/>
  <c r="H103" i="1"/>
  <c r="G103" i="1"/>
  <c r="F103" i="1"/>
  <c r="K102" i="1"/>
  <c r="J102" i="1"/>
  <c r="I102" i="1"/>
  <c r="H102" i="1"/>
  <c r="G102" i="1"/>
  <c r="F102" i="1"/>
  <c r="I101" i="1"/>
  <c r="J101" i="1" s="1"/>
  <c r="K101" i="1" s="1"/>
  <c r="H101" i="1"/>
  <c r="G101" i="1"/>
  <c r="F101" i="1"/>
  <c r="J100" i="1"/>
  <c r="K100" i="1" s="1"/>
  <c r="I100" i="1"/>
  <c r="H100" i="1"/>
  <c r="G100" i="1"/>
  <c r="F100" i="1"/>
  <c r="I99" i="1"/>
  <c r="J99" i="1" s="1"/>
  <c r="K99" i="1" s="1"/>
  <c r="H99" i="1"/>
  <c r="G99" i="1"/>
  <c r="F99" i="1"/>
  <c r="J98" i="1"/>
  <c r="K98" i="1" s="1"/>
  <c r="I98" i="1"/>
  <c r="H98" i="1"/>
  <c r="G98" i="1"/>
  <c r="F98" i="1"/>
  <c r="J97" i="1"/>
  <c r="K97" i="1" s="1"/>
  <c r="I97" i="1"/>
  <c r="H97" i="1"/>
  <c r="G97" i="1"/>
  <c r="F97" i="1"/>
  <c r="K96" i="1"/>
  <c r="J96" i="1"/>
  <c r="I96" i="1"/>
  <c r="H96" i="1"/>
  <c r="G96" i="1"/>
  <c r="F96" i="1"/>
  <c r="I95" i="1"/>
  <c r="J95" i="1" s="1"/>
  <c r="K95" i="1" s="1"/>
  <c r="H95" i="1"/>
  <c r="G95" i="1"/>
  <c r="F95" i="1"/>
  <c r="J94" i="1"/>
  <c r="K94" i="1" s="1"/>
  <c r="I94" i="1"/>
  <c r="H94" i="1"/>
  <c r="G94" i="1"/>
  <c r="F94" i="1"/>
  <c r="I93" i="1"/>
  <c r="J93" i="1" s="1"/>
  <c r="K93" i="1" s="1"/>
  <c r="H93" i="1"/>
  <c r="G93" i="1"/>
  <c r="F93" i="1"/>
  <c r="K92" i="1"/>
  <c r="J92" i="1"/>
  <c r="I92" i="1"/>
  <c r="H92" i="1"/>
  <c r="G92" i="1"/>
  <c r="F92" i="1"/>
  <c r="I91" i="1"/>
  <c r="J91" i="1" s="1"/>
  <c r="K91" i="1" s="1"/>
  <c r="H91" i="1"/>
  <c r="G91" i="1"/>
  <c r="F91" i="1"/>
  <c r="K90" i="1"/>
  <c r="J90" i="1"/>
  <c r="I90" i="1"/>
  <c r="H90" i="1"/>
  <c r="G90" i="1"/>
  <c r="F90" i="1"/>
  <c r="J89" i="1"/>
  <c r="K89" i="1" s="1"/>
  <c r="I89" i="1"/>
  <c r="H89" i="1"/>
  <c r="G89" i="1"/>
  <c r="F89" i="1"/>
  <c r="J88" i="1"/>
  <c r="K88" i="1" s="1"/>
  <c r="I88" i="1"/>
  <c r="H88" i="1"/>
  <c r="G88" i="1"/>
  <c r="F88" i="1"/>
  <c r="I87" i="1"/>
  <c r="J87" i="1" s="1"/>
  <c r="K87" i="1" s="1"/>
  <c r="H87" i="1"/>
  <c r="G87" i="1"/>
  <c r="F87" i="1"/>
  <c r="J86" i="1"/>
  <c r="K86" i="1" s="1"/>
  <c r="I86" i="1"/>
  <c r="H86" i="1"/>
  <c r="G86" i="1"/>
  <c r="F86" i="1"/>
  <c r="I85" i="1"/>
  <c r="J85" i="1" s="1"/>
  <c r="K85" i="1" s="1"/>
  <c r="H85" i="1"/>
  <c r="G85" i="1"/>
  <c r="F85" i="1"/>
  <c r="J84" i="1"/>
  <c r="K84" i="1" s="1"/>
  <c r="I84" i="1"/>
  <c r="H84" i="1"/>
  <c r="G84" i="1"/>
  <c r="F84" i="1"/>
  <c r="J83" i="1"/>
  <c r="K83" i="1" s="1"/>
  <c r="I83" i="1"/>
  <c r="H83" i="1"/>
  <c r="G83" i="1"/>
  <c r="F83" i="1"/>
  <c r="J82" i="1"/>
  <c r="K82" i="1" s="1"/>
  <c r="I82" i="1"/>
  <c r="H82" i="1"/>
  <c r="G82" i="1"/>
  <c r="F82" i="1"/>
  <c r="I81" i="1"/>
  <c r="J81" i="1" s="1"/>
  <c r="K81" i="1" s="1"/>
  <c r="H81" i="1"/>
  <c r="G81" i="1"/>
  <c r="F81" i="1"/>
  <c r="J80" i="1"/>
  <c r="K80" i="1" s="1"/>
  <c r="I80" i="1"/>
  <c r="H80" i="1"/>
  <c r="G80" i="1"/>
  <c r="F80" i="1"/>
  <c r="J79" i="1"/>
  <c r="K79" i="1" s="1"/>
  <c r="I79" i="1"/>
  <c r="H79" i="1"/>
  <c r="G79" i="1"/>
  <c r="F79" i="1"/>
  <c r="K78" i="1"/>
  <c r="J78" i="1"/>
  <c r="I78" i="1"/>
  <c r="H78" i="1"/>
  <c r="G78" i="1"/>
  <c r="F78" i="1"/>
  <c r="I77" i="1"/>
  <c r="J77" i="1" s="1"/>
  <c r="K77" i="1" s="1"/>
  <c r="H77" i="1"/>
  <c r="G77" i="1"/>
  <c r="F77" i="1"/>
  <c r="J76" i="1"/>
  <c r="K76" i="1" s="1"/>
  <c r="I76" i="1"/>
  <c r="H76" i="1"/>
  <c r="G76" i="1"/>
  <c r="F76" i="1"/>
  <c r="I75" i="1"/>
  <c r="J75" i="1" s="1"/>
  <c r="K75" i="1" s="1"/>
  <c r="H75" i="1"/>
  <c r="G75" i="1"/>
  <c r="F75" i="1"/>
  <c r="J74" i="1"/>
  <c r="K74" i="1" s="1"/>
  <c r="I74" i="1"/>
  <c r="H74" i="1"/>
  <c r="G74" i="1"/>
  <c r="F74" i="1"/>
  <c r="J73" i="1"/>
  <c r="K73" i="1" s="1"/>
  <c r="I73" i="1"/>
  <c r="H73" i="1"/>
  <c r="G73" i="1"/>
  <c r="F73" i="1"/>
  <c r="K72" i="1"/>
  <c r="J72" i="1"/>
  <c r="I72" i="1"/>
  <c r="H72" i="1"/>
  <c r="G72" i="1"/>
  <c r="F72" i="1"/>
  <c r="I71" i="1"/>
  <c r="J71" i="1" s="1"/>
  <c r="K71" i="1" s="1"/>
  <c r="H71" i="1"/>
  <c r="G71" i="1"/>
  <c r="F71" i="1"/>
  <c r="J70" i="1"/>
  <c r="K70" i="1" s="1"/>
  <c r="I70" i="1"/>
  <c r="H70" i="1"/>
  <c r="G70" i="1"/>
  <c r="F70" i="1"/>
  <c r="I69" i="1"/>
  <c r="J69" i="1" s="1"/>
  <c r="K69" i="1" s="1"/>
  <c r="H69" i="1"/>
  <c r="G69" i="1"/>
  <c r="F69" i="1"/>
  <c r="K68" i="1"/>
  <c r="J68" i="1"/>
  <c r="I68" i="1"/>
  <c r="H68" i="1"/>
  <c r="G68" i="1"/>
  <c r="F68" i="1"/>
  <c r="I67" i="1"/>
  <c r="J67" i="1" s="1"/>
  <c r="K67" i="1" s="1"/>
  <c r="H67" i="1"/>
  <c r="G67" i="1"/>
  <c r="F67" i="1"/>
  <c r="K66" i="1"/>
  <c r="J66" i="1"/>
  <c r="I66" i="1"/>
  <c r="H66" i="1"/>
  <c r="G66" i="1"/>
  <c r="F66" i="1"/>
  <c r="J65" i="1"/>
  <c r="K65" i="1" s="1"/>
  <c r="I65" i="1"/>
  <c r="H65" i="1"/>
  <c r="G65" i="1"/>
  <c r="F65" i="1"/>
  <c r="J64" i="1"/>
  <c r="K64" i="1" s="1"/>
  <c r="I64" i="1"/>
  <c r="H64" i="1"/>
  <c r="G64" i="1"/>
  <c r="F64" i="1"/>
  <c r="I63" i="1"/>
  <c r="J63" i="1" s="1"/>
  <c r="K63" i="1" s="1"/>
  <c r="H63" i="1"/>
  <c r="G63" i="1"/>
  <c r="F63" i="1"/>
  <c r="J62" i="1"/>
  <c r="K62" i="1" s="1"/>
  <c r="I62" i="1"/>
  <c r="H62" i="1"/>
  <c r="G62" i="1"/>
  <c r="F62" i="1"/>
  <c r="I61" i="1"/>
  <c r="J61" i="1" s="1"/>
  <c r="K61" i="1" s="1"/>
  <c r="H61" i="1"/>
  <c r="G61" i="1"/>
  <c r="F61" i="1"/>
  <c r="J60" i="1"/>
  <c r="K60" i="1" s="1"/>
  <c r="I60" i="1"/>
  <c r="H60" i="1"/>
  <c r="G60" i="1"/>
  <c r="F60" i="1"/>
  <c r="J59" i="1"/>
  <c r="K59" i="1" s="1"/>
  <c r="I59" i="1"/>
  <c r="H59" i="1"/>
  <c r="G59" i="1"/>
  <c r="F59" i="1"/>
  <c r="J58" i="1"/>
  <c r="K58" i="1" s="1"/>
  <c r="I58" i="1"/>
  <c r="H58" i="1"/>
  <c r="G58" i="1"/>
  <c r="F58" i="1"/>
  <c r="I57" i="1"/>
  <c r="J57" i="1" s="1"/>
  <c r="K57" i="1" s="1"/>
  <c r="H57" i="1"/>
  <c r="G57" i="1"/>
  <c r="F57" i="1"/>
  <c r="J56" i="1"/>
  <c r="K56" i="1" s="1"/>
  <c r="I56" i="1"/>
  <c r="H56" i="1"/>
  <c r="G56" i="1"/>
  <c r="F56" i="1"/>
  <c r="J55" i="1"/>
  <c r="K55" i="1" s="1"/>
  <c r="I55" i="1"/>
  <c r="H55" i="1"/>
  <c r="G55" i="1"/>
  <c r="F55" i="1"/>
  <c r="K54" i="1"/>
  <c r="J54" i="1"/>
  <c r="I54" i="1"/>
  <c r="H54" i="1"/>
  <c r="G54" i="1"/>
  <c r="F54" i="1"/>
  <c r="I53" i="1"/>
  <c r="J53" i="1" s="1"/>
  <c r="K53" i="1" s="1"/>
  <c r="H53" i="1"/>
  <c r="G53" i="1"/>
  <c r="F53" i="1"/>
  <c r="J52" i="1"/>
  <c r="K52" i="1" s="1"/>
  <c r="I52" i="1"/>
  <c r="H52" i="1"/>
  <c r="G52" i="1"/>
  <c r="F52" i="1"/>
  <c r="I51" i="1"/>
  <c r="J51" i="1" s="1"/>
  <c r="K51" i="1" s="1"/>
  <c r="H51" i="1"/>
  <c r="G51" i="1"/>
  <c r="F51" i="1"/>
  <c r="J50" i="1"/>
  <c r="K50" i="1" s="1"/>
  <c r="I50" i="1"/>
  <c r="H50" i="1"/>
  <c r="G50" i="1"/>
  <c r="F50" i="1"/>
  <c r="J49" i="1"/>
  <c r="K49" i="1" s="1"/>
  <c r="I49" i="1"/>
  <c r="H49" i="1"/>
  <c r="G49" i="1"/>
  <c r="F49" i="1"/>
  <c r="K48" i="1"/>
  <c r="J48" i="1"/>
  <c r="I48" i="1"/>
  <c r="H48" i="1"/>
  <c r="G48" i="1"/>
  <c r="F48" i="1"/>
  <c r="I47" i="1"/>
  <c r="J47" i="1" s="1"/>
  <c r="K47" i="1" s="1"/>
  <c r="H47" i="1"/>
  <c r="G47" i="1"/>
  <c r="F47" i="1"/>
  <c r="J46" i="1"/>
  <c r="K46" i="1" s="1"/>
  <c r="I46" i="1"/>
  <c r="H46" i="1"/>
  <c r="G46" i="1"/>
  <c r="F46" i="1"/>
  <c r="I45" i="1"/>
  <c r="J45" i="1" s="1"/>
  <c r="K45" i="1" s="1"/>
  <c r="H45" i="1"/>
  <c r="G45" i="1"/>
  <c r="F45" i="1"/>
  <c r="K44" i="1"/>
  <c r="J44" i="1"/>
  <c r="I44" i="1"/>
  <c r="H44" i="1"/>
  <c r="G44" i="1"/>
  <c r="F44" i="1"/>
  <c r="I43" i="1"/>
  <c r="J43" i="1" s="1"/>
  <c r="K43" i="1" s="1"/>
  <c r="H43" i="1"/>
  <c r="G43" i="1"/>
  <c r="F43" i="1"/>
  <c r="K42" i="1"/>
  <c r="J42" i="1"/>
  <c r="I42" i="1"/>
  <c r="H42" i="1"/>
  <c r="G42" i="1"/>
  <c r="F42" i="1"/>
  <c r="J41" i="1"/>
  <c r="K41" i="1" s="1"/>
  <c r="I41" i="1"/>
  <c r="H41" i="1"/>
  <c r="G41" i="1"/>
  <c r="F41" i="1"/>
  <c r="J40" i="1"/>
  <c r="K40" i="1" s="1"/>
  <c r="I40" i="1"/>
  <c r="H40" i="1"/>
  <c r="G40" i="1"/>
  <c r="F40" i="1"/>
  <c r="I39" i="1"/>
  <c r="J39" i="1" s="1"/>
  <c r="K39" i="1" s="1"/>
  <c r="H39" i="1"/>
  <c r="G39" i="1"/>
  <c r="F39" i="1"/>
  <c r="J38" i="1"/>
  <c r="K38" i="1" s="1"/>
  <c r="I38" i="1"/>
  <c r="H38" i="1"/>
  <c r="G38" i="1"/>
  <c r="F38" i="1"/>
  <c r="I37" i="1"/>
  <c r="J37" i="1" s="1"/>
  <c r="K37" i="1" s="1"/>
  <c r="H37" i="1"/>
  <c r="G37" i="1"/>
  <c r="F37" i="1"/>
  <c r="J36" i="1"/>
  <c r="K36" i="1" s="1"/>
  <c r="I36" i="1"/>
  <c r="H36" i="1"/>
  <c r="G36" i="1"/>
  <c r="F36" i="1"/>
  <c r="J35" i="1"/>
  <c r="K35" i="1" s="1"/>
  <c r="I35" i="1"/>
  <c r="H35" i="1"/>
  <c r="G35" i="1"/>
  <c r="F35" i="1"/>
  <c r="J34" i="1"/>
  <c r="K34" i="1" s="1"/>
  <c r="I34" i="1"/>
  <c r="H34" i="1"/>
  <c r="G34" i="1"/>
  <c r="F34" i="1"/>
  <c r="I33" i="1"/>
  <c r="J33" i="1" s="1"/>
  <c r="K33" i="1" s="1"/>
  <c r="H33" i="1"/>
  <c r="G33" i="1"/>
  <c r="F33" i="1"/>
  <c r="J32" i="1"/>
  <c r="K32" i="1" s="1"/>
  <c r="I32" i="1"/>
  <c r="H32" i="1"/>
  <c r="G32" i="1"/>
  <c r="F32" i="1"/>
  <c r="J31" i="1"/>
  <c r="K31" i="1" s="1"/>
  <c r="I31" i="1"/>
  <c r="H31" i="1"/>
  <c r="G31" i="1"/>
  <c r="F31" i="1"/>
  <c r="K30" i="1"/>
  <c r="J30" i="1"/>
  <c r="I30" i="1"/>
  <c r="H30" i="1"/>
  <c r="G30" i="1"/>
  <c r="F30" i="1"/>
  <c r="I29" i="1"/>
  <c r="J29" i="1" s="1"/>
  <c r="K29" i="1" s="1"/>
  <c r="H29" i="1"/>
  <c r="G29" i="1"/>
  <c r="F29" i="1"/>
  <c r="J28" i="1"/>
  <c r="K28" i="1" s="1"/>
  <c r="I28" i="1"/>
  <c r="H28" i="1"/>
  <c r="G28" i="1"/>
  <c r="F28" i="1"/>
  <c r="I27" i="1"/>
  <c r="J27" i="1" s="1"/>
  <c r="K27" i="1" s="1"/>
  <c r="H27" i="1"/>
  <c r="G27" i="1"/>
  <c r="F27" i="1"/>
  <c r="J26" i="1"/>
  <c r="K26" i="1" s="1"/>
  <c r="I26" i="1"/>
  <c r="H26" i="1"/>
  <c r="G26" i="1"/>
  <c r="F26" i="1"/>
  <c r="J25" i="1"/>
  <c r="K25" i="1" s="1"/>
  <c r="I25" i="1"/>
  <c r="H25" i="1"/>
  <c r="G25" i="1"/>
  <c r="F25" i="1"/>
  <c r="K24" i="1"/>
  <c r="J24" i="1"/>
  <c r="I24" i="1"/>
  <c r="H24" i="1"/>
  <c r="G24" i="1"/>
  <c r="F24" i="1"/>
  <c r="I23" i="1"/>
  <c r="J23" i="1" s="1"/>
  <c r="K23" i="1" s="1"/>
  <c r="H23" i="1"/>
  <c r="G23" i="1"/>
  <c r="F23" i="1"/>
  <c r="J22" i="1"/>
  <c r="K22" i="1" s="1"/>
  <c r="I22" i="1"/>
  <c r="H22" i="1"/>
  <c r="G22" i="1"/>
  <c r="F22" i="1"/>
  <c r="I21" i="1"/>
  <c r="J21" i="1" s="1"/>
  <c r="K21" i="1" s="1"/>
  <c r="H21" i="1"/>
  <c r="G21" i="1"/>
  <c r="F21" i="1"/>
  <c r="K20" i="1"/>
  <c r="J20" i="1"/>
  <c r="I20" i="1"/>
  <c r="H20" i="1"/>
  <c r="G20" i="1"/>
  <c r="F20" i="1"/>
  <c r="I19" i="1"/>
  <c r="J19" i="1" s="1"/>
  <c r="K19" i="1" s="1"/>
  <c r="H19" i="1"/>
  <c r="G19" i="1"/>
  <c r="F19" i="1"/>
  <c r="K18" i="1"/>
  <c r="J18" i="1"/>
  <c r="I18" i="1"/>
  <c r="H18" i="1"/>
  <c r="G18" i="1"/>
  <c r="F18" i="1"/>
  <c r="J17" i="1"/>
  <c r="K17" i="1" s="1"/>
  <c r="I17" i="1"/>
  <c r="H17" i="1"/>
  <c r="G17" i="1"/>
  <c r="F17" i="1"/>
  <c r="J16" i="1"/>
  <c r="K16" i="1" s="1"/>
  <c r="I16" i="1"/>
  <c r="H16" i="1"/>
  <c r="G16" i="1"/>
  <c r="F16" i="1"/>
  <c r="I15" i="1"/>
  <c r="J15" i="1" s="1"/>
  <c r="K15" i="1" s="1"/>
  <c r="H15" i="1"/>
  <c r="G15" i="1"/>
  <c r="F15" i="1"/>
  <c r="J14" i="1"/>
  <c r="K14" i="1" s="1"/>
  <c r="I14" i="1"/>
  <c r="H14" i="1"/>
  <c r="G14" i="1"/>
  <c r="F14" i="1"/>
  <c r="I13" i="1"/>
  <c r="J13" i="1" s="1"/>
  <c r="K13" i="1" s="1"/>
  <c r="H13" i="1"/>
  <c r="G13" i="1"/>
  <c r="F13" i="1"/>
  <c r="J12" i="1"/>
  <c r="K12" i="1" s="1"/>
  <c r="I12" i="1"/>
  <c r="H12" i="1"/>
  <c r="G12" i="1"/>
  <c r="F12" i="1"/>
  <c r="J11" i="1"/>
  <c r="K11" i="1" s="1"/>
  <c r="I11" i="1"/>
  <c r="H11" i="1"/>
  <c r="G11" i="1"/>
  <c r="F11" i="1"/>
  <c r="J10" i="1"/>
  <c r="K10" i="1" s="1"/>
  <c r="I10" i="1"/>
  <c r="H10" i="1"/>
  <c r="G10" i="1"/>
  <c r="F10" i="1"/>
  <c r="I9" i="1"/>
  <c r="J9" i="1" s="1"/>
  <c r="K9" i="1" s="1"/>
  <c r="H9" i="1"/>
  <c r="G9" i="1"/>
  <c r="F9" i="1"/>
  <c r="J8" i="1"/>
  <c r="K8" i="1" s="1"/>
  <c r="I8" i="1"/>
  <c r="H8" i="1"/>
  <c r="G8" i="1"/>
  <c r="F8" i="1"/>
  <c r="J7" i="1"/>
  <c r="K7" i="1" s="1"/>
  <c r="I7" i="1"/>
  <c r="H7" i="1"/>
  <c r="G7" i="1"/>
  <c r="F7" i="1"/>
  <c r="K6" i="1"/>
  <c r="J6" i="1"/>
  <c r="I6" i="1"/>
  <c r="H6" i="1"/>
  <c r="G6" i="1"/>
  <c r="F6" i="1"/>
  <c r="I5" i="1"/>
  <c r="J5" i="1" s="1"/>
  <c r="K5" i="1" s="1"/>
  <c r="H5" i="1"/>
  <c r="G5" i="1"/>
  <c r="F5" i="1"/>
  <c r="J4" i="1"/>
  <c r="K4" i="1" s="1"/>
  <c r="I4" i="1"/>
  <c r="H4" i="1"/>
  <c r="G4" i="1"/>
  <c r="F4" i="1"/>
  <c r="I3" i="1"/>
  <c r="J3" i="1" s="1"/>
  <c r="K3" i="1" s="1"/>
  <c r="H3" i="1"/>
  <c r="G3" i="1"/>
  <c r="F3" i="1"/>
  <c r="J2" i="1"/>
  <c r="K2" i="1" s="1"/>
  <c r="I2" i="1"/>
  <c r="H2" i="1"/>
  <c r="G2" i="1"/>
  <c r="F2" i="1"/>
</calcChain>
</file>

<file path=xl/sharedStrings.xml><?xml version="1.0" encoding="utf-8"?>
<sst xmlns="http://schemas.openxmlformats.org/spreadsheetml/2006/main" count="537" uniqueCount="38">
  <si>
    <t>APC Code</t>
  </si>
  <si>
    <t>Insurance Provider</t>
  </si>
  <si>
    <t>Total Charges ($)</t>
  </si>
  <si>
    <t>Total Payments ($)</t>
  </si>
  <si>
    <t>Benchmark Margin %</t>
  </si>
  <si>
    <t>Service Department</t>
  </si>
  <si>
    <t>Insurance Group</t>
  </si>
  <si>
    <t>Payment Variance ($)</t>
  </si>
  <si>
    <t>Net Margin ($)</t>
  </si>
  <si>
    <t>Margin %</t>
  </si>
  <si>
    <t>Margin Benchmark Status</t>
  </si>
  <si>
    <t>Aetna</t>
  </si>
  <si>
    <t>Self-Pay</t>
  </si>
  <si>
    <t>Medicaid</t>
  </si>
  <si>
    <t>Medicare</t>
  </si>
  <si>
    <t>Cigna</t>
  </si>
  <si>
    <t>United</t>
  </si>
  <si>
    <t>Blue Cross</t>
  </si>
  <si>
    <t>Row Labels</t>
  </si>
  <si>
    <t>Cardiology</t>
  </si>
  <si>
    <t>Dermatology</t>
  </si>
  <si>
    <t>Endocrinology</t>
  </si>
  <si>
    <t>Gastroenterology</t>
  </si>
  <si>
    <t>Neurology</t>
  </si>
  <si>
    <t>Oncology</t>
  </si>
  <si>
    <t>Ophthalmology</t>
  </si>
  <si>
    <t>Orthopedics</t>
  </si>
  <si>
    <t>Radiology</t>
  </si>
  <si>
    <t>Urology</t>
  </si>
  <si>
    <t>Grand Total</t>
  </si>
  <si>
    <t>Column Labels</t>
  </si>
  <si>
    <t>Commercial</t>
  </si>
  <si>
    <t>Government</t>
  </si>
  <si>
    <t>Sum of Total Charges ($)</t>
  </si>
  <si>
    <t>Total Sum of Total Charges ($)</t>
  </si>
  <si>
    <t>Total Sum of Total Payments ($)</t>
  </si>
  <si>
    <t>Sum of Total Payments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</si>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</sst>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Red]\-&quot;$&quot;#,##0.00"/>
    <numFmt numFmtId="166" formatCode="[Red]\-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10" fontId="1" fillId="0" borderId="1" xfId="0" applyNumberFormat="1" applyFont="1" applyBorder="1" applyAlignment="1">
      <alignment horizontal="center" vertical="center" wrapText="1"/>
    </xf>
    <xf numFmtId="165" fontId="1" fillId="0" borderId="1" xfId="0" applyNumberFormat="1" applyFont="1" applyBorder="1" applyAlignment="1">
      <alignment horizontal="center" vertical="center" wrapText="1"/>
    </xf>
    <xf numFmtId="165" fontId="1" fillId="0" borderId="1" xfId="0" applyNumberFormat="1" applyFont="1" applyBorder="1" applyAlignment="1">
      <alignment horizontal="center" vertical="center"/>
    </xf>
    <xf numFmtId="166" fontId="1"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4">
    <dxf>
      <alignment horizontal="center" vertical="center" textRotation="0" wrapText="0" indent="0" justifyLastLine="0" shrinkToFit="0" readingOrder="0"/>
    </dxf>
    <dxf>
      <numFmt numFmtId="166" formatCode="[Red]\-0.0%;0.0%"/>
      <alignment horizontal="center" vertical="center" textRotation="0" wrapText="0" indent="0" justifyLastLine="0" shrinkToFit="0" readingOrder="0"/>
    </dxf>
    <dxf>
      <numFmt numFmtId="165" formatCode="&quot;$&quot;#,##0.00;[Red]\-&quot;$&quot;#,##0.00"/>
      <alignment horizontal="center" vertical="center" textRotation="0" wrapText="0" indent="0" justifyLastLine="0" shrinkToFit="0" readingOrder="0"/>
    </dxf>
    <dxf>
      <numFmt numFmtId="165" formatCode="&quot;$&quot;#,##0.00;[Red]\-&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[Revenue_Analysis_Dashboard.xlsx]Pivot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Table'!$B$3:$B$5</c:f>
              <c:strCache>
                <c:ptCount val="1"/>
                <c:pt idx="0">
                  <c:v>Commercial - Sum of Total Charges ($)</c:v>
                </c:pt>
              </c:strCache>
            </c:strRef>
          </c:tx>
          <c:spPr>
            <a:solidFill>
              <a:schemeClr val="accent1"/>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Table'!$B$6:$B$16</c:f>
              <c:numCache>
                <c:formatCode>"$"#,##0.00</c:formatCode>
                <c:ptCount val="10"/>
                <c:pt idx="0">
                  <c:v>83333.48</c:v>
                </c:pt>
                <c:pt idx="1">
                  <c:v>77720.220000000016</c:v>
                </c:pt>
                <c:pt idx="2">
                  <c:v>73213.37</c:v>
                </c:pt>
                <c:pt idx="3">
                  <c:v>80079.820000000022</c:v>
                </c:pt>
                <c:pt idx="4">
                  <c:v>53486.74</c:v>
                </c:pt>
                <c:pt idx="5">
                  <c:v>79918.41</c:v>
                </c:pt>
                <c:pt idx="6">
                  <c:v>95259.359999999986</c:v>
                </c:pt>
                <c:pt idx="7">
                  <c:v>89138.310000000012</c:v>
                </c:pt>
                <c:pt idx="8">
                  <c:v>96574.49000000002</c:v>
                </c:pt>
                <c:pt idx="9">
                  <c:v>44030.479999999996</c:v>
                </c:pt>
              </c:numCache>
            </c:numRef>
          </c:val>
          <c:extLst>
            <c:ext xmlns:c16="http://schemas.microsoft.com/office/drawing/2014/chart" uri="{C3380CC4-5D6E-409C-BE32-E72D297353CC}">
              <c16:uniqueId val="{00000000-CD5D-4880-AE1B-0341B7227B0F}"/>
            </c:ext>
          </c:extLst>
        </c:ser>
        <c:ser>
          <c:idx val="1"/>
          <c:order val="1"/>
          <c:tx>
            <c:strRef>
              <c:f>'Pivot Table'!$C$3:$C$5</c:f>
              <c:strCache>
                <c:ptCount val="1"/>
                <c:pt idx="0">
                  <c:v>Commercial - Sum of Total Payments ($)</c:v>
                </c:pt>
              </c:strCache>
            </c:strRef>
          </c:tx>
          <c:spPr>
            <a:solidFill>
              <a:schemeClr val="accent2"/>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Table'!$C$6:$C$16</c:f>
              <c:numCache>
                <c:formatCode>"$"#,##0.00</c:formatCode>
                <c:ptCount val="10"/>
                <c:pt idx="0">
                  <c:v>73536.350000000006</c:v>
                </c:pt>
                <c:pt idx="1">
                  <c:v>56309.770000000011</c:v>
                </c:pt>
                <c:pt idx="2">
                  <c:v>48629.55000000001</c:v>
                </c:pt>
                <c:pt idx="3">
                  <c:v>64961.639999999992</c:v>
                </c:pt>
                <c:pt idx="4">
                  <c:v>43940.259999999995</c:v>
                </c:pt>
                <c:pt idx="5">
                  <c:v>61875.88</c:v>
                </c:pt>
                <c:pt idx="6">
                  <c:v>68839.069999999992</c:v>
                </c:pt>
                <c:pt idx="7">
                  <c:v>62332.279999999992</c:v>
                </c:pt>
                <c:pt idx="8">
                  <c:v>56812.26</c:v>
                </c:pt>
                <c:pt idx="9">
                  <c:v>38437.17</c:v>
                </c:pt>
              </c:numCache>
            </c:numRef>
          </c:val>
          <c:extLst>
            <c:ext xmlns:c16="http://schemas.microsoft.com/office/drawing/2014/chart" uri="{C3380CC4-5D6E-409C-BE32-E72D297353CC}">
              <c16:uniqueId val="{00000001-CD5D-4880-AE1B-0341B7227B0F}"/>
            </c:ext>
          </c:extLst>
        </c:ser>
        <c:ser>
          <c:idx val="2"/>
          <c:order val="2"/>
          <c:tx>
            <c:strRef>
              <c:f>'Pivot Table'!$D$3:$D$5</c:f>
              <c:strCache>
                <c:ptCount val="1"/>
                <c:pt idx="0">
                  <c:v>Government - Sum of Total Charges ($)</c:v>
                </c:pt>
              </c:strCache>
            </c:strRef>
          </c:tx>
          <c:spPr>
            <a:solidFill>
              <a:schemeClr val="accent3"/>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Table'!$D$6:$D$16</c:f>
              <c:numCache>
                <c:formatCode>"$"#,##0.00</c:formatCode>
                <c:ptCount val="10"/>
                <c:pt idx="0">
                  <c:v>58039.7</c:v>
                </c:pt>
                <c:pt idx="1">
                  <c:v>28520.86</c:v>
                </c:pt>
                <c:pt idx="2">
                  <c:v>54161.47</c:v>
                </c:pt>
                <c:pt idx="3">
                  <c:v>48873.179999999993</c:v>
                </c:pt>
                <c:pt idx="4">
                  <c:v>30058.63</c:v>
                </c:pt>
                <c:pt idx="5">
                  <c:v>49014.67</c:v>
                </c:pt>
                <c:pt idx="6">
                  <c:v>30396.340000000004</c:v>
                </c:pt>
                <c:pt idx="7">
                  <c:v>27751.21</c:v>
                </c:pt>
                <c:pt idx="8">
                  <c:v>31720.63</c:v>
                </c:pt>
                <c:pt idx="9">
                  <c:v>41202.590000000004</c:v>
                </c:pt>
              </c:numCache>
            </c:numRef>
          </c:val>
          <c:extLst>
            <c:ext xmlns:c16="http://schemas.microsoft.com/office/drawing/2014/chart" uri="{C3380CC4-5D6E-409C-BE32-E72D297353CC}">
              <c16:uniqueId val="{00000002-CD5D-4880-AE1B-0341B7227B0F}"/>
            </c:ext>
          </c:extLst>
        </c:ser>
        <c:ser>
          <c:idx val="3"/>
          <c:order val="3"/>
          <c:tx>
            <c:strRef>
              <c:f>'Pivot Table'!$E$3:$E$5</c:f>
              <c:strCache>
                <c:ptCount val="1"/>
                <c:pt idx="0">
                  <c:v>Government - Sum of Total Payments ($)</c:v>
                </c:pt>
              </c:strCache>
            </c:strRef>
          </c:tx>
          <c:spPr>
            <a:solidFill>
              <a:schemeClr val="accent4"/>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Table'!$E$6:$E$16</c:f>
              <c:numCache>
                <c:formatCode>"$"#,##0.00</c:formatCode>
                <c:ptCount val="10"/>
                <c:pt idx="0">
                  <c:v>41925.020000000004</c:v>
                </c:pt>
                <c:pt idx="1">
                  <c:v>19488.440000000002</c:v>
                </c:pt>
                <c:pt idx="2">
                  <c:v>44478.869999999995</c:v>
                </c:pt>
                <c:pt idx="3">
                  <c:v>28834.809999999998</c:v>
                </c:pt>
                <c:pt idx="4">
                  <c:v>28427.68</c:v>
                </c:pt>
                <c:pt idx="5">
                  <c:v>35113.860000000008</c:v>
                </c:pt>
                <c:pt idx="6">
                  <c:v>25225.599999999999</c:v>
                </c:pt>
                <c:pt idx="7">
                  <c:v>20200.430000000004</c:v>
                </c:pt>
                <c:pt idx="8">
                  <c:v>14214.81</c:v>
                </c:pt>
                <c:pt idx="9">
                  <c:v>24303.599999999999</c:v>
                </c:pt>
              </c:numCache>
            </c:numRef>
          </c:val>
          <c:extLst>
            <c:ext xmlns:c16="http://schemas.microsoft.com/office/drawing/2014/chart" uri="{C3380CC4-5D6E-409C-BE32-E72D297353CC}">
              <c16:uniqueId val="{00000003-CD5D-4880-AE1B-0341B7227B0F}"/>
            </c:ext>
          </c:extLst>
        </c:ser>
        <c:ser>
          <c:idx val="4"/>
          <c:order val="4"/>
          <c:tx>
            <c:strRef>
              <c:f>'Pivot Table'!$F$3:$F$5</c:f>
              <c:strCache>
                <c:ptCount val="1"/>
                <c:pt idx="0">
                  <c:v>Self-Pay - Sum of Total Charges ($)</c:v>
                </c:pt>
              </c:strCache>
            </c:strRef>
          </c:tx>
          <c:spPr>
            <a:solidFill>
              <a:schemeClr val="accent5"/>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Table'!$F$6:$F$16</c:f>
              <c:numCache>
                <c:formatCode>"$"#,##0.00</c:formatCode>
                <c:ptCount val="10"/>
                <c:pt idx="0">
                  <c:v>20827.79</c:v>
                </c:pt>
                <c:pt idx="1">
                  <c:v>5590.64</c:v>
                </c:pt>
                <c:pt idx="2">
                  <c:v>31256.809999999998</c:v>
                </c:pt>
                <c:pt idx="3">
                  <c:v>28684.16</c:v>
                </c:pt>
                <c:pt idx="4">
                  <c:v>31749.190000000002</c:v>
                </c:pt>
                <c:pt idx="5">
                  <c:v>25929.88</c:v>
                </c:pt>
                <c:pt idx="6">
                  <c:v>26102.74</c:v>
                </c:pt>
                <c:pt idx="7">
                  <c:v>4614.34</c:v>
                </c:pt>
                <c:pt idx="8">
                  <c:v>22610.51</c:v>
                </c:pt>
                <c:pt idx="9">
                  <c:v>16205.480000000001</c:v>
                </c:pt>
              </c:numCache>
            </c:numRef>
          </c:val>
          <c:extLst>
            <c:ext xmlns:c16="http://schemas.microsoft.com/office/drawing/2014/chart" uri="{C3380CC4-5D6E-409C-BE32-E72D297353CC}">
              <c16:uniqueId val="{00000004-CD5D-4880-AE1B-0341B7227B0F}"/>
            </c:ext>
          </c:extLst>
        </c:ser>
        <c:ser>
          <c:idx val="5"/>
          <c:order val="5"/>
          <c:tx>
            <c:strRef>
              <c:f>'Pivot Table'!$G$3:$G$5</c:f>
              <c:strCache>
                <c:ptCount val="1"/>
                <c:pt idx="0">
                  <c:v>Self-Pay - Sum of Total Payments ($)</c:v>
                </c:pt>
              </c:strCache>
            </c:strRef>
          </c:tx>
          <c:spPr>
            <a:solidFill>
              <a:schemeClr val="accent6"/>
            </a:solidFill>
            <a:ln>
              <a:noFill/>
            </a:ln>
            <a:effectLst/>
          </c:spPr>
          <c:invertIfNegative val="0"/>
          <c:cat>
            <c:strRef>
              <c:f>'Pivot Table'!$A$6:$A$16</c:f>
              <c:strCache>
                <c:ptCount val="10"/>
                <c:pt idx="0">
                  <c:v>Cardiology</c:v>
                </c:pt>
                <c:pt idx="1">
                  <c:v>Dermatology</c:v>
                </c:pt>
                <c:pt idx="2">
                  <c:v>Endocrinology</c:v>
                </c:pt>
                <c:pt idx="3">
                  <c:v>Gastroenterology</c:v>
                </c:pt>
                <c:pt idx="4">
                  <c:v>Neurology</c:v>
                </c:pt>
                <c:pt idx="5">
                  <c:v>Oncology</c:v>
                </c:pt>
                <c:pt idx="6">
                  <c:v>Ophthalmology</c:v>
                </c:pt>
                <c:pt idx="7">
                  <c:v>Orthopedics</c:v>
                </c:pt>
                <c:pt idx="8">
                  <c:v>Radiology</c:v>
                </c:pt>
                <c:pt idx="9">
                  <c:v>Urology</c:v>
                </c:pt>
              </c:strCache>
            </c:strRef>
          </c:cat>
          <c:val>
            <c:numRef>
              <c:f>'Pivot Table'!$G$6:$G$16</c:f>
              <c:numCache>
                <c:formatCode>"$"#,##0.00</c:formatCode>
                <c:ptCount val="10"/>
                <c:pt idx="0">
                  <c:v>22424.400000000001</c:v>
                </c:pt>
                <c:pt idx="1">
                  <c:v>4065.24</c:v>
                </c:pt>
                <c:pt idx="2">
                  <c:v>22628.63</c:v>
                </c:pt>
                <c:pt idx="3">
                  <c:v>22285.3</c:v>
                </c:pt>
                <c:pt idx="4">
                  <c:v>32195.46</c:v>
                </c:pt>
                <c:pt idx="5">
                  <c:v>19923.060000000001</c:v>
                </c:pt>
                <c:pt idx="6">
                  <c:v>21860.17</c:v>
                </c:pt>
                <c:pt idx="7">
                  <c:v>2848.25</c:v>
                </c:pt>
                <c:pt idx="8">
                  <c:v>16596.2</c:v>
                </c:pt>
                <c:pt idx="9">
                  <c:v>8236.19</c:v>
                </c:pt>
              </c:numCache>
            </c:numRef>
          </c:val>
          <c:extLst>
            <c:ext xmlns:c16="http://schemas.microsoft.com/office/drawing/2014/chart" uri="{C3380CC4-5D6E-409C-BE32-E72D297353CC}">
              <c16:uniqueId val="{00000005-CD5D-4880-AE1B-0341B7227B0F}"/>
            </c:ext>
          </c:extLst>
        </c:ser>
        <c:dLbls>
          <c:showLegendKey val="0"/>
          <c:showVal val="0"/>
          <c:showCatName val="0"/>
          <c:showSerName val="0"/>
          <c:showPercent val="0"/>
          <c:showBubbleSize val="0"/>
        </c:dLbls>
        <c:gapWidth val="219"/>
        <c:overlap val="-27"/>
        <c:axId val="1635525520"/>
        <c:axId val="1635526960"/>
      </c:barChart>
      <c:catAx>
        <c:axId val="16355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526960"/>
        <c:crosses val="autoZero"/>
        <c:auto val="1"/>
        <c:lblAlgn val="ctr"/>
        <c:lblOffset val="100"/>
        <c:noMultiLvlLbl val="0"/>
      </c:catAx>
      <c:valAx>
        <c:axId val="1635526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5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38099</xdr:colOff>
      <xdr:row>2</xdr:row>
      <xdr:rowOff>21771</xdr:rowOff>
    </xdr:from>
    <xdr:to>
      <xdr:col>10</xdr:col>
      <xdr:colOff>827313</xdr:colOff>
      <xdr:row>16</xdr:row>
      <xdr:rowOff>77550</xdr:rowOff>
    </xdr:to>
    <mc:AlternateContent xmlns:mc="http://schemas.openxmlformats.org/markup-compatibility/2006" xmlns:a14="http://schemas.microsoft.com/office/drawing/2010/main">
      <mc:Choice Requires="a14">
        <xdr:graphicFrame macro="">
          <xdr:nvGraphicFramePr>
            <xdr:cNvPr id="2" name="Service Department">
              <a:extLst>
                <a:ext uri="{FF2B5EF4-FFF2-40B4-BE49-F238E27FC236}">
                  <a16:creationId xmlns:a16="http://schemas.microsoft.com/office/drawing/2014/main" id="{17B67703-B880-8C85-53AE-A268C9ADB9BD}"/>
                </a:ext>
              </a:extLst>
            </xdr:cNvPr>
            <xdr:cNvGraphicFramePr/>
          </xdr:nvGraphicFramePr>
          <xdr:xfrm>
            <a:off x="0" y="0"/>
            <a:ext cx="0" cy="0"/>
          </xdr:xfrm>
          <a:graphic>
            <a:graphicData uri="http://schemas.microsoft.com/office/drawing/2010/slicer">
              <sle:slicer xmlns:sle="http://schemas.microsoft.com/office/drawing/2010/slicer" name="Service Department"/>
            </a:graphicData>
          </a:graphic>
        </xdr:graphicFrame>
      </mc:Choice>
      <mc:Fallback xmlns="">
        <xdr:sp macro="" textlink="">
          <xdr:nvSpPr>
            <xdr:cNvPr id="0" name=""/>
            <xdr:cNvSpPr>
              <a:spLocks noTextEdit="1"/>
            </xdr:cNvSpPr>
          </xdr:nvSpPr>
          <xdr:spPr>
            <a:xfrm>
              <a:off x="14575970" y="391885"/>
              <a:ext cx="1828800" cy="2646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881743</xdr:colOff>
      <xdr:row>2</xdr:row>
      <xdr:rowOff>27215</xdr:rowOff>
    </xdr:from>
    <xdr:to>
      <xdr:col>11</xdr:col>
      <xdr:colOff>892629</xdr:colOff>
      <xdr:row>16</xdr:row>
      <xdr:rowOff>82994</xdr:rowOff>
    </xdr:to>
    <mc:AlternateContent xmlns:mc="http://schemas.openxmlformats.org/markup-compatibility/2006" xmlns:a14="http://schemas.microsoft.com/office/drawing/2010/main">
      <mc:Choice Requires="a14">
        <xdr:graphicFrame macro="">
          <xdr:nvGraphicFramePr>
            <xdr:cNvPr id="3" name="Insurance Group">
              <a:extLst>
                <a:ext uri="{FF2B5EF4-FFF2-40B4-BE49-F238E27FC236}">
                  <a16:creationId xmlns:a16="http://schemas.microsoft.com/office/drawing/2014/main" id="{41E0B3AE-0EDE-018B-8C6B-54329F9CD3ED}"/>
                </a:ext>
              </a:extLst>
            </xdr:cNvPr>
            <xdr:cNvGraphicFramePr/>
          </xdr:nvGraphicFramePr>
          <xdr:xfrm>
            <a:off x="0" y="0"/>
            <a:ext cx="0" cy="0"/>
          </xdr:xfrm>
          <a:graphic>
            <a:graphicData uri="http://schemas.microsoft.com/office/drawing/2010/slicer">
              <sle:slicer xmlns:sle="http://schemas.microsoft.com/office/drawing/2010/slicer" name="Insurance Group"/>
            </a:graphicData>
          </a:graphic>
        </xdr:graphicFrame>
      </mc:Choice>
      <mc:Fallback xmlns="">
        <xdr:sp macro="" textlink="">
          <xdr:nvSpPr>
            <xdr:cNvPr id="0" name=""/>
            <xdr:cNvSpPr>
              <a:spLocks noTextEdit="1"/>
            </xdr:cNvSpPr>
          </xdr:nvSpPr>
          <xdr:spPr>
            <a:xfrm>
              <a:off x="16459200" y="397329"/>
              <a:ext cx="1828800" cy="2646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1202871</xdr:colOff>
      <xdr:row>18</xdr:row>
      <xdr:rowOff>168727</xdr:rowOff>
    </xdr:from>
    <xdr:to>
      <xdr:col>9</xdr:col>
      <xdr:colOff>854528</xdr:colOff>
      <xdr:row>36</xdr:row>
      <xdr:rowOff>59871</xdr:rowOff>
    </xdr:to>
    <xdr:graphicFrame macro="">
      <xdr:nvGraphicFramePr>
        <xdr:cNvPr id="4" name="Chart 3">
          <a:extLst>
            <a:ext uri="{FF2B5EF4-FFF2-40B4-BE49-F238E27FC236}">
              <a16:creationId xmlns:a16="http://schemas.microsoft.com/office/drawing/2014/main" id="{5F168EFB-41B4-40FA-3052-AA775DFC7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ree\Downloads\mock_data_with_formulas_FIXED.xlsx" TargetMode="External"/><Relationship Id="rId1" Type="http://schemas.openxmlformats.org/officeDocument/2006/relationships/externalLinkPath" Target="file:///C:\Users\faree\Downloads\mock_data_with_formulas_F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Lookup_APC"/>
      <sheetName val="Lookup_Payer"/>
    </sheetNames>
    <sheetDataSet>
      <sheetData sheetId="0" refreshError="1"/>
      <sheetData sheetId="1">
        <row r="2">
          <cell r="A2">
            <v>512</v>
          </cell>
          <cell r="B2" t="str">
            <v>Cardiology</v>
          </cell>
        </row>
        <row r="3">
          <cell r="A3">
            <v>516</v>
          </cell>
          <cell r="B3" t="str">
            <v>Orthopedics</v>
          </cell>
        </row>
        <row r="4">
          <cell r="A4">
            <v>519</v>
          </cell>
          <cell r="B4" t="str">
            <v>Oncology</v>
          </cell>
        </row>
        <row r="5">
          <cell r="A5">
            <v>521</v>
          </cell>
          <cell r="B5" t="str">
            <v>Radiology</v>
          </cell>
        </row>
        <row r="6">
          <cell r="A6">
            <v>522</v>
          </cell>
          <cell r="B6" t="str">
            <v>Neurology</v>
          </cell>
        </row>
        <row r="7">
          <cell r="A7">
            <v>529</v>
          </cell>
          <cell r="B7" t="str">
            <v>Urology</v>
          </cell>
        </row>
        <row r="8">
          <cell r="A8">
            <v>544</v>
          </cell>
          <cell r="B8" t="str">
            <v>Endocrinology</v>
          </cell>
        </row>
        <row r="9">
          <cell r="A9">
            <v>545</v>
          </cell>
          <cell r="B9" t="str">
            <v>Gastroenterology</v>
          </cell>
        </row>
        <row r="10">
          <cell r="A10">
            <v>552</v>
          </cell>
          <cell r="B10" t="str">
            <v>Dermatology</v>
          </cell>
        </row>
        <row r="11">
          <cell r="A11">
            <v>561</v>
          </cell>
          <cell r="B11" t="str">
            <v>Ophthalmology</v>
          </cell>
        </row>
      </sheetData>
      <sheetData sheetId="2">
        <row r="2">
          <cell r="A2" t="str">
            <v>Aetna</v>
          </cell>
          <cell r="B2" t="str">
            <v>Commercial</v>
          </cell>
        </row>
        <row r="3">
          <cell r="A3" t="str">
            <v>Blue Cross</v>
          </cell>
          <cell r="B3" t="str">
            <v>Commercial</v>
          </cell>
        </row>
        <row r="4">
          <cell r="A4" t="str">
            <v>Cigna</v>
          </cell>
          <cell r="B4" t="str">
            <v>Commercial</v>
          </cell>
        </row>
        <row r="5">
          <cell r="A5" t="str">
            <v>Medicaid</v>
          </cell>
          <cell r="B5" t="str">
            <v>Government</v>
          </cell>
        </row>
        <row r="6">
          <cell r="A6" t="str">
            <v>Medicare</v>
          </cell>
          <cell r="B6" t="str">
            <v>Government</v>
          </cell>
        </row>
        <row r="7">
          <cell r="A7" t="str">
            <v>Self-Pay</v>
          </cell>
          <cell r="B7" t="str">
            <v>Self-Pay</v>
          </cell>
        </row>
        <row r="8">
          <cell r="A8" t="str">
            <v>United</v>
          </cell>
          <cell r="B8" t="str">
            <v>Commercial</v>
          </cell>
        </row>
      </sheetData>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eeha Rizvi" refreshedDate="45881.176468750004" createdVersion="8" refreshedVersion="8" minRefreshableVersion="3" recordCount="500" xr:uid="{3FC5900B-AA44-404E-B6C0-D576ADF77A5A}">
  <cacheSource type="worksheet">
    <worksheetSource name="Table1"/>
  </cacheSource>
  <cacheFields count="11">
    <cacheField name="APC Code" numFmtId="0">
      <sharedItems containsSemiMixedTypes="0" containsString="0" containsNumber="1" containsInteger="1" minValue="512" maxValue="561"/>
    </cacheField>
    <cacheField name="Insurance Provider" numFmtId="0">
      <sharedItems/>
    </cacheField>
    <cacheField name="Total Charges ($)" numFmtId="164">
      <sharedItems containsSemiMixedTypes="0" containsString="0" containsNumber="1" minValue="520.84" maxValue="4990.7"/>
    </cacheField>
    <cacheField name="Total Payments ($)" numFmtId="164">
      <sharedItems containsSemiMixedTypes="0" containsString="0" containsNumber="1" minValue="119.27" maxValue="3997.71"/>
    </cacheField>
    <cacheField name="Benchmark Margin %" numFmtId="10">
      <sharedItems containsSemiMixedTypes="0" containsString="0" containsNumber="1" minValue="0.25" maxValue="0.4"/>
    </cacheField>
    <cacheField name="Service Department" numFmtId="0">
      <sharedItems count="10">
        <s v="Endocrinology"/>
        <s v="Radiology"/>
        <s v="Gastroenterology"/>
        <s v="Neurology"/>
        <s v="Ophthalmology"/>
        <s v="Oncology"/>
        <s v="Urology"/>
        <s v="Orthopedics"/>
        <s v="Cardiology"/>
        <s v="Dermatology"/>
      </sharedItems>
    </cacheField>
    <cacheField name="Insurance Group" numFmtId="0">
      <sharedItems count="3">
        <s v="Commercial"/>
        <s v="Self-Pay"/>
        <s v="Government"/>
      </sharedItems>
    </cacheField>
    <cacheField name="Payment Variance ($)" numFmtId="165">
      <sharedItems containsSemiMixedTypes="0" containsString="0" containsNumber="1" minValue="-3292.01" maxValue="4606.34"/>
    </cacheField>
    <cacheField name="Net Margin ($)" numFmtId="165">
      <sharedItems containsSemiMixedTypes="0" containsString="0" containsNumber="1" minValue="-2668.672" maxValue="3527.49"/>
    </cacheField>
    <cacheField name="Margin %" numFmtId="166">
      <sharedItems containsSemiMixedTypes="0" containsString="0" containsNumber="1" minValue="-0.57223187137888598" maxValue="5.9919993205367748"/>
    </cacheField>
    <cacheField name="Margin Benchmark Status" numFmtId="0">
      <sharedItems count="2">
        <s v="Below Benchmark"/>
        <s v="Above Benchmark"/>
      </sharedItems>
    </cacheField>
  </cacheFields>
  <extLst>
    <ext xmlns:x14="http://schemas.microsoft.com/office/spreadsheetml/2009/9/main" uri="{725AE2AE-9491-48be-B2B4-4EB974FC3084}">
      <x14:pivotCacheDefinition pivotCacheId="306646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544"/>
    <s v="Aetna"/>
    <n v="4862.62"/>
    <n v="3068.01"/>
    <n v="0.35"/>
    <x v="0"/>
    <x v="0"/>
    <n v="1794.6099999999997"/>
    <n v="150.43800000000056"/>
    <n v="3.0937642670001063E-2"/>
    <x v="0"/>
  </r>
  <r>
    <n v="521"/>
    <s v="Self-Pay"/>
    <n v="4394.78"/>
    <n v="2210.94"/>
    <n v="0.4"/>
    <x v="1"/>
    <x v="1"/>
    <n v="2183.8399999999997"/>
    <n v="-425.92799999999988"/>
    <n v="-9.6916796745229544E-2"/>
    <x v="0"/>
  </r>
  <r>
    <n v="545"/>
    <s v="Aetna"/>
    <n v="4176.82"/>
    <n v="3855.67"/>
    <n v="0.35"/>
    <x v="2"/>
    <x v="0"/>
    <n v="321.14999999999964"/>
    <n v="1349.5780000000004"/>
    <n v="0.32311136223251197"/>
    <x v="0"/>
  </r>
  <r>
    <n v="522"/>
    <s v="Aetna"/>
    <n v="1660.56"/>
    <n v="1433.3"/>
    <n v="0.4"/>
    <x v="3"/>
    <x v="0"/>
    <n v="227.26"/>
    <n v="436.96400000000006"/>
    <n v="0.26314255431902495"/>
    <x v="0"/>
  </r>
  <r>
    <n v="544"/>
    <s v="Self-Pay"/>
    <n v="1268.99"/>
    <n v="2567.23"/>
    <n v="0.35"/>
    <x v="0"/>
    <x v="1"/>
    <n v="-1298.24"/>
    <n v="1805.836"/>
    <n v="1.4230498270277938"/>
    <x v="1"/>
  </r>
  <r>
    <n v="561"/>
    <s v="Medicaid"/>
    <n v="3508.89"/>
    <n v="3734.91"/>
    <n v="0.35"/>
    <x v="4"/>
    <x v="2"/>
    <n v="-226.01999999999998"/>
    <n v="1629.576"/>
    <n v="0.46441353248463191"/>
    <x v="1"/>
  </r>
  <r>
    <n v="519"/>
    <s v="Aetna"/>
    <n v="4682.1899999999996"/>
    <n v="499.79"/>
    <n v="0.35"/>
    <x v="5"/>
    <x v="0"/>
    <n v="4182.3999999999996"/>
    <n v="-2309.5239999999999"/>
    <n v="-0.49325721510660614"/>
    <x v="0"/>
  </r>
  <r>
    <n v="544"/>
    <s v="Self-Pay"/>
    <n v="3005.43"/>
    <n v="3755.19"/>
    <n v="0.35"/>
    <x v="0"/>
    <x v="1"/>
    <n v="-749.76000000000022"/>
    <n v="1951.9320000000002"/>
    <n v="0.64946846208362874"/>
    <x v="1"/>
  </r>
  <r>
    <n v="545"/>
    <s v="Medicare"/>
    <n v="3072.26"/>
    <n v="2782.75"/>
    <n v="0.25"/>
    <x v="2"/>
    <x v="2"/>
    <n v="289.51000000000022"/>
    <n v="939.39400000000001"/>
    <n v="0.30576643903836259"/>
    <x v="1"/>
  </r>
  <r>
    <n v="522"/>
    <s v="Cigna"/>
    <n v="1759.91"/>
    <n v="364.56"/>
    <n v="0.35"/>
    <x v="3"/>
    <x v="0"/>
    <n v="1395.3500000000001"/>
    <n v="-691.38599999999997"/>
    <n v="-0.39285304362154877"/>
    <x v="0"/>
  </r>
  <r>
    <n v="521"/>
    <s v="Cigna"/>
    <n v="3962.72"/>
    <n v="1273.76"/>
    <n v="0.25"/>
    <x v="1"/>
    <x v="0"/>
    <n v="2688.96"/>
    <n v="-1103.8719999999996"/>
    <n v="-0.27856421851657437"/>
    <x v="0"/>
  </r>
  <r>
    <n v="545"/>
    <s v="Aetna"/>
    <n v="1341.7"/>
    <n v="2861.87"/>
    <n v="0.25"/>
    <x v="2"/>
    <x v="0"/>
    <n v="-1520.1699999999998"/>
    <n v="2056.85"/>
    <n v="1.5330178132220316"/>
    <x v="1"/>
  </r>
  <r>
    <n v="545"/>
    <s v="Medicaid"/>
    <n v="1956.56"/>
    <n v="362.67"/>
    <n v="0.35"/>
    <x v="2"/>
    <x v="2"/>
    <n v="1593.8899999999999"/>
    <n v="-811.26599999999985"/>
    <n v="-0.41463895817148461"/>
    <x v="0"/>
  </r>
  <r>
    <n v="519"/>
    <s v="Medicaid"/>
    <n v="2414.46"/>
    <n v="2370.46"/>
    <n v="0.25"/>
    <x v="5"/>
    <x v="2"/>
    <n v="44"/>
    <n v="921.78400000000011"/>
    <n v="0.38177646347423444"/>
    <x v="1"/>
  </r>
  <r>
    <n v="529"/>
    <s v="Medicare"/>
    <n v="2784.25"/>
    <n v="1448.94"/>
    <n v="0.4"/>
    <x v="6"/>
    <x v="2"/>
    <n v="1335.31"/>
    <n v="-221.6099999999999"/>
    <n v="-7.9594145640657227E-2"/>
    <x v="0"/>
  </r>
  <r>
    <n v="522"/>
    <s v="Aetna"/>
    <n v="1590.84"/>
    <n v="2521.5700000000002"/>
    <n v="0.35"/>
    <x v="3"/>
    <x v="0"/>
    <n v="-930.73000000000025"/>
    <n v="1567.0660000000003"/>
    <n v="0.98505569384727587"/>
    <x v="1"/>
  </r>
  <r>
    <n v="516"/>
    <s v="Cigna"/>
    <n v="1016.77"/>
    <n v="278.39"/>
    <n v="0.25"/>
    <x v="7"/>
    <x v="0"/>
    <n v="738.38"/>
    <n v="-331.67200000000003"/>
    <n v="-0.32620159918172253"/>
    <x v="0"/>
  </r>
  <r>
    <n v="545"/>
    <s v="Medicaid"/>
    <n v="3247.79"/>
    <n v="3498.99"/>
    <n v="0.35"/>
    <x v="2"/>
    <x v="2"/>
    <n v="-251.19999999999982"/>
    <n v="1550.3159999999998"/>
    <n v="0.47734490222582121"/>
    <x v="1"/>
  </r>
  <r>
    <n v="529"/>
    <s v="Aetna"/>
    <n v="1798.84"/>
    <n v="3896.61"/>
    <n v="0.35"/>
    <x v="6"/>
    <x v="0"/>
    <n v="-2097.7700000000004"/>
    <n v="2817.3060000000005"/>
    <n v="1.5661793155589161"/>
    <x v="1"/>
  </r>
  <r>
    <n v="516"/>
    <s v="United"/>
    <n v="3115.57"/>
    <n v="3878.62"/>
    <n v="0.35"/>
    <x v="7"/>
    <x v="0"/>
    <n v="-763.04999999999973"/>
    <n v="2009.2779999999998"/>
    <n v="0.6449150556719957"/>
    <x v="1"/>
  </r>
  <r>
    <n v="522"/>
    <s v="Medicaid"/>
    <n v="1194.6300000000001"/>
    <n v="3023.64"/>
    <n v="0.25"/>
    <x v="3"/>
    <x v="2"/>
    <n v="-1829.0099999999998"/>
    <n v="2306.8620000000001"/>
    <n v="1.9310263428844077"/>
    <x v="1"/>
  </r>
  <r>
    <n v="512"/>
    <s v="Self-Pay"/>
    <n v="2665.13"/>
    <n v="607.34"/>
    <n v="0.4"/>
    <x v="8"/>
    <x v="1"/>
    <n v="2057.79"/>
    <n v="-991.73799999999994"/>
    <n v="-0.37211618194984858"/>
    <x v="0"/>
  </r>
  <r>
    <n v="561"/>
    <s v="United"/>
    <n v="2896.65"/>
    <n v="3057.23"/>
    <n v="0.4"/>
    <x v="4"/>
    <x v="0"/>
    <n v="-160.57999999999993"/>
    <n v="1319.24"/>
    <n v="0.45543645245369652"/>
    <x v="1"/>
  </r>
  <r>
    <n v="529"/>
    <s v="Medicaid"/>
    <n v="733.21"/>
    <n v="195.89"/>
    <n v="0.25"/>
    <x v="6"/>
    <x v="2"/>
    <n v="537.32000000000005"/>
    <n v="-244.036"/>
    <n v="-0.33283233998445194"/>
    <x v="0"/>
  </r>
  <r>
    <n v="552"/>
    <s v="Cigna"/>
    <n v="2014.72"/>
    <n v="186.28"/>
    <n v="0.35"/>
    <x v="9"/>
    <x v="0"/>
    <n v="1828.44"/>
    <n v="-1022.5519999999999"/>
    <n v="-0.507540501905972"/>
    <x v="0"/>
  </r>
  <r>
    <n v="512"/>
    <s v="Blue Cross"/>
    <n v="1104.8699999999999"/>
    <n v="1362.08"/>
    <n v="0.25"/>
    <x v="8"/>
    <x v="0"/>
    <n v="-257.21000000000004"/>
    <n v="699.15800000000002"/>
    <n v="0.63279661860671399"/>
    <x v="1"/>
  </r>
  <r>
    <n v="561"/>
    <s v="United"/>
    <n v="785.19"/>
    <n v="2005.71"/>
    <n v="0.25"/>
    <x v="4"/>
    <x v="0"/>
    <n v="-1220.52"/>
    <n v="1534.596"/>
    <n v="1.9544263171971115"/>
    <x v="1"/>
  </r>
  <r>
    <n v="519"/>
    <s v="Medicare"/>
    <n v="4954.82"/>
    <n v="3104.59"/>
    <n v="0.25"/>
    <x v="5"/>
    <x v="2"/>
    <n v="1850.2299999999996"/>
    <n v="131.69800000000032"/>
    <n v="2.6579774845504039E-2"/>
    <x v="0"/>
  </r>
  <r>
    <n v="544"/>
    <s v="Medicare"/>
    <n v="1950.59"/>
    <n v="2764.85"/>
    <n v="0.35"/>
    <x v="0"/>
    <x v="2"/>
    <n v="-814.26"/>
    <n v="1594.4960000000001"/>
    <n v="0.81744292752449266"/>
    <x v="1"/>
  </r>
  <r>
    <n v="521"/>
    <s v="Cigna"/>
    <n v="4144.4399999999996"/>
    <n v="1839.02"/>
    <n v="0.25"/>
    <x v="1"/>
    <x v="0"/>
    <n v="2305.4199999999996"/>
    <n v="-647.64399999999978"/>
    <n v="-0.15626815685593223"/>
    <x v="0"/>
  </r>
  <r>
    <n v="552"/>
    <s v="Medicaid"/>
    <n v="1645.88"/>
    <n v="1167.1400000000001"/>
    <n v="0.35"/>
    <x v="9"/>
    <x v="2"/>
    <n v="478.74"/>
    <n v="179.61200000000008"/>
    <n v="0.10912824750285566"/>
    <x v="0"/>
  </r>
  <r>
    <n v="519"/>
    <s v="Aetna"/>
    <n v="3566.76"/>
    <n v="3988.79"/>
    <n v="0.25"/>
    <x v="5"/>
    <x v="0"/>
    <n v="-422.02999999999975"/>
    <n v="1848.7339999999999"/>
    <n v="0.51832307191961324"/>
    <x v="1"/>
  </r>
  <r>
    <n v="522"/>
    <s v="Medicaid"/>
    <n v="3921.03"/>
    <n v="1762.11"/>
    <n v="0.4"/>
    <x v="3"/>
    <x v="2"/>
    <n v="2158.92"/>
    <n v="-590.50800000000004"/>
    <n v="-0.15060022494089564"/>
    <x v="0"/>
  </r>
  <r>
    <n v="519"/>
    <s v="Cigna"/>
    <n v="3180.37"/>
    <n v="1860.41"/>
    <n v="0.25"/>
    <x v="5"/>
    <x v="0"/>
    <n v="1319.9599999999998"/>
    <n v="-47.811999999999671"/>
    <n v="-1.5033470948348674E-2"/>
    <x v="0"/>
  </r>
  <r>
    <n v="544"/>
    <s v="Medicare"/>
    <n v="2622.09"/>
    <n v="738.13"/>
    <n v="0.25"/>
    <x v="0"/>
    <x v="2"/>
    <n v="1883.96"/>
    <n v="-835.12400000000014"/>
    <n v="-0.31849555125872875"/>
    <x v="0"/>
  </r>
  <r>
    <n v="522"/>
    <s v="Medicaid"/>
    <n v="2353.2800000000002"/>
    <n v="3199.76"/>
    <n v="0.4"/>
    <x v="3"/>
    <x v="2"/>
    <n v="-846.48"/>
    <n v="1787.7920000000001"/>
    <n v="0.75970220288278489"/>
    <x v="1"/>
  </r>
  <r>
    <n v="552"/>
    <s v="Medicare"/>
    <n v="2069.91"/>
    <n v="2805.36"/>
    <n v="0.35"/>
    <x v="9"/>
    <x v="2"/>
    <n v="-735.45000000000027"/>
    <n v="1563.4140000000002"/>
    <n v="0.7553053031291217"/>
    <x v="1"/>
  </r>
  <r>
    <n v="544"/>
    <s v="United"/>
    <n v="4682.88"/>
    <n v="961"/>
    <n v="0.35"/>
    <x v="0"/>
    <x v="0"/>
    <n v="3721.88"/>
    <n v="-1848.7280000000001"/>
    <n v="-0.39478440617739513"/>
    <x v="0"/>
  </r>
  <r>
    <n v="516"/>
    <s v="Aetna"/>
    <n v="4237.79"/>
    <n v="421.29"/>
    <n v="0.25"/>
    <x v="7"/>
    <x v="0"/>
    <n v="3816.5"/>
    <n v="-2121.384"/>
    <n v="-0.50058733443610937"/>
    <x v="0"/>
  </r>
  <r>
    <n v="521"/>
    <s v="United"/>
    <n v="4842.62"/>
    <n v="2753.95"/>
    <n v="0.4"/>
    <x v="1"/>
    <x v="0"/>
    <n v="2088.67"/>
    <n v="-151.62199999999984"/>
    <n v="-3.1309910750791897E-2"/>
    <x v="0"/>
  </r>
  <r>
    <n v="552"/>
    <s v="Medicare"/>
    <n v="1059.3399999999999"/>
    <n v="2652.59"/>
    <n v="0.35"/>
    <x v="9"/>
    <x v="2"/>
    <n v="-1593.2500000000002"/>
    <n v="2016.9860000000003"/>
    <n v="1.9040024921177341"/>
    <x v="1"/>
  </r>
  <r>
    <n v="516"/>
    <s v="Medicare"/>
    <n v="3788.9"/>
    <n v="1165.71"/>
    <n v="0.25"/>
    <x v="7"/>
    <x v="2"/>
    <n v="2623.19"/>
    <n v="-1107.6300000000001"/>
    <n v="-0.29233550634748873"/>
    <x v="0"/>
  </r>
  <r>
    <n v="561"/>
    <s v="Blue Cross"/>
    <n v="4722.53"/>
    <n v="3808.37"/>
    <n v="0.4"/>
    <x v="4"/>
    <x v="0"/>
    <n v="914.15999999999985"/>
    <n v="974.85200000000032"/>
    <n v="0.20642579295420047"/>
    <x v="0"/>
  </r>
  <r>
    <n v="552"/>
    <s v="Blue Cross"/>
    <n v="1315.55"/>
    <n v="689.13"/>
    <n v="0.35"/>
    <x v="9"/>
    <x v="0"/>
    <n v="626.41999999999996"/>
    <n v="-100.19999999999993"/>
    <n v="-7.6165862186917968E-2"/>
    <x v="0"/>
  </r>
  <r>
    <n v="561"/>
    <s v="United"/>
    <n v="799.23"/>
    <n v="1786.11"/>
    <n v="0.35"/>
    <x v="4"/>
    <x v="0"/>
    <n v="-986.87999999999988"/>
    <n v="1306.5719999999999"/>
    <n v="1.6347884839157687"/>
    <x v="1"/>
  </r>
  <r>
    <n v="522"/>
    <s v="Self-Pay"/>
    <n v="3835.04"/>
    <n v="3780.1"/>
    <n v="0.4"/>
    <x v="3"/>
    <x v="1"/>
    <n v="54.940000000000055"/>
    <n v="1479.076"/>
    <n v="0.38567420418039972"/>
    <x v="0"/>
  </r>
  <r>
    <n v="516"/>
    <s v="United"/>
    <n v="3085.13"/>
    <n v="1736.94"/>
    <n v="0.4"/>
    <x v="7"/>
    <x v="0"/>
    <n v="1348.19"/>
    <n v="-114.13799999999992"/>
    <n v="-3.6996171960338761E-2"/>
    <x v="0"/>
  </r>
  <r>
    <n v="521"/>
    <s v="Blue Cross"/>
    <n v="4288.2299999999996"/>
    <n v="2590.25"/>
    <n v="0.4"/>
    <x v="1"/>
    <x v="0"/>
    <n v="1697.9799999999996"/>
    <n v="17.312000000000353"/>
    <n v="4.0370968907918548E-3"/>
    <x v="0"/>
  </r>
  <r>
    <n v="544"/>
    <s v="Medicare"/>
    <n v="1128.98"/>
    <n v="1650.62"/>
    <n v="0.4"/>
    <x v="0"/>
    <x v="2"/>
    <n v="-521.63999999999987"/>
    <n v="973.23199999999986"/>
    <n v="0.8620453861007279"/>
    <x v="1"/>
  </r>
  <r>
    <n v="545"/>
    <s v="Cigna"/>
    <n v="4078.7"/>
    <n v="1169.44"/>
    <n v="0.25"/>
    <x v="2"/>
    <x v="0"/>
    <n v="2909.2599999999998"/>
    <n v="-1277.7799999999997"/>
    <n v="-0.31328119253683767"/>
    <x v="0"/>
  </r>
  <r>
    <n v="519"/>
    <s v="United"/>
    <n v="1407.32"/>
    <n v="3937.51"/>
    <n v="0.4"/>
    <x v="5"/>
    <x v="0"/>
    <n v="-2530.1900000000005"/>
    <n v="3093.1180000000004"/>
    <n v="2.1978782366483816"/>
    <x v="1"/>
  </r>
  <r>
    <n v="512"/>
    <s v="Medicare"/>
    <n v="1236.45"/>
    <n v="1696.4"/>
    <n v="0.35"/>
    <x v="8"/>
    <x v="2"/>
    <n v="-459.95000000000005"/>
    <n v="954.53000000000009"/>
    <n v="0.77199239758987426"/>
    <x v="1"/>
  </r>
  <r>
    <n v="521"/>
    <s v="Cigna"/>
    <n v="1239.2"/>
    <n v="3586.99"/>
    <n v="0.35"/>
    <x v="1"/>
    <x v="0"/>
    <n v="-2347.79"/>
    <n v="2843.47"/>
    <n v="2.2946013557133633"/>
    <x v="1"/>
  </r>
  <r>
    <n v="516"/>
    <s v="Cigna"/>
    <n v="4165.59"/>
    <n v="996.82"/>
    <n v="0.25"/>
    <x v="7"/>
    <x v="0"/>
    <n v="3168.77"/>
    <n v="-1502.5339999999997"/>
    <n v="-0.36070136523277607"/>
    <x v="0"/>
  </r>
  <r>
    <n v="545"/>
    <s v="Blue Cross"/>
    <n v="3493.39"/>
    <n v="931.11"/>
    <n v="0.35"/>
    <x v="2"/>
    <x v="0"/>
    <n v="2562.2799999999997"/>
    <n v="-1164.9239999999995"/>
    <n v="-0.33346520142325925"/>
    <x v="0"/>
  </r>
  <r>
    <n v="521"/>
    <s v="United"/>
    <n v="2853.79"/>
    <n v="221.42"/>
    <n v="0.35"/>
    <x v="1"/>
    <x v="0"/>
    <n v="2632.37"/>
    <n v="-1490.8539999999998"/>
    <n v="-0.52241195042382227"/>
    <x v="0"/>
  </r>
  <r>
    <n v="516"/>
    <s v="Medicaid"/>
    <n v="2114.7399999999998"/>
    <n v="2641.5"/>
    <n v="0.4"/>
    <x v="7"/>
    <x v="2"/>
    <n v="-526.76000000000022"/>
    <n v="1372.6560000000002"/>
    <n v="0.64908972261365483"/>
    <x v="1"/>
  </r>
  <r>
    <n v="529"/>
    <s v="Aetna"/>
    <n v="4447.3999999999996"/>
    <n v="1537.25"/>
    <n v="0.35"/>
    <x v="6"/>
    <x v="0"/>
    <n v="2910.1499999999996"/>
    <n v="-1131.1899999999996"/>
    <n v="-0.25434860817556321"/>
    <x v="0"/>
  </r>
  <r>
    <n v="529"/>
    <s v="Blue Cross"/>
    <n v="2266"/>
    <n v="3471"/>
    <n v="0.25"/>
    <x v="6"/>
    <x v="0"/>
    <n v="-1205"/>
    <n v="2111.4"/>
    <n v="0.93177405119152701"/>
    <x v="1"/>
  </r>
  <r>
    <n v="561"/>
    <s v="Blue Cross"/>
    <n v="4174.7"/>
    <n v="1945.52"/>
    <n v="0.4"/>
    <x v="4"/>
    <x v="0"/>
    <n v="2229.1799999999998"/>
    <n v="-559.29999999999973"/>
    <n v="-0.1339736987088892"/>
    <x v="0"/>
  </r>
  <r>
    <n v="521"/>
    <s v="Medicaid"/>
    <n v="2476.11"/>
    <n v="3875.95"/>
    <n v="0.4"/>
    <x v="1"/>
    <x v="2"/>
    <n v="-1399.8399999999997"/>
    <n v="2390.2839999999997"/>
    <n v="0.96533837349713847"/>
    <x v="1"/>
  </r>
  <r>
    <n v="529"/>
    <s v="Aetna"/>
    <n v="2196.25"/>
    <n v="823.55"/>
    <n v="0.25"/>
    <x v="6"/>
    <x v="0"/>
    <n v="1372.7"/>
    <n v="-494.20000000000005"/>
    <n v="-0.22501992031872511"/>
    <x v="0"/>
  </r>
  <r>
    <n v="516"/>
    <s v="Medicare"/>
    <n v="2582.06"/>
    <n v="3487.63"/>
    <n v="0.4"/>
    <x v="7"/>
    <x v="2"/>
    <n v="-905.57000000000016"/>
    <n v="1938.3940000000002"/>
    <n v="0.75071609490097069"/>
    <x v="1"/>
  </r>
  <r>
    <n v="561"/>
    <s v="Self-Pay"/>
    <n v="1856.2"/>
    <n v="3128.73"/>
    <n v="0.4"/>
    <x v="4"/>
    <x v="1"/>
    <n v="-1272.53"/>
    <n v="2015.01"/>
    <n v="1.0855565133067557"/>
    <x v="1"/>
  </r>
  <r>
    <n v="516"/>
    <s v="United"/>
    <n v="3864.24"/>
    <n v="3106.6"/>
    <n v="0.25"/>
    <x v="7"/>
    <x v="0"/>
    <n v="757.63999999999987"/>
    <n v="788.05600000000004"/>
    <n v="0.20393557335983276"/>
    <x v="0"/>
  </r>
  <r>
    <n v="561"/>
    <s v="Self-Pay"/>
    <n v="2762.24"/>
    <n v="3394.65"/>
    <n v="0.4"/>
    <x v="4"/>
    <x v="1"/>
    <n v="-632.41000000000031"/>
    <n v="1737.3060000000003"/>
    <n v="0.62894824490268786"/>
    <x v="1"/>
  </r>
  <r>
    <n v="521"/>
    <s v="Medicare"/>
    <n v="1544.96"/>
    <n v="3067.99"/>
    <n v="0.25"/>
    <x v="1"/>
    <x v="2"/>
    <n v="-1523.0299999999997"/>
    <n v="2141.0139999999997"/>
    <n v="1.3858054577464787"/>
    <x v="1"/>
  </r>
  <r>
    <n v="545"/>
    <s v="Blue Cross"/>
    <n v="4548.09"/>
    <n v="2542.2600000000002"/>
    <n v="0.25"/>
    <x v="2"/>
    <x v="0"/>
    <n v="2005.83"/>
    <n v="-186.5939999999996"/>
    <n v="-4.1026892607665982E-2"/>
    <x v="0"/>
  </r>
  <r>
    <n v="544"/>
    <s v="Aetna"/>
    <n v="2227.5100000000002"/>
    <n v="611.86"/>
    <n v="0.35"/>
    <x v="0"/>
    <x v="0"/>
    <n v="1615.65"/>
    <n v="-724.64600000000007"/>
    <n v="-0.32531660912857857"/>
    <x v="0"/>
  </r>
  <r>
    <n v="552"/>
    <s v="Blue Cross"/>
    <n v="2945.99"/>
    <n v="226.85"/>
    <n v="0.35"/>
    <x v="9"/>
    <x v="0"/>
    <n v="2719.14"/>
    <n v="-1540.7439999999999"/>
    <n v="-0.52299702307204032"/>
    <x v="0"/>
  </r>
  <r>
    <n v="545"/>
    <s v="Cigna"/>
    <n v="4579.12"/>
    <n v="3691.31"/>
    <n v="0.4"/>
    <x v="2"/>
    <x v="0"/>
    <n v="887.81"/>
    <n v="943.83800000000019"/>
    <n v="0.20611776935306353"/>
    <x v="0"/>
  </r>
  <r>
    <n v="522"/>
    <s v="Blue Cross"/>
    <n v="3309.07"/>
    <n v="2504.94"/>
    <n v="0.4"/>
    <x v="3"/>
    <x v="0"/>
    <n v="804.13000000000011"/>
    <n v="519.49800000000005"/>
    <n v="0.15699214582949289"/>
    <x v="0"/>
  </r>
  <r>
    <n v="516"/>
    <s v="Blue Cross"/>
    <n v="1026.04"/>
    <n v="3206.5"/>
    <n v="0.25"/>
    <x v="7"/>
    <x v="0"/>
    <n v="-2180.46"/>
    <n v="2590.8760000000002"/>
    <n v="2.5251218276090603"/>
    <x v="1"/>
  </r>
  <r>
    <n v="522"/>
    <s v="Medicare"/>
    <n v="4729.24"/>
    <n v="1977.94"/>
    <n v="0.4"/>
    <x v="3"/>
    <x v="2"/>
    <n v="2751.2999999999997"/>
    <n v="-859.60399999999981"/>
    <n v="-0.18176366604359259"/>
    <x v="0"/>
  </r>
  <r>
    <n v="545"/>
    <s v="Medicare"/>
    <n v="3324.69"/>
    <n v="557.5"/>
    <n v="0.25"/>
    <x v="2"/>
    <x v="2"/>
    <n v="2767.19"/>
    <n v="-1437.3139999999999"/>
    <n v="-0.43231519329621704"/>
    <x v="0"/>
  </r>
  <r>
    <n v="561"/>
    <s v="Medicare"/>
    <n v="2007.08"/>
    <n v="588.22"/>
    <n v="0.25"/>
    <x v="4"/>
    <x v="2"/>
    <n v="1418.86"/>
    <n v="-616.02799999999979"/>
    <n v="-0.30692747673236731"/>
    <x v="0"/>
  </r>
  <r>
    <n v="552"/>
    <s v="Self-Pay"/>
    <n v="1126.72"/>
    <n v="2773.7"/>
    <n v="0.4"/>
    <x v="9"/>
    <x v="1"/>
    <n v="-1646.9799999999998"/>
    <n v="2097.6679999999997"/>
    <n v="1.8617473729054244"/>
    <x v="1"/>
  </r>
  <r>
    <n v="552"/>
    <s v="Cigna"/>
    <n v="4073.11"/>
    <n v="1778.19"/>
    <n v="0.25"/>
    <x v="9"/>
    <x v="0"/>
    <n v="2294.92"/>
    <n v="-665.67599999999993"/>
    <n v="-0.16343187392434771"/>
    <x v="0"/>
  </r>
  <r>
    <n v="512"/>
    <s v="Medicare"/>
    <n v="3290.33"/>
    <n v="882.05"/>
    <n v="0.35"/>
    <x v="8"/>
    <x v="2"/>
    <n v="2408.2799999999997"/>
    <n v="-1092.1479999999999"/>
    <n v="-0.33192658487142623"/>
    <x v="0"/>
  </r>
  <r>
    <n v="552"/>
    <s v="Aetna"/>
    <n v="2900.57"/>
    <n v="2017.22"/>
    <n v="0.4"/>
    <x v="9"/>
    <x v="0"/>
    <n v="883.35000000000014"/>
    <n v="276.87799999999993"/>
    <n v="9.5456410291770211E-2"/>
    <x v="0"/>
  </r>
  <r>
    <n v="544"/>
    <s v="Self-Pay"/>
    <n v="4522.5200000000004"/>
    <n v="350.41"/>
    <n v="0.35"/>
    <x v="0"/>
    <x v="1"/>
    <n v="4172.1100000000006"/>
    <n v="-2363.1020000000003"/>
    <n v="-0.52251886116589863"/>
    <x v="0"/>
  </r>
  <r>
    <n v="552"/>
    <s v="Medicaid"/>
    <n v="4048.69"/>
    <n v="2369.69"/>
    <n v="0.4"/>
    <x v="9"/>
    <x v="2"/>
    <n v="1679"/>
    <n v="-59.523999999999887"/>
    <n v="-1.4702039425097967E-2"/>
    <x v="0"/>
  </r>
  <r>
    <n v="545"/>
    <s v="Aetna"/>
    <n v="1182.54"/>
    <n v="1149.07"/>
    <n v="0.25"/>
    <x v="2"/>
    <x v="0"/>
    <n v="33.470000000000027"/>
    <n v="439.54599999999994"/>
    <n v="0.37169651766536432"/>
    <x v="1"/>
  </r>
  <r>
    <n v="512"/>
    <s v="United"/>
    <n v="1902.75"/>
    <n v="3210.48"/>
    <n v="0.4"/>
    <x v="8"/>
    <x v="0"/>
    <n v="-1307.73"/>
    <n v="2068.83"/>
    <n v="1.0872841939298383"/>
    <x v="1"/>
  </r>
  <r>
    <n v="545"/>
    <s v="United"/>
    <n v="1618.2"/>
    <n v="1310.4100000000001"/>
    <n v="0.35"/>
    <x v="2"/>
    <x v="0"/>
    <n v="307.78999999999996"/>
    <n v="339.49000000000012"/>
    <n v="0.20979483376591282"/>
    <x v="0"/>
  </r>
  <r>
    <n v="545"/>
    <s v="Aetna"/>
    <n v="3847.76"/>
    <n v="1875.36"/>
    <n v="0.25"/>
    <x v="2"/>
    <x v="0"/>
    <n v="1972.4000000000003"/>
    <n v="-433.29600000000005"/>
    <n v="-0.11260993409152338"/>
    <x v="0"/>
  </r>
  <r>
    <n v="519"/>
    <s v="Medicare"/>
    <n v="650.9"/>
    <n v="145.32"/>
    <n v="0.4"/>
    <x v="5"/>
    <x v="2"/>
    <n v="505.58"/>
    <n v="-245.21999999999997"/>
    <n v="-0.37673989860193574"/>
    <x v="0"/>
  </r>
  <r>
    <n v="512"/>
    <s v="Medicaid"/>
    <n v="3064.5"/>
    <n v="382.54"/>
    <n v="0.4"/>
    <x v="8"/>
    <x v="2"/>
    <n v="2681.96"/>
    <n v="-1456.16"/>
    <n v="-0.47517050089737317"/>
    <x v="0"/>
  </r>
  <r>
    <n v="545"/>
    <s v="Medicaid"/>
    <n v="3931.06"/>
    <n v="1630.72"/>
    <n v="0.4"/>
    <x v="2"/>
    <x v="2"/>
    <n v="2300.34"/>
    <n v="-727.91599999999994"/>
    <n v="-0.18517041205171123"/>
    <x v="0"/>
  </r>
  <r>
    <n v="519"/>
    <s v="Self-Pay"/>
    <n v="4445.45"/>
    <n v="1971.76"/>
    <n v="0.35"/>
    <x v="5"/>
    <x v="1"/>
    <n v="2473.6899999999996"/>
    <n v="-695.51"/>
    <n v="-0.15645435220281412"/>
    <x v="0"/>
  </r>
  <r>
    <n v="519"/>
    <s v="Medicaid"/>
    <n v="2039.37"/>
    <n v="2440.08"/>
    <n v="0.35"/>
    <x v="5"/>
    <x v="2"/>
    <n v="-400.71000000000004"/>
    <n v="1216.4580000000001"/>
    <n v="0.59648715044351941"/>
    <x v="1"/>
  </r>
  <r>
    <n v="512"/>
    <s v="United"/>
    <n v="4195.66"/>
    <n v="1237.48"/>
    <n v="0.4"/>
    <x v="8"/>
    <x v="0"/>
    <n v="2958.18"/>
    <n v="-1279.9159999999997"/>
    <n v="-0.30505713046338351"/>
    <x v="0"/>
  </r>
  <r>
    <n v="522"/>
    <s v="Cigna"/>
    <n v="997.84"/>
    <n v="2810.43"/>
    <n v="0.25"/>
    <x v="3"/>
    <x v="0"/>
    <n v="-1812.5899999999997"/>
    <n v="2211.7259999999997"/>
    <n v="2.2165136695261762"/>
    <x v="1"/>
  </r>
  <r>
    <n v="561"/>
    <s v="Medicare"/>
    <n v="4309.04"/>
    <n v="3454.48"/>
    <n v="0.25"/>
    <x v="4"/>
    <x v="2"/>
    <n v="854.56"/>
    <n v="869.05600000000004"/>
    <n v="0.20168204518871954"/>
    <x v="0"/>
  </r>
  <r>
    <n v="544"/>
    <s v="Medicaid"/>
    <n v="1073.7"/>
    <n v="3141.42"/>
    <n v="0.35"/>
    <x v="0"/>
    <x v="2"/>
    <n v="-2067.7200000000003"/>
    <n v="2497.1999999999998"/>
    <n v="2.3257893266275493"/>
    <x v="1"/>
  </r>
  <r>
    <n v="561"/>
    <s v="Self-Pay"/>
    <n v="2287.79"/>
    <n v="254.51"/>
    <n v="0.25"/>
    <x v="4"/>
    <x v="1"/>
    <n v="2033.28"/>
    <n v="-1118.164"/>
    <n v="-0.48875290127153281"/>
    <x v="0"/>
  </r>
  <r>
    <n v="552"/>
    <s v="United"/>
    <n v="4087.83"/>
    <n v="1973.98"/>
    <n v="0.35"/>
    <x v="9"/>
    <x v="0"/>
    <n v="2113.85"/>
    <n v="-478.71799999999985"/>
    <n v="-0.1171080989180078"/>
    <x v="0"/>
  </r>
  <r>
    <n v="544"/>
    <s v="Cigna"/>
    <n v="1174.6300000000001"/>
    <n v="509.23"/>
    <n v="0.4"/>
    <x v="0"/>
    <x v="0"/>
    <n v="665.40000000000009"/>
    <n v="-195.548"/>
    <n v="-0.16647625209640482"/>
    <x v="0"/>
  </r>
  <r>
    <n v="552"/>
    <s v="Blue Cross"/>
    <n v="1531.63"/>
    <n v="1043.98"/>
    <n v="0.35"/>
    <x v="9"/>
    <x v="0"/>
    <n v="487.65000000000009"/>
    <n v="125.00199999999995"/>
    <n v="8.1613705659983118E-2"/>
    <x v="0"/>
  </r>
  <r>
    <n v="545"/>
    <s v="Blue Cross"/>
    <n v="3750.14"/>
    <n v="3947.98"/>
    <n v="0.35"/>
    <x v="2"/>
    <x v="0"/>
    <n v="-197.84000000000015"/>
    <n v="1697.8960000000002"/>
    <n v="0.45275536379975156"/>
    <x v="1"/>
  </r>
  <r>
    <n v="516"/>
    <s v="Cigna"/>
    <n v="3740.16"/>
    <n v="655.73"/>
    <n v="0.4"/>
    <x v="7"/>
    <x v="0"/>
    <n v="3084.43"/>
    <n v="-1588.366"/>
    <n v="-0.4246786233744011"/>
    <x v="0"/>
  </r>
  <r>
    <n v="512"/>
    <s v="United"/>
    <n v="3385.16"/>
    <n v="2045.66"/>
    <n v="0.25"/>
    <x v="8"/>
    <x v="0"/>
    <n v="1339.4999999999998"/>
    <n v="14.564000000000306"/>
    <n v="4.3023077195761227E-3"/>
    <x v="0"/>
  </r>
  <r>
    <n v="544"/>
    <s v="Self-Pay"/>
    <n v="3622.77"/>
    <n v="2510.81"/>
    <n v="0.35"/>
    <x v="0"/>
    <x v="1"/>
    <n v="1111.96"/>
    <n v="337.14800000000014"/>
    <n v="9.3063594983948783E-2"/>
    <x v="0"/>
  </r>
  <r>
    <n v="544"/>
    <s v="Cigna"/>
    <n v="2942.26"/>
    <n v="2839.61"/>
    <n v="0.35"/>
    <x v="0"/>
    <x v="0"/>
    <n v="102.65000000000009"/>
    <n v="1074.2540000000001"/>
    <n v="0.36511185279343089"/>
    <x v="1"/>
  </r>
  <r>
    <n v="545"/>
    <s v="Medicare"/>
    <n v="1633.1"/>
    <n v="2282.63"/>
    <n v="0.4"/>
    <x v="2"/>
    <x v="2"/>
    <n v="-649.5300000000002"/>
    <n v="1302.7700000000002"/>
    <n v="0.7977282468924134"/>
    <x v="1"/>
  </r>
  <r>
    <n v="522"/>
    <s v="Medicare"/>
    <n v="2055.63"/>
    <n v="138.11000000000001"/>
    <n v="0.25"/>
    <x v="3"/>
    <x v="2"/>
    <n v="1917.52"/>
    <n v="-1095.268"/>
    <n v="-0.53281378458185569"/>
    <x v="0"/>
  </r>
  <r>
    <n v="519"/>
    <s v="Blue Cross"/>
    <n v="1317.19"/>
    <n v="1373.2"/>
    <n v="0.35"/>
    <x v="5"/>
    <x v="0"/>
    <n v="-56.009999999999991"/>
    <n v="582.88600000000008"/>
    <n v="0.44252233922213202"/>
    <x v="1"/>
  </r>
  <r>
    <n v="545"/>
    <s v="Medicaid"/>
    <n v="4588.03"/>
    <n v="2119.08"/>
    <n v="0.4"/>
    <x v="2"/>
    <x v="2"/>
    <n v="2468.9499999999998"/>
    <n v="-633.73799999999983"/>
    <n v="-0.13812856498322806"/>
    <x v="0"/>
  </r>
  <r>
    <n v="529"/>
    <s v="Self-Pay"/>
    <n v="3125.26"/>
    <n v="442.68"/>
    <n v="0.35"/>
    <x v="6"/>
    <x v="1"/>
    <n v="2682.5800000000004"/>
    <n v="-1432.4759999999999"/>
    <n v="-0.45835418493181362"/>
    <x v="0"/>
  </r>
  <r>
    <n v="519"/>
    <s v="Blue Cross"/>
    <n v="2303.83"/>
    <n v="1467.45"/>
    <n v="0.4"/>
    <x v="5"/>
    <x v="0"/>
    <n v="836.37999999999988"/>
    <n v="85.152000000000044"/>
    <n v="3.6961060494915009E-2"/>
    <x v="0"/>
  </r>
  <r>
    <n v="512"/>
    <s v="Medicaid"/>
    <n v="2579.0300000000002"/>
    <n v="229.49"/>
    <n v="0.25"/>
    <x v="8"/>
    <x v="2"/>
    <n v="2349.54"/>
    <n v="-1317.9280000000001"/>
    <n v="-0.51101693272276782"/>
    <x v="0"/>
  </r>
  <r>
    <n v="519"/>
    <s v="Medicaid"/>
    <n v="4762.78"/>
    <n v="406.46"/>
    <n v="0.25"/>
    <x v="5"/>
    <x v="2"/>
    <n v="4356.32"/>
    <n v="-2451.2079999999996"/>
    <n v="-0.51465908566005558"/>
    <x v="0"/>
  </r>
  <r>
    <n v="522"/>
    <s v="Medicare"/>
    <n v="1190.08"/>
    <n v="1648"/>
    <n v="0.25"/>
    <x v="3"/>
    <x v="2"/>
    <n v="-457.92000000000007"/>
    <n v="933.95200000000011"/>
    <n v="0.78478085506856698"/>
    <x v="1"/>
  </r>
  <r>
    <n v="519"/>
    <s v="United"/>
    <n v="3138.03"/>
    <n v="617.59"/>
    <n v="0.25"/>
    <x v="5"/>
    <x v="0"/>
    <n v="2520.44"/>
    <n v="-1265.2280000000001"/>
    <n v="-0.4031918114230903"/>
    <x v="0"/>
  </r>
  <r>
    <n v="512"/>
    <s v="Aetna"/>
    <n v="2776.5"/>
    <n v="2313.41"/>
    <n v="0.35"/>
    <x v="8"/>
    <x v="0"/>
    <n v="463.09000000000015"/>
    <n v="647.51"/>
    <n v="0.23321087700342158"/>
    <x v="0"/>
  </r>
  <r>
    <n v="522"/>
    <s v="United"/>
    <n v="3251.54"/>
    <n v="2788.91"/>
    <n v="0.35"/>
    <x v="3"/>
    <x v="0"/>
    <n v="462.63000000000011"/>
    <n v="837.98599999999988"/>
    <n v="0.25771972665260151"/>
    <x v="0"/>
  </r>
  <r>
    <n v="561"/>
    <s v="Aetna"/>
    <n v="581.5"/>
    <n v="3222.29"/>
    <n v="0.25"/>
    <x v="4"/>
    <x v="0"/>
    <n v="-2640.79"/>
    <n v="2873.39"/>
    <n v="4.9413413585554595"/>
    <x v="1"/>
  </r>
  <r>
    <n v="544"/>
    <s v="Cigna"/>
    <n v="4424.5600000000004"/>
    <n v="880.59"/>
    <n v="0.25"/>
    <x v="0"/>
    <x v="0"/>
    <n v="3543.9700000000003"/>
    <n v="-1774.1460000000002"/>
    <n v="-0.40097682029399534"/>
    <x v="0"/>
  </r>
  <r>
    <n v="544"/>
    <s v="Medicare"/>
    <n v="4694.53"/>
    <n v="753.18"/>
    <n v="0.25"/>
    <x v="0"/>
    <x v="2"/>
    <n v="3941.35"/>
    <n v="-2063.538"/>
    <n v="-0.43956221389574679"/>
    <x v="0"/>
  </r>
  <r>
    <n v="552"/>
    <s v="Medicaid"/>
    <n v="3043.1"/>
    <n v="507.81"/>
    <n v="0.35"/>
    <x v="9"/>
    <x v="2"/>
    <n v="2535.29"/>
    <n v="-1318.05"/>
    <n v="-0.43312740297722718"/>
    <x v="0"/>
  </r>
  <r>
    <n v="561"/>
    <s v="Self-Pay"/>
    <n v="3634.93"/>
    <n v="2582.08"/>
    <n v="0.25"/>
    <x v="4"/>
    <x v="1"/>
    <n v="1052.8499999999999"/>
    <n v="401.1220000000003"/>
    <n v="0.11035205629819565"/>
    <x v="0"/>
  </r>
  <r>
    <n v="561"/>
    <s v="Aetna"/>
    <n v="4651.25"/>
    <n v="2855.26"/>
    <n v="0.25"/>
    <x v="4"/>
    <x v="0"/>
    <n v="1795.9899999999998"/>
    <n v="64.510000000000218"/>
    <n v="1.3869389948938503E-2"/>
    <x v="0"/>
  </r>
  <r>
    <n v="519"/>
    <s v="United"/>
    <n v="3682.57"/>
    <n v="223.19"/>
    <n v="0.25"/>
    <x v="5"/>
    <x v="0"/>
    <n v="3459.38"/>
    <n v="-1986.3519999999999"/>
    <n v="-0.53939286965352995"/>
    <x v="0"/>
  </r>
  <r>
    <n v="544"/>
    <s v="Medicaid"/>
    <n v="1186.43"/>
    <n v="3751.23"/>
    <n v="0.4"/>
    <x v="0"/>
    <x v="2"/>
    <n v="-2564.8000000000002"/>
    <n v="3039.3719999999998"/>
    <n v="2.5617794560151039"/>
    <x v="1"/>
  </r>
  <r>
    <n v="512"/>
    <s v="Aetna"/>
    <n v="3093.3"/>
    <n v="302.69"/>
    <n v="0.25"/>
    <x v="8"/>
    <x v="0"/>
    <n v="2790.61"/>
    <n v="-1553.29"/>
    <n v="-0.50214657485533243"/>
    <x v="0"/>
  </r>
  <r>
    <n v="521"/>
    <s v="Aetna"/>
    <n v="3230.22"/>
    <n v="2211.06"/>
    <n v="0.4"/>
    <x v="1"/>
    <x v="0"/>
    <n v="1019.1599999999999"/>
    <n v="272.92800000000011"/>
    <n v="8.4492077938963947E-2"/>
    <x v="0"/>
  </r>
  <r>
    <n v="521"/>
    <s v="Aetna"/>
    <n v="2408.59"/>
    <n v="2865.34"/>
    <n v="0.4"/>
    <x v="1"/>
    <x v="0"/>
    <n v="-456.75"/>
    <n v="1420.1860000000001"/>
    <n v="0.58963376913463894"/>
    <x v="1"/>
  </r>
  <r>
    <n v="522"/>
    <s v="Self-Pay"/>
    <n v="3814"/>
    <n v="3496.78"/>
    <n v="0.25"/>
    <x v="3"/>
    <x v="1"/>
    <n v="317.2199999999998"/>
    <n v="1208.3800000000001"/>
    <n v="0.31682747771368647"/>
    <x v="1"/>
  </r>
  <r>
    <n v="544"/>
    <s v="Medicare"/>
    <n v="4704.6499999999996"/>
    <n v="2884.94"/>
    <n v="0.4"/>
    <x v="0"/>
    <x v="2"/>
    <n v="1819.7099999999996"/>
    <n v="62.150000000000546"/>
    <n v="1.3210334456335871E-2"/>
    <x v="0"/>
  </r>
  <r>
    <n v="544"/>
    <s v="Self-Pay"/>
    <n v="4665.0600000000004"/>
    <n v="3226.74"/>
    <n v="0.25"/>
    <x v="0"/>
    <x v="1"/>
    <n v="1438.3200000000006"/>
    <n v="427.70399999999972"/>
    <n v="9.1682422091034138E-2"/>
    <x v="0"/>
  </r>
  <r>
    <n v="521"/>
    <s v="Blue Cross"/>
    <n v="2528.7800000000002"/>
    <n v="1423.86"/>
    <n v="0.35"/>
    <x v="1"/>
    <x v="0"/>
    <n v="1104.9200000000003"/>
    <n v="-93.408000000000129"/>
    <n v="-3.6937970088343042E-2"/>
    <x v="0"/>
  </r>
  <r>
    <n v="544"/>
    <s v="Medicaid"/>
    <n v="1009.57"/>
    <n v="3277.82"/>
    <n v="0.35"/>
    <x v="0"/>
    <x v="2"/>
    <n v="-2268.25"/>
    <n v="2672.0780000000004"/>
    <n v="2.6467486157472986"/>
    <x v="1"/>
  </r>
  <r>
    <n v="519"/>
    <s v="Medicare"/>
    <n v="4931.79"/>
    <n v="412.45"/>
    <n v="0.35"/>
    <x v="5"/>
    <x v="2"/>
    <n v="4519.34"/>
    <n v="-2546.6240000000003"/>
    <n v="-0.51636910736264119"/>
    <x v="0"/>
  </r>
  <r>
    <n v="529"/>
    <s v="Medicare"/>
    <n v="4275.04"/>
    <n v="3589.78"/>
    <n v="0.35"/>
    <x v="6"/>
    <x v="2"/>
    <n v="685.25999999999976"/>
    <n v="1024.7560000000003"/>
    <n v="0.23970676297765642"/>
    <x v="0"/>
  </r>
  <r>
    <n v="516"/>
    <s v="Medicare"/>
    <n v="1060.98"/>
    <n v="2235.61"/>
    <n v="0.4"/>
    <x v="7"/>
    <x v="2"/>
    <n v="-1174.6300000000001"/>
    <n v="1599.0220000000002"/>
    <n v="1.5071179475579182"/>
    <x v="1"/>
  </r>
  <r>
    <n v="561"/>
    <s v="United"/>
    <n v="4643.79"/>
    <n v="3287.46"/>
    <n v="0.25"/>
    <x v="4"/>
    <x v="0"/>
    <n v="1356.33"/>
    <n v="501.18600000000015"/>
    <n v="0.10792606900828852"/>
    <x v="0"/>
  </r>
  <r>
    <n v="552"/>
    <s v="Medicare"/>
    <n v="4414.53"/>
    <n v="1864.04"/>
    <n v="0.25"/>
    <x v="9"/>
    <x v="2"/>
    <n v="2550.4899999999998"/>
    <n v="-784.67799999999988"/>
    <n v="-0.17774893363506419"/>
    <x v="0"/>
  </r>
  <r>
    <n v="522"/>
    <s v="Self-Pay"/>
    <n v="2834.77"/>
    <n v="2609.9499999999998"/>
    <n v="0.25"/>
    <x v="3"/>
    <x v="1"/>
    <n v="224.82000000000016"/>
    <n v="909.08799999999997"/>
    <n v="0.32069197853794135"/>
    <x v="1"/>
  </r>
  <r>
    <n v="529"/>
    <s v="Medicare"/>
    <n v="3160.74"/>
    <n v="2152.9699999999998"/>
    <n v="0.35"/>
    <x v="6"/>
    <x v="2"/>
    <n v="1007.77"/>
    <n v="256.52600000000007"/>
    <n v="8.116010807595693E-2"/>
    <x v="0"/>
  </r>
  <r>
    <n v="521"/>
    <s v="Cigna"/>
    <n v="2295.5100000000002"/>
    <n v="2953.2"/>
    <n v="0.35"/>
    <x v="1"/>
    <x v="0"/>
    <n v="-657.6899999999996"/>
    <n v="1575.8939999999998"/>
    <n v="0.68651149417776425"/>
    <x v="1"/>
  </r>
  <r>
    <n v="561"/>
    <s v="Medicaid"/>
    <n v="746.43"/>
    <n v="418.36"/>
    <n v="0.25"/>
    <x v="4"/>
    <x v="2"/>
    <n v="328.06999999999994"/>
    <n v="-29.497999999999934"/>
    <n v="-3.951877604061993E-2"/>
    <x v="0"/>
  </r>
  <r>
    <n v="544"/>
    <s v="Medicare"/>
    <n v="2008.39"/>
    <n v="335.37"/>
    <n v="0.35"/>
    <x v="0"/>
    <x v="2"/>
    <n v="1673.02"/>
    <n v="-869.6640000000001"/>
    <n v="-0.43301549997759403"/>
    <x v="0"/>
  </r>
  <r>
    <n v="552"/>
    <s v="Medicaid"/>
    <n v="4112.84"/>
    <n v="1063.7"/>
    <n v="0.25"/>
    <x v="9"/>
    <x v="2"/>
    <n v="3049.1400000000003"/>
    <n v="-1404.0040000000001"/>
    <n v="-0.34137092617266901"/>
    <x v="0"/>
  </r>
  <r>
    <n v="544"/>
    <s v="Cigna"/>
    <n v="520.84"/>
    <n v="722.22"/>
    <n v="0.25"/>
    <x v="0"/>
    <x v="0"/>
    <n v="-201.38"/>
    <n v="409.71600000000001"/>
    <n v="0.78664465094846781"/>
    <x v="1"/>
  </r>
  <r>
    <n v="512"/>
    <s v="Cigna"/>
    <n v="2000.75"/>
    <n v="3499.96"/>
    <n v="0.25"/>
    <x v="8"/>
    <x v="0"/>
    <n v="-1499.21"/>
    <n v="2299.5100000000002"/>
    <n v="1.149324003498688"/>
    <x v="1"/>
  </r>
  <r>
    <n v="512"/>
    <s v="Medicaid"/>
    <n v="2291.7600000000002"/>
    <n v="954.93"/>
    <n v="0.25"/>
    <x v="8"/>
    <x v="2"/>
    <n v="1336.8300000000004"/>
    <n v="-420.12600000000009"/>
    <n v="-0.18332024295737775"/>
    <x v="0"/>
  </r>
  <r>
    <n v="552"/>
    <s v="Aetna"/>
    <n v="2918.28"/>
    <n v="3905.87"/>
    <n v="0.25"/>
    <x v="9"/>
    <x v="0"/>
    <n v="-987.58999999999969"/>
    <n v="2154.902"/>
    <n v="0.73841509382238846"/>
    <x v="1"/>
  </r>
  <r>
    <n v="552"/>
    <s v="Blue Cross"/>
    <n v="4639.3500000000004"/>
    <n v="1413.89"/>
    <n v="0.25"/>
    <x v="9"/>
    <x v="0"/>
    <n v="3225.46"/>
    <n v="-1369.72"/>
    <n v="-0.29523963486264237"/>
    <x v="0"/>
  </r>
  <r>
    <n v="521"/>
    <s v="United"/>
    <n v="2058.56"/>
    <n v="810.26"/>
    <n v="0.25"/>
    <x v="1"/>
    <x v="0"/>
    <n v="1248.3"/>
    <n v="-424.87599999999998"/>
    <n v="-0.20639476138660034"/>
    <x v="0"/>
  </r>
  <r>
    <n v="552"/>
    <s v="Aetna"/>
    <n v="2061.29"/>
    <n v="3179.82"/>
    <n v="0.35"/>
    <x v="9"/>
    <x v="0"/>
    <n v="-1118.5300000000002"/>
    <n v="1943.0460000000003"/>
    <n v="0.94263592216524617"/>
    <x v="1"/>
  </r>
  <r>
    <n v="519"/>
    <s v="Aetna"/>
    <n v="3818.76"/>
    <n v="2668.96"/>
    <n v="0.25"/>
    <x v="5"/>
    <x v="0"/>
    <n v="1149.8000000000002"/>
    <n v="377.70400000000018"/>
    <n v="9.8907498769234034E-2"/>
    <x v="0"/>
  </r>
  <r>
    <n v="544"/>
    <s v="Self-Pay"/>
    <n v="2534.98"/>
    <n v="2042.96"/>
    <n v="0.25"/>
    <x v="0"/>
    <x v="1"/>
    <n v="492.02"/>
    <n v="521.97199999999998"/>
    <n v="0.20590773891707231"/>
    <x v="0"/>
  </r>
  <r>
    <n v="529"/>
    <s v="United"/>
    <n v="1510.72"/>
    <n v="2265.92"/>
    <n v="0.35"/>
    <x v="6"/>
    <x v="0"/>
    <n v="-755.2"/>
    <n v="1359.4880000000001"/>
    <n v="0.89989409023511968"/>
    <x v="1"/>
  </r>
  <r>
    <n v="545"/>
    <s v="United"/>
    <n v="2535.98"/>
    <n v="2904.89"/>
    <n v="0.35"/>
    <x v="2"/>
    <x v="0"/>
    <n v="-368.90999999999985"/>
    <n v="1383.3019999999999"/>
    <n v="0.54547039014503262"/>
    <x v="1"/>
  </r>
  <r>
    <n v="552"/>
    <s v="Aetna"/>
    <n v="1133.8599999999999"/>
    <n v="990.97"/>
    <n v="0.35"/>
    <x v="9"/>
    <x v="0"/>
    <n v="142.88999999999987"/>
    <n v="310.65400000000011"/>
    <n v="0.27397915086518632"/>
    <x v="0"/>
  </r>
  <r>
    <n v="522"/>
    <s v="Medicare"/>
    <n v="1293.74"/>
    <n v="3985.7"/>
    <n v="0.25"/>
    <x v="3"/>
    <x v="2"/>
    <n v="-2691.96"/>
    <n v="3209.4559999999997"/>
    <n v="2.4807581121399971"/>
    <x v="1"/>
  </r>
  <r>
    <n v="512"/>
    <s v="Self-Pay"/>
    <n v="2742.65"/>
    <n v="3901.69"/>
    <n v="0.4"/>
    <x v="8"/>
    <x v="1"/>
    <n v="-1159.04"/>
    <n v="2256.1000000000004"/>
    <n v="0.82259858166371946"/>
    <x v="1"/>
  </r>
  <r>
    <n v="519"/>
    <s v="Self-Pay"/>
    <n v="2385.16"/>
    <n v="2636.27"/>
    <n v="0.4"/>
    <x v="5"/>
    <x v="1"/>
    <n v="-251.11000000000013"/>
    <n v="1205.1740000000002"/>
    <n v="0.50528014892082718"/>
    <x v="1"/>
  </r>
  <r>
    <n v="561"/>
    <s v="Cigna"/>
    <n v="4616.8100000000004"/>
    <n v="878.22"/>
    <n v="0.35"/>
    <x v="4"/>
    <x v="0"/>
    <n v="3738.59"/>
    <n v="-1891.8660000000002"/>
    <n v="-0.40977774697247665"/>
    <x v="0"/>
  </r>
  <r>
    <n v="545"/>
    <s v="United"/>
    <n v="2130.77"/>
    <n v="2752.89"/>
    <n v="0.4"/>
    <x v="2"/>
    <x v="0"/>
    <n v="-622.11999999999989"/>
    <n v="1474.4279999999999"/>
    <n v="0.69196956968607592"/>
    <x v="1"/>
  </r>
  <r>
    <n v="529"/>
    <s v="Aetna"/>
    <n v="3112.65"/>
    <n v="381.57"/>
    <n v="0.35"/>
    <x v="6"/>
    <x v="0"/>
    <n v="2731.08"/>
    <n v="-1486.02"/>
    <n v="-0.47741313671630281"/>
    <x v="0"/>
  </r>
  <r>
    <n v="545"/>
    <s v="Cigna"/>
    <n v="3345.19"/>
    <n v="219.54"/>
    <n v="0.25"/>
    <x v="2"/>
    <x v="0"/>
    <n v="3125.65"/>
    <n v="-1787.5740000000001"/>
    <n v="-0.53437144078512733"/>
    <x v="0"/>
  </r>
  <r>
    <n v="552"/>
    <s v="Medicaid"/>
    <n v="558.92999999999995"/>
    <n v="1104.96"/>
    <n v="0.4"/>
    <x v="9"/>
    <x v="2"/>
    <n v="-546.03000000000009"/>
    <n v="769.60200000000009"/>
    <n v="1.3769201867854655"/>
    <x v="1"/>
  </r>
  <r>
    <n v="521"/>
    <s v="Blue Cross"/>
    <n v="3485.92"/>
    <n v="1904.23"/>
    <n v="0.25"/>
    <x v="1"/>
    <x v="0"/>
    <n v="1581.69"/>
    <n v="-187.32200000000012"/>
    <n v="-5.3736746683802301E-2"/>
    <x v="0"/>
  </r>
  <r>
    <n v="512"/>
    <s v="Self-Pay"/>
    <n v="1301.1600000000001"/>
    <n v="3486.26"/>
    <n v="0.4"/>
    <x v="8"/>
    <x v="1"/>
    <n v="-2185.1000000000004"/>
    <n v="2705.5640000000003"/>
    <n v="2.0793476590119586"/>
    <x v="1"/>
  </r>
  <r>
    <n v="512"/>
    <s v="Medicaid"/>
    <n v="4824.82"/>
    <n v="2935.96"/>
    <n v="0.25"/>
    <x v="8"/>
    <x v="2"/>
    <n v="1888.8599999999997"/>
    <n v="41.068000000000211"/>
    <n v="8.5118201300774365E-3"/>
    <x v="0"/>
  </r>
  <r>
    <n v="561"/>
    <s v="Medicaid"/>
    <n v="1168.98"/>
    <n v="2996.56"/>
    <n v="0.4"/>
    <x v="4"/>
    <x v="2"/>
    <n v="-1827.58"/>
    <n v="2295.172"/>
    <n v="1.9633971496518332"/>
    <x v="1"/>
  </r>
  <r>
    <n v="521"/>
    <s v="Medicare"/>
    <n v="2365.81"/>
    <n v="1759.42"/>
    <n v="0.25"/>
    <x v="1"/>
    <x v="2"/>
    <n v="606.38999999999987"/>
    <n v="339.9340000000002"/>
    <n v="0.14368609482587369"/>
    <x v="0"/>
  </r>
  <r>
    <n v="544"/>
    <s v="Blue Cross"/>
    <n v="884.07"/>
    <n v="1449.15"/>
    <n v="0.25"/>
    <x v="0"/>
    <x v="0"/>
    <n v="-565.08000000000004"/>
    <n v="918.70800000000008"/>
    <n v="1.0391801554175575"/>
    <x v="1"/>
  </r>
  <r>
    <n v="516"/>
    <s v="Medicaid"/>
    <n v="4985.93"/>
    <n v="1547.05"/>
    <n v="0.4"/>
    <x v="7"/>
    <x v="2"/>
    <n v="3438.88"/>
    <n v="-1444.508"/>
    <n v="-0.28971686325319446"/>
    <x v="0"/>
  </r>
  <r>
    <n v="519"/>
    <s v="Medicaid"/>
    <n v="2759.88"/>
    <n v="3951.83"/>
    <n v="0.25"/>
    <x v="5"/>
    <x v="2"/>
    <n v="-1191.9499999999998"/>
    <n v="2295.902"/>
    <n v="0.83188471962549093"/>
    <x v="1"/>
  </r>
  <r>
    <n v="512"/>
    <s v="Blue Cross"/>
    <n v="3179.23"/>
    <n v="256.43"/>
    <n v="0.25"/>
    <x v="8"/>
    <x v="0"/>
    <n v="2922.8"/>
    <n v="-1651.1079999999999"/>
    <n v="-0.51934210484928733"/>
    <x v="0"/>
  </r>
  <r>
    <n v="522"/>
    <s v="Blue Cross"/>
    <n v="801.84"/>
    <n v="3481.42"/>
    <n v="0.25"/>
    <x v="3"/>
    <x v="0"/>
    <n v="-2679.58"/>
    <n v="3000.3160000000003"/>
    <n v="3.7417888855632047"/>
    <x v="1"/>
  </r>
  <r>
    <n v="512"/>
    <s v="Medicaid"/>
    <n v="3874.82"/>
    <n v="2356.83"/>
    <n v="0.4"/>
    <x v="8"/>
    <x v="2"/>
    <n v="1517.9900000000002"/>
    <n v="31.938000000000102"/>
    <n v="8.2424473911046452E-3"/>
    <x v="0"/>
  </r>
  <r>
    <n v="545"/>
    <s v="Blue Cross"/>
    <n v="1444.58"/>
    <n v="1810.6"/>
    <n v="0.4"/>
    <x v="2"/>
    <x v="0"/>
    <n v="-366.02"/>
    <n v="943.85199999999998"/>
    <n v="0.65337468329895199"/>
    <x v="1"/>
  </r>
  <r>
    <n v="512"/>
    <s v="Medicaid"/>
    <n v="4541.24"/>
    <n v="2928.5"/>
    <n v="0.25"/>
    <x v="8"/>
    <x v="2"/>
    <n v="1612.7399999999998"/>
    <n v="203.75600000000031"/>
    <n v="4.4867921536849036E-2"/>
    <x v="0"/>
  </r>
  <r>
    <n v="512"/>
    <s v="Medicaid"/>
    <n v="1423.13"/>
    <n v="1998.01"/>
    <n v="0.25"/>
    <x v="8"/>
    <x v="2"/>
    <n v="-574.87999999999988"/>
    <n v="1144.1320000000001"/>
    <n v="0.80395466331255749"/>
    <x v="1"/>
  </r>
  <r>
    <n v="516"/>
    <s v="Medicare"/>
    <n v="1358.09"/>
    <n v="3506.35"/>
    <n v="0.4"/>
    <x v="7"/>
    <x v="2"/>
    <n v="-2148.2600000000002"/>
    <n v="2691.4960000000001"/>
    <n v="1.981824474077565"/>
    <x v="1"/>
  </r>
  <r>
    <n v="516"/>
    <s v="Aetna"/>
    <n v="664.47"/>
    <n v="3612.74"/>
    <n v="0.4"/>
    <x v="7"/>
    <x v="0"/>
    <n v="-2948.2699999999995"/>
    <n v="3214.058"/>
    <n v="4.8370249973663215"/>
    <x v="1"/>
  </r>
  <r>
    <n v="529"/>
    <s v="Medicaid"/>
    <n v="2624.3"/>
    <n v="1744.71"/>
    <n v="0.25"/>
    <x v="6"/>
    <x v="2"/>
    <n v="879.59000000000015"/>
    <n v="170.12999999999988"/>
    <n v="6.4828716229089617E-2"/>
    <x v="0"/>
  </r>
  <r>
    <n v="544"/>
    <s v="Cigna"/>
    <n v="3041.79"/>
    <n v="1179.6300000000001"/>
    <n v="0.25"/>
    <x v="0"/>
    <x v="0"/>
    <n v="1862.1599999999999"/>
    <n v="-645.44399999999973"/>
    <n v="-0.21219216316708245"/>
    <x v="0"/>
  </r>
  <r>
    <n v="522"/>
    <s v="Self-Pay"/>
    <n v="795.69"/>
    <n v="2410.17"/>
    <n v="0.25"/>
    <x v="3"/>
    <x v="1"/>
    <n v="-1614.48"/>
    <n v="1932.7560000000001"/>
    <n v="2.4290314067036158"/>
    <x v="1"/>
  </r>
  <r>
    <n v="512"/>
    <s v="United"/>
    <n v="3989.87"/>
    <n v="3658.22"/>
    <n v="0.35"/>
    <x v="8"/>
    <x v="0"/>
    <n v="331.65000000000009"/>
    <n v="1264.2979999999998"/>
    <n v="0.31687699097965594"/>
    <x v="0"/>
  </r>
  <r>
    <n v="512"/>
    <s v="Aetna"/>
    <n v="2539.8000000000002"/>
    <n v="921.58"/>
    <n v="0.4"/>
    <x v="8"/>
    <x v="0"/>
    <n v="1618.2200000000003"/>
    <n v="-602.30000000000007"/>
    <n v="-0.23714465705961099"/>
    <x v="0"/>
  </r>
  <r>
    <n v="519"/>
    <s v="Aetna"/>
    <n v="2859.76"/>
    <n v="2529.5700000000002"/>
    <n v="0.35"/>
    <x v="5"/>
    <x v="0"/>
    <n v="330.19000000000005"/>
    <n v="813.71400000000017"/>
    <n v="0.28453926203597507"/>
    <x v="0"/>
  </r>
  <r>
    <n v="516"/>
    <s v="Aetna"/>
    <n v="2483.4299999999998"/>
    <n v="2563.08"/>
    <n v="0.4"/>
    <x v="7"/>
    <x v="0"/>
    <n v="-79.650000000000091"/>
    <n v="1073.0220000000002"/>
    <n v="0.43207257704062535"/>
    <x v="1"/>
  </r>
  <r>
    <n v="522"/>
    <s v="Medicare"/>
    <n v="2303.4299999999998"/>
    <n v="2959.14"/>
    <n v="0.4"/>
    <x v="3"/>
    <x v="2"/>
    <n v="-655.71"/>
    <n v="1577.0820000000001"/>
    <n v="0.68466677954181387"/>
    <x v="1"/>
  </r>
  <r>
    <n v="561"/>
    <s v="Medicaid"/>
    <n v="3018.38"/>
    <n v="613.11"/>
    <n v="0.4"/>
    <x v="4"/>
    <x v="2"/>
    <n v="2405.27"/>
    <n v="-1197.9180000000001"/>
    <n v="-0.39687448233820793"/>
    <x v="0"/>
  </r>
  <r>
    <n v="529"/>
    <s v="Medicare"/>
    <n v="1198.58"/>
    <n v="2891.72"/>
    <n v="0.4"/>
    <x v="6"/>
    <x v="2"/>
    <n v="-1693.1399999999999"/>
    <n v="2172.5720000000001"/>
    <n v="1.8126216022293049"/>
    <x v="1"/>
  </r>
  <r>
    <n v="544"/>
    <s v="Medicaid"/>
    <n v="1318.68"/>
    <n v="3645.23"/>
    <n v="0.4"/>
    <x v="0"/>
    <x v="2"/>
    <n v="-2326.5500000000002"/>
    <n v="2854.0219999999999"/>
    <n v="2.1643021809688476"/>
    <x v="1"/>
  </r>
  <r>
    <n v="521"/>
    <s v="Medicare"/>
    <n v="4378.04"/>
    <n v="800.76"/>
    <n v="0.4"/>
    <x v="1"/>
    <x v="2"/>
    <n v="3577.2799999999997"/>
    <n v="-1826.0640000000001"/>
    <n v="-0.41709623484481645"/>
    <x v="0"/>
  </r>
  <r>
    <n v="544"/>
    <s v="Medicare"/>
    <n v="4757.5200000000004"/>
    <n v="1026.42"/>
    <n v="0.4"/>
    <x v="0"/>
    <x v="2"/>
    <n v="3731.1000000000004"/>
    <n v="-1828.0920000000001"/>
    <n v="-0.38425314029158048"/>
    <x v="0"/>
  </r>
  <r>
    <n v="545"/>
    <s v="Self-Pay"/>
    <n v="2179.89"/>
    <n v="3888.44"/>
    <n v="0.35"/>
    <x v="2"/>
    <x v="1"/>
    <n v="-1708.5500000000002"/>
    <n v="2580.5060000000003"/>
    <n v="1.1837780805453488"/>
    <x v="1"/>
  </r>
  <r>
    <n v="512"/>
    <s v="Cigna"/>
    <n v="1718.35"/>
    <n v="805.81"/>
    <n v="0.25"/>
    <x v="8"/>
    <x v="0"/>
    <n v="912.54"/>
    <n v="-225.20000000000005"/>
    <n v="-0.13105595484039925"/>
    <x v="0"/>
  </r>
  <r>
    <n v="529"/>
    <s v="Medicare"/>
    <n v="3398"/>
    <n v="3432.1"/>
    <n v="0.25"/>
    <x v="6"/>
    <x v="2"/>
    <n v="-34.099999999999909"/>
    <n v="1393.3"/>
    <n v="0.41003531489111239"/>
    <x v="1"/>
  </r>
  <r>
    <n v="545"/>
    <s v="Self-Pay"/>
    <n v="2339.3000000000002"/>
    <n v="2019.88"/>
    <n v="0.35"/>
    <x v="2"/>
    <x v="1"/>
    <n v="319.42000000000007"/>
    <n v="616.29999999999995"/>
    <n v="0.26345487966485698"/>
    <x v="0"/>
  </r>
  <r>
    <n v="522"/>
    <s v="Blue Cross"/>
    <n v="614.24"/>
    <n v="1064.2"/>
    <n v="0.35"/>
    <x v="3"/>
    <x v="0"/>
    <n v="-449.96000000000004"/>
    <n v="695.65600000000006"/>
    <n v="1.1325475384214641"/>
    <x v="1"/>
  </r>
  <r>
    <n v="521"/>
    <s v="Cigna"/>
    <n v="1202.69"/>
    <n v="3495.92"/>
    <n v="0.35"/>
    <x v="1"/>
    <x v="0"/>
    <n v="-2293.23"/>
    <n v="2774.306"/>
    <n v="2.3067507005130166"/>
    <x v="1"/>
  </r>
  <r>
    <n v="516"/>
    <s v="Medicare"/>
    <n v="3721.88"/>
    <n v="1836.69"/>
    <n v="0.35"/>
    <x v="7"/>
    <x v="2"/>
    <n v="1885.19"/>
    <n v="-396.4380000000001"/>
    <n v="-0.10651552441239376"/>
    <x v="0"/>
  </r>
  <r>
    <n v="529"/>
    <s v="United"/>
    <n v="3465.16"/>
    <n v="2107.79"/>
    <n v="0.4"/>
    <x v="6"/>
    <x v="0"/>
    <n v="1357.37"/>
    <n v="28.69399999999996"/>
    <n v="8.2807143104503007E-3"/>
    <x v="0"/>
  </r>
  <r>
    <n v="529"/>
    <s v="Aetna"/>
    <n v="621.92999999999995"/>
    <n v="1501.01"/>
    <n v="0.25"/>
    <x v="6"/>
    <x v="0"/>
    <n v="-879.08"/>
    <n v="1127.8520000000001"/>
    <n v="1.8134709694017015"/>
    <x v="1"/>
  </r>
  <r>
    <n v="512"/>
    <s v="Blue Cross"/>
    <n v="1498.87"/>
    <n v="2412.5100000000002"/>
    <n v="0.4"/>
    <x v="8"/>
    <x v="0"/>
    <n v="-913.64000000000033"/>
    <n v="1513.1880000000003"/>
    <n v="1.009552529572278"/>
    <x v="1"/>
  </r>
  <r>
    <n v="552"/>
    <s v="Blue Cross"/>
    <n v="1539.84"/>
    <n v="737.74"/>
    <n v="0.25"/>
    <x v="9"/>
    <x v="0"/>
    <n v="802.09999999999991"/>
    <n v="-186.16399999999987"/>
    <n v="-0.12089827514546958"/>
    <x v="0"/>
  </r>
  <r>
    <n v="529"/>
    <s v="Self-Pay"/>
    <n v="3523.52"/>
    <n v="1625.22"/>
    <n v="0.25"/>
    <x v="6"/>
    <x v="1"/>
    <n v="1898.3"/>
    <n v="-488.89200000000005"/>
    <n v="-0.13875102170556716"/>
    <x v="0"/>
  </r>
  <r>
    <n v="519"/>
    <s v="Blue Cross"/>
    <n v="588.70000000000005"/>
    <n v="3880.71"/>
    <n v="0.35"/>
    <x v="5"/>
    <x v="0"/>
    <n v="-3292.01"/>
    <n v="3527.49"/>
    <n v="5.9919993205367748"/>
    <x v="1"/>
  </r>
  <r>
    <n v="521"/>
    <s v="Cigna"/>
    <n v="968.49"/>
    <n v="1106.72"/>
    <n v="0.4"/>
    <x v="1"/>
    <x v="0"/>
    <n v="-138.23000000000002"/>
    <n v="525.62600000000009"/>
    <n v="0.54272733843405718"/>
    <x v="1"/>
  </r>
  <r>
    <n v="521"/>
    <s v="Medicare"/>
    <n v="4099.62"/>
    <n v="2661.27"/>
    <n v="0.35"/>
    <x v="1"/>
    <x v="2"/>
    <n v="1438.35"/>
    <n v="201.49800000000005"/>
    <n v="4.9150409062303349E-2"/>
    <x v="0"/>
  </r>
  <r>
    <n v="519"/>
    <s v="Medicare"/>
    <n v="1303.45"/>
    <n v="1368.24"/>
    <n v="0.4"/>
    <x v="5"/>
    <x v="2"/>
    <n v="-64.789999999999964"/>
    <n v="586.16999999999996"/>
    <n v="0.4497065480072116"/>
    <x v="1"/>
  </r>
  <r>
    <n v="561"/>
    <s v="United"/>
    <n v="3437.36"/>
    <n v="3116.55"/>
    <n v="0.25"/>
    <x v="4"/>
    <x v="0"/>
    <n v="320.80999999999995"/>
    <n v="1054.134"/>
    <n v="0.30666965345497704"/>
    <x v="1"/>
  </r>
  <r>
    <n v="519"/>
    <s v="Aetna"/>
    <n v="1571.82"/>
    <n v="610.41"/>
    <n v="0.35"/>
    <x v="5"/>
    <x v="0"/>
    <n v="961.41"/>
    <n v="-332.6819999999999"/>
    <n v="-0.21165400618391414"/>
    <x v="0"/>
  </r>
  <r>
    <n v="519"/>
    <s v="Self-Pay"/>
    <n v="947.49"/>
    <n v="3882.3"/>
    <n v="0.35"/>
    <x v="5"/>
    <x v="1"/>
    <n v="-2934.8100000000004"/>
    <n v="3313.806"/>
    <n v="3.4974574929550708"/>
    <x v="1"/>
  </r>
  <r>
    <n v="521"/>
    <s v="Aetna"/>
    <n v="1594.27"/>
    <n v="1869.78"/>
    <n v="0.25"/>
    <x v="1"/>
    <x v="0"/>
    <n v="-275.51"/>
    <n v="913.21800000000007"/>
    <n v="0.57281263524998904"/>
    <x v="1"/>
  </r>
  <r>
    <n v="544"/>
    <s v="Blue Cross"/>
    <n v="3750.2"/>
    <n v="1020.6"/>
    <n v="0.25"/>
    <x v="0"/>
    <x v="0"/>
    <n v="2729.6"/>
    <n v="-1229.52"/>
    <n v="-0.3278545144258973"/>
    <x v="0"/>
  </r>
  <r>
    <n v="521"/>
    <s v="United"/>
    <n v="4350.63"/>
    <n v="386.64"/>
    <n v="0.25"/>
    <x v="1"/>
    <x v="0"/>
    <n v="3963.9900000000002"/>
    <n v="-2223.7380000000003"/>
    <n v="-0.5111301121906483"/>
    <x v="0"/>
  </r>
  <r>
    <n v="552"/>
    <s v="Aetna"/>
    <n v="4235.99"/>
    <n v="762.06"/>
    <n v="0.35"/>
    <x v="9"/>
    <x v="0"/>
    <n v="3473.93"/>
    <n v="-1779.5339999999997"/>
    <n v="-0.42009872544552745"/>
    <x v="0"/>
  </r>
  <r>
    <n v="512"/>
    <s v="Cigna"/>
    <n v="2287.33"/>
    <n v="2127.12"/>
    <n v="0.4"/>
    <x v="8"/>
    <x v="0"/>
    <n v="160.21000000000004"/>
    <n v="754.72199999999998"/>
    <n v="0.32995763619591401"/>
    <x v="0"/>
  </r>
  <r>
    <n v="545"/>
    <s v="Medicare"/>
    <n v="3506.38"/>
    <n v="1414.31"/>
    <n v="0.35"/>
    <x v="2"/>
    <x v="2"/>
    <n v="2092.0700000000002"/>
    <n v="-689.51800000000003"/>
    <n v="-0.19664668404451316"/>
    <x v="0"/>
  </r>
  <r>
    <n v="544"/>
    <s v="Blue Cross"/>
    <n v="1422.43"/>
    <n v="3332.65"/>
    <n v="0.4"/>
    <x v="0"/>
    <x v="0"/>
    <n v="-1910.22"/>
    <n v="2479.192"/>
    <n v="1.7429272442229142"/>
    <x v="1"/>
  </r>
  <r>
    <n v="516"/>
    <s v="United"/>
    <n v="1819.16"/>
    <n v="1780.46"/>
    <n v="0.35"/>
    <x v="7"/>
    <x v="0"/>
    <n v="38.700000000000045"/>
    <n v="688.96399999999994"/>
    <n v="0.37872644517249715"/>
    <x v="1"/>
  </r>
  <r>
    <n v="545"/>
    <s v="Aetna"/>
    <n v="4533.51"/>
    <n v="1069.99"/>
    <n v="0.35"/>
    <x v="2"/>
    <x v="0"/>
    <n v="3463.5200000000004"/>
    <n v="-1650.1160000000002"/>
    <n v="-0.36398199187825769"/>
    <x v="0"/>
  </r>
  <r>
    <n v="512"/>
    <s v="Self-Pay"/>
    <n v="558.51"/>
    <n v="2506.87"/>
    <n v="0.25"/>
    <x v="8"/>
    <x v="1"/>
    <n v="-1948.36"/>
    <n v="2171.7640000000001"/>
    <n v="3.8884961773289648"/>
    <x v="1"/>
  </r>
  <r>
    <n v="552"/>
    <s v="Cigna"/>
    <n v="884.79"/>
    <n v="2856.43"/>
    <n v="0.4"/>
    <x v="9"/>
    <x v="0"/>
    <n v="-1971.6399999999999"/>
    <n v="2325.556"/>
    <n v="2.6283705738084744"/>
    <x v="1"/>
  </r>
  <r>
    <n v="552"/>
    <s v="Cigna"/>
    <n v="1435.49"/>
    <n v="751.46"/>
    <n v="0.35"/>
    <x v="9"/>
    <x v="0"/>
    <n v="684.03"/>
    <n v="-109.83399999999995"/>
    <n v="-7.6513246347936908E-2"/>
    <x v="0"/>
  </r>
  <r>
    <n v="516"/>
    <s v="Aetna"/>
    <n v="619.39"/>
    <n v="753.71"/>
    <n v="0.35"/>
    <x v="7"/>
    <x v="0"/>
    <n v="-134.32000000000005"/>
    <n v="382.07600000000008"/>
    <n v="0.6168585220943188"/>
    <x v="1"/>
  </r>
  <r>
    <n v="544"/>
    <s v="Medicare"/>
    <n v="1316.46"/>
    <n v="243.02"/>
    <n v="0.25"/>
    <x v="0"/>
    <x v="2"/>
    <n v="1073.44"/>
    <n v="-546.85599999999999"/>
    <n v="-0.41539887273445453"/>
    <x v="0"/>
  </r>
  <r>
    <n v="561"/>
    <s v="Aetna"/>
    <n v="3123.69"/>
    <n v="2971.97"/>
    <n v="0.25"/>
    <x v="4"/>
    <x v="0"/>
    <n v="151.72000000000025"/>
    <n v="1097.7559999999999"/>
    <n v="0.35142923913704621"/>
    <x v="1"/>
  </r>
  <r>
    <n v="519"/>
    <s v="Blue Cross"/>
    <n v="2396.41"/>
    <n v="2688.84"/>
    <n v="0.4"/>
    <x v="5"/>
    <x v="0"/>
    <n v="-292.43000000000029"/>
    <n v="1250.9940000000004"/>
    <n v="0.522028367432952"/>
    <x v="1"/>
  </r>
  <r>
    <n v="544"/>
    <s v="Aetna"/>
    <n v="4517.0200000000004"/>
    <n v="1951.06"/>
    <n v="0.35"/>
    <x v="0"/>
    <x v="0"/>
    <n v="2565.9600000000005"/>
    <n v="-759.15200000000004"/>
    <n v="-0.1680647860757756"/>
    <x v="0"/>
  </r>
  <r>
    <n v="561"/>
    <s v="Cigna"/>
    <n v="4178.5"/>
    <n v="3392.26"/>
    <n v="0.4"/>
    <x v="4"/>
    <x v="0"/>
    <n v="786.23999999999978"/>
    <n v="885.16000000000031"/>
    <n v="0.21183678353476135"/>
    <x v="0"/>
  </r>
  <r>
    <n v="552"/>
    <s v="United"/>
    <n v="2038.18"/>
    <n v="3242.11"/>
    <n v="0.35"/>
    <x v="9"/>
    <x v="0"/>
    <n v="-1203.93"/>
    <n v="2019.2020000000002"/>
    <n v="0.99068875172948423"/>
    <x v="1"/>
  </r>
  <r>
    <n v="521"/>
    <s v="Aetna"/>
    <n v="1667.41"/>
    <n v="2382.88"/>
    <n v="0.4"/>
    <x v="1"/>
    <x v="0"/>
    <n v="-715.47"/>
    <n v="1382.4340000000002"/>
    <n v="0.829090625580991"/>
    <x v="1"/>
  </r>
  <r>
    <n v="512"/>
    <s v="Medicare"/>
    <n v="2208.62"/>
    <n v="3486.26"/>
    <n v="0.25"/>
    <x v="8"/>
    <x v="2"/>
    <n v="-1277.6400000000003"/>
    <n v="2161.0880000000006"/>
    <n v="0.97847886915811721"/>
    <x v="1"/>
  </r>
  <r>
    <n v="516"/>
    <s v="United"/>
    <n v="3156.33"/>
    <n v="902.78"/>
    <n v="0.35"/>
    <x v="7"/>
    <x v="0"/>
    <n v="2253.5500000000002"/>
    <n v="-991.0179999999998"/>
    <n v="-0.31397794273729296"/>
    <x v="0"/>
  </r>
  <r>
    <n v="512"/>
    <s v="Self-Pay"/>
    <n v="1706.29"/>
    <n v="536.49"/>
    <n v="0.4"/>
    <x v="8"/>
    <x v="1"/>
    <n v="1169.8"/>
    <n v="-487.28399999999988"/>
    <n v="-0.2855809973685598"/>
    <x v="0"/>
  </r>
  <r>
    <n v="522"/>
    <s v="Medicaid"/>
    <n v="3308.67"/>
    <n v="1152.02"/>
    <n v="0.25"/>
    <x v="3"/>
    <x v="2"/>
    <n v="2156.65"/>
    <n v="-833.18200000000002"/>
    <n v="-0.25181779990147096"/>
    <x v="0"/>
  </r>
  <r>
    <n v="522"/>
    <s v="Aetna"/>
    <n v="2342.35"/>
    <n v="322.64"/>
    <n v="0.25"/>
    <x v="3"/>
    <x v="0"/>
    <n v="2019.71"/>
    <n v="-1082.77"/>
    <n v="-0.46225798877195978"/>
    <x v="0"/>
  </r>
  <r>
    <n v="544"/>
    <s v="Medicare"/>
    <n v="2984.21"/>
    <n v="2171.56"/>
    <n v="0.4"/>
    <x v="0"/>
    <x v="2"/>
    <n v="812.65000000000009"/>
    <n v="381.03399999999988"/>
    <n v="0.12768337348913109"/>
    <x v="0"/>
  </r>
  <r>
    <n v="552"/>
    <s v="United"/>
    <n v="2462.5700000000002"/>
    <n v="3752.76"/>
    <n v="0.35"/>
    <x v="9"/>
    <x v="0"/>
    <n v="-1290.19"/>
    <n v="2275.2179999999998"/>
    <n v="0.92392013221959157"/>
    <x v="1"/>
  </r>
  <r>
    <n v="552"/>
    <s v="Medicare"/>
    <n v="1825.1"/>
    <n v="253.44"/>
    <n v="0.35"/>
    <x v="9"/>
    <x v="2"/>
    <n v="1571.6599999999999"/>
    <n v="-841.61999999999989"/>
    <n v="-0.46113637608898139"/>
    <x v="0"/>
  </r>
  <r>
    <n v="519"/>
    <s v="Self-Pay"/>
    <n v="4768.04"/>
    <n v="576.23"/>
    <n v="0.25"/>
    <x v="5"/>
    <x v="1"/>
    <n v="4191.8099999999995"/>
    <n v="-2284.5940000000001"/>
    <n v="-0.47914740648148929"/>
    <x v="0"/>
  </r>
  <r>
    <n v="519"/>
    <s v="Cigna"/>
    <n v="3936.23"/>
    <n v="1863.58"/>
    <n v="0.35"/>
    <x v="5"/>
    <x v="0"/>
    <n v="2072.65"/>
    <n v="-498.1579999999999"/>
    <n v="-0.12655713715915989"/>
    <x v="0"/>
  </r>
  <r>
    <n v="519"/>
    <s v="Medicare"/>
    <n v="1130.51"/>
    <n v="3742.11"/>
    <n v="0.35"/>
    <x v="5"/>
    <x v="2"/>
    <n v="-2611.6000000000004"/>
    <n v="3063.8040000000001"/>
    <n v="2.7101078274407127"/>
    <x v="1"/>
  </r>
  <r>
    <n v="521"/>
    <s v="United"/>
    <n v="4408.1099999999997"/>
    <n v="1333.01"/>
    <n v="0.35"/>
    <x v="1"/>
    <x v="0"/>
    <n v="3075.0999999999995"/>
    <n v="-1311.8559999999995"/>
    <n v="-0.2976005589697171"/>
    <x v="0"/>
  </r>
  <r>
    <n v="545"/>
    <s v="Medicare"/>
    <n v="2693.44"/>
    <n v="2078.2199999999998"/>
    <n v="0.25"/>
    <x v="2"/>
    <x v="2"/>
    <n v="615.22000000000025"/>
    <n v="462.15599999999972"/>
    <n v="0.17158577878103826"/>
    <x v="0"/>
  </r>
  <r>
    <n v="529"/>
    <s v="Medicare"/>
    <n v="4525.49"/>
    <n v="262.13"/>
    <n v="0.4"/>
    <x v="6"/>
    <x v="2"/>
    <n v="4263.3599999999997"/>
    <n v="-2453.1639999999998"/>
    <n v="-0.54207699055792846"/>
    <x v="0"/>
  </r>
  <r>
    <n v="545"/>
    <s v="Medicare"/>
    <n v="4099.3500000000004"/>
    <n v="678.54"/>
    <n v="0.35"/>
    <x v="2"/>
    <x v="2"/>
    <n v="3420.8100000000004"/>
    <n v="-1781.0700000000002"/>
    <n v="-0.43447619744593657"/>
    <x v="0"/>
  </r>
  <r>
    <n v="512"/>
    <s v="Blue Cross"/>
    <n v="2413.46"/>
    <n v="3947.86"/>
    <n v="0.25"/>
    <x v="8"/>
    <x v="0"/>
    <n v="-1534.4"/>
    <n v="2499.7840000000001"/>
    <n v="1.0357677359475608"/>
    <x v="1"/>
  </r>
  <r>
    <n v="545"/>
    <s v="Blue Cross"/>
    <n v="601.11"/>
    <n v="3863.96"/>
    <n v="0.25"/>
    <x v="2"/>
    <x v="0"/>
    <n v="-3262.85"/>
    <n v="3503.2939999999999"/>
    <n v="5.8280414566385517"/>
    <x v="1"/>
  </r>
  <r>
    <n v="521"/>
    <s v="Cigna"/>
    <n v="1709.05"/>
    <n v="119.27"/>
    <n v="0.4"/>
    <x v="1"/>
    <x v="0"/>
    <n v="1589.78"/>
    <n v="-906.15999999999985"/>
    <n v="-0.53021269126122694"/>
    <x v="0"/>
  </r>
  <r>
    <n v="512"/>
    <s v="Aetna"/>
    <n v="2937.35"/>
    <n v="3812.07"/>
    <n v="0.35"/>
    <x v="8"/>
    <x v="0"/>
    <n v="-874.72000000000025"/>
    <n v="2049.6600000000003"/>
    <n v="0.69779222768822247"/>
    <x v="1"/>
  </r>
  <r>
    <n v="545"/>
    <s v="Medicare"/>
    <n v="3350.65"/>
    <n v="2592.5700000000002"/>
    <n v="0.35"/>
    <x v="2"/>
    <x v="2"/>
    <n v="758.07999999999993"/>
    <n v="582.18000000000029"/>
    <n v="0.17375136167609279"/>
    <x v="0"/>
  </r>
  <r>
    <n v="521"/>
    <s v="Self-Pay"/>
    <n v="1660.49"/>
    <n v="3484.88"/>
    <n v="0.4"/>
    <x v="1"/>
    <x v="1"/>
    <n v="-1824.39"/>
    <n v="2488.5860000000002"/>
    <n v="1.4987058037085439"/>
    <x v="1"/>
  </r>
  <r>
    <n v="529"/>
    <s v="Aetna"/>
    <n v="1127.0999999999999"/>
    <n v="1873.49"/>
    <n v="0.4"/>
    <x v="6"/>
    <x v="0"/>
    <n v="-746.3900000000001"/>
    <n v="1197.23"/>
    <n v="1.0622216307337415"/>
    <x v="1"/>
  </r>
  <r>
    <n v="545"/>
    <s v="Self-Pay"/>
    <n v="4257.1899999999996"/>
    <n v="2110.8200000000002"/>
    <n v="0.25"/>
    <x v="2"/>
    <x v="1"/>
    <n v="2146.3699999999994"/>
    <n v="-443.49399999999969"/>
    <n v="-0.10417528933404423"/>
    <x v="0"/>
  </r>
  <r>
    <n v="521"/>
    <s v="Aetna"/>
    <n v="4929.8100000000004"/>
    <n v="2006.5"/>
    <n v="0.25"/>
    <x v="1"/>
    <x v="0"/>
    <n v="2923.3100000000004"/>
    <n v="-951.38599999999997"/>
    <n v="-0.19298634227282591"/>
    <x v="0"/>
  </r>
  <r>
    <n v="519"/>
    <s v="Cigna"/>
    <n v="2865.61"/>
    <n v="2700.77"/>
    <n v="0.4"/>
    <x v="5"/>
    <x v="0"/>
    <n v="164.84000000000015"/>
    <n v="981.404"/>
    <n v="0.3424764709782559"/>
    <x v="0"/>
  </r>
  <r>
    <n v="552"/>
    <s v="Medicare"/>
    <n v="1272.56"/>
    <n v="644.64"/>
    <n v="0.35"/>
    <x v="9"/>
    <x v="2"/>
    <n v="627.91999999999996"/>
    <n v="-118.89599999999996"/>
    <n v="-9.3430565159992429E-2"/>
    <x v="0"/>
  </r>
  <r>
    <n v="519"/>
    <s v="Medicare"/>
    <n v="1725.38"/>
    <n v="216.9"/>
    <n v="0.25"/>
    <x v="5"/>
    <x v="2"/>
    <n v="1508.48"/>
    <n v="-818.32800000000009"/>
    <n v="-0.47428856251956092"/>
    <x v="0"/>
  </r>
  <r>
    <n v="552"/>
    <s v="Medicaid"/>
    <n v="582.76"/>
    <n v="1300.93"/>
    <n v="0.25"/>
    <x v="9"/>
    <x v="2"/>
    <n v="-718.17000000000007"/>
    <n v="951.27400000000011"/>
    <n v="1.6323598050655503"/>
    <x v="1"/>
  </r>
  <r>
    <n v="516"/>
    <s v="Self-Pay"/>
    <n v="4614.34"/>
    <n v="2848.25"/>
    <n v="0.35"/>
    <x v="7"/>
    <x v="1"/>
    <n v="1766.0900000000001"/>
    <n v="79.646000000000186"/>
    <n v="1.7260539968879662E-2"/>
    <x v="0"/>
  </r>
  <r>
    <n v="516"/>
    <s v="Aetna"/>
    <n v="1029.8800000000001"/>
    <n v="887.23"/>
    <n v="0.25"/>
    <x v="7"/>
    <x v="0"/>
    <n v="142.65000000000009"/>
    <n v="269.30200000000002"/>
    <n v="0.26148871713209304"/>
    <x v="1"/>
  </r>
  <r>
    <n v="516"/>
    <s v="Aetna"/>
    <n v="3094.32"/>
    <n v="2726.39"/>
    <n v="0.35"/>
    <x v="7"/>
    <x v="0"/>
    <n v="367.93000000000029"/>
    <n v="869.79799999999977"/>
    <n v="0.28109503865146451"/>
    <x v="0"/>
  </r>
  <r>
    <n v="529"/>
    <s v="Blue Cross"/>
    <n v="1733.25"/>
    <n v="3882.66"/>
    <n v="0.35"/>
    <x v="6"/>
    <x v="0"/>
    <n v="-2149.41"/>
    <n v="2842.71"/>
    <n v="1.6401038511466897"/>
    <x v="1"/>
  </r>
  <r>
    <n v="519"/>
    <s v="Medicaid"/>
    <n v="2993.8"/>
    <n v="466.21"/>
    <n v="0.35"/>
    <x v="5"/>
    <x v="2"/>
    <n v="2527.59"/>
    <n v="-1330.07"/>
    <n v="-0.44427483465829376"/>
    <x v="0"/>
  </r>
  <r>
    <n v="552"/>
    <s v="United"/>
    <n v="3431.39"/>
    <n v="2723.15"/>
    <n v="0.4"/>
    <x v="9"/>
    <x v="0"/>
    <n v="708.23999999999978"/>
    <n v="664.31600000000026"/>
    <n v="0.19359967826449348"/>
    <x v="0"/>
  </r>
  <r>
    <n v="521"/>
    <s v="United"/>
    <n v="4233.84"/>
    <n v="1830.63"/>
    <n v="0.4"/>
    <x v="1"/>
    <x v="0"/>
    <n v="2403.21"/>
    <n v="-709.67399999999998"/>
    <n v="-0.16761946601666572"/>
    <x v="0"/>
  </r>
  <r>
    <n v="512"/>
    <s v="Blue Cross"/>
    <n v="1428.9"/>
    <n v="3485.75"/>
    <n v="0.4"/>
    <x v="8"/>
    <x v="0"/>
    <n v="-2056.85"/>
    <n v="2628.41"/>
    <n v="1.8394639232976413"/>
    <x v="1"/>
  </r>
  <r>
    <n v="521"/>
    <s v="Blue Cross"/>
    <n v="549.48"/>
    <n v="790.88"/>
    <n v="0.35"/>
    <x v="1"/>
    <x v="0"/>
    <n v="-241.39999999999998"/>
    <n v="461.19200000000001"/>
    <n v="0.83932445220936158"/>
    <x v="1"/>
  </r>
  <r>
    <n v="512"/>
    <s v="Blue Cross"/>
    <n v="1115.99"/>
    <n v="2801.24"/>
    <n v="0.35"/>
    <x v="8"/>
    <x v="0"/>
    <n v="-1685.2499999999998"/>
    <n v="2131.6459999999997"/>
    <n v="1.910094176471115"/>
    <x v="1"/>
  </r>
  <r>
    <n v="522"/>
    <s v="Self-Pay"/>
    <n v="4550.08"/>
    <n v="3368.65"/>
    <n v="0.4"/>
    <x v="3"/>
    <x v="1"/>
    <n v="1181.4299999999998"/>
    <n v="638.60200000000032"/>
    <n v="0.14034962022645764"/>
    <x v="0"/>
  </r>
  <r>
    <n v="521"/>
    <s v="Self-Pay"/>
    <n v="4432.51"/>
    <n v="3784"/>
    <n v="0.25"/>
    <x v="1"/>
    <x v="1"/>
    <n v="648.51000000000022"/>
    <n v="1124.4940000000001"/>
    <n v="0.25369237745656525"/>
    <x v="1"/>
  </r>
  <r>
    <n v="545"/>
    <s v="Cigna"/>
    <n v="3188.36"/>
    <n v="2764.67"/>
    <n v="0.35"/>
    <x v="2"/>
    <x v="0"/>
    <n v="423.69000000000005"/>
    <n v="851.654"/>
    <n v="0.2671135003575506"/>
    <x v="0"/>
  </r>
  <r>
    <n v="545"/>
    <s v="Cigna"/>
    <n v="3202.33"/>
    <n v="2038.98"/>
    <n v="0.25"/>
    <x v="2"/>
    <x v="0"/>
    <n v="1163.3499999999999"/>
    <n v="117.58200000000011"/>
    <n v="3.6717639968398046E-2"/>
    <x v="0"/>
  </r>
  <r>
    <n v="544"/>
    <s v="Blue Cross"/>
    <n v="3492.67"/>
    <n v="2509.6"/>
    <n v="0.25"/>
    <x v="0"/>
    <x v="0"/>
    <n v="983.07000000000016"/>
    <n v="413.99800000000005"/>
    <n v="0.11853338563334069"/>
    <x v="0"/>
  </r>
  <r>
    <n v="519"/>
    <s v="Medicaid"/>
    <n v="1289.17"/>
    <n v="3488.73"/>
    <n v="0.35"/>
    <x v="5"/>
    <x v="2"/>
    <n v="-2199.56"/>
    <n v="2715.2280000000001"/>
    <n v="2.1061830480076327"/>
    <x v="1"/>
  </r>
  <r>
    <n v="512"/>
    <s v="Aetna"/>
    <n v="4614.8500000000004"/>
    <n v="2325.38"/>
    <n v="0.35"/>
    <x v="8"/>
    <x v="0"/>
    <n v="2289.4700000000003"/>
    <n v="-443.5300000000002"/>
    <n v="-9.6109299327172104E-2"/>
    <x v="0"/>
  </r>
  <r>
    <n v="512"/>
    <s v="Self-Pay"/>
    <n v="2384.4699999999998"/>
    <n v="218.51"/>
    <n v="0.25"/>
    <x v="8"/>
    <x v="1"/>
    <n v="2165.96"/>
    <n v="-1212.1719999999998"/>
    <n v="-0.50836118718205714"/>
    <x v="0"/>
  </r>
  <r>
    <n v="519"/>
    <s v="Medicaid"/>
    <n v="2224.12"/>
    <n v="3730.7"/>
    <n v="0.25"/>
    <x v="5"/>
    <x v="2"/>
    <n v="-1506.58"/>
    <n v="2396.2280000000001"/>
    <n v="1.0773825153319065"/>
    <x v="1"/>
  </r>
  <r>
    <n v="529"/>
    <s v="Medicare"/>
    <n v="2835.13"/>
    <n v="2789.15"/>
    <n v="0.4"/>
    <x v="6"/>
    <x v="2"/>
    <n v="45.980000000000018"/>
    <n v="1088.0720000000001"/>
    <n v="0.38378204879494066"/>
    <x v="0"/>
  </r>
  <r>
    <n v="544"/>
    <s v="Self-Pay"/>
    <n v="711.35"/>
    <n v="2738.4"/>
    <n v="0.4"/>
    <x v="0"/>
    <x v="1"/>
    <n v="-2027.0500000000002"/>
    <n v="2311.59"/>
    <n v="3.2495817811204049"/>
    <x v="1"/>
  </r>
  <r>
    <n v="529"/>
    <s v="Self-Pay"/>
    <n v="1248.28"/>
    <n v="941.13"/>
    <n v="0.35"/>
    <x v="6"/>
    <x v="1"/>
    <n v="307.14999999999998"/>
    <n v="192.16200000000003"/>
    <n v="0.15394142339859651"/>
    <x v="0"/>
  </r>
  <r>
    <n v="529"/>
    <s v="Cigna"/>
    <n v="3821.15"/>
    <n v="2669.65"/>
    <n v="0.4"/>
    <x v="6"/>
    <x v="0"/>
    <n v="1151.5"/>
    <n v="376.96000000000004"/>
    <n v="9.8650929693940306E-2"/>
    <x v="0"/>
  </r>
  <r>
    <n v="529"/>
    <s v="Aetna"/>
    <n v="872.59"/>
    <n v="1636.07"/>
    <n v="0.4"/>
    <x v="6"/>
    <x v="0"/>
    <n v="-763.4799999999999"/>
    <n v="1112.5160000000001"/>
    <n v="1.2749584570073"/>
    <x v="1"/>
  </r>
  <r>
    <n v="519"/>
    <s v="Aetna"/>
    <n v="3214.18"/>
    <n v="2639.81"/>
    <n v="0.4"/>
    <x v="5"/>
    <x v="0"/>
    <n v="574.36999999999989"/>
    <n v="711.30200000000013"/>
    <n v="0.22130123390724857"/>
    <x v="0"/>
  </r>
  <r>
    <n v="529"/>
    <s v="United"/>
    <n v="1604.07"/>
    <n v="515.71"/>
    <n v="0.4"/>
    <x v="6"/>
    <x v="0"/>
    <n v="1088.3599999999999"/>
    <n v="-446.73199999999986"/>
    <n v="-0.27849906799578567"/>
    <x v="0"/>
  </r>
  <r>
    <n v="545"/>
    <s v="United"/>
    <n v="2251.83"/>
    <n v="2665.6"/>
    <n v="0.25"/>
    <x v="2"/>
    <x v="0"/>
    <n v="-413.77"/>
    <n v="1314.502"/>
    <n v="0.58374832913674657"/>
    <x v="1"/>
  </r>
  <r>
    <n v="516"/>
    <s v="United"/>
    <n v="1799.12"/>
    <n v="3997.71"/>
    <n v="0.35"/>
    <x v="7"/>
    <x v="0"/>
    <n v="-2198.59"/>
    <n v="2918.2380000000003"/>
    <n v="1.6220363288718931"/>
    <x v="1"/>
  </r>
  <r>
    <n v="522"/>
    <s v="United"/>
    <n v="2100.5300000000002"/>
    <n v="288.02999999999997"/>
    <n v="0.4"/>
    <x v="3"/>
    <x v="0"/>
    <n v="1812.5000000000002"/>
    <n v="-972.28800000000001"/>
    <n v="-0.46287746425902032"/>
    <x v="0"/>
  </r>
  <r>
    <n v="512"/>
    <s v="Medicare"/>
    <n v="3735.71"/>
    <n v="3910.98"/>
    <n v="0.25"/>
    <x v="8"/>
    <x v="2"/>
    <n v="-175.26999999999998"/>
    <n v="1669.5540000000001"/>
    <n v="0.44691745344258521"/>
    <x v="1"/>
  </r>
  <r>
    <n v="512"/>
    <s v="Medicare"/>
    <n v="1837.05"/>
    <n v="1686.94"/>
    <n v="0.25"/>
    <x v="8"/>
    <x v="2"/>
    <n v="150.1099999999999"/>
    <n v="584.71"/>
    <n v="0.31828747176179201"/>
    <x v="1"/>
  </r>
  <r>
    <n v="522"/>
    <s v="Self-Pay"/>
    <n v="3048.82"/>
    <n v="3495.94"/>
    <n v="0.25"/>
    <x v="3"/>
    <x v="1"/>
    <n v="-447.11999999999989"/>
    <n v="1666.6479999999999"/>
    <n v="0.54665345937116649"/>
    <x v="1"/>
  </r>
  <r>
    <n v="519"/>
    <s v="Blue Cross"/>
    <n v="2642.23"/>
    <n v="3151.3"/>
    <n v="0.4"/>
    <x v="5"/>
    <x v="0"/>
    <n v="-509.07000000000016"/>
    <n v="1565.9620000000002"/>
    <n v="0.59266680039209307"/>
    <x v="1"/>
  </r>
  <r>
    <n v="521"/>
    <s v="Cigna"/>
    <n v="3486.52"/>
    <n v="2311.36"/>
    <n v="0.4"/>
    <x v="1"/>
    <x v="0"/>
    <n v="1175.1599999999999"/>
    <n v="219.44800000000032"/>
    <n v="6.2941844590021084E-2"/>
    <x v="0"/>
  </r>
  <r>
    <n v="519"/>
    <s v="Cigna"/>
    <n v="4715.7299999999996"/>
    <n v="2979.95"/>
    <n v="0.35"/>
    <x v="5"/>
    <x v="0"/>
    <n v="1735.7799999999997"/>
    <n v="150.51200000000017"/>
    <n v="3.1917009667644283E-2"/>
    <x v="0"/>
  </r>
  <r>
    <n v="512"/>
    <s v="United"/>
    <n v="3796.57"/>
    <n v="3526.21"/>
    <n v="0.4"/>
    <x v="8"/>
    <x v="0"/>
    <n v="270.36000000000013"/>
    <n v="1248.268"/>
    <n v="0.32878835369820653"/>
    <x v="0"/>
  </r>
  <r>
    <n v="512"/>
    <s v="Self-Pay"/>
    <n v="1467.23"/>
    <n v="1676.15"/>
    <n v="0.4"/>
    <x v="8"/>
    <x v="1"/>
    <n v="-208.92000000000007"/>
    <n v="795.81200000000013"/>
    <n v="0.54239076354763749"/>
    <x v="1"/>
  </r>
  <r>
    <n v="522"/>
    <s v="Medicaid"/>
    <n v="640.32000000000005"/>
    <n v="1375.43"/>
    <n v="0.25"/>
    <x v="3"/>
    <x v="2"/>
    <n v="-735.11"/>
    <n v="991.23800000000006"/>
    <n v="1.5480353573213392"/>
    <x v="1"/>
  </r>
  <r>
    <n v="529"/>
    <s v="Blue Cross"/>
    <n v="1680.19"/>
    <n v="2703.61"/>
    <n v="0.35"/>
    <x v="6"/>
    <x v="0"/>
    <n v="-1023.4200000000001"/>
    <n v="1695.4960000000001"/>
    <n v="1.0091096840238307"/>
    <x v="1"/>
  </r>
  <r>
    <n v="519"/>
    <s v="Self-Pay"/>
    <n v="3177.85"/>
    <n v="3250.6"/>
    <n v="0.4"/>
    <x v="5"/>
    <x v="1"/>
    <n v="-72.75"/>
    <n v="1343.89"/>
    <n v="0.42289283635162145"/>
    <x v="1"/>
  </r>
  <r>
    <n v="552"/>
    <s v="Blue Cross"/>
    <n v="731.42"/>
    <n v="3072.91"/>
    <n v="0.4"/>
    <x v="9"/>
    <x v="0"/>
    <n v="-2341.4899999999998"/>
    <n v="2634.058"/>
    <n v="3.6012933745317328"/>
    <x v="1"/>
  </r>
  <r>
    <n v="522"/>
    <s v="Blue Cross"/>
    <n v="2733.65"/>
    <n v="3211.47"/>
    <n v="0.25"/>
    <x v="3"/>
    <x v="0"/>
    <n v="-477.81999999999971"/>
    <n v="1571.2799999999997"/>
    <n v="0.57479194483565921"/>
    <x v="1"/>
  </r>
  <r>
    <n v="545"/>
    <s v="Blue Cross"/>
    <n v="3185.79"/>
    <n v="1798.77"/>
    <n v="0.25"/>
    <x v="2"/>
    <x v="0"/>
    <n v="1387.02"/>
    <n v="-112.70399999999995"/>
    <n v="-3.537709641878465E-2"/>
    <x v="0"/>
  </r>
  <r>
    <n v="512"/>
    <s v="Self-Pay"/>
    <n v="2004.1"/>
    <n v="3289.55"/>
    <n v="0.4"/>
    <x v="8"/>
    <x v="1"/>
    <n v="-1285.4500000000003"/>
    <n v="2087.09"/>
    <n v="1.0414101092759844"/>
    <x v="1"/>
  </r>
  <r>
    <n v="522"/>
    <s v="United"/>
    <n v="3969.1"/>
    <n v="568.82000000000005"/>
    <n v="0.35"/>
    <x v="3"/>
    <x v="0"/>
    <n v="3400.2799999999997"/>
    <n v="-1812.6399999999999"/>
    <n v="-0.45668791413670601"/>
    <x v="0"/>
  </r>
  <r>
    <n v="519"/>
    <s v="Cigna"/>
    <n v="979.69"/>
    <n v="2223.5100000000002"/>
    <n v="0.35"/>
    <x v="5"/>
    <x v="0"/>
    <n v="-1243.8200000000002"/>
    <n v="1635.6960000000004"/>
    <n v="1.6696056915963216"/>
    <x v="1"/>
  </r>
  <r>
    <n v="512"/>
    <s v="Cigna"/>
    <n v="838.12"/>
    <n v="122.46"/>
    <n v="0.25"/>
    <x v="8"/>
    <x v="0"/>
    <n v="715.66"/>
    <n v="-380.41199999999998"/>
    <n v="-0.45388727151243258"/>
    <x v="0"/>
  </r>
  <r>
    <n v="521"/>
    <s v="United"/>
    <n v="3776.85"/>
    <n v="1365.88"/>
    <n v="0.25"/>
    <x v="1"/>
    <x v="0"/>
    <n v="2410.9699999999998"/>
    <n v="-900.22999999999956"/>
    <n v="-0.23835471358407126"/>
    <x v="0"/>
  </r>
  <r>
    <n v="522"/>
    <s v="Blue Cross"/>
    <n v="2729.71"/>
    <n v="1529.2"/>
    <n v="0.4"/>
    <x v="3"/>
    <x v="0"/>
    <n v="1200.51"/>
    <n v="-108.62599999999998"/>
    <n v="-3.979397078810569E-2"/>
    <x v="0"/>
  </r>
  <r>
    <n v="544"/>
    <s v="Medicaid"/>
    <n v="3597.81"/>
    <n v="1645.07"/>
    <n v="0.25"/>
    <x v="0"/>
    <x v="2"/>
    <n v="1952.74"/>
    <n v="-513.61599999999976"/>
    <n v="-0.14275795553406093"/>
    <x v="0"/>
  </r>
  <r>
    <n v="512"/>
    <s v="Aetna"/>
    <n v="2456.7199999999998"/>
    <n v="2812.32"/>
    <n v="0.4"/>
    <x v="8"/>
    <x v="0"/>
    <n v="-355.60000000000036"/>
    <n v="1338.2880000000002"/>
    <n v="0.5447458399817644"/>
    <x v="1"/>
  </r>
  <r>
    <n v="519"/>
    <s v="Self-Pay"/>
    <n v="1608.81"/>
    <n v="1615.38"/>
    <n v="0.35"/>
    <x v="5"/>
    <x v="1"/>
    <n v="-6.5700000000001637"/>
    <n v="650.09400000000016"/>
    <n v="0.40408376377571009"/>
    <x v="1"/>
  </r>
  <r>
    <n v="516"/>
    <s v="Aetna"/>
    <n v="4185.96"/>
    <n v="1849.91"/>
    <n v="0.35"/>
    <x v="7"/>
    <x v="0"/>
    <n v="2336.0500000000002"/>
    <n v="-661.66599999999994"/>
    <n v="-0.15806792229261626"/>
    <x v="0"/>
  </r>
  <r>
    <n v="552"/>
    <s v="United"/>
    <n v="4097.37"/>
    <n v="1026.42"/>
    <n v="0.4"/>
    <x v="9"/>
    <x v="0"/>
    <n v="3070.95"/>
    <n v="-1432.002"/>
    <n v="-0.34949296744008962"/>
    <x v="0"/>
  </r>
  <r>
    <n v="561"/>
    <s v="Medicaid"/>
    <n v="3626.13"/>
    <n v="1555.68"/>
    <n v="0.25"/>
    <x v="4"/>
    <x v="2"/>
    <n v="2070.4499999999998"/>
    <n v="-619.99799999999982"/>
    <n v="-0.17098063224429344"/>
    <x v="0"/>
  </r>
  <r>
    <n v="529"/>
    <s v="Self-Pay"/>
    <n v="1724.65"/>
    <n v="986.35"/>
    <n v="0.35"/>
    <x v="6"/>
    <x v="1"/>
    <n v="738.30000000000007"/>
    <n v="-48.439999999999941"/>
    <n v="-2.808685820311364E-2"/>
    <x v="0"/>
  </r>
  <r>
    <n v="561"/>
    <s v="United"/>
    <n v="3156.04"/>
    <n v="385.46"/>
    <n v="0.25"/>
    <x v="4"/>
    <x v="0"/>
    <n v="2770.58"/>
    <n v="-1508.1639999999998"/>
    <n v="-0.47786593325813354"/>
    <x v="0"/>
  </r>
  <r>
    <n v="519"/>
    <s v="Blue Cross"/>
    <n v="2124.38"/>
    <n v="2453.4499999999998"/>
    <n v="0.35"/>
    <x v="5"/>
    <x v="0"/>
    <n v="-329.06999999999971"/>
    <n v="1178.8219999999999"/>
    <n v="0.55490166542708919"/>
    <x v="1"/>
  </r>
  <r>
    <n v="545"/>
    <s v="Cigna"/>
    <n v="912.12"/>
    <n v="2706.03"/>
    <n v="0.4"/>
    <x v="2"/>
    <x v="0"/>
    <n v="-1793.9100000000003"/>
    <n v="2158.7580000000003"/>
    <n v="2.3667477963425867"/>
    <x v="1"/>
  </r>
  <r>
    <n v="545"/>
    <s v="Aetna"/>
    <n v="4627.91"/>
    <n v="2516.0100000000002"/>
    <n v="0.4"/>
    <x v="2"/>
    <x v="0"/>
    <n v="2111.8999999999996"/>
    <n v="-260.73599999999942"/>
    <n v="-5.633990289353065E-2"/>
    <x v="0"/>
  </r>
  <r>
    <n v="516"/>
    <s v="Medicare"/>
    <n v="1115.68"/>
    <n v="1907.63"/>
    <n v="0.4"/>
    <x v="7"/>
    <x v="2"/>
    <n v="-791.95"/>
    <n v="1238.2220000000002"/>
    <n v="1.1098361537358383"/>
    <x v="1"/>
  </r>
  <r>
    <n v="529"/>
    <s v="Medicare"/>
    <n v="4776.07"/>
    <n v="1581.16"/>
    <n v="0.35"/>
    <x v="6"/>
    <x v="2"/>
    <n v="3194.91"/>
    <n v="-1284.4819999999997"/>
    <n v="-0.26894120061054377"/>
    <x v="0"/>
  </r>
  <r>
    <n v="544"/>
    <s v="Medicaid"/>
    <n v="2507.0300000000002"/>
    <n v="3467"/>
    <n v="0.25"/>
    <x v="0"/>
    <x v="2"/>
    <n v="-959.9699999999998"/>
    <n v="1962.7819999999999"/>
    <n v="0.78291125355500324"/>
    <x v="1"/>
  </r>
  <r>
    <n v="516"/>
    <s v="Blue Cross"/>
    <n v="1333.1"/>
    <n v="2124.42"/>
    <n v="0.25"/>
    <x v="7"/>
    <x v="0"/>
    <n v="-791.32000000000016"/>
    <n v="1324.5600000000002"/>
    <n v="0.99359387892881279"/>
    <x v="1"/>
  </r>
  <r>
    <n v="561"/>
    <s v="Aetna"/>
    <n v="2938.55"/>
    <n v="1968.81"/>
    <n v="0.25"/>
    <x v="4"/>
    <x v="0"/>
    <n v="969.74000000000024"/>
    <n v="205.67999999999984"/>
    <n v="6.9993704378009503E-2"/>
    <x v="0"/>
  </r>
  <r>
    <n v="516"/>
    <s v="Blue Cross"/>
    <n v="4428.26"/>
    <n v="200"/>
    <n v="0.35"/>
    <x v="7"/>
    <x v="0"/>
    <n v="4228.26"/>
    <n v="-2456.9560000000001"/>
    <n v="-0.55483553359558835"/>
    <x v="0"/>
  </r>
  <r>
    <n v="561"/>
    <s v="Aetna"/>
    <n v="3795.01"/>
    <n v="1430.87"/>
    <n v="0.35"/>
    <x v="4"/>
    <x v="0"/>
    <n v="2364.1400000000003"/>
    <n v="-846.13599999999997"/>
    <n v="-0.22296015030263422"/>
    <x v="0"/>
  </r>
  <r>
    <n v="512"/>
    <s v="Medicaid"/>
    <n v="4129.53"/>
    <n v="1582.76"/>
    <n v="0.35"/>
    <x v="8"/>
    <x v="2"/>
    <n v="2546.7699999999995"/>
    <n v="-894.95799999999986"/>
    <n v="-0.21672151552355834"/>
    <x v="0"/>
  </r>
  <r>
    <n v="545"/>
    <s v="Medicaid"/>
    <n v="3464.53"/>
    <n v="1655.41"/>
    <n v="0.35"/>
    <x v="2"/>
    <x v="2"/>
    <n v="1809.1200000000001"/>
    <n v="-423.30799999999977"/>
    <n v="-0.12218338418198132"/>
    <x v="0"/>
  </r>
  <r>
    <n v="512"/>
    <s v="Medicare"/>
    <n v="3615.24"/>
    <n v="2362.67"/>
    <n v="0.35"/>
    <x v="8"/>
    <x v="2"/>
    <n v="1252.5699999999997"/>
    <n v="193.52600000000029"/>
    <n v="5.3530609309478845E-2"/>
    <x v="0"/>
  </r>
  <r>
    <n v="552"/>
    <s v="Blue Cross"/>
    <n v="4321.38"/>
    <n v="2181.0500000000002"/>
    <n v="0.25"/>
    <x v="9"/>
    <x v="0"/>
    <n v="2140.33"/>
    <n v="-411.77799999999979"/>
    <n v="-9.5288542086092817E-2"/>
    <x v="0"/>
  </r>
  <r>
    <n v="529"/>
    <s v="Self-Pay"/>
    <n v="1623.51"/>
    <n v="2470.83"/>
    <n v="0.35"/>
    <x v="6"/>
    <x v="1"/>
    <n v="-847.31999999999994"/>
    <n v="1496.7239999999999"/>
    <n v="0.92190624018330647"/>
    <x v="1"/>
  </r>
  <r>
    <n v="544"/>
    <s v="Medicare"/>
    <n v="2702.41"/>
    <n v="3083.04"/>
    <n v="0.35"/>
    <x v="0"/>
    <x v="2"/>
    <n v="-380.63000000000011"/>
    <n v="1461.5940000000001"/>
    <n v="0.54084835387672492"/>
    <x v="1"/>
  </r>
  <r>
    <n v="561"/>
    <s v="Blue Cross"/>
    <n v="1495.44"/>
    <n v="3270.64"/>
    <n v="0.25"/>
    <x v="4"/>
    <x v="0"/>
    <n v="-1775.1999999999998"/>
    <n v="2373.3759999999997"/>
    <n v="1.5870753758091263"/>
    <x v="1"/>
  </r>
  <r>
    <n v="544"/>
    <s v="Medicare"/>
    <n v="4944.51"/>
    <n v="2900.68"/>
    <n v="0.35"/>
    <x v="0"/>
    <x v="2"/>
    <n v="2043.8300000000004"/>
    <n v="-66.026000000000295"/>
    <n v="-1.3353395988682456E-2"/>
    <x v="0"/>
  </r>
  <r>
    <n v="561"/>
    <s v="Self-Pay"/>
    <n v="4748.2700000000004"/>
    <n v="3826.54"/>
    <n v="0.25"/>
    <x v="4"/>
    <x v="1"/>
    <n v="921.73000000000047"/>
    <n v="977.57799999999997"/>
    <n v="0.20588087872003907"/>
    <x v="0"/>
  </r>
  <r>
    <n v="519"/>
    <s v="Cigna"/>
    <n v="677.42"/>
    <n v="171.11"/>
    <n v="0.25"/>
    <x v="5"/>
    <x v="0"/>
    <n v="506.30999999999995"/>
    <n v="-235.34199999999993"/>
    <n v="-0.34740928818163019"/>
    <x v="0"/>
  </r>
  <r>
    <n v="516"/>
    <s v="Cigna"/>
    <n v="3675.09"/>
    <n v="863.53"/>
    <n v="0.4"/>
    <x v="7"/>
    <x v="0"/>
    <n v="2811.5600000000004"/>
    <n v="-1341.5240000000001"/>
    <n v="-0.36503160466818502"/>
    <x v="0"/>
  </r>
  <r>
    <n v="552"/>
    <s v="Cigna"/>
    <n v="4663.62"/>
    <n v="129.5"/>
    <n v="0.4"/>
    <x v="9"/>
    <x v="0"/>
    <n v="4534.12"/>
    <n v="-2668.672"/>
    <n v="-0.57223187137888598"/>
    <x v="0"/>
  </r>
  <r>
    <n v="545"/>
    <s v="Cigna"/>
    <n v="1312.59"/>
    <n v="2625.15"/>
    <n v="0.4"/>
    <x v="2"/>
    <x v="0"/>
    <n v="-1312.5600000000002"/>
    <n v="1837.596"/>
    <n v="1.3999771444243825"/>
    <x v="1"/>
  </r>
  <r>
    <n v="561"/>
    <s v="United"/>
    <n v="3055.75"/>
    <n v="3602.32"/>
    <n v="0.4"/>
    <x v="4"/>
    <x v="0"/>
    <n v="-546.57000000000016"/>
    <n v="1768.8700000000001"/>
    <n v="0.57886607215904451"/>
    <x v="1"/>
  </r>
  <r>
    <n v="544"/>
    <s v="Aetna"/>
    <n v="4619.7"/>
    <n v="1049.58"/>
    <n v="0.35"/>
    <x v="0"/>
    <x v="0"/>
    <n v="3570.12"/>
    <n v="-1722.2399999999998"/>
    <n v="-0.37280342879407752"/>
    <x v="0"/>
  </r>
  <r>
    <n v="552"/>
    <s v="United"/>
    <n v="652.76"/>
    <n v="3715.43"/>
    <n v="0.4"/>
    <x v="9"/>
    <x v="0"/>
    <n v="-3062.67"/>
    <n v="3323.7739999999999"/>
    <n v="5.0918775660273301"/>
    <x v="1"/>
  </r>
  <r>
    <n v="521"/>
    <s v="United"/>
    <n v="3638.39"/>
    <n v="335.04"/>
    <n v="0.25"/>
    <x v="1"/>
    <x v="0"/>
    <n v="3303.35"/>
    <n v="-1847.9939999999997"/>
    <n v="-0.50791531419116687"/>
    <x v="0"/>
  </r>
  <r>
    <n v="521"/>
    <s v="United"/>
    <n v="1838.07"/>
    <n v="3744.3"/>
    <n v="0.35"/>
    <x v="1"/>
    <x v="0"/>
    <n v="-1906.2300000000002"/>
    <n v="2641.4580000000005"/>
    <n v="1.4370823744471106"/>
    <x v="1"/>
  </r>
  <r>
    <n v="512"/>
    <s v="Cigna"/>
    <n v="4659.78"/>
    <n v="1471.33"/>
    <n v="0.4"/>
    <x v="8"/>
    <x v="0"/>
    <n v="3188.45"/>
    <n v="-1324.538"/>
    <n v="-0.28424904180025667"/>
    <x v="0"/>
  </r>
  <r>
    <n v="545"/>
    <s v="Self-Pay"/>
    <n v="4869.76"/>
    <n v="495.54"/>
    <n v="0.25"/>
    <x v="2"/>
    <x v="1"/>
    <n v="4374.22"/>
    <n v="-2426.3160000000003"/>
    <n v="-0.49824139177290055"/>
    <x v="0"/>
  </r>
  <r>
    <n v="519"/>
    <s v="Medicaid"/>
    <n v="4749.2"/>
    <n v="1994.9"/>
    <n v="0.35"/>
    <x v="5"/>
    <x v="2"/>
    <n v="2754.2999999999997"/>
    <n v="-854.61999999999989"/>
    <n v="-0.17995030742019708"/>
    <x v="0"/>
  </r>
  <r>
    <n v="544"/>
    <s v="Medicaid"/>
    <n v="2633.96"/>
    <n v="1101.43"/>
    <n v="0.35"/>
    <x v="0"/>
    <x v="2"/>
    <n v="1532.53"/>
    <n v="-478.94599999999991"/>
    <n v="-0.1818349557320536"/>
    <x v="0"/>
  </r>
  <r>
    <n v="516"/>
    <s v="Aetna"/>
    <n v="4379.1899999999996"/>
    <n v="1211"/>
    <n v="0.4"/>
    <x v="7"/>
    <x v="0"/>
    <n v="3168.1899999999996"/>
    <n v="-1416.5139999999997"/>
    <n v="-0.32346484167163331"/>
    <x v="0"/>
  </r>
  <r>
    <n v="516"/>
    <s v="Cigna"/>
    <n v="4300.47"/>
    <n v="1298.43"/>
    <n v="0.35"/>
    <x v="7"/>
    <x v="0"/>
    <n v="3002.04"/>
    <n v="-1281.8520000000001"/>
    <n v="-0.29807253625766489"/>
    <x v="0"/>
  </r>
  <r>
    <n v="544"/>
    <s v="Cigna"/>
    <n v="1935.95"/>
    <n v="3231.8"/>
    <n v="0.25"/>
    <x v="0"/>
    <x v="0"/>
    <n v="-1295.8500000000001"/>
    <n v="2070.2300000000005"/>
    <n v="1.0693612954880036"/>
    <x v="1"/>
  </r>
  <r>
    <n v="529"/>
    <s v="Cigna"/>
    <n v="4230.12"/>
    <n v="2202.73"/>
    <n v="0.35"/>
    <x v="6"/>
    <x v="0"/>
    <n v="2027.3899999999999"/>
    <n v="-335.34199999999964"/>
    <n v="-7.9274819626866291E-2"/>
    <x v="0"/>
  </r>
  <r>
    <n v="519"/>
    <s v="Medicare"/>
    <n v="666.53"/>
    <n v="1314.1"/>
    <n v="0.25"/>
    <x v="5"/>
    <x v="2"/>
    <n v="-647.56999999999994"/>
    <n v="914.18200000000002"/>
    <n v="1.371554168604564"/>
    <x v="1"/>
  </r>
  <r>
    <n v="552"/>
    <s v="Blue Cross"/>
    <n v="3183.21"/>
    <n v="2480.3000000000002"/>
    <n v="0.35"/>
    <x v="9"/>
    <x v="0"/>
    <n v="702.90999999999985"/>
    <n v="570.37400000000025"/>
    <n v="0.17918202066467503"/>
    <x v="0"/>
  </r>
  <r>
    <n v="561"/>
    <s v="Medicare"/>
    <n v="1535.04"/>
    <n v="2892.99"/>
    <n v="0.4"/>
    <x v="4"/>
    <x v="2"/>
    <n v="-1357.9499999999998"/>
    <n v="1971.9659999999999"/>
    <n v="1.28463492808005"/>
    <x v="1"/>
  </r>
  <r>
    <n v="529"/>
    <s v="Blue Cross"/>
    <n v="1042.55"/>
    <n v="1163.23"/>
    <n v="0.25"/>
    <x v="6"/>
    <x v="0"/>
    <n v="-120.68000000000006"/>
    <n v="537.70000000000005"/>
    <n v="0.51575464006522476"/>
    <x v="1"/>
  </r>
  <r>
    <n v="561"/>
    <s v="Cigna"/>
    <n v="846.29"/>
    <n v="1712.84"/>
    <n v="0.35"/>
    <x v="4"/>
    <x v="0"/>
    <n v="-866.55"/>
    <n v="1205.066"/>
    <n v="1.4239397842347188"/>
    <x v="1"/>
  </r>
  <r>
    <n v="561"/>
    <s v="Cigna"/>
    <n v="3633.3"/>
    <n v="575.36"/>
    <n v="0.35"/>
    <x v="4"/>
    <x v="0"/>
    <n v="3057.94"/>
    <n v="-1604.62"/>
    <n v="-0.44164258387691624"/>
    <x v="0"/>
  </r>
  <r>
    <n v="529"/>
    <s v="Medicare"/>
    <n v="2029.44"/>
    <n v="806.48"/>
    <n v="0.35"/>
    <x v="6"/>
    <x v="2"/>
    <n v="1222.96"/>
    <n v="-411.18399999999997"/>
    <n v="-0.20260958688111003"/>
    <x v="0"/>
  </r>
  <r>
    <n v="512"/>
    <s v="Medicare"/>
    <n v="3761.45"/>
    <n v="2756.36"/>
    <n v="0.25"/>
    <x v="8"/>
    <x v="2"/>
    <n v="1005.0899999999997"/>
    <n v="499.49000000000024"/>
    <n v="0.13279187547355414"/>
    <x v="0"/>
  </r>
  <r>
    <n v="521"/>
    <s v="Blue Cross"/>
    <n v="794.1"/>
    <n v="807.61"/>
    <n v="0.25"/>
    <x v="1"/>
    <x v="0"/>
    <n v="-13.509999999999991"/>
    <n v="331.15000000000003"/>
    <n v="0.41701297065860726"/>
    <x v="1"/>
  </r>
  <r>
    <n v="561"/>
    <s v="Medicaid"/>
    <n v="1918.81"/>
    <n v="2148.14"/>
    <n v="0.25"/>
    <x v="4"/>
    <x v="2"/>
    <n v="-229.32999999999993"/>
    <n v="996.85400000000004"/>
    <n v="0.51951678383998423"/>
    <x v="1"/>
  </r>
  <r>
    <n v="529"/>
    <s v="Blue Cross"/>
    <n v="2927.71"/>
    <n v="2865.28"/>
    <n v="0.4"/>
    <x v="6"/>
    <x v="0"/>
    <n v="62.429999999999836"/>
    <n v="1108.6540000000002"/>
    <n v="0.37867616669683823"/>
    <x v="0"/>
  </r>
  <r>
    <n v="529"/>
    <s v="Medicare"/>
    <n v="4058.25"/>
    <n v="516.82000000000005"/>
    <n v="0.4"/>
    <x v="6"/>
    <x v="2"/>
    <n v="3541.43"/>
    <n v="-1918.1299999999997"/>
    <n v="-0.47264954105833784"/>
    <x v="0"/>
  </r>
  <r>
    <n v="522"/>
    <s v="Self-Pay"/>
    <n v="1934.39"/>
    <n v="2312.52"/>
    <n v="0.25"/>
    <x v="3"/>
    <x v="1"/>
    <n v="-378.12999999999988"/>
    <n v="1151.886"/>
    <n v="0.5954776441151991"/>
    <x v="1"/>
  </r>
  <r>
    <n v="512"/>
    <s v="Medicare"/>
    <n v="3316.51"/>
    <n v="1100.5899999999999"/>
    <n v="0.35"/>
    <x v="8"/>
    <x v="2"/>
    <n v="2215.92"/>
    <n v="-889.31600000000003"/>
    <n v="-0.2681481436811588"/>
    <x v="0"/>
  </r>
  <r>
    <n v="545"/>
    <s v="Self-Pay"/>
    <n v="4486.8999999999996"/>
    <n v="3855.41"/>
    <n v="0.4"/>
    <x v="2"/>
    <x v="1"/>
    <n v="631.48999999999978"/>
    <n v="1163.27"/>
    <n v="0.25925917671443538"/>
    <x v="0"/>
  </r>
  <r>
    <n v="522"/>
    <s v="Aetna"/>
    <n v="3271.38"/>
    <n v="1985.83"/>
    <n v="0.25"/>
    <x v="3"/>
    <x v="0"/>
    <n v="1285.5500000000002"/>
    <n v="23.001999999999953"/>
    <n v="7.0312834339024974E-3"/>
    <x v="0"/>
  </r>
  <r>
    <n v="522"/>
    <s v="Medicare"/>
    <n v="1548.32"/>
    <n v="3243.37"/>
    <n v="0.35"/>
    <x v="3"/>
    <x v="2"/>
    <n v="-1695.05"/>
    <n v="2314.3779999999997"/>
    <n v="1.4947672315800351"/>
    <x v="1"/>
  </r>
  <r>
    <n v="544"/>
    <s v="Aetna"/>
    <n v="609.79999999999995"/>
    <n v="2245.88"/>
    <n v="0.4"/>
    <x v="0"/>
    <x v="0"/>
    <n v="-1636.0800000000002"/>
    <n v="1880.0000000000002"/>
    <n v="3.0829780255821588"/>
    <x v="1"/>
  </r>
  <r>
    <n v="521"/>
    <s v="Medicaid"/>
    <n v="4415.4399999999996"/>
    <n v="269.31"/>
    <n v="0.35"/>
    <x v="1"/>
    <x v="2"/>
    <n v="4146.1299999999992"/>
    <n v="-2379.9539999999997"/>
    <n v="-0.53900721105937344"/>
    <x v="0"/>
  </r>
  <r>
    <n v="529"/>
    <s v="Blue Cross"/>
    <n v="595.71"/>
    <n v="2569.29"/>
    <n v="0.35"/>
    <x v="6"/>
    <x v="0"/>
    <n v="-1973.58"/>
    <n v="2211.864"/>
    <n v="3.7129878632220374"/>
    <x v="1"/>
  </r>
  <r>
    <n v="521"/>
    <s v="Self-Pay"/>
    <n v="4436.16"/>
    <n v="3810.47"/>
    <n v="0.35"/>
    <x v="1"/>
    <x v="1"/>
    <n v="625.69000000000005"/>
    <n v="1148.7739999999999"/>
    <n v="0.25895684556012405"/>
    <x v="0"/>
  </r>
  <r>
    <n v="519"/>
    <s v="Blue Cross"/>
    <n v="2880.22"/>
    <n v="2446.29"/>
    <n v="0.35"/>
    <x v="5"/>
    <x v="0"/>
    <n v="433.92999999999984"/>
    <n v="718.15800000000013"/>
    <n v="0.249341369756477"/>
    <x v="0"/>
  </r>
  <r>
    <n v="544"/>
    <s v="Aetna"/>
    <n v="4725.8"/>
    <n v="3294.84"/>
    <n v="0.4"/>
    <x v="0"/>
    <x v="0"/>
    <n v="1430.96"/>
    <n v="459.36000000000013"/>
    <n v="9.7202590037665598E-2"/>
    <x v="0"/>
  </r>
  <r>
    <n v="545"/>
    <s v="Self-Pay"/>
    <n v="4094.52"/>
    <n v="3548.41"/>
    <n v="0.4"/>
    <x v="2"/>
    <x v="1"/>
    <n v="546.11000000000013"/>
    <n v="1091.6979999999999"/>
    <n v="0.26662417084298035"/>
    <x v="0"/>
  </r>
  <r>
    <n v="521"/>
    <s v="Blue Cross"/>
    <n v="4990.7"/>
    <n v="989.51"/>
    <n v="0.4"/>
    <x v="1"/>
    <x v="0"/>
    <n v="4001.1899999999996"/>
    <n v="-2004.9099999999996"/>
    <n v="-0.40172921634239678"/>
    <x v="0"/>
  </r>
  <r>
    <n v="516"/>
    <s v="Medicare"/>
    <n v="2078.1999999999998"/>
    <n v="926.97"/>
    <n v="0.25"/>
    <x v="7"/>
    <x v="2"/>
    <n v="1151.2299999999998"/>
    <n v="-319.94999999999982"/>
    <n v="-0.15395534597247612"/>
    <x v="0"/>
  </r>
  <r>
    <n v="561"/>
    <s v="Cigna"/>
    <n v="3952.35"/>
    <n v="2482.83"/>
    <n v="0.4"/>
    <x v="4"/>
    <x v="0"/>
    <n v="1469.52"/>
    <n v="111.42000000000007"/>
    <n v="2.8190823181145415E-2"/>
    <x v="0"/>
  </r>
  <r>
    <n v="519"/>
    <s v="Aetna"/>
    <n v="2308.69"/>
    <n v="1703.01"/>
    <n v="0.35"/>
    <x v="5"/>
    <x v="0"/>
    <n v="605.68000000000006"/>
    <n v="317.79600000000005"/>
    <n v="0.1376520884137758"/>
    <x v="0"/>
  </r>
  <r>
    <n v="512"/>
    <s v="Blue Cross"/>
    <n v="2659.44"/>
    <n v="3375.46"/>
    <n v="0.4"/>
    <x v="8"/>
    <x v="0"/>
    <n v="-716.02"/>
    <n v="1779.796"/>
    <n v="0.66923713262942575"/>
    <x v="1"/>
  </r>
  <r>
    <n v="545"/>
    <s v="Aetna"/>
    <n v="3323.77"/>
    <n v="3610.09"/>
    <n v="0.35"/>
    <x v="2"/>
    <x v="0"/>
    <n v="-286.32000000000016"/>
    <n v="1615.8280000000002"/>
    <n v="0.48614314468209296"/>
    <x v="1"/>
  </r>
  <r>
    <n v="519"/>
    <s v="United"/>
    <n v="4431.55"/>
    <n v="1478.34"/>
    <n v="0.25"/>
    <x v="5"/>
    <x v="0"/>
    <n v="2953.21"/>
    <n v="-1180.5899999999999"/>
    <n v="-0.26640565941939048"/>
    <x v="0"/>
  </r>
  <r>
    <n v="561"/>
    <s v="Aetna"/>
    <n v="4928.38"/>
    <n v="1023.8"/>
    <n v="0.35"/>
    <x v="4"/>
    <x v="0"/>
    <n v="3904.58"/>
    <n v="-1933.2279999999998"/>
    <n v="-0.3922643951967989"/>
    <x v="0"/>
  </r>
  <r>
    <n v="544"/>
    <s v="Self-Pay"/>
    <n v="3957.23"/>
    <n v="3144.05"/>
    <n v="0.35"/>
    <x v="0"/>
    <x v="1"/>
    <n v="813.17999999999984"/>
    <n v="769.71200000000044"/>
    <n v="0.19450777437753186"/>
    <x v="0"/>
  </r>
  <r>
    <n v="561"/>
    <s v="United"/>
    <n v="2379.9499999999998"/>
    <n v="1171.74"/>
    <n v="0.35"/>
    <x v="4"/>
    <x v="0"/>
    <n v="1208.2099999999998"/>
    <n v="-256.22999999999979"/>
    <n v="-0.10766192567070729"/>
    <x v="0"/>
  </r>
  <r>
    <n v="522"/>
    <s v="Self-Pay"/>
    <n v="2396.11"/>
    <n v="3308.2"/>
    <n v="0.25"/>
    <x v="3"/>
    <x v="1"/>
    <n v="-912.08999999999969"/>
    <n v="1870.5339999999999"/>
    <n v="0.78065447746555872"/>
    <x v="1"/>
  </r>
  <r>
    <n v="561"/>
    <s v="Cigna"/>
    <n v="3819.12"/>
    <n v="1752.58"/>
    <n v="0.4"/>
    <x v="4"/>
    <x v="0"/>
    <n v="2066.54"/>
    <n v="-538.89199999999983"/>
    <n v="-0.14110370975512679"/>
    <x v="0"/>
  </r>
  <r>
    <n v="522"/>
    <s v="United"/>
    <n v="1574.5"/>
    <n v="2703.44"/>
    <n v="0.4"/>
    <x v="3"/>
    <x v="0"/>
    <n v="-1128.94"/>
    <n v="1758.7400000000002"/>
    <n v="1.1170149253731345"/>
    <x v="1"/>
  </r>
  <r>
    <n v="544"/>
    <s v="Medicare"/>
    <n v="997.13"/>
    <n v="472.59"/>
    <n v="0.25"/>
    <x v="0"/>
    <x v="2"/>
    <n v="524.54"/>
    <n v="-125.68800000000005"/>
    <n v="-0.12604976281929142"/>
    <x v="0"/>
  </r>
  <r>
    <n v="552"/>
    <s v="Aetna"/>
    <n v="2095.8000000000002"/>
    <n v="2533.0500000000002"/>
    <n v="0.35"/>
    <x v="9"/>
    <x v="0"/>
    <n v="-437.25"/>
    <n v="1275.5700000000002"/>
    <n v="0.60863154881190951"/>
    <x v="1"/>
  </r>
  <r>
    <n v="522"/>
    <s v="Blue Cross"/>
    <n v="1792.58"/>
    <n v="1861.89"/>
    <n v="0.4"/>
    <x v="3"/>
    <x v="0"/>
    <n v="-69.310000000000173"/>
    <n v="786.3420000000001"/>
    <n v="0.43866494103470982"/>
    <x v="1"/>
  </r>
  <r>
    <n v="512"/>
    <s v="Medicaid"/>
    <n v="1833.39"/>
    <n v="2387.77"/>
    <n v="0.25"/>
    <x v="8"/>
    <x v="2"/>
    <n v="-554.37999999999988"/>
    <n v="1287.7359999999999"/>
    <n v="0.70237974462607511"/>
    <x v="1"/>
  </r>
  <r>
    <n v="561"/>
    <s v="Aetna"/>
    <n v="1551.23"/>
    <n v="755.26"/>
    <n v="0.4"/>
    <x v="4"/>
    <x v="0"/>
    <n v="795.97"/>
    <n v="-175.47799999999995"/>
    <n v="-0.11312184524538589"/>
    <x v="0"/>
  </r>
  <r>
    <n v="561"/>
    <s v="Aetna"/>
    <n v="689.42"/>
    <n v="2973.81"/>
    <n v="0.25"/>
    <x v="4"/>
    <x v="0"/>
    <n v="-2284.39"/>
    <n v="2560.1579999999999"/>
    <n v="3.7134954019320587"/>
    <x v="1"/>
  </r>
  <r>
    <n v="512"/>
    <s v="Cigna"/>
    <n v="580.42999999999995"/>
    <n v="3464.91"/>
    <n v="0.35"/>
    <x v="8"/>
    <x v="0"/>
    <n v="-2884.48"/>
    <n v="3116.652"/>
    <n v="5.3695570525300216"/>
    <x v="1"/>
  </r>
  <r>
    <n v="516"/>
    <s v="Medicare"/>
    <n v="4944.75"/>
    <n v="945.29"/>
    <n v="0.4"/>
    <x v="7"/>
    <x v="2"/>
    <n v="3999.46"/>
    <n v="-2021.56"/>
    <n v="-0.40882956671216947"/>
    <x v="0"/>
  </r>
  <r>
    <n v="529"/>
    <s v="Medicaid"/>
    <n v="2424.98"/>
    <n v="473.29"/>
    <n v="0.25"/>
    <x v="6"/>
    <x v="2"/>
    <n v="1951.69"/>
    <n v="-981.69800000000009"/>
    <n v="-0.40482725630726857"/>
    <x v="0"/>
  </r>
  <r>
    <n v="552"/>
    <s v="United"/>
    <n v="2229.4699999999998"/>
    <n v="192.19"/>
    <n v="0.4"/>
    <x v="9"/>
    <x v="0"/>
    <n v="2037.2799999999997"/>
    <n v="-1145.4919999999997"/>
    <n v="-0.51379565546968553"/>
    <x v="0"/>
  </r>
  <r>
    <n v="545"/>
    <s v="United"/>
    <n v="3558.41"/>
    <n v="2603.69"/>
    <n v="0.4"/>
    <x v="2"/>
    <x v="0"/>
    <n v="954.7199999999998"/>
    <n v="468.64400000000023"/>
    <n v="0.13170039427721938"/>
    <x v="0"/>
  </r>
  <r>
    <n v="522"/>
    <s v="United"/>
    <n v="1482.14"/>
    <n v="2467.67"/>
    <n v="0.4"/>
    <x v="3"/>
    <x v="0"/>
    <n v="-985.53"/>
    <n v="1578.386"/>
    <n v="1.0649371854210803"/>
    <x v="1"/>
  </r>
  <r>
    <n v="512"/>
    <s v="Self-Pay"/>
    <n v="4774.83"/>
    <n v="2232.12"/>
    <n v="0.4"/>
    <x v="8"/>
    <x v="1"/>
    <n v="2542.71"/>
    <n v="-632.77799999999979"/>
    <n v="-0.13252367099980519"/>
    <x v="0"/>
  </r>
  <r>
    <n v="544"/>
    <s v="Self-Pay"/>
    <n v="4038.55"/>
    <n v="1004.59"/>
    <n v="0.25"/>
    <x v="0"/>
    <x v="1"/>
    <n v="3033.96"/>
    <n v="-1418.54"/>
    <n v="-0.35124982976563368"/>
    <x v="0"/>
  </r>
  <r>
    <n v="522"/>
    <s v="Blue Cross"/>
    <n v="902.35"/>
    <n v="1624.53"/>
    <n v="0.35"/>
    <x v="3"/>
    <x v="0"/>
    <n v="-722.18"/>
    <n v="1083.1199999999999"/>
    <n v="1.2003324652296778"/>
    <x v="1"/>
  </r>
  <r>
    <n v="529"/>
    <s v="Medicaid"/>
    <n v="2379.11"/>
    <n v="2418.46"/>
    <n v="0.25"/>
    <x v="6"/>
    <x v="2"/>
    <n v="-39.349999999999909"/>
    <n v="990.99399999999991"/>
    <n v="0.4165397984960762"/>
    <x v="1"/>
  </r>
  <r>
    <n v="544"/>
    <s v="United"/>
    <n v="4456.03"/>
    <n v="2037.39"/>
    <n v="0.25"/>
    <x v="0"/>
    <x v="0"/>
    <n v="2418.6399999999994"/>
    <n v="-636.22799999999984"/>
    <n v="-0.14277911055356446"/>
    <x v="0"/>
  </r>
  <r>
    <n v="519"/>
    <s v="Self-Pay"/>
    <n v="4751.29"/>
    <n v="3952.36"/>
    <n v="0.25"/>
    <x v="5"/>
    <x v="1"/>
    <n v="798.92999999999984"/>
    <n v="1101.5860000000002"/>
    <n v="0.2318498765598396"/>
    <x v="0"/>
  </r>
  <r>
    <n v="561"/>
    <s v="Blue Cross"/>
    <n v="2603.31"/>
    <n v="632.12"/>
    <n v="0.35"/>
    <x v="4"/>
    <x v="0"/>
    <n v="1971.19"/>
    <n v="-929.86599999999987"/>
    <n v="-0.35718604392100822"/>
    <x v="0"/>
  </r>
  <r>
    <n v="519"/>
    <s v="Medicare"/>
    <n v="3260.35"/>
    <n v="2811.06"/>
    <n v="0.4"/>
    <x v="5"/>
    <x v="2"/>
    <n v="449.28999999999996"/>
    <n v="854.85000000000014"/>
    <n v="0.26219577652706005"/>
    <x v="0"/>
  </r>
  <r>
    <n v="522"/>
    <s v="Blue Cross"/>
    <n v="1251.6500000000001"/>
    <n v="1676.84"/>
    <n v="0.4"/>
    <x v="3"/>
    <x v="0"/>
    <n v="-425.18999999999983"/>
    <n v="925.84999999999991"/>
    <n v="0.73970359125953733"/>
    <x v="1"/>
  </r>
  <r>
    <n v="529"/>
    <s v="Self-Pay"/>
    <n v="4960.26"/>
    <n v="1769.98"/>
    <n v="0.4"/>
    <x v="6"/>
    <x v="1"/>
    <n v="3190.28"/>
    <n v="-1206.1759999999999"/>
    <n v="-0.2431678984569357"/>
    <x v="0"/>
  </r>
  <r>
    <n v="552"/>
    <s v="Cigna"/>
    <n v="1542.52"/>
    <n v="2898.63"/>
    <n v="0.35"/>
    <x v="9"/>
    <x v="0"/>
    <n v="-1356.1100000000001"/>
    <n v="1973.1180000000002"/>
    <n v="1.2791522962425124"/>
    <x v="1"/>
  </r>
  <r>
    <n v="522"/>
    <s v="Cigna"/>
    <n v="4742.29"/>
    <n v="2800.5"/>
    <n v="0.4"/>
    <x v="3"/>
    <x v="0"/>
    <n v="1941.79"/>
    <n v="-44.873999999999796"/>
    <n v="-9.4625170539970761E-3"/>
    <x v="0"/>
  </r>
  <r>
    <n v="512"/>
    <s v="United"/>
    <n v="3423.41"/>
    <n v="3965.9"/>
    <n v="0.35"/>
    <x v="8"/>
    <x v="0"/>
    <n v="-542.49000000000024"/>
    <n v="1911.8540000000003"/>
    <n v="0.55846480555936928"/>
    <x v="1"/>
  </r>
  <r>
    <n v="521"/>
    <s v="Cigna"/>
    <n v="3234.82"/>
    <n v="600.74"/>
    <n v="0.4"/>
    <x v="1"/>
    <x v="0"/>
    <n v="2634.08"/>
    <n v="-1340.152"/>
    <n v="-0.41428951224488536"/>
    <x v="0"/>
  </r>
  <r>
    <n v="522"/>
    <s v="United"/>
    <n v="2807.1"/>
    <n v="506.03"/>
    <n v="0.4"/>
    <x v="3"/>
    <x v="0"/>
    <n v="2301.0699999999997"/>
    <n v="-1178.23"/>
    <n v="-0.41973210786933135"/>
    <x v="0"/>
  </r>
  <r>
    <n v="561"/>
    <s v="United"/>
    <n v="1538.01"/>
    <n v="2924.92"/>
    <n v="0.25"/>
    <x v="4"/>
    <x v="0"/>
    <n v="-1386.91"/>
    <n v="2002.114"/>
    <n v="1.3017561654345551"/>
    <x v="1"/>
  </r>
  <r>
    <n v="561"/>
    <s v="Self-Pay"/>
    <n v="1294.3800000000001"/>
    <n v="2355.71"/>
    <n v="0.35"/>
    <x v="4"/>
    <x v="1"/>
    <n v="-1061.33"/>
    <n v="1579.0819999999999"/>
    <n v="1.219952409647862"/>
    <x v="1"/>
  </r>
  <r>
    <n v="522"/>
    <s v="Cigna"/>
    <n v="1492.19"/>
    <n v="1169.23"/>
    <n v="0.25"/>
    <x v="3"/>
    <x v="0"/>
    <n v="322.96000000000004"/>
    <n v="273.91600000000005"/>
    <n v="0.1835664359096362"/>
    <x v="0"/>
  </r>
  <r>
    <n v="544"/>
    <s v="United"/>
    <n v="1338.97"/>
    <n v="409.74"/>
    <n v="0.25"/>
    <x v="0"/>
    <x v="0"/>
    <n v="929.23"/>
    <n v="-393.64199999999994"/>
    <n v="-0.29398866292747405"/>
    <x v="0"/>
  </r>
  <r>
    <n v="521"/>
    <s v="Medicaid"/>
    <n v="4008.13"/>
    <n v="434.07"/>
    <n v="0.25"/>
    <x v="1"/>
    <x v="2"/>
    <n v="3574.06"/>
    <n v="-1970.8080000000002"/>
    <n v="-0.49170261443615854"/>
    <x v="0"/>
  </r>
  <r>
    <n v="512"/>
    <s v="Medicare"/>
    <n v="2075.56"/>
    <n v="3587.34"/>
    <n v="0.35"/>
    <x v="8"/>
    <x v="2"/>
    <n v="-1511.7800000000002"/>
    <n v="2342.0039999999999"/>
    <n v="1.1283721019869337"/>
    <x v="1"/>
  </r>
  <r>
    <n v="522"/>
    <s v="Blue Cross"/>
    <n v="760.29"/>
    <n v="848.28"/>
    <n v="0.35"/>
    <x v="3"/>
    <x v="0"/>
    <n v="-87.990000000000009"/>
    <n v="392.10599999999999"/>
    <n v="0.51573215483565482"/>
    <x v="1"/>
  </r>
  <r>
    <n v="544"/>
    <s v="Blue Cross"/>
    <n v="4860.96"/>
    <n v="1361.15"/>
    <n v="0.4"/>
    <x v="0"/>
    <x v="0"/>
    <n v="3499.81"/>
    <n v="-1555.4259999999999"/>
    <n v="-0.31998329548072807"/>
    <x v="0"/>
  </r>
  <r>
    <n v="561"/>
    <s v="Self-Pay"/>
    <n v="4477.04"/>
    <n v="983.96"/>
    <n v="0.25"/>
    <x v="4"/>
    <x v="1"/>
    <n v="3493.08"/>
    <n v="-1702.2639999999997"/>
    <n v="-0.38022086021121093"/>
    <x v="0"/>
  </r>
  <r>
    <n v="561"/>
    <s v="Cigna"/>
    <n v="4674.8900000000003"/>
    <n v="1484.49"/>
    <n v="0.4"/>
    <x v="4"/>
    <x v="0"/>
    <n v="3190.4000000000005"/>
    <n v="-1320.4440000000002"/>
    <n v="-0.28245456042815981"/>
    <x v="0"/>
  </r>
  <r>
    <n v="529"/>
    <s v="Cigna"/>
    <n v="4977.09"/>
    <n v="370.75"/>
    <n v="0.25"/>
    <x v="6"/>
    <x v="0"/>
    <n v="4606.34"/>
    <n v="-2615.5039999999999"/>
    <n v="-0.52550868077531243"/>
    <x v="0"/>
  </r>
  <r>
    <n v="522"/>
    <s v="United"/>
    <n v="1282.53"/>
    <n v="2124.33"/>
    <n v="0.35"/>
    <x v="3"/>
    <x v="0"/>
    <n v="-841.8"/>
    <n v="1354.8119999999999"/>
    <n v="1.0563589155809221"/>
    <x v="1"/>
  </r>
  <r>
    <n v="521"/>
    <s v="Aetna"/>
    <n v="2283.09"/>
    <n v="363.69"/>
    <n v="0.35"/>
    <x v="1"/>
    <x v="0"/>
    <n v="1919.4"/>
    <n v="-1006.164"/>
    <n v="-0.44070273182397535"/>
    <x v="0"/>
  </r>
  <r>
    <n v="516"/>
    <s v="United"/>
    <n v="3912.07"/>
    <n v="3221.39"/>
    <n v="0.35"/>
    <x v="7"/>
    <x v="0"/>
    <n v="690.68000000000029"/>
    <n v="874.14799999999968"/>
    <n v="0.2234489669152136"/>
    <x v="0"/>
  </r>
  <r>
    <n v="521"/>
    <s v="Medicare"/>
    <n v="3632.09"/>
    <n v="1011.48"/>
    <n v="0.25"/>
    <x v="1"/>
    <x v="2"/>
    <n v="2620.61"/>
    <n v="-1167.7739999999999"/>
    <n v="-0.32151571133975199"/>
    <x v="0"/>
  </r>
  <r>
    <n v="561"/>
    <s v="Medicaid"/>
    <n v="1192.53"/>
    <n v="2206.0500000000002"/>
    <n v="0.35"/>
    <x v="4"/>
    <x v="2"/>
    <n v="-1013.5200000000002"/>
    <n v="1490.5320000000002"/>
    <n v="1.2498905687907225"/>
    <x v="1"/>
  </r>
  <r>
    <n v="561"/>
    <s v="Blue Cross"/>
    <n v="4171.25"/>
    <n v="3532.31"/>
    <n v="0.25"/>
    <x v="4"/>
    <x v="0"/>
    <n v="638.94000000000005"/>
    <n v="1029.56"/>
    <n v="0.24682289481570271"/>
    <x v="0"/>
  </r>
  <r>
    <n v="519"/>
    <s v="United"/>
    <n v="1509.98"/>
    <n v="2638.42"/>
    <n v="0.4"/>
    <x v="5"/>
    <x v="0"/>
    <n v="-1128.44"/>
    <n v="1732.4320000000002"/>
    <n v="1.1473211565716104"/>
    <x v="1"/>
  </r>
  <r>
    <n v="561"/>
    <s v="Aetna"/>
    <n v="1507.18"/>
    <n v="2178.54"/>
    <n v="0.25"/>
    <x v="4"/>
    <x v="0"/>
    <n v="-671.3599999999999"/>
    <n v="1274.232"/>
    <n v="0.84544115500471073"/>
    <x v="1"/>
  </r>
  <r>
    <n v="512"/>
    <s v="Aetna"/>
    <n v="2916.38"/>
    <n v="1364.9"/>
    <n v="0.4"/>
    <x v="8"/>
    <x v="0"/>
    <n v="1551.48"/>
    <n v="-384.92799999999988"/>
    <n v="-0.13198828684876451"/>
    <x v="0"/>
  </r>
  <r>
    <n v="545"/>
    <s v="United"/>
    <n v="3168.23"/>
    <n v="1398.71"/>
    <n v="0.25"/>
    <x v="2"/>
    <x v="0"/>
    <n v="1769.52"/>
    <n v="-502.22799999999984"/>
    <n v="-0.15852005694031046"/>
    <x v="0"/>
  </r>
  <r>
    <n v="522"/>
    <s v="Self-Pay"/>
    <n v="3110.39"/>
    <n v="2711"/>
    <n v="0.4"/>
    <x v="3"/>
    <x v="1"/>
    <n v="399.38999999999987"/>
    <n v="844.76600000000008"/>
    <n v="0.27159488038477492"/>
    <x v="0"/>
  </r>
  <r>
    <n v="521"/>
    <s v="Blue Cross"/>
    <n v="911.69"/>
    <n v="3977.14"/>
    <n v="0.35"/>
    <x v="1"/>
    <x v="0"/>
    <n v="-3065.45"/>
    <n v="3430.1259999999997"/>
    <n v="3.7623819500049356"/>
    <x v="1"/>
  </r>
  <r>
    <n v="545"/>
    <s v="Self-Pay"/>
    <n v="4448.57"/>
    <n v="2681.17"/>
    <n v="0.4"/>
    <x v="2"/>
    <x v="1"/>
    <n v="1767.3999999999996"/>
    <n v="12.028000000000247"/>
    <n v="2.7037902067406487E-3"/>
    <x v="0"/>
  </r>
  <r>
    <n v="544"/>
    <s v="Medicaid"/>
    <n v="1695.2"/>
    <n v="2275.36"/>
    <n v="0.35"/>
    <x v="0"/>
    <x v="2"/>
    <n v="-580.16000000000008"/>
    <n v="1258.2400000000002"/>
    <n v="0.74223690420009447"/>
    <x v="1"/>
  </r>
  <r>
    <n v="516"/>
    <s v="Aetna"/>
    <n v="1082.82"/>
    <n v="2949.54"/>
    <n v="0.35"/>
    <x v="7"/>
    <x v="0"/>
    <n v="-1866.72"/>
    <n v="2299.848"/>
    <n v="2.1239430376239818"/>
    <x v="1"/>
  </r>
  <r>
    <n v="512"/>
    <s v="Aetna"/>
    <n v="4499.37"/>
    <n v="1914.3"/>
    <n v="0.4"/>
    <x v="8"/>
    <x v="0"/>
    <n v="2585.0699999999997"/>
    <n v="-785.32199999999989"/>
    <n v="-0.17454043566099253"/>
    <x v="0"/>
  </r>
  <r>
    <n v="521"/>
    <s v="Medicare"/>
    <n v="4800.43"/>
    <n v="334.56"/>
    <n v="0.25"/>
    <x v="1"/>
    <x v="2"/>
    <n v="4465.87"/>
    <n v="-2545.6980000000003"/>
    <n v="-0.53030624339902888"/>
    <x v="0"/>
  </r>
  <r>
    <n v="545"/>
    <s v="Medicaid"/>
    <n v="4379.57"/>
    <n v="2292.96"/>
    <n v="0.25"/>
    <x v="2"/>
    <x v="2"/>
    <n v="2086.6099999999997"/>
    <n v="-334.7819999999997"/>
    <n v="-7.6441751130818719E-2"/>
    <x v="0"/>
  </r>
  <r>
    <n v="516"/>
    <s v="Aetna"/>
    <n v="4142.82"/>
    <n v="3834.74"/>
    <n v="0.25"/>
    <x v="7"/>
    <x v="0"/>
    <n v="308.07999999999993"/>
    <n v="1349.0480000000002"/>
    <n v="0.32563519535002733"/>
    <x v="1"/>
  </r>
  <r>
    <n v="519"/>
    <s v="Medicaid"/>
    <n v="3448.59"/>
    <n v="783.68"/>
    <n v="0.25"/>
    <x v="5"/>
    <x v="2"/>
    <n v="2664.9100000000003"/>
    <n v="-1285.4740000000002"/>
    <n v="-0.3727535021559536"/>
    <x v="0"/>
  </r>
  <r>
    <n v="512"/>
    <s v="Blue Cross"/>
    <n v="2978.86"/>
    <n v="2791.02"/>
    <n v="0.25"/>
    <x v="8"/>
    <x v="0"/>
    <n v="187.84000000000015"/>
    <n v="1003.704"/>
    <n v="0.33694232021645859"/>
    <x v="1"/>
  </r>
  <r>
    <n v="512"/>
    <s v="Cigna"/>
    <n v="891.44"/>
    <n v="883.64"/>
    <n v="0.35"/>
    <x v="8"/>
    <x v="0"/>
    <n v="7.8000000000000682"/>
    <n v="348.77599999999995"/>
    <n v="0.39125011217804895"/>
    <x v="1"/>
  </r>
  <r>
    <n v="519"/>
    <s v="Aetna"/>
    <n v="2338.04"/>
    <n v="2189.73"/>
    <n v="0.25"/>
    <x v="5"/>
    <x v="0"/>
    <n v="148.30999999999995"/>
    <n v="786.90600000000018"/>
    <n v="0.33656652580794177"/>
    <x v="1"/>
  </r>
  <r>
    <n v="522"/>
    <s v="Medicare"/>
    <n v="2177.1"/>
    <n v="477.04"/>
    <n v="0.35"/>
    <x v="3"/>
    <x v="2"/>
    <n v="1700.06"/>
    <n v="-829.22"/>
    <n v="-0.38088282577741034"/>
    <x v="0"/>
  </r>
  <r>
    <n v="519"/>
    <s v="Blue Cross"/>
    <n v="1668.89"/>
    <n v="1856.45"/>
    <n v="0.35"/>
    <x v="5"/>
    <x v="0"/>
    <n v="-187.55999999999995"/>
    <n v="855.11599999999999"/>
    <n v="0.51238607697331751"/>
    <x v="1"/>
  </r>
  <r>
    <n v="512"/>
    <s v="United"/>
    <n v="3755.39"/>
    <n v="3049.04"/>
    <n v="0.35"/>
    <x v="8"/>
    <x v="0"/>
    <n v="706.34999999999991"/>
    <n v="795.80600000000004"/>
    <n v="0.21191034752715432"/>
    <x v="0"/>
  </r>
  <r>
    <n v="512"/>
    <s v="Medicaid"/>
    <n v="2731.44"/>
    <n v="1455.53"/>
    <n v="0.4"/>
    <x v="8"/>
    <x v="2"/>
    <n v="1275.9100000000001"/>
    <n v="-183.33400000000006"/>
    <n v="-6.7119907448086005E-2"/>
    <x v="0"/>
  </r>
  <r>
    <n v="545"/>
    <s v="United"/>
    <n v="864.71"/>
    <n v="2693.16"/>
    <n v="0.4"/>
    <x v="2"/>
    <x v="0"/>
    <n v="-1828.4499999999998"/>
    <n v="2174.3339999999998"/>
    <n v="2.5145239444438015"/>
    <x v="1"/>
  </r>
  <r>
    <n v="561"/>
    <s v="Self-Pay"/>
    <n v="1490.82"/>
    <n v="3202.25"/>
    <n v="0.35"/>
    <x v="4"/>
    <x v="1"/>
    <n v="-1711.43"/>
    <n v="2307.7579999999998"/>
    <n v="1.5479789645966648"/>
    <x v="1"/>
  </r>
  <r>
    <n v="516"/>
    <s v="Blue Cross"/>
    <n v="3574.66"/>
    <n v="3715.99"/>
    <n v="0.4"/>
    <x v="7"/>
    <x v="0"/>
    <n v="-141.32999999999993"/>
    <n v="1571.194"/>
    <n v="0.43953662725965548"/>
    <x v="1"/>
  </r>
  <r>
    <n v="519"/>
    <s v="United"/>
    <n v="842.59"/>
    <n v="1015.1"/>
    <n v="0.25"/>
    <x v="5"/>
    <x v="0"/>
    <n v="-172.51"/>
    <n v="509.54600000000005"/>
    <n v="0.60473777281952079"/>
    <x v="1"/>
  </r>
  <r>
    <n v="516"/>
    <s v="Aetna"/>
    <n v="4330.43"/>
    <n v="1657.33"/>
    <n v="0.25"/>
    <x v="7"/>
    <x v="0"/>
    <n v="2673.1000000000004"/>
    <n v="-940.92800000000034"/>
    <n v="-0.21728281025209975"/>
    <x v="0"/>
  </r>
  <r>
    <n v="519"/>
    <s v="Medicaid"/>
    <n v="2728.16"/>
    <n v="694.42"/>
    <n v="0.35"/>
    <x v="5"/>
    <x v="2"/>
    <n v="2033.7399999999998"/>
    <n v="-942.476"/>
    <n v="-0.3454621429828163"/>
    <x v="0"/>
  </r>
  <r>
    <n v="544"/>
    <s v="Cigna"/>
    <n v="2662.64"/>
    <n v="3970.69"/>
    <n v="0.25"/>
    <x v="0"/>
    <x v="0"/>
    <n v="-1308.0500000000002"/>
    <n v="2373.1060000000002"/>
    <n v="0.891260553435688"/>
    <x v="1"/>
  </r>
  <r>
    <n v="512"/>
    <s v="Blue Cross"/>
    <n v="3165.84"/>
    <n v="3715.3"/>
    <n v="0.35"/>
    <x v="8"/>
    <x v="0"/>
    <n v="-549.46"/>
    <n v="1815.7960000000003"/>
    <n v="0.57355899224218543"/>
    <x v="1"/>
  </r>
  <r>
    <n v="561"/>
    <s v="Aetna"/>
    <n v="4211.0600000000004"/>
    <n v="2205.83"/>
    <n v="0.35"/>
    <x v="4"/>
    <x v="0"/>
    <n v="2005.2300000000005"/>
    <n v="-320.80600000000004"/>
    <n v="-7.6181768960784227E-2"/>
    <x v="0"/>
  </r>
  <r>
    <n v="545"/>
    <s v="Medicare"/>
    <n v="2065.14"/>
    <n v="3383.93"/>
    <n v="0.25"/>
    <x v="2"/>
    <x v="2"/>
    <n v="-1318.79"/>
    <n v="2144.846"/>
    <n v="1.0385959305422394"/>
    <x v="1"/>
  </r>
  <r>
    <n v="561"/>
    <s v="Self-Pay"/>
    <n v="3551.07"/>
    <n v="2131.7399999999998"/>
    <n v="0.4"/>
    <x v="4"/>
    <x v="1"/>
    <n v="1419.3300000000004"/>
    <n v="1.0979999999999563"/>
    <n v="3.0920257837777239E-4"/>
    <x v="0"/>
  </r>
  <r>
    <n v="561"/>
    <s v="Medicaid"/>
    <n v="3045.79"/>
    <n v="2531.98"/>
    <n v="0.25"/>
    <x v="4"/>
    <x v="2"/>
    <n v="513.80999999999995"/>
    <n v="704.50600000000009"/>
    <n v="0.23130485030156384"/>
    <x v="0"/>
  </r>
  <r>
    <n v="561"/>
    <s v="Blue Cross"/>
    <n v="1701.63"/>
    <n v="447.59"/>
    <n v="0.25"/>
    <x v="4"/>
    <x v="0"/>
    <n v="1254.0400000000002"/>
    <n v="-573.38800000000015"/>
    <n v="-0.33696396984068222"/>
    <x v="0"/>
  </r>
  <r>
    <n v="516"/>
    <s v="Blue Cross"/>
    <n v="4453.83"/>
    <n v="3045.55"/>
    <n v="0.35"/>
    <x v="7"/>
    <x v="0"/>
    <n v="1408.2799999999997"/>
    <n v="373.25200000000041"/>
    <n v="8.3804725371197472E-2"/>
    <x v="0"/>
  </r>
  <r>
    <n v="519"/>
    <s v="Cigna"/>
    <n v="4088.42"/>
    <n v="598.08000000000004"/>
    <n v="0.35"/>
    <x v="5"/>
    <x v="0"/>
    <n v="3490.34"/>
    <n v="-1854.9720000000002"/>
    <n v="-0.45371365955552517"/>
    <x v="0"/>
  </r>
  <r>
    <n v="552"/>
    <s v="Cigna"/>
    <n v="3463.03"/>
    <n v="3321.66"/>
    <n v="0.35"/>
    <x v="9"/>
    <x v="0"/>
    <n v="141.37000000000035"/>
    <n v="1243.8419999999996"/>
    <n v="0.35917736779640935"/>
    <x v="1"/>
  </r>
  <r>
    <n v="544"/>
    <s v="Medicare"/>
    <n v="4327.62"/>
    <n v="3149.91"/>
    <n v="0.35"/>
    <x v="0"/>
    <x v="2"/>
    <n v="1177.71"/>
    <n v="553.33800000000019"/>
    <n v="0.1278619656993914"/>
    <x v="0"/>
  </r>
  <r>
    <n v="521"/>
    <s v="Self-Pay"/>
    <n v="4402.82"/>
    <n v="2864.1"/>
    <n v="0.4"/>
    <x v="1"/>
    <x v="1"/>
    <n v="1538.7199999999998"/>
    <n v="222.40800000000036"/>
    <n v="5.0514897270385883E-2"/>
    <x v="0"/>
  </r>
  <r>
    <n v="561"/>
    <s v="Medicare"/>
    <n v="3687.63"/>
    <n v="241.03"/>
    <n v="0.4"/>
    <x v="4"/>
    <x v="2"/>
    <n v="3446.6"/>
    <n v="-1971.548"/>
    <n v="-0.53463823648251041"/>
    <x v="0"/>
  </r>
  <r>
    <n v="522"/>
    <s v="Aetna"/>
    <n v="4266.5600000000004"/>
    <n v="1282.2"/>
    <n v="0.4"/>
    <x v="3"/>
    <x v="0"/>
    <n v="2984.3600000000006"/>
    <n v="-1277.7360000000001"/>
    <n v="-0.29947686192154804"/>
    <x v="0"/>
  </r>
  <r>
    <n v="516"/>
    <s v="Aetna"/>
    <n v="3638.62"/>
    <n v="1126.1400000000001"/>
    <n v="0.35"/>
    <x v="7"/>
    <x v="0"/>
    <n v="2512.4799999999996"/>
    <n v="-1057.0319999999999"/>
    <n v="-0.29050354255184657"/>
    <x v="0"/>
  </r>
  <r>
    <n v="545"/>
    <s v="Medicare"/>
    <n v="3560.63"/>
    <n v="1504.53"/>
    <n v="0.35"/>
    <x v="2"/>
    <x v="2"/>
    <n v="2056.1000000000004"/>
    <n v="-631.84800000000018"/>
    <n v="-0.17745398988381275"/>
    <x v="0"/>
  </r>
  <r>
    <n v="521"/>
    <s v="Self-Pay"/>
    <n v="3283.75"/>
    <n v="441.81"/>
    <n v="0.35"/>
    <x v="1"/>
    <x v="1"/>
    <n v="2841.94"/>
    <n v="-1528.44"/>
    <n v="-0.46545565283593454"/>
    <x v="0"/>
  </r>
  <r>
    <n v="552"/>
    <s v="Medicare"/>
    <n v="3887.22"/>
    <n v="3754.14"/>
    <n v="0.4"/>
    <x v="9"/>
    <x v="2"/>
    <n v="133.07999999999993"/>
    <n v="1421.808"/>
    <n v="0.36576473675274362"/>
    <x v="0"/>
  </r>
  <r>
    <n v="522"/>
    <s v="Self-Pay"/>
    <n v="1213.72"/>
    <n v="2259.83"/>
    <n v="0.35"/>
    <x v="3"/>
    <x v="1"/>
    <n v="-1046.1099999999999"/>
    <n v="1531.598"/>
    <n v="1.2619038987575388"/>
    <x v="1"/>
  </r>
  <r>
    <n v="552"/>
    <s v="Self-Pay"/>
    <n v="4463.92"/>
    <n v="1291.54"/>
    <n v="0.25"/>
    <x v="9"/>
    <x v="1"/>
    <n v="3172.38"/>
    <n v="-1386.8119999999999"/>
    <n v="-0.31067133819602499"/>
    <x v="0"/>
  </r>
  <r>
    <n v="521"/>
    <s v="United"/>
    <n v="4423.3"/>
    <n v="1648.23"/>
    <n v="0.25"/>
    <x v="1"/>
    <x v="0"/>
    <n v="2775.07"/>
    <n v="-1005.75"/>
    <n v="-0.22737548888838649"/>
    <x v="0"/>
  </r>
  <r>
    <n v="561"/>
    <s v="Medicaid"/>
    <n v="631.61"/>
    <n v="1844.09"/>
    <n v="0.35"/>
    <x v="4"/>
    <x v="2"/>
    <n v="-1212.48"/>
    <n v="1465.1239999999998"/>
    <n v="2.3196656164405245"/>
    <x v="1"/>
  </r>
  <r>
    <n v="522"/>
    <s v="Self-Pay"/>
    <n v="4216.18"/>
    <n v="2442.3200000000002"/>
    <n v="0.25"/>
    <x v="3"/>
    <x v="1"/>
    <n v="1773.8600000000001"/>
    <n v="-87.38799999999992"/>
    <n v="-2.0726819063702193E-2"/>
    <x v="0"/>
  </r>
  <r>
    <n v="552"/>
    <s v="Cigna"/>
    <n v="1079.9100000000001"/>
    <n v="2111.15"/>
    <n v="0.25"/>
    <x v="9"/>
    <x v="0"/>
    <n v="-1031.24"/>
    <n v="1463.2040000000002"/>
    <n v="1.3549314294709744"/>
    <x v="1"/>
  </r>
  <r>
    <n v="545"/>
    <s v="Self-Pay"/>
    <n v="2008.03"/>
    <n v="3685.63"/>
    <n v="0.4"/>
    <x v="2"/>
    <x v="1"/>
    <n v="-1677.6000000000001"/>
    <n v="2480.8119999999999"/>
    <n v="1.2354456855724267"/>
    <x v="1"/>
  </r>
  <r>
    <n v="519"/>
    <s v="Self-Pay"/>
    <n v="3845.79"/>
    <n v="2038.16"/>
    <n v="0.35"/>
    <x v="5"/>
    <x v="1"/>
    <n v="1807.6299999999999"/>
    <n v="-269.31399999999962"/>
    <n v="-7.0028264673838048E-2"/>
    <x v="0"/>
  </r>
  <r>
    <n v="512"/>
    <s v="Self-Pay"/>
    <n v="1223.42"/>
    <n v="3969.42"/>
    <n v="0.35"/>
    <x v="8"/>
    <x v="1"/>
    <n v="-2746"/>
    <n v="3235.3679999999999"/>
    <n v="2.6445276356443412"/>
    <x v="1"/>
  </r>
  <r>
    <n v="519"/>
    <s v="United"/>
    <n v="4180.8500000000004"/>
    <n v="3420.56"/>
    <n v="0.4"/>
    <x v="5"/>
    <x v="0"/>
    <n v="760.29000000000042"/>
    <n v="912.04999999999973"/>
    <n v="0.2181494193764425"/>
    <x v="0"/>
  </r>
  <r>
    <n v="521"/>
    <s v="United"/>
    <n v="4244.6000000000004"/>
    <n v="913.19"/>
    <n v="0.25"/>
    <x v="1"/>
    <x v="0"/>
    <n v="3331.4100000000003"/>
    <n v="-1633.5700000000002"/>
    <n v="-0.38485840833058477"/>
    <x v="0"/>
  </r>
  <r>
    <n v="516"/>
    <s v="Aetna"/>
    <n v="2783.6"/>
    <n v="3729.32"/>
    <n v="0.25"/>
    <x v="7"/>
    <x v="0"/>
    <n v="-945.72000000000025"/>
    <n v="2059.1600000000003"/>
    <n v="0.73974709009915229"/>
    <x v="1"/>
  </r>
  <r>
    <n v="512"/>
    <s v="United"/>
    <n v="528.74"/>
    <n v="553.83000000000004"/>
    <n v="0.35"/>
    <x v="8"/>
    <x v="0"/>
    <n v="-25.090000000000032"/>
    <n v="236.58600000000007"/>
    <n v="0.44745243408858809"/>
    <x v="1"/>
  </r>
  <r>
    <n v="544"/>
    <s v="Cigna"/>
    <n v="1791.67"/>
    <n v="3288.05"/>
    <n v="0.25"/>
    <x v="0"/>
    <x v="0"/>
    <n v="-1496.38"/>
    <n v="2213.0480000000002"/>
    <n v="1.2351872833724962"/>
    <x v="1"/>
  </r>
  <r>
    <n v="545"/>
    <s v="Cigna"/>
    <n v="3276.17"/>
    <n v="1584.43"/>
    <n v="0.4"/>
    <x v="2"/>
    <x v="0"/>
    <n v="1691.74"/>
    <n v="-381.27199999999993"/>
    <n v="-0.11637735526544712"/>
    <x v="0"/>
  </r>
  <r>
    <n v="544"/>
    <s v="United"/>
    <n v="4915.34"/>
    <n v="3524.1"/>
    <n v="0.4"/>
    <x v="0"/>
    <x v="0"/>
    <n v="1391.2400000000002"/>
    <n v="574.89599999999973"/>
    <n v="0.11695955925734532"/>
    <x v="0"/>
  </r>
  <r>
    <n v="522"/>
    <s v="Medicare"/>
    <n v="3343.16"/>
    <n v="3485.42"/>
    <n v="0.35"/>
    <x v="3"/>
    <x v="2"/>
    <n v="-142.26000000000022"/>
    <n v="1479.5240000000003"/>
    <n v="0.44255255506766067"/>
    <x v="1"/>
  </r>
  <r>
    <n v="512"/>
    <s v="Medicaid"/>
    <n v="1669.12"/>
    <n v="3243.11"/>
    <n v="0.4"/>
    <x v="8"/>
    <x v="2"/>
    <n v="-1573.9900000000002"/>
    <n v="2241.6380000000004"/>
    <n v="1.3430058953220863"/>
    <x v="1"/>
  </r>
  <r>
    <n v="544"/>
    <s v="United"/>
    <n v="3353.03"/>
    <n v="3181.12"/>
    <n v="0.4"/>
    <x v="0"/>
    <x v="0"/>
    <n v="171.91000000000031"/>
    <n v="1169.3019999999999"/>
    <n v="0.3487299546976913"/>
    <x v="0"/>
  </r>
  <r>
    <n v="544"/>
    <s v="Self-Pay"/>
    <n v="2929.93"/>
    <n v="1288.25"/>
    <n v="0.35"/>
    <x v="0"/>
    <x v="1"/>
    <n v="1641.6799999999998"/>
    <n v="-469.70799999999986"/>
    <n v="-0.16031372763171811"/>
    <x v="0"/>
  </r>
  <r>
    <n v="552"/>
    <s v="Blue Cross"/>
    <n v="4009.3"/>
    <n v="415.59"/>
    <n v="0.4"/>
    <x v="9"/>
    <x v="0"/>
    <n v="3593.71"/>
    <n v="-1989.99"/>
    <n v="-0.49634350135933952"/>
    <x v="0"/>
  </r>
  <r>
    <n v="519"/>
    <s v="Medicaid"/>
    <n v="981.41"/>
    <n v="1671.62"/>
    <n v="0.4"/>
    <x v="5"/>
    <x v="2"/>
    <n v="-690.20999999999992"/>
    <n v="1082.7739999999999"/>
    <n v="1.103284050498772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30747-8953-4D96-A7FF-103FA2FC6D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6" firstHeaderRow="1" firstDataRow="3" firstDataCol="1" rowPageCount="1" colPageCount="1"/>
  <pivotFields count="11">
    <pivotField showAll="0"/>
    <pivotField showAll="0"/>
    <pivotField dataField="1" numFmtId="164" showAll="0"/>
    <pivotField dataField="1" numFmtId="164" showAll="0"/>
    <pivotField numFmtId="10" showAll="0"/>
    <pivotField axis="axisRow" showAll="0">
      <items count="11">
        <item x="8"/>
        <item x="9"/>
        <item x="0"/>
        <item x="2"/>
        <item x="3"/>
        <item x="5"/>
        <item x="4"/>
        <item x="7"/>
        <item x="1"/>
        <item x="6"/>
        <item t="default"/>
      </items>
    </pivotField>
    <pivotField axis="axisCol" showAll="0">
      <items count="4">
        <item x="0"/>
        <item x="2"/>
        <item x="1"/>
        <item t="default"/>
      </items>
    </pivotField>
    <pivotField numFmtId="165" showAll="0"/>
    <pivotField numFmtId="165" showAll="0"/>
    <pivotField numFmtId="166" showAll="0"/>
    <pivotField axis="axisPage" showAll="0">
      <items count="3">
        <item x="1"/>
        <item x="0"/>
        <item t="default"/>
      </items>
    </pivotField>
  </pivotFields>
  <rowFields count="1">
    <field x="5"/>
  </rowFields>
  <rowItems count="11">
    <i>
      <x/>
    </i>
    <i>
      <x v="1"/>
    </i>
    <i>
      <x v="2"/>
    </i>
    <i>
      <x v="3"/>
    </i>
    <i>
      <x v="4"/>
    </i>
    <i>
      <x v="5"/>
    </i>
    <i>
      <x v="6"/>
    </i>
    <i>
      <x v="7"/>
    </i>
    <i>
      <x v="8"/>
    </i>
    <i>
      <x v="9"/>
    </i>
    <i t="grand">
      <x/>
    </i>
  </rowItems>
  <colFields count="2">
    <field x="6"/>
    <field x="-2"/>
  </colFields>
  <colItems count="8">
    <i>
      <x/>
      <x/>
    </i>
    <i r="1" i="1">
      <x v="1"/>
    </i>
    <i>
      <x v="1"/>
      <x/>
    </i>
    <i r="1" i="1">
      <x v="1"/>
    </i>
    <i>
      <x v="2"/>
      <x/>
    </i>
    <i r="1" i="1">
      <x v="1"/>
    </i>
    <i t="grand">
      <x/>
    </i>
    <i t="grand" i="1">
      <x/>
    </i>
  </colItems>
  <pageFields count="1">
    <pageField fld="10" hier="-1"/>
  </pageFields>
  <dataFields count="2">
    <dataField name="Sum of Total Charges ($)" fld="2" baseField="0" baseItem="0" numFmtId="164"/>
    <dataField name="Sum of Total Payments ($)" fld="3" baseField="0" baseItem="0" numFmtId="164"/>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1"/>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1"/>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Department" xr10:uid="{8B55C4C1-916E-4938-A088-70B01B25AA4D}" sourceName="Service Department">
  <pivotTables>
    <pivotTable tabId="2" name="PivotTable1"/>
  </pivotTables>
  <data>
    <tabular pivotCacheId="306646071">
      <items count="10">
        <i x="8" s="1"/>
        <i x="9" s="1"/>
        <i x="0" s="1"/>
        <i x="2" s="1"/>
        <i x="3" s="1"/>
        <i x="5" s="1"/>
        <i x="4" s="1"/>
        <i x="7"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Group" xr10:uid="{262CD700-3766-4267-90B5-59699698BAE2}" sourceName="Insurance Group">
  <pivotTables>
    <pivotTable tabId="2" name="PivotTable1"/>
  </pivotTables>
  <data>
    <tabular pivotCacheId="306646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Department" xr10:uid="{AF3A19B4-2E21-4859-9177-E902196AF7D1}" cache="Slicer_Service_Department" caption="Service Department" rowHeight="254906"/>
  <slicer name="Insurance Group" xr10:uid="{5181A97C-9F50-41C3-B724-4080F9EBBF97}" cache="Slicer_Insurance_Group" caption="Insurance Group" rowHeight="25490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E0BCA8-21DD-41C8-AF8C-817E94002B5C}" name="Table1" displayName="Table1" ref="A1:K501" totalsRowShown="0" headerRowDxfId="13" dataDxfId="11" headerRowBorderDxfId="12">
  <autoFilter ref="A1:K501" xr:uid="{0CE0BCA8-21DD-41C8-AF8C-817E94002B5C}"/>
  <tableColumns count="11">
    <tableColumn id="1" xr3:uid="{6A575BDC-0986-4720-A807-EAD574D43958}" name="APC Code" dataDxfId="10"/>
    <tableColumn id="2" xr3:uid="{D79BB146-4E14-4912-9259-F355748015EF}" name="Insurance Provider" dataDxfId="9"/>
    <tableColumn id="3" xr3:uid="{020C7075-14EE-4D1A-ABBD-F2033C213DF8}" name="Total Charges ($)" dataDxfId="8"/>
    <tableColumn id="4" xr3:uid="{6C3B3B0A-FCD8-482C-A82A-D4C177AE4D8E}" name="Total Payments ($)" dataDxfId="7"/>
    <tableColumn id="5" xr3:uid="{E7BDE48B-23B4-4D23-B4DD-2C9315B77BF7}" name="Benchmark Margin %" dataDxfId="6"/>
    <tableColumn id="6" xr3:uid="{13A1FC45-5FD6-4DB2-8AD9-571F82FA006E}" name="Service Department" dataDxfId="5">
      <calculatedColumnFormula>_xlfn.XLOOKUP(A2,[1]Lookup_APC!$A$2:$A$1000,[1]Lookup_APC!$B$2:$B$1000,"Not Found")</calculatedColumnFormula>
    </tableColumn>
    <tableColumn id="7" xr3:uid="{02AE0FBA-BB87-4357-A068-4AAFF972F4EA}" name="Insurance Group" dataDxfId="4">
      <calculatedColumnFormula>_xlfn.XLOOKUP(B2,[1]Lookup_Payer!$A$2:$A$100,[1]Lookup_Payer!$B$2:$B$100,"Not Found")</calculatedColumnFormula>
    </tableColumn>
    <tableColumn id="8" xr3:uid="{D6988C5D-F564-4E8D-AA6B-1F8CD940F019}" name="Payment Variance ($)" dataDxfId="3">
      <calculatedColumnFormula>C2-D2</calculatedColumnFormula>
    </tableColumn>
    <tableColumn id="9" xr3:uid="{37AA0041-CE09-43A1-80F4-BF7C27EB76DF}" name="Net Margin ($)" dataDxfId="2">
      <calculatedColumnFormula>D2-(C2*0.6)</calculatedColumnFormula>
    </tableColumn>
    <tableColumn id="10" xr3:uid="{5A2C9A30-45B4-41BC-BC40-1821E876C113}" name="Margin %" dataDxfId="1">
      <calculatedColumnFormula>IFERROR(I2/C2,"")</calculatedColumnFormula>
    </tableColumn>
    <tableColumn id="11" xr3:uid="{BAC4E50A-EEA4-458A-9690-56D4F9350C07}" name="Margin Benchmark Status" dataDxfId="0">
      <calculatedColumnFormula>IF(J2&gt;=E2,"Above Benchmark","Below Benchmark")</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4E8C9-7222-478C-9718-C343A209E303}">
  <dimension ref="A1:I16"/>
  <sheetViews>
    <sheetView workbookViewId="0">
      <selection activeCell="I41" sqref="I41"/>
    </sheetView>
  </sheetViews>
  <sheetFormatPr defaultRowHeight="14.6" x14ac:dyDescent="0.4"/>
  <cols>
    <col min="1" max="1" width="21.61328125" bestFit="1" customWidth="1"/>
    <col min="2" max="2" width="21.15234375" bestFit="1" customWidth="1"/>
    <col min="3" max="3" width="22.53515625" bestFit="1" customWidth="1"/>
    <col min="4" max="4" width="21.15234375" bestFit="1" customWidth="1"/>
    <col min="5" max="5" width="22.53515625" bestFit="1" customWidth="1"/>
    <col min="6" max="6" width="21.15234375" bestFit="1" customWidth="1"/>
    <col min="7" max="7" width="22.53515625" bestFit="1" customWidth="1"/>
    <col min="8" max="8" width="25.69140625" bestFit="1" customWidth="1"/>
    <col min="9" max="9" width="27.07421875" bestFit="1" customWidth="1"/>
    <col min="10" max="10" width="14.69140625" bestFit="1" customWidth="1"/>
    <col min="11" max="11" width="25.69140625" bestFit="1" customWidth="1"/>
    <col min="12" max="12" width="27.07421875" bestFit="1" customWidth="1"/>
    <col min="13" max="13" width="19.23046875" bestFit="1" customWidth="1"/>
    <col min="14" max="16" width="9.23046875" customWidth="1"/>
  </cols>
  <sheetData>
    <row r="1" spans="1:9" x14ac:dyDescent="0.4">
      <c r="A1" s="13" t="s">
        <v>10</v>
      </c>
      <c r="B1" t="s">
        <v>37</v>
      </c>
    </row>
    <row r="3" spans="1:9" x14ac:dyDescent="0.4">
      <c r="B3" s="13" t="s">
        <v>30</v>
      </c>
    </row>
    <row r="4" spans="1:9" x14ac:dyDescent="0.4">
      <c r="B4" t="s">
        <v>31</v>
      </c>
      <c r="D4" t="s">
        <v>32</v>
      </c>
      <c r="F4" t="s">
        <v>12</v>
      </c>
      <c r="H4" t="s">
        <v>34</v>
      </c>
      <c r="I4" t="s">
        <v>35</v>
      </c>
    </row>
    <row r="5" spans="1:9" x14ac:dyDescent="0.4">
      <c r="A5" s="13" t="s">
        <v>18</v>
      </c>
      <c r="B5" t="s">
        <v>33</v>
      </c>
      <c r="C5" t="s">
        <v>36</v>
      </c>
      <c r="D5" t="s">
        <v>33</v>
      </c>
      <c r="E5" t="s">
        <v>36</v>
      </c>
      <c r="F5" t="s">
        <v>33</v>
      </c>
      <c r="G5" t="s">
        <v>36</v>
      </c>
    </row>
    <row r="6" spans="1:9" x14ac:dyDescent="0.4">
      <c r="A6" s="14" t="s">
        <v>19</v>
      </c>
      <c r="B6" s="15">
        <v>83333.48</v>
      </c>
      <c r="C6" s="15">
        <v>73536.350000000006</v>
      </c>
      <c r="D6" s="15">
        <v>58039.7</v>
      </c>
      <c r="E6" s="15">
        <v>41925.020000000004</v>
      </c>
      <c r="F6" s="15">
        <v>20827.79</v>
      </c>
      <c r="G6" s="15">
        <v>22424.400000000001</v>
      </c>
      <c r="H6" s="15">
        <v>162200.97</v>
      </c>
      <c r="I6" s="15">
        <v>137885.77000000002</v>
      </c>
    </row>
    <row r="7" spans="1:9" x14ac:dyDescent="0.4">
      <c r="A7" s="14" t="s">
        <v>20</v>
      </c>
      <c r="B7" s="15">
        <v>77720.220000000016</v>
      </c>
      <c r="C7" s="15">
        <v>56309.770000000011</v>
      </c>
      <c r="D7" s="15">
        <v>28520.86</v>
      </c>
      <c r="E7" s="15">
        <v>19488.440000000002</v>
      </c>
      <c r="F7" s="15">
        <v>5590.64</v>
      </c>
      <c r="G7" s="15">
        <v>4065.24</v>
      </c>
      <c r="H7" s="15">
        <v>111831.72000000002</v>
      </c>
      <c r="I7" s="15">
        <v>79863.450000000026</v>
      </c>
    </row>
    <row r="8" spans="1:9" x14ac:dyDescent="0.4">
      <c r="A8" s="14" t="s">
        <v>21</v>
      </c>
      <c r="B8" s="15">
        <v>73213.37</v>
      </c>
      <c r="C8" s="15">
        <v>48629.55000000001</v>
      </c>
      <c r="D8" s="15">
        <v>54161.47</v>
      </c>
      <c r="E8" s="15">
        <v>44478.869999999995</v>
      </c>
      <c r="F8" s="15">
        <v>31256.809999999998</v>
      </c>
      <c r="G8" s="15">
        <v>22628.63</v>
      </c>
      <c r="H8" s="15">
        <v>158631.65</v>
      </c>
      <c r="I8" s="15">
        <v>115737.05000000002</v>
      </c>
    </row>
    <row r="9" spans="1:9" x14ac:dyDescent="0.4">
      <c r="A9" s="14" t="s">
        <v>22</v>
      </c>
      <c r="B9" s="15">
        <v>80079.820000000022</v>
      </c>
      <c r="C9" s="15">
        <v>64961.639999999992</v>
      </c>
      <c r="D9" s="15">
        <v>48873.179999999993</v>
      </c>
      <c r="E9" s="15">
        <v>28834.809999999998</v>
      </c>
      <c r="F9" s="15">
        <v>28684.16</v>
      </c>
      <c r="G9" s="15">
        <v>22285.3</v>
      </c>
      <c r="H9" s="15">
        <v>157637.16</v>
      </c>
      <c r="I9" s="15">
        <v>116081.74999999999</v>
      </c>
    </row>
    <row r="10" spans="1:9" x14ac:dyDescent="0.4">
      <c r="A10" s="14" t="s">
        <v>23</v>
      </c>
      <c r="B10" s="15">
        <v>53486.74</v>
      </c>
      <c r="C10" s="15">
        <v>43940.259999999995</v>
      </c>
      <c r="D10" s="15">
        <v>30058.63</v>
      </c>
      <c r="E10" s="15">
        <v>28427.68</v>
      </c>
      <c r="F10" s="15">
        <v>31749.190000000002</v>
      </c>
      <c r="G10" s="15">
        <v>32195.46</v>
      </c>
      <c r="H10" s="15">
        <v>115294.56</v>
      </c>
      <c r="I10" s="15">
        <v>104563.4</v>
      </c>
    </row>
    <row r="11" spans="1:9" x14ac:dyDescent="0.4">
      <c r="A11" s="14" t="s">
        <v>24</v>
      </c>
      <c r="B11" s="15">
        <v>79918.41</v>
      </c>
      <c r="C11" s="15">
        <v>61875.88</v>
      </c>
      <c r="D11" s="15">
        <v>49014.67</v>
      </c>
      <c r="E11" s="15">
        <v>35113.860000000008</v>
      </c>
      <c r="F11" s="15">
        <v>25929.88</v>
      </c>
      <c r="G11" s="15">
        <v>19923.060000000001</v>
      </c>
      <c r="H11" s="15">
        <v>154862.96</v>
      </c>
      <c r="I11" s="15">
        <v>116912.8</v>
      </c>
    </row>
    <row r="12" spans="1:9" x14ac:dyDescent="0.4">
      <c r="A12" s="14" t="s">
        <v>25</v>
      </c>
      <c r="B12" s="15">
        <v>95259.359999999986</v>
      </c>
      <c r="C12" s="15">
        <v>68839.069999999992</v>
      </c>
      <c r="D12" s="15">
        <v>30396.340000000004</v>
      </c>
      <c r="E12" s="15">
        <v>25225.599999999999</v>
      </c>
      <c r="F12" s="15">
        <v>26102.74</v>
      </c>
      <c r="G12" s="15">
        <v>21860.17</v>
      </c>
      <c r="H12" s="15">
        <v>151758.43999999997</v>
      </c>
      <c r="I12" s="15">
        <v>115924.83999999998</v>
      </c>
    </row>
    <row r="13" spans="1:9" x14ac:dyDescent="0.4">
      <c r="A13" s="14" t="s">
        <v>26</v>
      </c>
      <c r="B13" s="15">
        <v>89138.310000000012</v>
      </c>
      <c r="C13" s="15">
        <v>62332.279999999992</v>
      </c>
      <c r="D13" s="15">
        <v>27751.21</v>
      </c>
      <c r="E13" s="15">
        <v>20200.430000000004</v>
      </c>
      <c r="F13" s="15">
        <v>4614.34</v>
      </c>
      <c r="G13" s="15">
        <v>2848.25</v>
      </c>
      <c r="H13" s="15">
        <v>121503.86000000002</v>
      </c>
      <c r="I13" s="15">
        <v>85380.959999999992</v>
      </c>
    </row>
    <row r="14" spans="1:9" x14ac:dyDescent="0.4">
      <c r="A14" s="14" t="s">
        <v>27</v>
      </c>
      <c r="B14" s="15">
        <v>96574.49000000002</v>
      </c>
      <c r="C14" s="15">
        <v>56812.26</v>
      </c>
      <c r="D14" s="15">
        <v>31720.63</v>
      </c>
      <c r="E14" s="15">
        <v>14214.81</v>
      </c>
      <c r="F14" s="15">
        <v>22610.51</v>
      </c>
      <c r="G14" s="15">
        <v>16596.2</v>
      </c>
      <c r="H14" s="15">
        <v>150905.63000000003</v>
      </c>
      <c r="I14" s="15">
        <v>87623.27</v>
      </c>
    </row>
    <row r="15" spans="1:9" x14ac:dyDescent="0.4">
      <c r="A15" s="14" t="s">
        <v>28</v>
      </c>
      <c r="B15" s="15">
        <v>44030.479999999996</v>
      </c>
      <c r="C15" s="15">
        <v>38437.17</v>
      </c>
      <c r="D15" s="15">
        <v>41202.590000000004</v>
      </c>
      <c r="E15" s="15">
        <v>24303.599999999999</v>
      </c>
      <c r="F15" s="15">
        <v>16205.480000000001</v>
      </c>
      <c r="G15" s="15">
        <v>8236.19</v>
      </c>
      <c r="H15" s="15">
        <v>101438.55</v>
      </c>
      <c r="I15" s="15">
        <v>70976.959999999992</v>
      </c>
    </row>
    <row r="16" spans="1:9" x14ac:dyDescent="0.4">
      <c r="A16" s="14" t="s">
        <v>29</v>
      </c>
      <c r="B16" s="15">
        <v>772754.68</v>
      </c>
      <c r="C16" s="15">
        <v>575674.23</v>
      </c>
      <c r="D16" s="15">
        <v>399739.28000000009</v>
      </c>
      <c r="E16" s="15">
        <v>282213.12</v>
      </c>
      <c r="F16" s="15">
        <v>213571.54</v>
      </c>
      <c r="G16" s="15">
        <v>173062.90000000002</v>
      </c>
      <c r="H16" s="15">
        <v>1386065.5000000002</v>
      </c>
      <c r="I16" s="15">
        <v>1030950.25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139-CC57-4A8F-A52B-07E81E639F63}">
  <dimension ref="A1:K501"/>
  <sheetViews>
    <sheetView tabSelected="1" topLeftCell="A2" workbookViewId="0">
      <selection activeCell="L32" sqref="L32"/>
    </sheetView>
  </sheetViews>
  <sheetFormatPr defaultRowHeight="14.6" x14ac:dyDescent="0.4"/>
  <cols>
    <col min="1" max="1" width="8.69140625" style="8" customWidth="1"/>
    <col min="2" max="2" width="16.15234375" style="8" customWidth="1"/>
    <col min="3" max="3" width="14.4609375" style="8" customWidth="1"/>
    <col min="4" max="4" width="13.84375" style="9" customWidth="1"/>
    <col min="5" max="5" width="13.15234375" style="10" customWidth="1"/>
    <col min="6" max="6" width="22.921875" style="8" customWidth="1"/>
    <col min="7" max="7" width="19.3828125" style="8" customWidth="1"/>
    <col min="8" max="8" width="15.53515625" style="11" customWidth="1"/>
    <col min="9" max="9" width="16.765625" style="11" customWidth="1"/>
    <col min="10" max="10" width="16.23046875" style="12" customWidth="1"/>
    <col min="11" max="11" width="21.3828125" style="8" customWidth="1"/>
    <col min="12" max="16384" width="9.23046875" style="8"/>
  </cols>
  <sheetData>
    <row r="1" spans="1:11" ht="29.15" x14ac:dyDescent="0.4">
      <c r="A1" s="1" t="s">
        <v>0</v>
      </c>
      <c r="B1" s="1" t="s">
        <v>1</v>
      </c>
      <c r="C1" s="1" t="s">
        <v>2</v>
      </c>
      <c r="D1" s="2" t="s">
        <v>3</v>
      </c>
      <c r="E1" s="3" t="s">
        <v>4</v>
      </c>
      <c r="F1" s="1" t="s">
        <v>5</v>
      </c>
      <c r="G1" s="1" t="s">
        <v>6</v>
      </c>
      <c r="H1" s="4" t="s">
        <v>7</v>
      </c>
      <c r="I1" s="5" t="s">
        <v>8</v>
      </c>
      <c r="J1" s="6" t="s">
        <v>9</v>
      </c>
      <c r="K1" s="7" t="s">
        <v>10</v>
      </c>
    </row>
    <row r="2" spans="1:11" x14ac:dyDescent="0.4">
      <c r="A2" s="8">
        <v>544</v>
      </c>
      <c r="B2" s="8" t="s">
        <v>11</v>
      </c>
      <c r="C2" s="9">
        <v>4862.62</v>
      </c>
      <c r="D2" s="9">
        <v>3068.01</v>
      </c>
      <c r="E2" s="10">
        <v>0.35</v>
      </c>
      <c r="F2" s="8" t="str">
        <f>_xlfn.XLOOKUP(A2,[1]Lookup_APC!$A$2:$A$1000,[1]Lookup_APC!$B$2:$B$1000,"Not Found")</f>
        <v>Endocrinology</v>
      </c>
      <c r="G2" s="8" t="str">
        <f>_xlfn.XLOOKUP(B2,[1]Lookup_Payer!$A$2:$A$100,[1]Lookup_Payer!$B$2:$B$100,"Not Found")</f>
        <v>Commercial</v>
      </c>
      <c r="H2" s="11">
        <f t="shared" ref="H2:H65" si="0">C2-D2</f>
        <v>1794.6099999999997</v>
      </c>
      <c r="I2" s="11">
        <f t="shared" ref="I2:I65" si="1">D2-(C2*0.6)</f>
        <v>150.43800000000056</v>
      </c>
      <c r="J2" s="12">
        <f t="shared" ref="J2:J65" si="2">IFERROR(I2/C2,"")</f>
        <v>3.0937642670001063E-2</v>
      </c>
      <c r="K2" s="8" t="str">
        <f t="shared" ref="K2:K65" si="3">IF(J2&gt;=E2,"Above Benchmark","Below Benchmark")</f>
        <v>Below Benchmark</v>
      </c>
    </row>
    <row r="3" spans="1:11" x14ac:dyDescent="0.4">
      <c r="A3" s="8">
        <v>521</v>
      </c>
      <c r="B3" s="8" t="s">
        <v>12</v>
      </c>
      <c r="C3" s="9">
        <v>4394.78</v>
      </c>
      <c r="D3" s="9">
        <v>2210.94</v>
      </c>
      <c r="E3" s="10">
        <v>0.4</v>
      </c>
      <c r="F3" s="8" t="str">
        <f>_xlfn.XLOOKUP(A3,[1]Lookup_APC!$A$2:$A$1000,[1]Lookup_APC!$B$2:$B$1000,"Not Found")</f>
        <v>Radiology</v>
      </c>
      <c r="G3" s="8" t="str">
        <f>_xlfn.XLOOKUP(B3,[1]Lookup_Payer!$A$2:$A$100,[1]Lookup_Payer!$B$2:$B$100,"Not Found")</f>
        <v>Self-Pay</v>
      </c>
      <c r="H3" s="11">
        <f t="shared" si="0"/>
        <v>2183.8399999999997</v>
      </c>
      <c r="I3" s="11">
        <f t="shared" si="1"/>
        <v>-425.92799999999988</v>
      </c>
      <c r="J3" s="12">
        <f t="shared" si="2"/>
        <v>-9.6916796745229544E-2</v>
      </c>
      <c r="K3" s="8" t="str">
        <f t="shared" si="3"/>
        <v>Below Benchmark</v>
      </c>
    </row>
    <row r="4" spans="1:11" x14ac:dyDescent="0.4">
      <c r="A4" s="8">
        <v>545</v>
      </c>
      <c r="B4" s="8" t="s">
        <v>11</v>
      </c>
      <c r="C4" s="9">
        <v>4176.82</v>
      </c>
      <c r="D4" s="9">
        <v>3855.67</v>
      </c>
      <c r="E4" s="10">
        <v>0.35</v>
      </c>
      <c r="F4" s="8" t="str">
        <f>_xlfn.XLOOKUP(A4,[1]Lookup_APC!$A$2:$A$1000,[1]Lookup_APC!$B$2:$B$1000,"Not Found")</f>
        <v>Gastroenterology</v>
      </c>
      <c r="G4" s="8" t="str">
        <f>_xlfn.XLOOKUP(B4,[1]Lookup_Payer!$A$2:$A$100,[1]Lookup_Payer!$B$2:$B$100,"Not Found")</f>
        <v>Commercial</v>
      </c>
      <c r="H4" s="11">
        <f t="shared" si="0"/>
        <v>321.14999999999964</v>
      </c>
      <c r="I4" s="11">
        <f t="shared" si="1"/>
        <v>1349.5780000000004</v>
      </c>
      <c r="J4" s="12">
        <f t="shared" si="2"/>
        <v>0.32311136223251197</v>
      </c>
      <c r="K4" s="8" t="str">
        <f t="shared" si="3"/>
        <v>Below Benchmark</v>
      </c>
    </row>
    <row r="5" spans="1:11" x14ac:dyDescent="0.4">
      <c r="A5" s="8">
        <v>522</v>
      </c>
      <c r="B5" s="8" t="s">
        <v>11</v>
      </c>
      <c r="C5" s="9">
        <v>1660.56</v>
      </c>
      <c r="D5" s="9">
        <v>1433.3</v>
      </c>
      <c r="E5" s="10">
        <v>0.4</v>
      </c>
      <c r="F5" s="8" t="str">
        <f>_xlfn.XLOOKUP(A5,[1]Lookup_APC!$A$2:$A$1000,[1]Lookup_APC!$B$2:$B$1000,"Not Found")</f>
        <v>Neurology</v>
      </c>
      <c r="G5" s="8" t="str">
        <f>_xlfn.XLOOKUP(B5,[1]Lookup_Payer!$A$2:$A$100,[1]Lookup_Payer!$B$2:$B$100,"Not Found")</f>
        <v>Commercial</v>
      </c>
      <c r="H5" s="11">
        <f t="shared" si="0"/>
        <v>227.26</v>
      </c>
      <c r="I5" s="11">
        <f t="shared" si="1"/>
        <v>436.96400000000006</v>
      </c>
      <c r="J5" s="12">
        <f t="shared" si="2"/>
        <v>0.26314255431902495</v>
      </c>
      <c r="K5" s="8" t="str">
        <f t="shared" si="3"/>
        <v>Below Benchmark</v>
      </c>
    </row>
    <row r="6" spans="1:11" x14ac:dyDescent="0.4">
      <c r="A6" s="8">
        <v>544</v>
      </c>
      <c r="B6" s="8" t="s">
        <v>12</v>
      </c>
      <c r="C6" s="9">
        <v>1268.99</v>
      </c>
      <c r="D6" s="9">
        <v>2567.23</v>
      </c>
      <c r="E6" s="10">
        <v>0.35</v>
      </c>
      <c r="F6" s="8" t="str">
        <f>_xlfn.XLOOKUP(A6,[1]Lookup_APC!$A$2:$A$1000,[1]Lookup_APC!$B$2:$B$1000,"Not Found")</f>
        <v>Endocrinology</v>
      </c>
      <c r="G6" s="8" t="str">
        <f>_xlfn.XLOOKUP(B6,[1]Lookup_Payer!$A$2:$A$100,[1]Lookup_Payer!$B$2:$B$100,"Not Found")</f>
        <v>Self-Pay</v>
      </c>
      <c r="H6" s="11">
        <f t="shared" si="0"/>
        <v>-1298.24</v>
      </c>
      <c r="I6" s="11">
        <f t="shared" si="1"/>
        <v>1805.836</v>
      </c>
      <c r="J6" s="12">
        <f t="shared" si="2"/>
        <v>1.4230498270277938</v>
      </c>
      <c r="K6" s="8" t="str">
        <f t="shared" si="3"/>
        <v>Above Benchmark</v>
      </c>
    </row>
    <row r="7" spans="1:11" x14ac:dyDescent="0.4">
      <c r="A7" s="8">
        <v>561</v>
      </c>
      <c r="B7" s="8" t="s">
        <v>13</v>
      </c>
      <c r="C7" s="9">
        <v>3508.89</v>
      </c>
      <c r="D7" s="9">
        <v>3734.91</v>
      </c>
      <c r="E7" s="10">
        <v>0.35</v>
      </c>
      <c r="F7" s="8" t="str">
        <f>_xlfn.XLOOKUP(A7,[1]Lookup_APC!$A$2:$A$1000,[1]Lookup_APC!$B$2:$B$1000,"Not Found")</f>
        <v>Ophthalmology</v>
      </c>
      <c r="G7" s="8" t="str">
        <f>_xlfn.XLOOKUP(B7,[1]Lookup_Payer!$A$2:$A$100,[1]Lookup_Payer!$B$2:$B$100,"Not Found")</f>
        <v>Government</v>
      </c>
      <c r="H7" s="11">
        <f t="shared" si="0"/>
        <v>-226.01999999999998</v>
      </c>
      <c r="I7" s="11">
        <f t="shared" si="1"/>
        <v>1629.576</v>
      </c>
      <c r="J7" s="12">
        <f t="shared" si="2"/>
        <v>0.46441353248463191</v>
      </c>
      <c r="K7" s="8" t="str">
        <f t="shared" si="3"/>
        <v>Above Benchmark</v>
      </c>
    </row>
    <row r="8" spans="1:11" x14ac:dyDescent="0.4">
      <c r="A8" s="8">
        <v>519</v>
      </c>
      <c r="B8" s="8" t="s">
        <v>11</v>
      </c>
      <c r="C8" s="9">
        <v>4682.1899999999996</v>
      </c>
      <c r="D8" s="9">
        <v>499.79</v>
      </c>
      <c r="E8" s="10">
        <v>0.35</v>
      </c>
      <c r="F8" s="8" t="str">
        <f>_xlfn.XLOOKUP(A8,[1]Lookup_APC!$A$2:$A$1000,[1]Lookup_APC!$B$2:$B$1000,"Not Found")</f>
        <v>Oncology</v>
      </c>
      <c r="G8" s="8" t="str">
        <f>_xlfn.XLOOKUP(B8,[1]Lookup_Payer!$A$2:$A$100,[1]Lookup_Payer!$B$2:$B$100,"Not Found")</f>
        <v>Commercial</v>
      </c>
      <c r="H8" s="11">
        <f t="shared" si="0"/>
        <v>4182.3999999999996</v>
      </c>
      <c r="I8" s="11">
        <f t="shared" si="1"/>
        <v>-2309.5239999999999</v>
      </c>
      <c r="J8" s="12">
        <f t="shared" si="2"/>
        <v>-0.49325721510660614</v>
      </c>
      <c r="K8" s="8" t="str">
        <f t="shared" si="3"/>
        <v>Below Benchmark</v>
      </c>
    </row>
    <row r="9" spans="1:11" x14ac:dyDescent="0.4">
      <c r="A9" s="8">
        <v>544</v>
      </c>
      <c r="B9" s="8" t="s">
        <v>12</v>
      </c>
      <c r="C9" s="9">
        <v>3005.43</v>
      </c>
      <c r="D9" s="9">
        <v>3755.19</v>
      </c>
      <c r="E9" s="10">
        <v>0.35</v>
      </c>
      <c r="F9" s="8" t="str">
        <f>_xlfn.XLOOKUP(A9,[1]Lookup_APC!$A$2:$A$1000,[1]Lookup_APC!$B$2:$B$1000,"Not Found")</f>
        <v>Endocrinology</v>
      </c>
      <c r="G9" s="8" t="str">
        <f>_xlfn.XLOOKUP(B9,[1]Lookup_Payer!$A$2:$A$100,[1]Lookup_Payer!$B$2:$B$100,"Not Found")</f>
        <v>Self-Pay</v>
      </c>
      <c r="H9" s="11">
        <f t="shared" si="0"/>
        <v>-749.76000000000022</v>
      </c>
      <c r="I9" s="11">
        <f t="shared" si="1"/>
        <v>1951.9320000000002</v>
      </c>
      <c r="J9" s="12">
        <f t="shared" si="2"/>
        <v>0.64946846208362874</v>
      </c>
      <c r="K9" s="8" t="str">
        <f t="shared" si="3"/>
        <v>Above Benchmark</v>
      </c>
    </row>
    <row r="10" spans="1:11" x14ac:dyDescent="0.4">
      <c r="A10" s="8">
        <v>545</v>
      </c>
      <c r="B10" s="8" t="s">
        <v>14</v>
      </c>
      <c r="C10" s="9">
        <v>3072.26</v>
      </c>
      <c r="D10" s="9">
        <v>2782.75</v>
      </c>
      <c r="E10" s="10">
        <v>0.25</v>
      </c>
      <c r="F10" s="8" t="str">
        <f>_xlfn.XLOOKUP(A10,[1]Lookup_APC!$A$2:$A$1000,[1]Lookup_APC!$B$2:$B$1000,"Not Found")</f>
        <v>Gastroenterology</v>
      </c>
      <c r="G10" s="8" t="str">
        <f>_xlfn.XLOOKUP(B10,[1]Lookup_Payer!$A$2:$A$100,[1]Lookup_Payer!$B$2:$B$100,"Not Found")</f>
        <v>Government</v>
      </c>
      <c r="H10" s="11">
        <f t="shared" si="0"/>
        <v>289.51000000000022</v>
      </c>
      <c r="I10" s="11">
        <f t="shared" si="1"/>
        <v>939.39400000000001</v>
      </c>
      <c r="J10" s="12">
        <f t="shared" si="2"/>
        <v>0.30576643903836259</v>
      </c>
      <c r="K10" s="8" t="str">
        <f t="shared" si="3"/>
        <v>Above Benchmark</v>
      </c>
    </row>
    <row r="11" spans="1:11" x14ac:dyDescent="0.4">
      <c r="A11" s="8">
        <v>522</v>
      </c>
      <c r="B11" s="8" t="s">
        <v>15</v>
      </c>
      <c r="C11" s="9">
        <v>1759.91</v>
      </c>
      <c r="D11" s="9">
        <v>364.56</v>
      </c>
      <c r="E11" s="10">
        <v>0.35</v>
      </c>
      <c r="F11" s="8" t="str">
        <f>_xlfn.XLOOKUP(A11,[1]Lookup_APC!$A$2:$A$1000,[1]Lookup_APC!$B$2:$B$1000,"Not Found")</f>
        <v>Neurology</v>
      </c>
      <c r="G11" s="8" t="str">
        <f>_xlfn.XLOOKUP(B11,[1]Lookup_Payer!$A$2:$A$100,[1]Lookup_Payer!$B$2:$B$100,"Not Found")</f>
        <v>Commercial</v>
      </c>
      <c r="H11" s="11">
        <f t="shared" si="0"/>
        <v>1395.3500000000001</v>
      </c>
      <c r="I11" s="11">
        <f t="shared" si="1"/>
        <v>-691.38599999999997</v>
      </c>
      <c r="J11" s="12">
        <f t="shared" si="2"/>
        <v>-0.39285304362154877</v>
      </c>
      <c r="K11" s="8" t="str">
        <f t="shared" si="3"/>
        <v>Below Benchmark</v>
      </c>
    </row>
    <row r="12" spans="1:11" x14ac:dyDescent="0.4">
      <c r="A12" s="8">
        <v>521</v>
      </c>
      <c r="B12" s="8" t="s">
        <v>15</v>
      </c>
      <c r="C12" s="9">
        <v>3962.72</v>
      </c>
      <c r="D12" s="9">
        <v>1273.76</v>
      </c>
      <c r="E12" s="10">
        <v>0.25</v>
      </c>
      <c r="F12" s="8" t="str">
        <f>_xlfn.XLOOKUP(A12,[1]Lookup_APC!$A$2:$A$1000,[1]Lookup_APC!$B$2:$B$1000,"Not Found")</f>
        <v>Radiology</v>
      </c>
      <c r="G12" s="8" t="str">
        <f>_xlfn.XLOOKUP(B12,[1]Lookup_Payer!$A$2:$A$100,[1]Lookup_Payer!$B$2:$B$100,"Not Found")</f>
        <v>Commercial</v>
      </c>
      <c r="H12" s="11">
        <f t="shared" si="0"/>
        <v>2688.96</v>
      </c>
      <c r="I12" s="11">
        <f t="shared" si="1"/>
        <v>-1103.8719999999996</v>
      </c>
      <c r="J12" s="12">
        <f t="shared" si="2"/>
        <v>-0.27856421851657437</v>
      </c>
      <c r="K12" s="8" t="str">
        <f t="shared" si="3"/>
        <v>Below Benchmark</v>
      </c>
    </row>
    <row r="13" spans="1:11" x14ac:dyDescent="0.4">
      <c r="A13" s="8">
        <v>545</v>
      </c>
      <c r="B13" s="8" t="s">
        <v>11</v>
      </c>
      <c r="C13" s="9">
        <v>1341.7</v>
      </c>
      <c r="D13" s="9">
        <v>2861.87</v>
      </c>
      <c r="E13" s="10">
        <v>0.25</v>
      </c>
      <c r="F13" s="8" t="str">
        <f>_xlfn.XLOOKUP(A13,[1]Lookup_APC!$A$2:$A$1000,[1]Lookup_APC!$B$2:$B$1000,"Not Found")</f>
        <v>Gastroenterology</v>
      </c>
      <c r="G13" s="8" t="str">
        <f>_xlfn.XLOOKUP(B13,[1]Lookup_Payer!$A$2:$A$100,[1]Lookup_Payer!$B$2:$B$100,"Not Found")</f>
        <v>Commercial</v>
      </c>
      <c r="H13" s="11">
        <f t="shared" si="0"/>
        <v>-1520.1699999999998</v>
      </c>
      <c r="I13" s="11">
        <f t="shared" si="1"/>
        <v>2056.85</v>
      </c>
      <c r="J13" s="12">
        <f t="shared" si="2"/>
        <v>1.5330178132220316</v>
      </c>
      <c r="K13" s="8" t="str">
        <f t="shared" si="3"/>
        <v>Above Benchmark</v>
      </c>
    </row>
    <row r="14" spans="1:11" x14ac:dyDescent="0.4">
      <c r="A14" s="8">
        <v>545</v>
      </c>
      <c r="B14" s="8" t="s">
        <v>13</v>
      </c>
      <c r="C14" s="9">
        <v>1956.56</v>
      </c>
      <c r="D14" s="9">
        <v>362.67</v>
      </c>
      <c r="E14" s="10">
        <v>0.35</v>
      </c>
      <c r="F14" s="8" t="str">
        <f>_xlfn.XLOOKUP(A14,[1]Lookup_APC!$A$2:$A$1000,[1]Lookup_APC!$B$2:$B$1000,"Not Found")</f>
        <v>Gastroenterology</v>
      </c>
      <c r="G14" s="8" t="str">
        <f>_xlfn.XLOOKUP(B14,[1]Lookup_Payer!$A$2:$A$100,[1]Lookup_Payer!$B$2:$B$100,"Not Found")</f>
        <v>Government</v>
      </c>
      <c r="H14" s="11">
        <f t="shared" si="0"/>
        <v>1593.8899999999999</v>
      </c>
      <c r="I14" s="11">
        <f t="shared" si="1"/>
        <v>-811.26599999999985</v>
      </c>
      <c r="J14" s="12">
        <f t="shared" si="2"/>
        <v>-0.41463895817148461</v>
      </c>
      <c r="K14" s="8" t="str">
        <f t="shared" si="3"/>
        <v>Below Benchmark</v>
      </c>
    </row>
    <row r="15" spans="1:11" x14ac:dyDescent="0.4">
      <c r="A15" s="8">
        <v>519</v>
      </c>
      <c r="B15" s="8" t="s">
        <v>13</v>
      </c>
      <c r="C15" s="9">
        <v>2414.46</v>
      </c>
      <c r="D15" s="9">
        <v>2370.46</v>
      </c>
      <c r="E15" s="10">
        <v>0.25</v>
      </c>
      <c r="F15" s="8" t="str">
        <f>_xlfn.XLOOKUP(A15,[1]Lookup_APC!$A$2:$A$1000,[1]Lookup_APC!$B$2:$B$1000,"Not Found")</f>
        <v>Oncology</v>
      </c>
      <c r="G15" s="8" t="str">
        <f>_xlfn.XLOOKUP(B15,[1]Lookup_Payer!$A$2:$A$100,[1]Lookup_Payer!$B$2:$B$100,"Not Found")</f>
        <v>Government</v>
      </c>
      <c r="H15" s="11">
        <f t="shared" si="0"/>
        <v>44</v>
      </c>
      <c r="I15" s="11">
        <f t="shared" si="1"/>
        <v>921.78400000000011</v>
      </c>
      <c r="J15" s="12">
        <f t="shared" si="2"/>
        <v>0.38177646347423444</v>
      </c>
      <c r="K15" s="8" t="str">
        <f t="shared" si="3"/>
        <v>Above Benchmark</v>
      </c>
    </row>
    <row r="16" spans="1:11" x14ac:dyDescent="0.4">
      <c r="A16" s="8">
        <v>529</v>
      </c>
      <c r="B16" s="8" t="s">
        <v>14</v>
      </c>
      <c r="C16" s="9">
        <v>2784.25</v>
      </c>
      <c r="D16" s="9">
        <v>1448.94</v>
      </c>
      <c r="E16" s="10">
        <v>0.4</v>
      </c>
      <c r="F16" s="8" t="str">
        <f>_xlfn.XLOOKUP(A16,[1]Lookup_APC!$A$2:$A$1000,[1]Lookup_APC!$B$2:$B$1000,"Not Found")</f>
        <v>Urology</v>
      </c>
      <c r="G16" s="8" t="str">
        <f>_xlfn.XLOOKUP(B16,[1]Lookup_Payer!$A$2:$A$100,[1]Lookup_Payer!$B$2:$B$100,"Not Found")</f>
        <v>Government</v>
      </c>
      <c r="H16" s="11">
        <f t="shared" si="0"/>
        <v>1335.31</v>
      </c>
      <c r="I16" s="11">
        <f t="shared" si="1"/>
        <v>-221.6099999999999</v>
      </c>
      <c r="J16" s="12">
        <f t="shared" si="2"/>
        <v>-7.9594145640657227E-2</v>
      </c>
      <c r="K16" s="8" t="str">
        <f t="shared" si="3"/>
        <v>Below Benchmark</v>
      </c>
    </row>
    <row r="17" spans="1:11" x14ac:dyDescent="0.4">
      <c r="A17" s="8">
        <v>522</v>
      </c>
      <c r="B17" s="8" t="s">
        <v>11</v>
      </c>
      <c r="C17" s="9">
        <v>1590.84</v>
      </c>
      <c r="D17" s="9">
        <v>2521.5700000000002</v>
      </c>
      <c r="E17" s="10">
        <v>0.35</v>
      </c>
      <c r="F17" s="8" t="str">
        <f>_xlfn.XLOOKUP(A17,[1]Lookup_APC!$A$2:$A$1000,[1]Lookup_APC!$B$2:$B$1000,"Not Found")</f>
        <v>Neurology</v>
      </c>
      <c r="G17" s="8" t="str">
        <f>_xlfn.XLOOKUP(B17,[1]Lookup_Payer!$A$2:$A$100,[1]Lookup_Payer!$B$2:$B$100,"Not Found")</f>
        <v>Commercial</v>
      </c>
      <c r="H17" s="11">
        <f t="shared" si="0"/>
        <v>-930.73000000000025</v>
      </c>
      <c r="I17" s="11">
        <f t="shared" si="1"/>
        <v>1567.0660000000003</v>
      </c>
      <c r="J17" s="12">
        <f t="shared" si="2"/>
        <v>0.98505569384727587</v>
      </c>
      <c r="K17" s="8" t="str">
        <f t="shared" si="3"/>
        <v>Above Benchmark</v>
      </c>
    </row>
    <row r="18" spans="1:11" x14ac:dyDescent="0.4">
      <c r="A18" s="8">
        <v>516</v>
      </c>
      <c r="B18" s="8" t="s">
        <v>15</v>
      </c>
      <c r="C18" s="9">
        <v>1016.77</v>
      </c>
      <c r="D18" s="9">
        <v>278.39</v>
      </c>
      <c r="E18" s="10">
        <v>0.25</v>
      </c>
      <c r="F18" s="8" t="str">
        <f>_xlfn.XLOOKUP(A18,[1]Lookup_APC!$A$2:$A$1000,[1]Lookup_APC!$B$2:$B$1000,"Not Found")</f>
        <v>Orthopedics</v>
      </c>
      <c r="G18" s="8" t="str">
        <f>_xlfn.XLOOKUP(B18,[1]Lookup_Payer!$A$2:$A$100,[1]Lookup_Payer!$B$2:$B$100,"Not Found")</f>
        <v>Commercial</v>
      </c>
      <c r="H18" s="11">
        <f t="shared" si="0"/>
        <v>738.38</v>
      </c>
      <c r="I18" s="11">
        <f t="shared" si="1"/>
        <v>-331.67200000000003</v>
      </c>
      <c r="J18" s="12">
        <f t="shared" si="2"/>
        <v>-0.32620159918172253</v>
      </c>
      <c r="K18" s="8" t="str">
        <f t="shared" si="3"/>
        <v>Below Benchmark</v>
      </c>
    </row>
    <row r="19" spans="1:11" x14ac:dyDescent="0.4">
      <c r="A19" s="8">
        <v>545</v>
      </c>
      <c r="B19" s="8" t="s">
        <v>13</v>
      </c>
      <c r="C19" s="9">
        <v>3247.79</v>
      </c>
      <c r="D19" s="9">
        <v>3498.99</v>
      </c>
      <c r="E19" s="10">
        <v>0.35</v>
      </c>
      <c r="F19" s="8" t="str">
        <f>_xlfn.XLOOKUP(A19,[1]Lookup_APC!$A$2:$A$1000,[1]Lookup_APC!$B$2:$B$1000,"Not Found")</f>
        <v>Gastroenterology</v>
      </c>
      <c r="G19" s="8" t="str">
        <f>_xlfn.XLOOKUP(B19,[1]Lookup_Payer!$A$2:$A$100,[1]Lookup_Payer!$B$2:$B$100,"Not Found")</f>
        <v>Government</v>
      </c>
      <c r="H19" s="11">
        <f t="shared" si="0"/>
        <v>-251.19999999999982</v>
      </c>
      <c r="I19" s="11">
        <f t="shared" si="1"/>
        <v>1550.3159999999998</v>
      </c>
      <c r="J19" s="12">
        <f t="shared" si="2"/>
        <v>0.47734490222582121</v>
      </c>
      <c r="K19" s="8" t="str">
        <f t="shared" si="3"/>
        <v>Above Benchmark</v>
      </c>
    </row>
    <row r="20" spans="1:11" x14ac:dyDescent="0.4">
      <c r="A20" s="8">
        <v>529</v>
      </c>
      <c r="B20" s="8" t="s">
        <v>11</v>
      </c>
      <c r="C20" s="9">
        <v>1798.84</v>
      </c>
      <c r="D20" s="9">
        <v>3896.61</v>
      </c>
      <c r="E20" s="10">
        <v>0.35</v>
      </c>
      <c r="F20" s="8" t="str">
        <f>_xlfn.XLOOKUP(A20,[1]Lookup_APC!$A$2:$A$1000,[1]Lookup_APC!$B$2:$B$1000,"Not Found")</f>
        <v>Urology</v>
      </c>
      <c r="G20" s="8" t="str">
        <f>_xlfn.XLOOKUP(B20,[1]Lookup_Payer!$A$2:$A$100,[1]Lookup_Payer!$B$2:$B$100,"Not Found")</f>
        <v>Commercial</v>
      </c>
      <c r="H20" s="11">
        <f t="shared" si="0"/>
        <v>-2097.7700000000004</v>
      </c>
      <c r="I20" s="11">
        <f t="shared" si="1"/>
        <v>2817.3060000000005</v>
      </c>
      <c r="J20" s="12">
        <f t="shared" si="2"/>
        <v>1.5661793155589161</v>
      </c>
      <c r="K20" s="8" t="str">
        <f t="shared" si="3"/>
        <v>Above Benchmark</v>
      </c>
    </row>
    <row r="21" spans="1:11" x14ac:dyDescent="0.4">
      <c r="A21" s="8">
        <v>516</v>
      </c>
      <c r="B21" s="8" t="s">
        <v>16</v>
      </c>
      <c r="C21" s="9">
        <v>3115.57</v>
      </c>
      <c r="D21" s="9">
        <v>3878.62</v>
      </c>
      <c r="E21" s="10">
        <v>0.35</v>
      </c>
      <c r="F21" s="8" t="str">
        <f>_xlfn.XLOOKUP(A21,[1]Lookup_APC!$A$2:$A$1000,[1]Lookup_APC!$B$2:$B$1000,"Not Found")</f>
        <v>Orthopedics</v>
      </c>
      <c r="G21" s="8" t="str">
        <f>_xlfn.XLOOKUP(B21,[1]Lookup_Payer!$A$2:$A$100,[1]Lookup_Payer!$B$2:$B$100,"Not Found")</f>
        <v>Commercial</v>
      </c>
      <c r="H21" s="11">
        <f t="shared" si="0"/>
        <v>-763.04999999999973</v>
      </c>
      <c r="I21" s="11">
        <f t="shared" si="1"/>
        <v>2009.2779999999998</v>
      </c>
      <c r="J21" s="12">
        <f t="shared" si="2"/>
        <v>0.6449150556719957</v>
      </c>
      <c r="K21" s="8" t="str">
        <f t="shared" si="3"/>
        <v>Above Benchmark</v>
      </c>
    </row>
    <row r="22" spans="1:11" x14ac:dyDescent="0.4">
      <c r="A22" s="8">
        <v>522</v>
      </c>
      <c r="B22" s="8" t="s">
        <v>13</v>
      </c>
      <c r="C22" s="9">
        <v>1194.6300000000001</v>
      </c>
      <c r="D22" s="9">
        <v>3023.64</v>
      </c>
      <c r="E22" s="10">
        <v>0.25</v>
      </c>
      <c r="F22" s="8" t="str">
        <f>_xlfn.XLOOKUP(A22,[1]Lookup_APC!$A$2:$A$1000,[1]Lookup_APC!$B$2:$B$1000,"Not Found")</f>
        <v>Neurology</v>
      </c>
      <c r="G22" s="8" t="str">
        <f>_xlfn.XLOOKUP(B22,[1]Lookup_Payer!$A$2:$A$100,[1]Lookup_Payer!$B$2:$B$100,"Not Found")</f>
        <v>Government</v>
      </c>
      <c r="H22" s="11">
        <f t="shared" si="0"/>
        <v>-1829.0099999999998</v>
      </c>
      <c r="I22" s="11">
        <f t="shared" si="1"/>
        <v>2306.8620000000001</v>
      </c>
      <c r="J22" s="12">
        <f t="shared" si="2"/>
        <v>1.9310263428844077</v>
      </c>
      <c r="K22" s="8" t="str">
        <f t="shared" si="3"/>
        <v>Above Benchmark</v>
      </c>
    </row>
    <row r="23" spans="1:11" x14ac:dyDescent="0.4">
      <c r="A23" s="8">
        <v>512</v>
      </c>
      <c r="B23" s="8" t="s">
        <v>12</v>
      </c>
      <c r="C23" s="9">
        <v>2665.13</v>
      </c>
      <c r="D23" s="9">
        <v>607.34</v>
      </c>
      <c r="E23" s="10">
        <v>0.4</v>
      </c>
      <c r="F23" s="8" t="str">
        <f>_xlfn.XLOOKUP(A23,[1]Lookup_APC!$A$2:$A$1000,[1]Lookup_APC!$B$2:$B$1000,"Not Found")</f>
        <v>Cardiology</v>
      </c>
      <c r="G23" s="8" t="str">
        <f>_xlfn.XLOOKUP(B23,[1]Lookup_Payer!$A$2:$A$100,[1]Lookup_Payer!$B$2:$B$100,"Not Found")</f>
        <v>Self-Pay</v>
      </c>
      <c r="H23" s="11">
        <f t="shared" si="0"/>
        <v>2057.79</v>
      </c>
      <c r="I23" s="11">
        <f t="shared" si="1"/>
        <v>-991.73799999999994</v>
      </c>
      <c r="J23" s="12">
        <f t="shared" si="2"/>
        <v>-0.37211618194984858</v>
      </c>
      <c r="K23" s="8" t="str">
        <f t="shared" si="3"/>
        <v>Below Benchmark</v>
      </c>
    </row>
    <row r="24" spans="1:11" x14ac:dyDescent="0.4">
      <c r="A24" s="8">
        <v>561</v>
      </c>
      <c r="B24" s="8" t="s">
        <v>16</v>
      </c>
      <c r="C24" s="9">
        <v>2896.65</v>
      </c>
      <c r="D24" s="9">
        <v>3057.23</v>
      </c>
      <c r="E24" s="10">
        <v>0.4</v>
      </c>
      <c r="F24" s="8" t="str">
        <f>_xlfn.XLOOKUP(A24,[1]Lookup_APC!$A$2:$A$1000,[1]Lookup_APC!$B$2:$B$1000,"Not Found")</f>
        <v>Ophthalmology</v>
      </c>
      <c r="G24" s="8" t="str">
        <f>_xlfn.XLOOKUP(B24,[1]Lookup_Payer!$A$2:$A$100,[1]Lookup_Payer!$B$2:$B$100,"Not Found")</f>
        <v>Commercial</v>
      </c>
      <c r="H24" s="11">
        <f t="shared" si="0"/>
        <v>-160.57999999999993</v>
      </c>
      <c r="I24" s="11">
        <f t="shared" si="1"/>
        <v>1319.24</v>
      </c>
      <c r="J24" s="12">
        <f t="shared" si="2"/>
        <v>0.45543645245369652</v>
      </c>
      <c r="K24" s="8" t="str">
        <f t="shared" si="3"/>
        <v>Above Benchmark</v>
      </c>
    </row>
    <row r="25" spans="1:11" x14ac:dyDescent="0.4">
      <c r="A25" s="8">
        <v>529</v>
      </c>
      <c r="B25" s="8" t="s">
        <v>13</v>
      </c>
      <c r="C25" s="9">
        <v>733.21</v>
      </c>
      <c r="D25" s="9">
        <v>195.89</v>
      </c>
      <c r="E25" s="10">
        <v>0.25</v>
      </c>
      <c r="F25" s="8" t="str">
        <f>_xlfn.XLOOKUP(A25,[1]Lookup_APC!$A$2:$A$1000,[1]Lookup_APC!$B$2:$B$1000,"Not Found")</f>
        <v>Urology</v>
      </c>
      <c r="G25" s="8" t="str">
        <f>_xlfn.XLOOKUP(B25,[1]Lookup_Payer!$A$2:$A$100,[1]Lookup_Payer!$B$2:$B$100,"Not Found")</f>
        <v>Government</v>
      </c>
      <c r="H25" s="11">
        <f t="shared" si="0"/>
        <v>537.32000000000005</v>
      </c>
      <c r="I25" s="11">
        <f t="shared" si="1"/>
        <v>-244.036</v>
      </c>
      <c r="J25" s="12">
        <f t="shared" si="2"/>
        <v>-0.33283233998445194</v>
      </c>
      <c r="K25" s="8" t="str">
        <f t="shared" si="3"/>
        <v>Below Benchmark</v>
      </c>
    </row>
    <row r="26" spans="1:11" x14ac:dyDescent="0.4">
      <c r="A26" s="8">
        <v>552</v>
      </c>
      <c r="B26" s="8" t="s">
        <v>15</v>
      </c>
      <c r="C26" s="9">
        <v>2014.72</v>
      </c>
      <c r="D26" s="9">
        <v>186.28</v>
      </c>
      <c r="E26" s="10">
        <v>0.35</v>
      </c>
      <c r="F26" s="8" t="str">
        <f>_xlfn.XLOOKUP(A26,[1]Lookup_APC!$A$2:$A$1000,[1]Lookup_APC!$B$2:$B$1000,"Not Found")</f>
        <v>Dermatology</v>
      </c>
      <c r="G26" s="8" t="str">
        <f>_xlfn.XLOOKUP(B26,[1]Lookup_Payer!$A$2:$A$100,[1]Lookup_Payer!$B$2:$B$100,"Not Found")</f>
        <v>Commercial</v>
      </c>
      <c r="H26" s="11">
        <f t="shared" si="0"/>
        <v>1828.44</v>
      </c>
      <c r="I26" s="11">
        <f t="shared" si="1"/>
        <v>-1022.5519999999999</v>
      </c>
      <c r="J26" s="12">
        <f t="shared" si="2"/>
        <v>-0.507540501905972</v>
      </c>
      <c r="K26" s="8" t="str">
        <f t="shared" si="3"/>
        <v>Below Benchmark</v>
      </c>
    </row>
    <row r="27" spans="1:11" x14ac:dyDescent="0.4">
      <c r="A27" s="8">
        <v>512</v>
      </c>
      <c r="B27" s="8" t="s">
        <v>17</v>
      </c>
      <c r="C27" s="9">
        <v>1104.8699999999999</v>
      </c>
      <c r="D27" s="9">
        <v>1362.08</v>
      </c>
      <c r="E27" s="10">
        <v>0.25</v>
      </c>
      <c r="F27" s="8" t="str">
        <f>_xlfn.XLOOKUP(A27,[1]Lookup_APC!$A$2:$A$1000,[1]Lookup_APC!$B$2:$B$1000,"Not Found")</f>
        <v>Cardiology</v>
      </c>
      <c r="G27" s="8" t="str">
        <f>_xlfn.XLOOKUP(B27,[1]Lookup_Payer!$A$2:$A$100,[1]Lookup_Payer!$B$2:$B$100,"Not Found")</f>
        <v>Commercial</v>
      </c>
      <c r="H27" s="11">
        <f t="shared" si="0"/>
        <v>-257.21000000000004</v>
      </c>
      <c r="I27" s="11">
        <f t="shared" si="1"/>
        <v>699.15800000000002</v>
      </c>
      <c r="J27" s="12">
        <f t="shared" si="2"/>
        <v>0.63279661860671399</v>
      </c>
      <c r="K27" s="8" t="str">
        <f t="shared" si="3"/>
        <v>Above Benchmark</v>
      </c>
    </row>
    <row r="28" spans="1:11" x14ac:dyDescent="0.4">
      <c r="A28" s="8">
        <v>561</v>
      </c>
      <c r="B28" s="8" t="s">
        <v>16</v>
      </c>
      <c r="C28" s="9">
        <v>785.19</v>
      </c>
      <c r="D28" s="9">
        <v>2005.71</v>
      </c>
      <c r="E28" s="10">
        <v>0.25</v>
      </c>
      <c r="F28" s="8" t="str">
        <f>_xlfn.XLOOKUP(A28,[1]Lookup_APC!$A$2:$A$1000,[1]Lookup_APC!$B$2:$B$1000,"Not Found")</f>
        <v>Ophthalmology</v>
      </c>
      <c r="G28" s="8" t="str">
        <f>_xlfn.XLOOKUP(B28,[1]Lookup_Payer!$A$2:$A$100,[1]Lookup_Payer!$B$2:$B$100,"Not Found")</f>
        <v>Commercial</v>
      </c>
      <c r="H28" s="11">
        <f t="shared" si="0"/>
        <v>-1220.52</v>
      </c>
      <c r="I28" s="11">
        <f t="shared" si="1"/>
        <v>1534.596</v>
      </c>
      <c r="J28" s="12">
        <f t="shared" si="2"/>
        <v>1.9544263171971115</v>
      </c>
      <c r="K28" s="8" t="str">
        <f t="shared" si="3"/>
        <v>Above Benchmark</v>
      </c>
    </row>
    <row r="29" spans="1:11" x14ac:dyDescent="0.4">
      <c r="A29" s="8">
        <v>519</v>
      </c>
      <c r="B29" s="8" t="s">
        <v>14</v>
      </c>
      <c r="C29" s="9">
        <v>4954.82</v>
      </c>
      <c r="D29" s="9">
        <v>3104.59</v>
      </c>
      <c r="E29" s="10">
        <v>0.25</v>
      </c>
      <c r="F29" s="8" t="str">
        <f>_xlfn.XLOOKUP(A29,[1]Lookup_APC!$A$2:$A$1000,[1]Lookup_APC!$B$2:$B$1000,"Not Found")</f>
        <v>Oncology</v>
      </c>
      <c r="G29" s="8" t="str">
        <f>_xlfn.XLOOKUP(B29,[1]Lookup_Payer!$A$2:$A$100,[1]Lookup_Payer!$B$2:$B$100,"Not Found")</f>
        <v>Government</v>
      </c>
      <c r="H29" s="11">
        <f t="shared" si="0"/>
        <v>1850.2299999999996</v>
      </c>
      <c r="I29" s="11">
        <f t="shared" si="1"/>
        <v>131.69800000000032</v>
      </c>
      <c r="J29" s="12">
        <f t="shared" si="2"/>
        <v>2.6579774845504039E-2</v>
      </c>
      <c r="K29" s="8" t="str">
        <f t="shared" si="3"/>
        <v>Below Benchmark</v>
      </c>
    </row>
    <row r="30" spans="1:11" x14ac:dyDescent="0.4">
      <c r="A30" s="8">
        <v>544</v>
      </c>
      <c r="B30" s="8" t="s">
        <v>14</v>
      </c>
      <c r="C30" s="9">
        <v>1950.59</v>
      </c>
      <c r="D30" s="9">
        <v>2764.85</v>
      </c>
      <c r="E30" s="10">
        <v>0.35</v>
      </c>
      <c r="F30" s="8" t="str">
        <f>_xlfn.XLOOKUP(A30,[1]Lookup_APC!$A$2:$A$1000,[1]Lookup_APC!$B$2:$B$1000,"Not Found")</f>
        <v>Endocrinology</v>
      </c>
      <c r="G30" s="8" t="str">
        <f>_xlfn.XLOOKUP(B30,[1]Lookup_Payer!$A$2:$A$100,[1]Lookup_Payer!$B$2:$B$100,"Not Found")</f>
        <v>Government</v>
      </c>
      <c r="H30" s="11">
        <f t="shared" si="0"/>
        <v>-814.26</v>
      </c>
      <c r="I30" s="11">
        <f t="shared" si="1"/>
        <v>1594.4960000000001</v>
      </c>
      <c r="J30" s="12">
        <f t="shared" si="2"/>
        <v>0.81744292752449266</v>
      </c>
      <c r="K30" s="8" t="str">
        <f t="shared" si="3"/>
        <v>Above Benchmark</v>
      </c>
    </row>
    <row r="31" spans="1:11" x14ac:dyDescent="0.4">
      <c r="A31" s="8">
        <v>521</v>
      </c>
      <c r="B31" s="8" t="s">
        <v>15</v>
      </c>
      <c r="C31" s="9">
        <v>4144.4399999999996</v>
      </c>
      <c r="D31" s="9">
        <v>1839.02</v>
      </c>
      <c r="E31" s="10">
        <v>0.25</v>
      </c>
      <c r="F31" s="8" t="str">
        <f>_xlfn.XLOOKUP(A31,[1]Lookup_APC!$A$2:$A$1000,[1]Lookup_APC!$B$2:$B$1000,"Not Found")</f>
        <v>Radiology</v>
      </c>
      <c r="G31" s="8" t="str">
        <f>_xlfn.XLOOKUP(B31,[1]Lookup_Payer!$A$2:$A$100,[1]Lookup_Payer!$B$2:$B$100,"Not Found")</f>
        <v>Commercial</v>
      </c>
      <c r="H31" s="11">
        <f t="shared" si="0"/>
        <v>2305.4199999999996</v>
      </c>
      <c r="I31" s="11">
        <f t="shared" si="1"/>
        <v>-647.64399999999978</v>
      </c>
      <c r="J31" s="12">
        <f t="shared" si="2"/>
        <v>-0.15626815685593223</v>
      </c>
      <c r="K31" s="8" t="str">
        <f t="shared" si="3"/>
        <v>Below Benchmark</v>
      </c>
    </row>
    <row r="32" spans="1:11" x14ac:dyDescent="0.4">
      <c r="A32" s="8">
        <v>552</v>
      </c>
      <c r="B32" s="8" t="s">
        <v>13</v>
      </c>
      <c r="C32" s="9">
        <v>1645.88</v>
      </c>
      <c r="D32" s="9">
        <v>1167.1400000000001</v>
      </c>
      <c r="E32" s="10">
        <v>0.35</v>
      </c>
      <c r="F32" s="8" t="str">
        <f>_xlfn.XLOOKUP(A32,[1]Lookup_APC!$A$2:$A$1000,[1]Lookup_APC!$B$2:$B$1000,"Not Found")</f>
        <v>Dermatology</v>
      </c>
      <c r="G32" s="8" t="str">
        <f>_xlfn.XLOOKUP(B32,[1]Lookup_Payer!$A$2:$A$100,[1]Lookup_Payer!$B$2:$B$100,"Not Found")</f>
        <v>Government</v>
      </c>
      <c r="H32" s="11">
        <f t="shared" si="0"/>
        <v>478.74</v>
      </c>
      <c r="I32" s="11">
        <f t="shared" si="1"/>
        <v>179.61200000000008</v>
      </c>
      <c r="J32" s="12">
        <f t="shared" si="2"/>
        <v>0.10912824750285566</v>
      </c>
      <c r="K32" s="8" t="str">
        <f t="shared" si="3"/>
        <v>Below Benchmark</v>
      </c>
    </row>
    <row r="33" spans="1:11" x14ac:dyDescent="0.4">
      <c r="A33" s="8">
        <v>519</v>
      </c>
      <c r="B33" s="8" t="s">
        <v>11</v>
      </c>
      <c r="C33" s="9">
        <v>3566.76</v>
      </c>
      <c r="D33" s="9">
        <v>3988.79</v>
      </c>
      <c r="E33" s="10">
        <v>0.25</v>
      </c>
      <c r="F33" s="8" t="str">
        <f>_xlfn.XLOOKUP(A33,[1]Lookup_APC!$A$2:$A$1000,[1]Lookup_APC!$B$2:$B$1000,"Not Found")</f>
        <v>Oncology</v>
      </c>
      <c r="G33" s="8" t="str">
        <f>_xlfn.XLOOKUP(B33,[1]Lookup_Payer!$A$2:$A$100,[1]Lookup_Payer!$B$2:$B$100,"Not Found")</f>
        <v>Commercial</v>
      </c>
      <c r="H33" s="11">
        <f t="shared" si="0"/>
        <v>-422.02999999999975</v>
      </c>
      <c r="I33" s="11">
        <f t="shared" si="1"/>
        <v>1848.7339999999999</v>
      </c>
      <c r="J33" s="12">
        <f t="shared" si="2"/>
        <v>0.51832307191961324</v>
      </c>
      <c r="K33" s="8" t="str">
        <f t="shared" si="3"/>
        <v>Above Benchmark</v>
      </c>
    </row>
    <row r="34" spans="1:11" x14ac:dyDescent="0.4">
      <c r="A34" s="8">
        <v>522</v>
      </c>
      <c r="B34" s="8" t="s">
        <v>13</v>
      </c>
      <c r="C34" s="9">
        <v>3921.03</v>
      </c>
      <c r="D34" s="9">
        <v>1762.11</v>
      </c>
      <c r="E34" s="10">
        <v>0.4</v>
      </c>
      <c r="F34" s="8" t="str">
        <f>_xlfn.XLOOKUP(A34,[1]Lookup_APC!$A$2:$A$1000,[1]Lookup_APC!$B$2:$B$1000,"Not Found")</f>
        <v>Neurology</v>
      </c>
      <c r="G34" s="8" t="str">
        <f>_xlfn.XLOOKUP(B34,[1]Lookup_Payer!$A$2:$A$100,[1]Lookup_Payer!$B$2:$B$100,"Not Found")</f>
        <v>Government</v>
      </c>
      <c r="H34" s="11">
        <f t="shared" si="0"/>
        <v>2158.92</v>
      </c>
      <c r="I34" s="11">
        <f t="shared" si="1"/>
        <v>-590.50800000000004</v>
      </c>
      <c r="J34" s="12">
        <f t="shared" si="2"/>
        <v>-0.15060022494089564</v>
      </c>
      <c r="K34" s="8" t="str">
        <f t="shared" si="3"/>
        <v>Below Benchmark</v>
      </c>
    </row>
    <row r="35" spans="1:11" x14ac:dyDescent="0.4">
      <c r="A35" s="8">
        <v>519</v>
      </c>
      <c r="B35" s="8" t="s">
        <v>15</v>
      </c>
      <c r="C35" s="9">
        <v>3180.37</v>
      </c>
      <c r="D35" s="9">
        <v>1860.41</v>
      </c>
      <c r="E35" s="10">
        <v>0.25</v>
      </c>
      <c r="F35" s="8" t="str">
        <f>_xlfn.XLOOKUP(A35,[1]Lookup_APC!$A$2:$A$1000,[1]Lookup_APC!$B$2:$B$1000,"Not Found")</f>
        <v>Oncology</v>
      </c>
      <c r="G35" s="8" t="str">
        <f>_xlfn.XLOOKUP(B35,[1]Lookup_Payer!$A$2:$A$100,[1]Lookup_Payer!$B$2:$B$100,"Not Found")</f>
        <v>Commercial</v>
      </c>
      <c r="H35" s="11">
        <f t="shared" si="0"/>
        <v>1319.9599999999998</v>
      </c>
      <c r="I35" s="11">
        <f t="shared" si="1"/>
        <v>-47.811999999999671</v>
      </c>
      <c r="J35" s="12">
        <f t="shared" si="2"/>
        <v>-1.5033470948348674E-2</v>
      </c>
      <c r="K35" s="8" t="str">
        <f t="shared" si="3"/>
        <v>Below Benchmark</v>
      </c>
    </row>
    <row r="36" spans="1:11" x14ac:dyDescent="0.4">
      <c r="A36" s="8">
        <v>544</v>
      </c>
      <c r="B36" s="8" t="s">
        <v>14</v>
      </c>
      <c r="C36" s="9">
        <v>2622.09</v>
      </c>
      <c r="D36" s="9">
        <v>738.13</v>
      </c>
      <c r="E36" s="10">
        <v>0.25</v>
      </c>
      <c r="F36" s="8" t="str">
        <f>_xlfn.XLOOKUP(A36,[1]Lookup_APC!$A$2:$A$1000,[1]Lookup_APC!$B$2:$B$1000,"Not Found")</f>
        <v>Endocrinology</v>
      </c>
      <c r="G36" s="8" t="str">
        <f>_xlfn.XLOOKUP(B36,[1]Lookup_Payer!$A$2:$A$100,[1]Lookup_Payer!$B$2:$B$100,"Not Found")</f>
        <v>Government</v>
      </c>
      <c r="H36" s="11">
        <f t="shared" si="0"/>
        <v>1883.96</v>
      </c>
      <c r="I36" s="11">
        <f t="shared" si="1"/>
        <v>-835.12400000000014</v>
      </c>
      <c r="J36" s="12">
        <f t="shared" si="2"/>
        <v>-0.31849555125872875</v>
      </c>
      <c r="K36" s="8" t="str">
        <f t="shared" si="3"/>
        <v>Below Benchmark</v>
      </c>
    </row>
    <row r="37" spans="1:11" x14ac:dyDescent="0.4">
      <c r="A37" s="8">
        <v>522</v>
      </c>
      <c r="B37" s="8" t="s">
        <v>13</v>
      </c>
      <c r="C37" s="9">
        <v>2353.2800000000002</v>
      </c>
      <c r="D37" s="9">
        <v>3199.76</v>
      </c>
      <c r="E37" s="10">
        <v>0.4</v>
      </c>
      <c r="F37" s="8" t="str">
        <f>_xlfn.XLOOKUP(A37,[1]Lookup_APC!$A$2:$A$1000,[1]Lookup_APC!$B$2:$B$1000,"Not Found")</f>
        <v>Neurology</v>
      </c>
      <c r="G37" s="8" t="str">
        <f>_xlfn.XLOOKUP(B37,[1]Lookup_Payer!$A$2:$A$100,[1]Lookup_Payer!$B$2:$B$100,"Not Found")</f>
        <v>Government</v>
      </c>
      <c r="H37" s="11">
        <f t="shared" si="0"/>
        <v>-846.48</v>
      </c>
      <c r="I37" s="11">
        <f t="shared" si="1"/>
        <v>1787.7920000000001</v>
      </c>
      <c r="J37" s="12">
        <f t="shared" si="2"/>
        <v>0.75970220288278489</v>
      </c>
      <c r="K37" s="8" t="str">
        <f t="shared" si="3"/>
        <v>Above Benchmark</v>
      </c>
    </row>
    <row r="38" spans="1:11" x14ac:dyDescent="0.4">
      <c r="A38" s="8">
        <v>552</v>
      </c>
      <c r="B38" s="8" t="s">
        <v>14</v>
      </c>
      <c r="C38" s="9">
        <v>2069.91</v>
      </c>
      <c r="D38" s="9">
        <v>2805.36</v>
      </c>
      <c r="E38" s="10">
        <v>0.35</v>
      </c>
      <c r="F38" s="8" t="str">
        <f>_xlfn.XLOOKUP(A38,[1]Lookup_APC!$A$2:$A$1000,[1]Lookup_APC!$B$2:$B$1000,"Not Found")</f>
        <v>Dermatology</v>
      </c>
      <c r="G38" s="8" t="str">
        <f>_xlfn.XLOOKUP(B38,[1]Lookup_Payer!$A$2:$A$100,[1]Lookup_Payer!$B$2:$B$100,"Not Found")</f>
        <v>Government</v>
      </c>
      <c r="H38" s="11">
        <f t="shared" si="0"/>
        <v>-735.45000000000027</v>
      </c>
      <c r="I38" s="11">
        <f t="shared" si="1"/>
        <v>1563.4140000000002</v>
      </c>
      <c r="J38" s="12">
        <f t="shared" si="2"/>
        <v>0.7553053031291217</v>
      </c>
      <c r="K38" s="8" t="str">
        <f t="shared" si="3"/>
        <v>Above Benchmark</v>
      </c>
    </row>
    <row r="39" spans="1:11" x14ac:dyDescent="0.4">
      <c r="A39" s="8">
        <v>544</v>
      </c>
      <c r="B39" s="8" t="s">
        <v>16</v>
      </c>
      <c r="C39" s="9">
        <v>4682.88</v>
      </c>
      <c r="D39" s="9">
        <v>961</v>
      </c>
      <c r="E39" s="10">
        <v>0.35</v>
      </c>
      <c r="F39" s="8" t="str">
        <f>_xlfn.XLOOKUP(A39,[1]Lookup_APC!$A$2:$A$1000,[1]Lookup_APC!$B$2:$B$1000,"Not Found")</f>
        <v>Endocrinology</v>
      </c>
      <c r="G39" s="8" t="str">
        <f>_xlfn.XLOOKUP(B39,[1]Lookup_Payer!$A$2:$A$100,[1]Lookup_Payer!$B$2:$B$100,"Not Found")</f>
        <v>Commercial</v>
      </c>
      <c r="H39" s="11">
        <f t="shared" si="0"/>
        <v>3721.88</v>
      </c>
      <c r="I39" s="11">
        <f t="shared" si="1"/>
        <v>-1848.7280000000001</v>
      </c>
      <c r="J39" s="12">
        <f t="shared" si="2"/>
        <v>-0.39478440617739513</v>
      </c>
      <c r="K39" s="8" t="str">
        <f t="shared" si="3"/>
        <v>Below Benchmark</v>
      </c>
    </row>
    <row r="40" spans="1:11" x14ac:dyDescent="0.4">
      <c r="A40" s="8">
        <v>516</v>
      </c>
      <c r="B40" s="8" t="s">
        <v>11</v>
      </c>
      <c r="C40" s="9">
        <v>4237.79</v>
      </c>
      <c r="D40" s="9">
        <v>421.29</v>
      </c>
      <c r="E40" s="10">
        <v>0.25</v>
      </c>
      <c r="F40" s="8" t="str">
        <f>_xlfn.XLOOKUP(A40,[1]Lookup_APC!$A$2:$A$1000,[1]Lookup_APC!$B$2:$B$1000,"Not Found")</f>
        <v>Orthopedics</v>
      </c>
      <c r="G40" s="8" t="str">
        <f>_xlfn.XLOOKUP(B40,[1]Lookup_Payer!$A$2:$A$100,[1]Lookup_Payer!$B$2:$B$100,"Not Found")</f>
        <v>Commercial</v>
      </c>
      <c r="H40" s="11">
        <f t="shared" si="0"/>
        <v>3816.5</v>
      </c>
      <c r="I40" s="11">
        <f t="shared" si="1"/>
        <v>-2121.384</v>
      </c>
      <c r="J40" s="12">
        <f t="shared" si="2"/>
        <v>-0.50058733443610937</v>
      </c>
      <c r="K40" s="8" t="str">
        <f t="shared" si="3"/>
        <v>Below Benchmark</v>
      </c>
    </row>
    <row r="41" spans="1:11" x14ac:dyDescent="0.4">
      <c r="A41" s="8">
        <v>521</v>
      </c>
      <c r="B41" s="8" t="s">
        <v>16</v>
      </c>
      <c r="C41" s="9">
        <v>4842.62</v>
      </c>
      <c r="D41" s="9">
        <v>2753.95</v>
      </c>
      <c r="E41" s="10">
        <v>0.4</v>
      </c>
      <c r="F41" s="8" t="str">
        <f>_xlfn.XLOOKUP(A41,[1]Lookup_APC!$A$2:$A$1000,[1]Lookup_APC!$B$2:$B$1000,"Not Found")</f>
        <v>Radiology</v>
      </c>
      <c r="G41" s="8" t="str">
        <f>_xlfn.XLOOKUP(B41,[1]Lookup_Payer!$A$2:$A$100,[1]Lookup_Payer!$B$2:$B$100,"Not Found")</f>
        <v>Commercial</v>
      </c>
      <c r="H41" s="11">
        <f t="shared" si="0"/>
        <v>2088.67</v>
      </c>
      <c r="I41" s="11">
        <f t="shared" si="1"/>
        <v>-151.62199999999984</v>
      </c>
      <c r="J41" s="12">
        <f t="shared" si="2"/>
        <v>-3.1309910750791897E-2</v>
      </c>
      <c r="K41" s="8" t="str">
        <f t="shared" si="3"/>
        <v>Below Benchmark</v>
      </c>
    </row>
    <row r="42" spans="1:11" x14ac:dyDescent="0.4">
      <c r="A42" s="8">
        <v>552</v>
      </c>
      <c r="B42" s="8" t="s">
        <v>14</v>
      </c>
      <c r="C42" s="9">
        <v>1059.3399999999999</v>
      </c>
      <c r="D42" s="9">
        <v>2652.59</v>
      </c>
      <c r="E42" s="10">
        <v>0.35</v>
      </c>
      <c r="F42" s="8" t="str">
        <f>_xlfn.XLOOKUP(A42,[1]Lookup_APC!$A$2:$A$1000,[1]Lookup_APC!$B$2:$B$1000,"Not Found")</f>
        <v>Dermatology</v>
      </c>
      <c r="G42" s="8" t="str">
        <f>_xlfn.XLOOKUP(B42,[1]Lookup_Payer!$A$2:$A$100,[1]Lookup_Payer!$B$2:$B$100,"Not Found")</f>
        <v>Government</v>
      </c>
      <c r="H42" s="11">
        <f t="shared" si="0"/>
        <v>-1593.2500000000002</v>
      </c>
      <c r="I42" s="11">
        <f t="shared" si="1"/>
        <v>2016.9860000000003</v>
      </c>
      <c r="J42" s="12">
        <f t="shared" si="2"/>
        <v>1.9040024921177341</v>
      </c>
      <c r="K42" s="8" t="str">
        <f t="shared" si="3"/>
        <v>Above Benchmark</v>
      </c>
    </row>
    <row r="43" spans="1:11" x14ac:dyDescent="0.4">
      <c r="A43" s="8">
        <v>516</v>
      </c>
      <c r="B43" s="8" t="s">
        <v>14</v>
      </c>
      <c r="C43" s="9">
        <v>3788.9</v>
      </c>
      <c r="D43" s="9">
        <v>1165.71</v>
      </c>
      <c r="E43" s="10">
        <v>0.25</v>
      </c>
      <c r="F43" s="8" t="str">
        <f>_xlfn.XLOOKUP(A43,[1]Lookup_APC!$A$2:$A$1000,[1]Lookup_APC!$B$2:$B$1000,"Not Found")</f>
        <v>Orthopedics</v>
      </c>
      <c r="G43" s="8" t="str">
        <f>_xlfn.XLOOKUP(B43,[1]Lookup_Payer!$A$2:$A$100,[1]Lookup_Payer!$B$2:$B$100,"Not Found")</f>
        <v>Government</v>
      </c>
      <c r="H43" s="11">
        <f t="shared" si="0"/>
        <v>2623.19</v>
      </c>
      <c r="I43" s="11">
        <f t="shared" si="1"/>
        <v>-1107.6300000000001</v>
      </c>
      <c r="J43" s="12">
        <f t="shared" si="2"/>
        <v>-0.29233550634748873</v>
      </c>
      <c r="K43" s="8" t="str">
        <f t="shared" si="3"/>
        <v>Below Benchmark</v>
      </c>
    </row>
    <row r="44" spans="1:11" x14ac:dyDescent="0.4">
      <c r="A44" s="8">
        <v>561</v>
      </c>
      <c r="B44" s="8" t="s">
        <v>17</v>
      </c>
      <c r="C44" s="9">
        <v>4722.53</v>
      </c>
      <c r="D44" s="9">
        <v>3808.37</v>
      </c>
      <c r="E44" s="10">
        <v>0.4</v>
      </c>
      <c r="F44" s="8" t="str">
        <f>_xlfn.XLOOKUP(A44,[1]Lookup_APC!$A$2:$A$1000,[1]Lookup_APC!$B$2:$B$1000,"Not Found")</f>
        <v>Ophthalmology</v>
      </c>
      <c r="G44" s="8" t="str">
        <f>_xlfn.XLOOKUP(B44,[1]Lookup_Payer!$A$2:$A$100,[1]Lookup_Payer!$B$2:$B$100,"Not Found")</f>
        <v>Commercial</v>
      </c>
      <c r="H44" s="11">
        <f t="shared" si="0"/>
        <v>914.15999999999985</v>
      </c>
      <c r="I44" s="11">
        <f t="shared" si="1"/>
        <v>974.85200000000032</v>
      </c>
      <c r="J44" s="12">
        <f t="shared" si="2"/>
        <v>0.20642579295420047</v>
      </c>
      <c r="K44" s="8" t="str">
        <f t="shared" si="3"/>
        <v>Below Benchmark</v>
      </c>
    </row>
    <row r="45" spans="1:11" x14ac:dyDescent="0.4">
      <c r="A45" s="8">
        <v>552</v>
      </c>
      <c r="B45" s="8" t="s">
        <v>17</v>
      </c>
      <c r="C45" s="9">
        <v>1315.55</v>
      </c>
      <c r="D45" s="9">
        <v>689.13</v>
      </c>
      <c r="E45" s="10">
        <v>0.35</v>
      </c>
      <c r="F45" s="8" t="str">
        <f>_xlfn.XLOOKUP(A45,[1]Lookup_APC!$A$2:$A$1000,[1]Lookup_APC!$B$2:$B$1000,"Not Found")</f>
        <v>Dermatology</v>
      </c>
      <c r="G45" s="8" t="str">
        <f>_xlfn.XLOOKUP(B45,[1]Lookup_Payer!$A$2:$A$100,[1]Lookup_Payer!$B$2:$B$100,"Not Found")</f>
        <v>Commercial</v>
      </c>
      <c r="H45" s="11">
        <f t="shared" si="0"/>
        <v>626.41999999999996</v>
      </c>
      <c r="I45" s="11">
        <f t="shared" si="1"/>
        <v>-100.19999999999993</v>
      </c>
      <c r="J45" s="12">
        <f t="shared" si="2"/>
        <v>-7.6165862186917968E-2</v>
      </c>
      <c r="K45" s="8" t="str">
        <f t="shared" si="3"/>
        <v>Below Benchmark</v>
      </c>
    </row>
    <row r="46" spans="1:11" x14ac:dyDescent="0.4">
      <c r="A46" s="8">
        <v>561</v>
      </c>
      <c r="B46" s="8" t="s">
        <v>16</v>
      </c>
      <c r="C46" s="9">
        <v>799.23</v>
      </c>
      <c r="D46" s="9">
        <v>1786.11</v>
      </c>
      <c r="E46" s="10">
        <v>0.35</v>
      </c>
      <c r="F46" s="8" t="str">
        <f>_xlfn.XLOOKUP(A46,[1]Lookup_APC!$A$2:$A$1000,[1]Lookup_APC!$B$2:$B$1000,"Not Found")</f>
        <v>Ophthalmology</v>
      </c>
      <c r="G46" s="8" t="str">
        <f>_xlfn.XLOOKUP(B46,[1]Lookup_Payer!$A$2:$A$100,[1]Lookup_Payer!$B$2:$B$100,"Not Found")</f>
        <v>Commercial</v>
      </c>
      <c r="H46" s="11">
        <f t="shared" si="0"/>
        <v>-986.87999999999988</v>
      </c>
      <c r="I46" s="11">
        <f t="shared" si="1"/>
        <v>1306.5719999999999</v>
      </c>
      <c r="J46" s="12">
        <f t="shared" si="2"/>
        <v>1.6347884839157687</v>
      </c>
      <c r="K46" s="8" t="str">
        <f t="shared" si="3"/>
        <v>Above Benchmark</v>
      </c>
    </row>
    <row r="47" spans="1:11" x14ac:dyDescent="0.4">
      <c r="A47" s="8">
        <v>522</v>
      </c>
      <c r="B47" s="8" t="s">
        <v>12</v>
      </c>
      <c r="C47" s="9">
        <v>3835.04</v>
      </c>
      <c r="D47" s="9">
        <v>3780.1</v>
      </c>
      <c r="E47" s="10">
        <v>0.4</v>
      </c>
      <c r="F47" s="8" t="str">
        <f>_xlfn.XLOOKUP(A47,[1]Lookup_APC!$A$2:$A$1000,[1]Lookup_APC!$B$2:$B$1000,"Not Found")</f>
        <v>Neurology</v>
      </c>
      <c r="G47" s="8" t="str">
        <f>_xlfn.XLOOKUP(B47,[1]Lookup_Payer!$A$2:$A$100,[1]Lookup_Payer!$B$2:$B$100,"Not Found")</f>
        <v>Self-Pay</v>
      </c>
      <c r="H47" s="11">
        <f t="shared" si="0"/>
        <v>54.940000000000055</v>
      </c>
      <c r="I47" s="11">
        <f t="shared" si="1"/>
        <v>1479.076</v>
      </c>
      <c r="J47" s="12">
        <f t="shared" si="2"/>
        <v>0.38567420418039972</v>
      </c>
      <c r="K47" s="8" t="str">
        <f t="shared" si="3"/>
        <v>Below Benchmark</v>
      </c>
    </row>
    <row r="48" spans="1:11" x14ac:dyDescent="0.4">
      <c r="A48" s="8">
        <v>516</v>
      </c>
      <c r="B48" s="8" t="s">
        <v>16</v>
      </c>
      <c r="C48" s="9">
        <v>3085.13</v>
      </c>
      <c r="D48" s="9">
        <v>1736.94</v>
      </c>
      <c r="E48" s="10">
        <v>0.4</v>
      </c>
      <c r="F48" s="8" t="str">
        <f>_xlfn.XLOOKUP(A48,[1]Lookup_APC!$A$2:$A$1000,[1]Lookup_APC!$B$2:$B$1000,"Not Found")</f>
        <v>Orthopedics</v>
      </c>
      <c r="G48" s="8" t="str">
        <f>_xlfn.XLOOKUP(B48,[1]Lookup_Payer!$A$2:$A$100,[1]Lookup_Payer!$B$2:$B$100,"Not Found")</f>
        <v>Commercial</v>
      </c>
      <c r="H48" s="11">
        <f t="shared" si="0"/>
        <v>1348.19</v>
      </c>
      <c r="I48" s="11">
        <f t="shared" si="1"/>
        <v>-114.13799999999992</v>
      </c>
      <c r="J48" s="12">
        <f t="shared" si="2"/>
        <v>-3.6996171960338761E-2</v>
      </c>
      <c r="K48" s="8" t="str">
        <f t="shared" si="3"/>
        <v>Below Benchmark</v>
      </c>
    </row>
    <row r="49" spans="1:11" x14ac:dyDescent="0.4">
      <c r="A49" s="8">
        <v>521</v>
      </c>
      <c r="B49" s="8" t="s">
        <v>17</v>
      </c>
      <c r="C49" s="9">
        <v>4288.2299999999996</v>
      </c>
      <c r="D49" s="9">
        <v>2590.25</v>
      </c>
      <c r="E49" s="10">
        <v>0.4</v>
      </c>
      <c r="F49" s="8" t="str">
        <f>_xlfn.XLOOKUP(A49,[1]Lookup_APC!$A$2:$A$1000,[1]Lookup_APC!$B$2:$B$1000,"Not Found")</f>
        <v>Radiology</v>
      </c>
      <c r="G49" s="8" t="str">
        <f>_xlfn.XLOOKUP(B49,[1]Lookup_Payer!$A$2:$A$100,[1]Lookup_Payer!$B$2:$B$100,"Not Found")</f>
        <v>Commercial</v>
      </c>
      <c r="H49" s="11">
        <f t="shared" si="0"/>
        <v>1697.9799999999996</v>
      </c>
      <c r="I49" s="11">
        <f t="shared" si="1"/>
        <v>17.312000000000353</v>
      </c>
      <c r="J49" s="12">
        <f t="shared" si="2"/>
        <v>4.0370968907918548E-3</v>
      </c>
      <c r="K49" s="8" t="str">
        <f t="shared" si="3"/>
        <v>Below Benchmark</v>
      </c>
    </row>
    <row r="50" spans="1:11" x14ac:dyDescent="0.4">
      <c r="A50" s="8">
        <v>544</v>
      </c>
      <c r="B50" s="8" t="s">
        <v>14</v>
      </c>
      <c r="C50" s="9">
        <v>1128.98</v>
      </c>
      <c r="D50" s="9">
        <v>1650.62</v>
      </c>
      <c r="E50" s="10">
        <v>0.4</v>
      </c>
      <c r="F50" s="8" t="str">
        <f>_xlfn.XLOOKUP(A50,[1]Lookup_APC!$A$2:$A$1000,[1]Lookup_APC!$B$2:$B$1000,"Not Found")</f>
        <v>Endocrinology</v>
      </c>
      <c r="G50" s="8" t="str">
        <f>_xlfn.XLOOKUP(B50,[1]Lookup_Payer!$A$2:$A$100,[1]Lookup_Payer!$B$2:$B$100,"Not Found")</f>
        <v>Government</v>
      </c>
      <c r="H50" s="11">
        <f t="shared" si="0"/>
        <v>-521.63999999999987</v>
      </c>
      <c r="I50" s="11">
        <f t="shared" si="1"/>
        <v>973.23199999999986</v>
      </c>
      <c r="J50" s="12">
        <f t="shared" si="2"/>
        <v>0.8620453861007279</v>
      </c>
      <c r="K50" s="8" t="str">
        <f t="shared" si="3"/>
        <v>Above Benchmark</v>
      </c>
    </row>
    <row r="51" spans="1:11" x14ac:dyDescent="0.4">
      <c r="A51" s="8">
        <v>545</v>
      </c>
      <c r="B51" s="8" t="s">
        <v>15</v>
      </c>
      <c r="C51" s="9">
        <v>4078.7</v>
      </c>
      <c r="D51" s="9">
        <v>1169.44</v>
      </c>
      <c r="E51" s="10">
        <v>0.25</v>
      </c>
      <c r="F51" s="8" t="str">
        <f>_xlfn.XLOOKUP(A51,[1]Lookup_APC!$A$2:$A$1000,[1]Lookup_APC!$B$2:$B$1000,"Not Found")</f>
        <v>Gastroenterology</v>
      </c>
      <c r="G51" s="8" t="str">
        <f>_xlfn.XLOOKUP(B51,[1]Lookup_Payer!$A$2:$A$100,[1]Lookup_Payer!$B$2:$B$100,"Not Found")</f>
        <v>Commercial</v>
      </c>
      <c r="H51" s="11">
        <f t="shared" si="0"/>
        <v>2909.2599999999998</v>
      </c>
      <c r="I51" s="11">
        <f t="shared" si="1"/>
        <v>-1277.7799999999997</v>
      </c>
      <c r="J51" s="12">
        <f t="shared" si="2"/>
        <v>-0.31328119253683767</v>
      </c>
      <c r="K51" s="8" t="str">
        <f t="shared" si="3"/>
        <v>Below Benchmark</v>
      </c>
    </row>
    <row r="52" spans="1:11" x14ac:dyDescent="0.4">
      <c r="A52" s="8">
        <v>519</v>
      </c>
      <c r="B52" s="8" t="s">
        <v>16</v>
      </c>
      <c r="C52" s="9">
        <v>1407.32</v>
      </c>
      <c r="D52" s="9">
        <v>3937.51</v>
      </c>
      <c r="E52" s="10">
        <v>0.4</v>
      </c>
      <c r="F52" s="8" t="str">
        <f>_xlfn.XLOOKUP(A52,[1]Lookup_APC!$A$2:$A$1000,[1]Lookup_APC!$B$2:$B$1000,"Not Found")</f>
        <v>Oncology</v>
      </c>
      <c r="G52" s="8" t="str">
        <f>_xlfn.XLOOKUP(B52,[1]Lookup_Payer!$A$2:$A$100,[1]Lookup_Payer!$B$2:$B$100,"Not Found")</f>
        <v>Commercial</v>
      </c>
      <c r="H52" s="11">
        <f t="shared" si="0"/>
        <v>-2530.1900000000005</v>
      </c>
      <c r="I52" s="11">
        <f t="shared" si="1"/>
        <v>3093.1180000000004</v>
      </c>
      <c r="J52" s="12">
        <f t="shared" si="2"/>
        <v>2.1978782366483816</v>
      </c>
      <c r="K52" s="8" t="str">
        <f t="shared" si="3"/>
        <v>Above Benchmark</v>
      </c>
    </row>
    <row r="53" spans="1:11" x14ac:dyDescent="0.4">
      <c r="A53" s="8">
        <v>512</v>
      </c>
      <c r="B53" s="8" t="s">
        <v>14</v>
      </c>
      <c r="C53" s="9">
        <v>1236.45</v>
      </c>
      <c r="D53" s="9">
        <v>1696.4</v>
      </c>
      <c r="E53" s="10">
        <v>0.35</v>
      </c>
      <c r="F53" s="8" t="str">
        <f>_xlfn.XLOOKUP(A53,[1]Lookup_APC!$A$2:$A$1000,[1]Lookup_APC!$B$2:$B$1000,"Not Found")</f>
        <v>Cardiology</v>
      </c>
      <c r="G53" s="8" t="str">
        <f>_xlfn.XLOOKUP(B53,[1]Lookup_Payer!$A$2:$A$100,[1]Lookup_Payer!$B$2:$B$100,"Not Found")</f>
        <v>Government</v>
      </c>
      <c r="H53" s="11">
        <f t="shared" si="0"/>
        <v>-459.95000000000005</v>
      </c>
      <c r="I53" s="11">
        <f t="shared" si="1"/>
        <v>954.53000000000009</v>
      </c>
      <c r="J53" s="12">
        <f t="shared" si="2"/>
        <v>0.77199239758987426</v>
      </c>
      <c r="K53" s="8" t="str">
        <f t="shared" si="3"/>
        <v>Above Benchmark</v>
      </c>
    </row>
    <row r="54" spans="1:11" x14ac:dyDescent="0.4">
      <c r="A54" s="8">
        <v>521</v>
      </c>
      <c r="B54" s="8" t="s">
        <v>15</v>
      </c>
      <c r="C54" s="9">
        <v>1239.2</v>
      </c>
      <c r="D54" s="9">
        <v>3586.99</v>
      </c>
      <c r="E54" s="10">
        <v>0.35</v>
      </c>
      <c r="F54" s="8" t="str">
        <f>_xlfn.XLOOKUP(A54,[1]Lookup_APC!$A$2:$A$1000,[1]Lookup_APC!$B$2:$B$1000,"Not Found")</f>
        <v>Radiology</v>
      </c>
      <c r="G54" s="8" t="str">
        <f>_xlfn.XLOOKUP(B54,[1]Lookup_Payer!$A$2:$A$100,[1]Lookup_Payer!$B$2:$B$100,"Not Found")</f>
        <v>Commercial</v>
      </c>
      <c r="H54" s="11">
        <f t="shared" si="0"/>
        <v>-2347.79</v>
      </c>
      <c r="I54" s="11">
        <f t="shared" si="1"/>
        <v>2843.47</v>
      </c>
      <c r="J54" s="12">
        <f t="shared" si="2"/>
        <v>2.2946013557133633</v>
      </c>
      <c r="K54" s="8" t="str">
        <f t="shared" si="3"/>
        <v>Above Benchmark</v>
      </c>
    </row>
    <row r="55" spans="1:11" x14ac:dyDescent="0.4">
      <c r="A55" s="8">
        <v>516</v>
      </c>
      <c r="B55" s="8" t="s">
        <v>15</v>
      </c>
      <c r="C55" s="9">
        <v>4165.59</v>
      </c>
      <c r="D55" s="9">
        <v>996.82</v>
      </c>
      <c r="E55" s="10">
        <v>0.25</v>
      </c>
      <c r="F55" s="8" t="str">
        <f>_xlfn.XLOOKUP(A55,[1]Lookup_APC!$A$2:$A$1000,[1]Lookup_APC!$B$2:$B$1000,"Not Found")</f>
        <v>Orthopedics</v>
      </c>
      <c r="G55" s="8" t="str">
        <f>_xlfn.XLOOKUP(B55,[1]Lookup_Payer!$A$2:$A$100,[1]Lookup_Payer!$B$2:$B$100,"Not Found")</f>
        <v>Commercial</v>
      </c>
      <c r="H55" s="11">
        <f t="shared" si="0"/>
        <v>3168.77</v>
      </c>
      <c r="I55" s="11">
        <f t="shared" si="1"/>
        <v>-1502.5339999999997</v>
      </c>
      <c r="J55" s="12">
        <f t="shared" si="2"/>
        <v>-0.36070136523277607</v>
      </c>
      <c r="K55" s="8" t="str">
        <f t="shared" si="3"/>
        <v>Below Benchmark</v>
      </c>
    </row>
    <row r="56" spans="1:11" x14ac:dyDescent="0.4">
      <c r="A56" s="8">
        <v>545</v>
      </c>
      <c r="B56" s="8" t="s">
        <v>17</v>
      </c>
      <c r="C56" s="9">
        <v>3493.39</v>
      </c>
      <c r="D56" s="9">
        <v>931.11</v>
      </c>
      <c r="E56" s="10">
        <v>0.35</v>
      </c>
      <c r="F56" s="8" t="str">
        <f>_xlfn.XLOOKUP(A56,[1]Lookup_APC!$A$2:$A$1000,[1]Lookup_APC!$B$2:$B$1000,"Not Found")</f>
        <v>Gastroenterology</v>
      </c>
      <c r="G56" s="8" t="str">
        <f>_xlfn.XLOOKUP(B56,[1]Lookup_Payer!$A$2:$A$100,[1]Lookup_Payer!$B$2:$B$100,"Not Found")</f>
        <v>Commercial</v>
      </c>
      <c r="H56" s="11">
        <f t="shared" si="0"/>
        <v>2562.2799999999997</v>
      </c>
      <c r="I56" s="11">
        <f t="shared" si="1"/>
        <v>-1164.9239999999995</v>
      </c>
      <c r="J56" s="12">
        <f t="shared" si="2"/>
        <v>-0.33346520142325925</v>
      </c>
      <c r="K56" s="8" t="str">
        <f t="shared" si="3"/>
        <v>Below Benchmark</v>
      </c>
    </row>
    <row r="57" spans="1:11" x14ac:dyDescent="0.4">
      <c r="A57" s="8">
        <v>521</v>
      </c>
      <c r="B57" s="8" t="s">
        <v>16</v>
      </c>
      <c r="C57" s="9">
        <v>2853.79</v>
      </c>
      <c r="D57" s="9">
        <v>221.42</v>
      </c>
      <c r="E57" s="10">
        <v>0.35</v>
      </c>
      <c r="F57" s="8" t="str">
        <f>_xlfn.XLOOKUP(A57,[1]Lookup_APC!$A$2:$A$1000,[1]Lookup_APC!$B$2:$B$1000,"Not Found")</f>
        <v>Radiology</v>
      </c>
      <c r="G57" s="8" t="str">
        <f>_xlfn.XLOOKUP(B57,[1]Lookup_Payer!$A$2:$A$100,[1]Lookup_Payer!$B$2:$B$100,"Not Found")</f>
        <v>Commercial</v>
      </c>
      <c r="H57" s="11">
        <f t="shared" si="0"/>
        <v>2632.37</v>
      </c>
      <c r="I57" s="11">
        <f t="shared" si="1"/>
        <v>-1490.8539999999998</v>
      </c>
      <c r="J57" s="12">
        <f t="shared" si="2"/>
        <v>-0.52241195042382227</v>
      </c>
      <c r="K57" s="8" t="str">
        <f t="shared" si="3"/>
        <v>Below Benchmark</v>
      </c>
    </row>
    <row r="58" spans="1:11" x14ac:dyDescent="0.4">
      <c r="A58" s="8">
        <v>516</v>
      </c>
      <c r="B58" s="8" t="s">
        <v>13</v>
      </c>
      <c r="C58" s="9">
        <v>2114.7399999999998</v>
      </c>
      <c r="D58" s="9">
        <v>2641.5</v>
      </c>
      <c r="E58" s="10">
        <v>0.4</v>
      </c>
      <c r="F58" s="8" t="str">
        <f>_xlfn.XLOOKUP(A58,[1]Lookup_APC!$A$2:$A$1000,[1]Lookup_APC!$B$2:$B$1000,"Not Found")</f>
        <v>Orthopedics</v>
      </c>
      <c r="G58" s="8" t="str">
        <f>_xlfn.XLOOKUP(B58,[1]Lookup_Payer!$A$2:$A$100,[1]Lookup_Payer!$B$2:$B$100,"Not Found")</f>
        <v>Government</v>
      </c>
      <c r="H58" s="11">
        <f t="shared" si="0"/>
        <v>-526.76000000000022</v>
      </c>
      <c r="I58" s="11">
        <f t="shared" si="1"/>
        <v>1372.6560000000002</v>
      </c>
      <c r="J58" s="12">
        <f t="shared" si="2"/>
        <v>0.64908972261365483</v>
      </c>
      <c r="K58" s="8" t="str">
        <f t="shared" si="3"/>
        <v>Above Benchmark</v>
      </c>
    </row>
    <row r="59" spans="1:11" x14ac:dyDescent="0.4">
      <c r="A59" s="8">
        <v>529</v>
      </c>
      <c r="B59" s="8" t="s">
        <v>11</v>
      </c>
      <c r="C59" s="9">
        <v>4447.3999999999996</v>
      </c>
      <c r="D59" s="9">
        <v>1537.25</v>
      </c>
      <c r="E59" s="10">
        <v>0.35</v>
      </c>
      <c r="F59" s="8" t="str">
        <f>_xlfn.XLOOKUP(A59,[1]Lookup_APC!$A$2:$A$1000,[1]Lookup_APC!$B$2:$B$1000,"Not Found")</f>
        <v>Urology</v>
      </c>
      <c r="G59" s="8" t="str">
        <f>_xlfn.XLOOKUP(B59,[1]Lookup_Payer!$A$2:$A$100,[1]Lookup_Payer!$B$2:$B$100,"Not Found")</f>
        <v>Commercial</v>
      </c>
      <c r="H59" s="11">
        <f t="shared" si="0"/>
        <v>2910.1499999999996</v>
      </c>
      <c r="I59" s="11">
        <f t="shared" si="1"/>
        <v>-1131.1899999999996</v>
      </c>
      <c r="J59" s="12">
        <f t="shared" si="2"/>
        <v>-0.25434860817556321</v>
      </c>
      <c r="K59" s="8" t="str">
        <f t="shared" si="3"/>
        <v>Below Benchmark</v>
      </c>
    </row>
    <row r="60" spans="1:11" x14ac:dyDescent="0.4">
      <c r="A60" s="8">
        <v>529</v>
      </c>
      <c r="B60" s="8" t="s">
        <v>17</v>
      </c>
      <c r="C60" s="9">
        <v>2266</v>
      </c>
      <c r="D60" s="9">
        <v>3471</v>
      </c>
      <c r="E60" s="10">
        <v>0.25</v>
      </c>
      <c r="F60" s="8" t="str">
        <f>_xlfn.XLOOKUP(A60,[1]Lookup_APC!$A$2:$A$1000,[1]Lookup_APC!$B$2:$B$1000,"Not Found")</f>
        <v>Urology</v>
      </c>
      <c r="G60" s="8" t="str">
        <f>_xlfn.XLOOKUP(B60,[1]Lookup_Payer!$A$2:$A$100,[1]Lookup_Payer!$B$2:$B$100,"Not Found")</f>
        <v>Commercial</v>
      </c>
      <c r="H60" s="11">
        <f t="shared" si="0"/>
        <v>-1205</v>
      </c>
      <c r="I60" s="11">
        <f t="shared" si="1"/>
        <v>2111.4</v>
      </c>
      <c r="J60" s="12">
        <f t="shared" si="2"/>
        <v>0.93177405119152701</v>
      </c>
      <c r="K60" s="8" t="str">
        <f t="shared" si="3"/>
        <v>Above Benchmark</v>
      </c>
    </row>
    <row r="61" spans="1:11" x14ac:dyDescent="0.4">
      <c r="A61" s="8">
        <v>561</v>
      </c>
      <c r="B61" s="8" t="s">
        <v>17</v>
      </c>
      <c r="C61" s="9">
        <v>4174.7</v>
      </c>
      <c r="D61" s="9">
        <v>1945.52</v>
      </c>
      <c r="E61" s="10">
        <v>0.4</v>
      </c>
      <c r="F61" s="8" t="str">
        <f>_xlfn.XLOOKUP(A61,[1]Lookup_APC!$A$2:$A$1000,[1]Lookup_APC!$B$2:$B$1000,"Not Found")</f>
        <v>Ophthalmology</v>
      </c>
      <c r="G61" s="8" t="str">
        <f>_xlfn.XLOOKUP(B61,[1]Lookup_Payer!$A$2:$A$100,[1]Lookup_Payer!$B$2:$B$100,"Not Found")</f>
        <v>Commercial</v>
      </c>
      <c r="H61" s="11">
        <f t="shared" si="0"/>
        <v>2229.1799999999998</v>
      </c>
      <c r="I61" s="11">
        <f t="shared" si="1"/>
        <v>-559.29999999999973</v>
      </c>
      <c r="J61" s="12">
        <f t="shared" si="2"/>
        <v>-0.1339736987088892</v>
      </c>
      <c r="K61" s="8" t="str">
        <f t="shared" si="3"/>
        <v>Below Benchmark</v>
      </c>
    </row>
    <row r="62" spans="1:11" x14ac:dyDescent="0.4">
      <c r="A62" s="8">
        <v>521</v>
      </c>
      <c r="B62" s="8" t="s">
        <v>13</v>
      </c>
      <c r="C62" s="9">
        <v>2476.11</v>
      </c>
      <c r="D62" s="9">
        <v>3875.95</v>
      </c>
      <c r="E62" s="10">
        <v>0.4</v>
      </c>
      <c r="F62" s="8" t="str">
        <f>_xlfn.XLOOKUP(A62,[1]Lookup_APC!$A$2:$A$1000,[1]Lookup_APC!$B$2:$B$1000,"Not Found")</f>
        <v>Radiology</v>
      </c>
      <c r="G62" s="8" t="str">
        <f>_xlfn.XLOOKUP(B62,[1]Lookup_Payer!$A$2:$A$100,[1]Lookup_Payer!$B$2:$B$100,"Not Found")</f>
        <v>Government</v>
      </c>
      <c r="H62" s="11">
        <f t="shared" si="0"/>
        <v>-1399.8399999999997</v>
      </c>
      <c r="I62" s="11">
        <f t="shared" si="1"/>
        <v>2390.2839999999997</v>
      </c>
      <c r="J62" s="12">
        <f t="shared" si="2"/>
        <v>0.96533837349713847</v>
      </c>
      <c r="K62" s="8" t="str">
        <f t="shared" si="3"/>
        <v>Above Benchmark</v>
      </c>
    </row>
    <row r="63" spans="1:11" x14ac:dyDescent="0.4">
      <c r="A63" s="8">
        <v>529</v>
      </c>
      <c r="B63" s="8" t="s">
        <v>11</v>
      </c>
      <c r="C63" s="9">
        <v>2196.25</v>
      </c>
      <c r="D63" s="9">
        <v>823.55</v>
      </c>
      <c r="E63" s="10">
        <v>0.25</v>
      </c>
      <c r="F63" s="8" t="str">
        <f>_xlfn.XLOOKUP(A63,[1]Lookup_APC!$A$2:$A$1000,[1]Lookup_APC!$B$2:$B$1000,"Not Found")</f>
        <v>Urology</v>
      </c>
      <c r="G63" s="8" t="str">
        <f>_xlfn.XLOOKUP(B63,[1]Lookup_Payer!$A$2:$A$100,[1]Lookup_Payer!$B$2:$B$100,"Not Found")</f>
        <v>Commercial</v>
      </c>
      <c r="H63" s="11">
        <f t="shared" si="0"/>
        <v>1372.7</v>
      </c>
      <c r="I63" s="11">
        <f t="shared" si="1"/>
        <v>-494.20000000000005</v>
      </c>
      <c r="J63" s="12">
        <f t="shared" si="2"/>
        <v>-0.22501992031872511</v>
      </c>
      <c r="K63" s="8" t="str">
        <f t="shared" si="3"/>
        <v>Below Benchmark</v>
      </c>
    </row>
    <row r="64" spans="1:11" x14ac:dyDescent="0.4">
      <c r="A64" s="8">
        <v>516</v>
      </c>
      <c r="B64" s="8" t="s">
        <v>14</v>
      </c>
      <c r="C64" s="9">
        <v>2582.06</v>
      </c>
      <c r="D64" s="9">
        <v>3487.63</v>
      </c>
      <c r="E64" s="10">
        <v>0.4</v>
      </c>
      <c r="F64" s="8" t="str">
        <f>_xlfn.XLOOKUP(A64,[1]Lookup_APC!$A$2:$A$1000,[1]Lookup_APC!$B$2:$B$1000,"Not Found")</f>
        <v>Orthopedics</v>
      </c>
      <c r="G64" s="8" t="str">
        <f>_xlfn.XLOOKUP(B64,[1]Lookup_Payer!$A$2:$A$100,[1]Lookup_Payer!$B$2:$B$100,"Not Found")</f>
        <v>Government</v>
      </c>
      <c r="H64" s="11">
        <f t="shared" si="0"/>
        <v>-905.57000000000016</v>
      </c>
      <c r="I64" s="11">
        <f t="shared" si="1"/>
        <v>1938.3940000000002</v>
      </c>
      <c r="J64" s="12">
        <f t="shared" si="2"/>
        <v>0.75071609490097069</v>
      </c>
      <c r="K64" s="8" t="str">
        <f t="shared" si="3"/>
        <v>Above Benchmark</v>
      </c>
    </row>
    <row r="65" spans="1:11" x14ac:dyDescent="0.4">
      <c r="A65" s="8">
        <v>561</v>
      </c>
      <c r="B65" s="8" t="s">
        <v>12</v>
      </c>
      <c r="C65" s="9">
        <v>1856.2</v>
      </c>
      <c r="D65" s="9">
        <v>3128.73</v>
      </c>
      <c r="E65" s="10">
        <v>0.4</v>
      </c>
      <c r="F65" s="8" t="str">
        <f>_xlfn.XLOOKUP(A65,[1]Lookup_APC!$A$2:$A$1000,[1]Lookup_APC!$B$2:$B$1000,"Not Found")</f>
        <v>Ophthalmology</v>
      </c>
      <c r="G65" s="8" t="str">
        <f>_xlfn.XLOOKUP(B65,[1]Lookup_Payer!$A$2:$A$100,[1]Lookup_Payer!$B$2:$B$100,"Not Found")</f>
        <v>Self-Pay</v>
      </c>
      <c r="H65" s="11">
        <f t="shared" si="0"/>
        <v>-1272.53</v>
      </c>
      <c r="I65" s="11">
        <f t="shared" si="1"/>
        <v>2015.01</v>
      </c>
      <c r="J65" s="12">
        <f t="shared" si="2"/>
        <v>1.0855565133067557</v>
      </c>
      <c r="K65" s="8" t="str">
        <f t="shared" si="3"/>
        <v>Above Benchmark</v>
      </c>
    </row>
    <row r="66" spans="1:11" x14ac:dyDescent="0.4">
      <c r="A66" s="8">
        <v>516</v>
      </c>
      <c r="B66" s="8" t="s">
        <v>16</v>
      </c>
      <c r="C66" s="9">
        <v>3864.24</v>
      </c>
      <c r="D66" s="9">
        <v>3106.6</v>
      </c>
      <c r="E66" s="10">
        <v>0.25</v>
      </c>
      <c r="F66" s="8" t="str">
        <f>_xlfn.XLOOKUP(A66,[1]Lookup_APC!$A$2:$A$1000,[1]Lookup_APC!$B$2:$B$1000,"Not Found")</f>
        <v>Orthopedics</v>
      </c>
      <c r="G66" s="8" t="str">
        <f>_xlfn.XLOOKUP(B66,[1]Lookup_Payer!$A$2:$A$100,[1]Lookup_Payer!$B$2:$B$100,"Not Found")</f>
        <v>Commercial</v>
      </c>
      <c r="H66" s="11">
        <f t="shared" ref="H66:H129" si="4">C66-D66</f>
        <v>757.63999999999987</v>
      </c>
      <c r="I66" s="11">
        <f t="shared" ref="I66:I129" si="5">D66-(C66*0.6)</f>
        <v>788.05600000000004</v>
      </c>
      <c r="J66" s="12">
        <f t="shared" ref="J66:J129" si="6">IFERROR(I66/C66,"")</f>
        <v>0.20393557335983276</v>
      </c>
      <c r="K66" s="8" t="str">
        <f t="shared" ref="K66:K129" si="7">IF(J66&gt;=E66,"Above Benchmark","Below Benchmark")</f>
        <v>Below Benchmark</v>
      </c>
    </row>
    <row r="67" spans="1:11" x14ac:dyDescent="0.4">
      <c r="A67" s="8">
        <v>561</v>
      </c>
      <c r="B67" s="8" t="s">
        <v>12</v>
      </c>
      <c r="C67" s="9">
        <v>2762.24</v>
      </c>
      <c r="D67" s="9">
        <v>3394.65</v>
      </c>
      <c r="E67" s="10">
        <v>0.4</v>
      </c>
      <c r="F67" s="8" t="str">
        <f>_xlfn.XLOOKUP(A67,[1]Lookup_APC!$A$2:$A$1000,[1]Lookup_APC!$B$2:$B$1000,"Not Found")</f>
        <v>Ophthalmology</v>
      </c>
      <c r="G67" s="8" t="str">
        <f>_xlfn.XLOOKUP(B67,[1]Lookup_Payer!$A$2:$A$100,[1]Lookup_Payer!$B$2:$B$100,"Not Found")</f>
        <v>Self-Pay</v>
      </c>
      <c r="H67" s="11">
        <f t="shared" si="4"/>
        <v>-632.41000000000031</v>
      </c>
      <c r="I67" s="11">
        <f t="shared" si="5"/>
        <v>1737.3060000000003</v>
      </c>
      <c r="J67" s="12">
        <f t="shared" si="6"/>
        <v>0.62894824490268786</v>
      </c>
      <c r="K67" s="8" t="str">
        <f t="shared" si="7"/>
        <v>Above Benchmark</v>
      </c>
    </row>
    <row r="68" spans="1:11" x14ac:dyDescent="0.4">
      <c r="A68" s="8">
        <v>521</v>
      </c>
      <c r="B68" s="8" t="s">
        <v>14</v>
      </c>
      <c r="C68" s="9">
        <v>1544.96</v>
      </c>
      <c r="D68" s="9">
        <v>3067.99</v>
      </c>
      <c r="E68" s="10">
        <v>0.25</v>
      </c>
      <c r="F68" s="8" t="str">
        <f>_xlfn.XLOOKUP(A68,[1]Lookup_APC!$A$2:$A$1000,[1]Lookup_APC!$B$2:$B$1000,"Not Found")</f>
        <v>Radiology</v>
      </c>
      <c r="G68" s="8" t="str">
        <f>_xlfn.XLOOKUP(B68,[1]Lookup_Payer!$A$2:$A$100,[1]Lookup_Payer!$B$2:$B$100,"Not Found")</f>
        <v>Government</v>
      </c>
      <c r="H68" s="11">
        <f t="shared" si="4"/>
        <v>-1523.0299999999997</v>
      </c>
      <c r="I68" s="11">
        <f t="shared" si="5"/>
        <v>2141.0139999999997</v>
      </c>
      <c r="J68" s="12">
        <f t="shared" si="6"/>
        <v>1.3858054577464787</v>
      </c>
      <c r="K68" s="8" t="str">
        <f t="shared" si="7"/>
        <v>Above Benchmark</v>
      </c>
    </row>
    <row r="69" spans="1:11" x14ac:dyDescent="0.4">
      <c r="A69" s="8">
        <v>545</v>
      </c>
      <c r="B69" s="8" t="s">
        <v>17</v>
      </c>
      <c r="C69" s="9">
        <v>4548.09</v>
      </c>
      <c r="D69" s="9">
        <v>2542.2600000000002</v>
      </c>
      <c r="E69" s="10">
        <v>0.25</v>
      </c>
      <c r="F69" s="8" t="str">
        <f>_xlfn.XLOOKUP(A69,[1]Lookup_APC!$A$2:$A$1000,[1]Lookup_APC!$B$2:$B$1000,"Not Found")</f>
        <v>Gastroenterology</v>
      </c>
      <c r="G69" s="8" t="str">
        <f>_xlfn.XLOOKUP(B69,[1]Lookup_Payer!$A$2:$A$100,[1]Lookup_Payer!$B$2:$B$100,"Not Found")</f>
        <v>Commercial</v>
      </c>
      <c r="H69" s="11">
        <f t="shared" si="4"/>
        <v>2005.83</v>
      </c>
      <c r="I69" s="11">
        <f t="shared" si="5"/>
        <v>-186.5939999999996</v>
      </c>
      <c r="J69" s="12">
        <f t="shared" si="6"/>
        <v>-4.1026892607665982E-2</v>
      </c>
      <c r="K69" s="8" t="str">
        <f t="shared" si="7"/>
        <v>Below Benchmark</v>
      </c>
    </row>
    <row r="70" spans="1:11" x14ac:dyDescent="0.4">
      <c r="A70" s="8">
        <v>544</v>
      </c>
      <c r="B70" s="8" t="s">
        <v>11</v>
      </c>
      <c r="C70" s="9">
        <v>2227.5100000000002</v>
      </c>
      <c r="D70" s="9">
        <v>611.86</v>
      </c>
      <c r="E70" s="10">
        <v>0.35</v>
      </c>
      <c r="F70" s="8" t="str">
        <f>_xlfn.XLOOKUP(A70,[1]Lookup_APC!$A$2:$A$1000,[1]Lookup_APC!$B$2:$B$1000,"Not Found")</f>
        <v>Endocrinology</v>
      </c>
      <c r="G70" s="8" t="str">
        <f>_xlfn.XLOOKUP(B70,[1]Lookup_Payer!$A$2:$A$100,[1]Lookup_Payer!$B$2:$B$100,"Not Found")</f>
        <v>Commercial</v>
      </c>
      <c r="H70" s="11">
        <f t="shared" si="4"/>
        <v>1615.65</v>
      </c>
      <c r="I70" s="11">
        <f t="shared" si="5"/>
        <v>-724.64600000000007</v>
      </c>
      <c r="J70" s="12">
        <f t="shared" si="6"/>
        <v>-0.32531660912857857</v>
      </c>
      <c r="K70" s="8" t="str">
        <f t="shared" si="7"/>
        <v>Below Benchmark</v>
      </c>
    </row>
    <row r="71" spans="1:11" x14ac:dyDescent="0.4">
      <c r="A71" s="8">
        <v>552</v>
      </c>
      <c r="B71" s="8" t="s">
        <v>17</v>
      </c>
      <c r="C71" s="9">
        <v>2945.99</v>
      </c>
      <c r="D71" s="9">
        <v>226.85</v>
      </c>
      <c r="E71" s="10">
        <v>0.35</v>
      </c>
      <c r="F71" s="8" t="str">
        <f>_xlfn.XLOOKUP(A71,[1]Lookup_APC!$A$2:$A$1000,[1]Lookup_APC!$B$2:$B$1000,"Not Found")</f>
        <v>Dermatology</v>
      </c>
      <c r="G71" s="8" t="str">
        <f>_xlfn.XLOOKUP(B71,[1]Lookup_Payer!$A$2:$A$100,[1]Lookup_Payer!$B$2:$B$100,"Not Found")</f>
        <v>Commercial</v>
      </c>
      <c r="H71" s="11">
        <f t="shared" si="4"/>
        <v>2719.14</v>
      </c>
      <c r="I71" s="11">
        <f t="shared" si="5"/>
        <v>-1540.7439999999999</v>
      </c>
      <c r="J71" s="12">
        <f t="shared" si="6"/>
        <v>-0.52299702307204032</v>
      </c>
      <c r="K71" s="8" t="str">
        <f t="shared" si="7"/>
        <v>Below Benchmark</v>
      </c>
    </row>
    <row r="72" spans="1:11" x14ac:dyDescent="0.4">
      <c r="A72" s="8">
        <v>545</v>
      </c>
      <c r="B72" s="8" t="s">
        <v>15</v>
      </c>
      <c r="C72" s="9">
        <v>4579.12</v>
      </c>
      <c r="D72" s="9">
        <v>3691.31</v>
      </c>
      <c r="E72" s="10">
        <v>0.4</v>
      </c>
      <c r="F72" s="8" t="str">
        <f>_xlfn.XLOOKUP(A72,[1]Lookup_APC!$A$2:$A$1000,[1]Lookup_APC!$B$2:$B$1000,"Not Found")</f>
        <v>Gastroenterology</v>
      </c>
      <c r="G72" s="8" t="str">
        <f>_xlfn.XLOOKUP(B72,[1]Lookup_Payer!$A$2:$A$100,[1]Lookup_Payer!$B$2:$B$100,"Not Found")</f>
        <v>Commercial</v>
      </c>
      <c r="H72" s="11">
        <f t="shared" si="4"/>
        <v>887.81</v>
      </c>
      <c r="I72" s="11">
        <f t="shared" si="5"/>
        <v>943.83800000000019</v>
      </c>
      <c r="J72" s="12">
        <f t="shared" si="6"/>
        <v>0.20611776935306353</v>
      </c>
      <c r="K72" s="8" t="str">
        <f t="shared" si="7"/>
        <v>Below Benchmark</v>
      </c>
    </row>
    <row r="73" spans="1:11" x14ac:dyDescent="0.4">
      <c r="A73" s="8">
        <v>522</v>
      </c>
      <c r="B73" s="8" t="s">
        <v>17</v>
      </c>
      <c r="C73" s="9">
        <v>3309.07</v>
      </c>
      <c r="D73" s="9">
        <v>2504.94</v>
      </c>
      <c r="E73" s="10">
        <v>0.4</v>
      </c>
      <c r="F73" s="8" t="str">
        <f>_xlfn.XLOOKUP(A73,[1]Lookup_APC!$A$2:$A$1000,[1]Lookup_APC!$B$2:$B$1000,"Not Found")</f>
        <v>Neurology</v>
      </c>
      <c r="G73" s="8" t="str">
        <f>_xlfn.XLOOKUP(B73,[1]Lookup_Payer!$A$2:$A$100,[1]Lookup_Payer!$B$2:$B$100,"Not Found")</f>
        <v>Commercial</v>
      </c>
      <c r="H73" s="11">
        <f t="shared" si="4"/>
        <v>804.13000000000011</v>
      </c>
      <c r="I73" s="11">
        <f t="shared" si="5"/>
        <v>519.49800000000005</v>
      </c>
      <c r="J73" s="12">
        <f t="shared" si="6"/>
        <v>0.15699214582949289</v>
      </c>
      <c r="K73" s="8" t="str">
        <f t="shared" si="7"/>
        <v>Below Benchmark</v>
      </c>
    </row>
    <row r="74" spans="1:11" x14ac:dyDescent="0.4">
      <c r="A74" s="8">
        <v>516</v>
      </c>
      <c r="B74" s="8" t="s">
        <v>17</v>
      </c>
      <c r="C74" s="9">
        <v>1026.04</v>
      </c>
      <c r="D74" s="9">
        <v>3206.5</v>
      </c>
      <c r="E74" s="10">
        <v>0.25</v>
      </c>
      <c r="F74" s="8" t="str">
        <f>_xlfn.XLOOKUP(A74,[1]Lookup_APC!$A$2:$A$1000,[1]Lookup_APC!$B$2:$B$1000,"Not Found")</f>
        <v>Orthopedics</v>
      </c>
      <c r="G74" s="8" t="str">
        <f>_xlfn.XLOOKUP(B74,[1]Lookup_Payer!$A$2:$A$100,[1]Lookup_Payer!$B$2:$B$100,"Not Found")</f>
        <v>Commercial</v>
      </c>
      <c r="H74" s="11">
        <f t="shared" si="4"/>
        <v>-2180.46</v>
      </c>
      <c r="I74" s="11">
        <f t="shared" si="5"/>
        <v>2590.8760000000002</v>
      </c>
      <c r="J74" s="12">
        <f t="shared" si="6"/>
        <v>2.5251218276090603</v>
      </c>
      <c r="K74" s="8" t="str">
        <f t="shared" si="7"/>
        <v>Above Benchmark</v>
      </c>
    </row>
    <row r="75" spans="1:11" x14ac:dyDescent="0.4">
      <c r="A75" s="8">
        <v>522</v>
      </c>
      <c r="B75" s="8" t="s">
        <v>14</v>
      </c>
      <c r="C75" s="9">
        <v>4729.24</v>
      </c>
      <c r="D75" s="9">
        <v>1977.94</v>
      </c>
      <c r="E75" s="10">
        <v>0.4</v>
      </c>
      <c r="F75" s="8" t="str">
        <f>_xlfn.XLOOKUP(A75,[1]Lookup_APC!$A$2:$A$1000,[1]Lookup_APC!$B$2:$B$1000,"Not Found")</f>
        <v>Neurology</v>
      </c>
      <c r="G75" s="8" t="str">
        <f>_xlfn.XLOOKUP(B75,[1]Lookup_Payer!$A$2:$A$100,[1]Lookup_Payer!$B$2:$B$100,"Not Found")</f>
        <v>Government</v>
      </c>
      <c r="H75" s="11">
        <f t="shared" si="4"/>
        <v>2751.2999999999997</v>
      </c>
      <c r="I75" s="11">
        <f t="shared" si="5"/>
        <v>-859.60399999999981</v>
      </c>
      <c r="J75" s="12">
        <f t="shared" si="6"/>
        <v>-0.18176366604359259</v>
      </c>
      <c r="K75" s="8" t="str">
        <f t="shared" si="7"/>
        <v>Below Benchmark</v>
      </c>
    </row>
    <row r="76" spans="1:11" x14ac:dyDescent="0.4">
      <c r="A76" s="8">
        <v>545</v>
      </c>
      <c r="B76" s="8" t="s">
        <v>14</v>
      </c>
      <c r="C76" s="9">
        <v>3324.69</v>
      </c>
      <c r="D76" s="9">
        <v>557.5</v>
      </c>
      <c r="E76" s="10">
        <v>0.25</v>
      </c>
      <c r="F76" s="8" t="str">
        <f>_xlfn.XLOOKUP(A76,[1]Lookup_APC!$A$2:$A$1000,[1]Lookup_APC!$B$2:$B$1000,"Not Found")</f>
        <v>Gastroenterology</v>
      </c>
      <c r="G76" s="8" t="str">
        <f>_xlfn.XLOOKUP(B76,[1]Lookup_Payer!$A$2:$A$100,[1]Lookup_Payer!$B$2:$B$100,"Not Found")</f>
        <v>Government</v>
      </c>
      <c r="H76" s="11">
        <f t="shared" si="4"/>
        <v>2767.19</v>
      </c>
      <c r="I76" s="11">
        <f t="shared" si="5"/>
        <v>-1437.3139999999999</v>
      </c>
      <c r="J76" s="12">
        <f t="shared" si="6"/>
        <v>-0.43231519329621704</v>
      </c>
      <c r="K76" s="8" t="str">
        <f t="shared" si="7"/>
        <v>Below Benchmark</v>
      </c>
    </row>
    <row r="77" spans="1:11" x14ac:dyDescent="0.4">
      <c r="A77" s="8">
        <v>561</v>
      </c>
      <c r="B77" s="8" t="s">
        <v>14</v>
      </c>
      <c r="C77" s="9">
        <v>2007.08</v>
      </c>
      <c r="D77" s="9">
        <v>588.22</v>
      </c>
      <c r="E77" s="10">
        <v>0.25</v>
      </c>
      <c r="F77" s="8" t="str">
        <f>_xlfn.XLOOKUP(A77,[1]Lookup_APC!$A$2:$A$1000,[1]Lookup_APC!$B$2:$B$1000,"Not Found")</f>
        <v>Ophthalmology</v>
      </c>
      <c r="G77" s="8" t="str">
        <f>_xlfn.XLOOKUP(B77,[1]Lookup_Payer!$A$2:$A$100,[1]Lookup_Payer!$B$2:$B$100,"Not Found")</f>
        <v>Government</v>
      </c>
      <c r="H77" s="11">
        <f t="shared" si="4"/>
        <v>1418.86</v>
      </c>
      <c r="I77" s="11">
        <f t="shared" si="5"/>
        <v>-616.02799999999979</v>
      </c>
      <c r="J77" s="12">
        <f t="shared" si="6"/>
        <v>-0.30692747673236731</v>
      </c>
      <c r="K77" s="8" t="str">
        <f t="shared" si="7"/>
        <v>Below Benchmark</v>
      </c>
    </row>
    <row r="78" spans="1:11" x14ac:dyDescent="0.4">
      <c r="A78" s="8">
        <v>552</v>
      </c>
      <c r="B78" s="8" t="s">
        <v>12</v>
      </c>
      <c r="C78" s="9">
        <v>1126.72</v>
      </c>
      <c r="D78" s="9">
        <v>2773.7</v>
      </c>
      <c r="E78" s="10">
        <v>0.4</v>
      </c>
      <c r="F78" s="8" t="str">
        <f>_xlfn.XLOOKUP(A78,[1]Lookup_APC!$A$2:$A$1000,[1]Lookup_APC!$B$2:$B$1000,"Not Found")</f>
        <v>Dermatology</v>
      </c>
      <c r="G78" s="8" t="str">
        <f>_xlfn.XLOOKUP(B78,[1]Lookup_Payer!$A$2:$A$100,[1]Lookup_Payer!$B$2:$B$100,"Not Found")</f>
        <v>Self-Pay</v>
      </c>
      <c r="H78" s="11">
        <f t="shared" si="4"/>
        <v>-1646.9799999999998</v>
      </c>
      <c r="I78" s="11">
        <f t="shared" si="5"/>
        <v>2097.6679999999997</v>
      </c>
      <c r="J78" s="12">
        <f t="shared" si="6"/>
        <v>1.8617473729054244</v>
      </c>
      <c r="K78" s="8" t="str">
        <f t="shared" si="7"/>
        <v>Above Benchmark</v>
      </c>
    </row>
    <row r="79" spans="1:11" x14ac:dyDescent="0.4">
      <c r="A79" s="8">
        <v>552</v>
      </c>
      <c r="B79" s="8" t="s">
        <v>15</v>
      </c>
      <c r="C79" s="9">
        <v>4073.11</v>
      </c>
      <c r="D79" s="9">
        <v>1778.19</v>
      </c>
      <c r="E79" s="10">
        <v>0.25</v>
      </c>
      <c r="F79" s="8" t="str">
        <f>_xlfn.XLOOKUP(A79,[1]Lookup_APC!$A$2:$A$1000,[1]Lookup_APC!$B$2:$B$1000,"Not Found")</f>
        <v>Dermatology</v>
      </c>
      <c r="G79" s="8" t="str">
        <f>_xlfn.XLOOKUP(B79,[1]Lookup_Payer!$A$2:$A$100,[1]Lookup_Payer!$B$2:$B$100,"Not Found")</f>
        <v>Commercial</v>
      </c>
      <c r="H79" s="11">
        <f t="shared" si="4"/>
        <v>2294.92</v>
      </c>
      <c r="I79" s="11">
        <f t="shared" si="5"/>
        <v>-665.67599999999993</v>
      </c>
      <c r="J79" s="12">
        <f t="shared" si="6"/>
        <v>-0.16343187392434771</v>
      </c>
      <c r="K79" s="8" t="str">
        <f t="shared" si="7"/>
        <v>Below Benchmark</v>
      </c>
    </row>
    <row r="80" spans="1:11" x14ac:dyDescent="0.4">
      <c r="A80" s="8">
        <v>512</v>
      </c>
      <c r="B80" s="8" t="s">
        <v>14</v>
      </c>
      <c r="C80" s="9">
        <v>3290.33</v>
      </c>
      <c r="D80" s="9">
        <v>882.05</v>
      </c>
      <c r="E80" s="10">
        <v>0.35</v>
      </c>
      <c r="F80" s="8" t="str">
        <f>_xlfn.XLOOKUP(A80,[1]Lookup_APC!$A$2:$A$1000,[1]Lookup_APC!$B$2:$B$1000,"Not Found")</f>
        <v>Cardiology</v>
      </c>
      <c r="G80" s="8" t="str">
        <f>_xlfn.XLOOKUP(B80,[1]Lookup_Payer!$A$2:$A$100,[1]Lookup_Payer!$B$2:$B$100,"Not Found")</f>
        <v>Government</v>
      </c>
      <c r="H80" s="11">
        <f t="shared" si="4"/>
        <v>2408.2799999999997</v>
      </c>
      <c r="I80" s="11">
        <f t="shared" si="5"/>
        <v>-1092.1479999999999</v>
      </c>
      <c r="J80" s="12">
        <f t="shared" si="6"/>
        <v>-0.33192658487142623</v>
      </c>
      <c r="K80" s="8" t="str">
        <f t="shared" si="7"/>
        <v>Below Benchmark</v>
      </c>
    </row>
    <row r="81" spans="1:11" x14ac:dyDescent="0.4">
      <c r="A81" s="8">
        <v>552</v>
      </c>
      <c r="B81" s="8" t="s">
        <v>11</v>
      </c>
      <c r="C81" s="9">
        <v>2900.57</v>
      </c>
      <c r="D81" s="9">
        <v>2017.22</v>
      </c>
      <c r="E81" s="10">
        <v>0.4</v>
      </c>
      <c r="F81" s="8" t="str">
        <f>_xlfn.XLOOKUP(A81,[1]Lookup_APC!$A$2:$A$1000,[1]Lookup_APC!$B$2:$B$1000,"Not Found")</f>
        <v>Dermatology</v>
      </c>
      <c r="G81" s="8" t="str">
        <f>_xlfn.XLOOKUP(B81,[1]Lookup_Payer!$A$2:$A$100,[1]Lookup_Payer!$B$2:$B$100,"Not Found")</f>
        <v>Commercial</v>
      </c>
      <c r="H81" s="11">
        <f t="shared" si="4"/>
        <v>883.35000000000014</v>
      </c>
      <c r="I81" s="11">
        <f t="shared" si="5"/>
        <v>276.87799999999993</v>
      </c>
      <c r="J81" s="12">
        <f t="shared" si="6"/>
        <v>9.5456410291770211E-2</v>
      </c>
      <c r="K81" s="8" t="str">
        <f t="shared" si="7"/>
        <v>Below Benchmark</v>
      </c>
    </row>
    <row r="82" spans="1:11" x14ac:dyDescent="0.4">
      <c r="A82" s="8">
        <v>544</v>
      </c>
      <c r="B82" s="8" t="s">
        <v>12</v>
      </c>
      <c r="C82" s="9">
        <v>4522.5200000000004</v>
      </c>
      <c r="D82" s="9">
        <v>350.41</v>
      </c>
      <c r="E82" s="10">
        <v>0.35</v>
      </c>
      <c r="F82" s="8" t="str">
        <f>_xlfn.XLOOKUP(A82,[1]Lookup_APC!$A$2:$A$1000,[1]Lookup_APC!$B$2:$B$1000,"Not Found")</f>
        <v>Endocrinology</v>
      </c>
      <c r="G82" s="8" t="str">
        <f>_xlfn.XLOOKUP(B82,[1]Lookup_Payer!$A$2:$A$100,[1]Lookup_Payer!$B$2:$B$100,"Not Found")</f>
        <v>Self-Pay</v>
      </c>
      <c r="H82" s="11">
        <f t="shared" si="4"/>
        <v>4172.1100000000006</v>
      </c>
      <c r="I82" s="11">
        <f t="shared" si="5"/>
        <v>-2363.1020000000003</v>
      </c>
      <c r="J82" s="12">
        <f t="shared" si="6"/>
        <v>-0.52251886116589863</v>
      </c>
      <c r="K82" s="8" t="str">
        <f t="shared" si="7"/>
        <v>Below Benchmark</v>
      </c>
    </row>
    <row r="83" spans="1:11" x14ac:dyDescent="0.4">
      <c r="A83" s="8">
        <v>552</v>
      </c>
      <c r="B83" s="8" t="s">
        <v>13</v>
      </c>
      <c r="C83" s="9">
        <v>4048.69</v>
      </c>
      <c r="D83" s="9">
        <v>2369.69</v>
      </c>
      <c r="E83" s="10">
        <v>0.4</v>
      </c>
      <c r="F83" s="8" t="str">
        <f>_xlfn.XLOOKUP(A83,[1]Lookup_APC!$A$2:$A$1000,[1]Lookup_APC!$B$2:$B$1000,"Not Found")</f>
        <v>Dermatology</v>
      </c>
      <c r="G83" s="8" t="str">
        <f>_xlfn.XLOOKUP(B83,[1]Lookup_Payer!$A$2:$A$100,[1]Lookup_Payer!$B$2:$B$100,"Not Found")</f>
        <v>Government</v>
      </c>
      <c r="H83" s="11">
        <f t="shared" si="4"/>
        <v>1679</v>
      </c>
      <c r="I83" s="11">
        <f t="shared" si="5"/>
        <v>-59.523999999999887</v>
      </c>
      <c r="J83" s="12">
        <f t="shared" si="6"/>
        <v>-1.4702039425097967E-2</v>
      </c>
      <c r="K83" s="8" t="str">
        <f t="shared" si="7"/>
        <v>Below Benchmark</v>
      </c>
    </row>
    <row r="84" spans="1:11" x14ac:dyDescent="0.4">
      <c r="A84" s="8">
        <v>545</v>
      </c>
      <c r="B84" s="8" t="s">
        <v>11</v>
      </c>
      <c r="C84" s="9">
        <v>1182.54</v>
      </c>
      <c r="D84" s="9">
        <v>1149.07</v>
      </c>
      <c r="E84" s="10">
        <v>0.25</v>
      </c>
      <c r="F84" s="8" t="str">
        <f>_xlfn.XLOOKUP(A84,[1]Lookup_APC!$A$2:$A$1000,[1]Lookup_APC!$B$2:$B$1000,"Not Found")</f>
        <v>Gastroenterology</v>
      </c>
      <c r="G84" s="8" t="str">
        <f>_xlfn.XLOOKUP(B84,[1]Lookup_Payer!$A$2:$A$100,[1]Lookup_Payer!$B$2:$B$100,"Not Found")</f>
        <v>Commercial</v>
      </c>
      <c r="H84" s="11">
        <f t="shared" si="4"/>
        <v>33.470000000000027</v>
      </c>
      <c r="I84" s="11">
        <f t="shared" si="5"/>
        <v>439.54599999999994</v>
      </c>
      <c r="J84" s="12">
        <f t="shared" si="6"/>
        <v>0.37169651766536432</v>
      </c>
      <c r="K84" s="8" t="str">
        <f t="shared" si="7"/>
        <v>Above Benchmark</v>
      </c>
    </row>
    <row r="85" spans="1:11" x14ac:dyDescent="0.4">
      <c r="A85" s="8">
        <v>512</v>
      </c>
      <c r="B85" s="8" t="s">
        <v>16</v>
      </c>
      <c r="C85" s="9">
        <v>1902.75</v>
      </c>
      <c r="D85" s="9">
        <v>3210.48</v>
      </c>
      <c r="E85" s="10">
        <v>0.4</v>
      </c>
      <c r="F85" s="8" t="str">
        <f>_xlfn.XLOOKUP(A85,[1]Lookup_APC!$A$2:$A$1000,[1]Lookup_APC!$B$2:$B$1000,"Not Found")</f>
        <v>Cardiology</v>
      </c>
      <c r="G85" s="8" t="str">
        <f>_xlfn.XLOOKUP(B85,[1]Lookup_Payer!$A$2:$A$100,[1]Lookup_Payer!$B$2:$B$100,"Not Found")</f>
        <v>Commercial</v>
      </c>
      <c r="H85" s="11">
        <f t="shared" si="4"/>
        <v>-1307.73</v>
      </c>
      <c r="I85" s="11">
        <f t="shared" si="5"/>
        <v>2068.83</v>
      </c>
      <c r="J85" s="12">
        <f t="shared" si="6"/>
        <v>1.0872841939298383</v>
      </c>
      <c r="K85" s="8" t="str">
        <f t="shared" si="7"/>
        <v>Above Benchmark</v>
      </c>
    </row>
    <row r="86" spans="1:11" x14ac:dyDescent="0.4">
      <c r="A86" s="8">
        <v>545</v>
      </c>
      <c r="B86" s="8" t="s">
        <v>16</v>
      </c>
      <c r="C86" s="9">
        <v>1618.2</v>
      </c>
      <c r="D86" s="9">
        <v>1310.4100000000001</v>
      </c>
      <c r="E86" s="10">
        <v>0.35</v>
      </c>
      <c r="F86" s="8" t="str">
        <f>_xlfn.XLOOKUP(A86,[1]Lookup_APC!$A$2:$A$1000,[1]Lookup_APC!$B$2:$B$1000,"Not Found")</f>
        <v>Gastroenterology</v>
      </c>
      <c r="G86" s="8" t="str">
        <f>_xlfn.XLOOKUP(B86,[1]Lookup_Payer!$A$2:$A$100,[1]Lookup_Payer!$B$2:$B$100,"Not Found")</f>
        <v>Commercial</v>
      </c>
      <c r="H86" s="11">
        <f t="shared" si="4"/>
        <v>307.78999999999996</v>
      </c>
      <c r="I86" s="11">
        <f t="shared" si="5"/>
        <v>339.49000000000012</v>
      </c>
      <c r="J86" s="12">
        <f t="shared" si="6"/>
        <v>0.20979483376591282</v>
      </c>
      <c r="K86" s="8" t="str">
        <f t="shared" si="7"/>
        <v>Below Benchmark</v>
      </c>
    </row>
    <row r="87" spans="1:11" x14ac:dyDescent="0.4">
      <c r="A87" s="8">
        <v>545</v>
      </c>
      <c r="B87" s="8" t="s">
        <v>11</v>
      </c>
      <c r="C87" s="9">
        <v>3847.76</v>
      </c>
      <c r="D87" s="9">
        <v>1875.36</v>
      </c>
      <c r="E87" s="10">
        <v>0.25</v>
      </c>
      <c r="F87" s="8" t="str">
        <f>_xlfn.XLOOKUP(A87,[1]Lookup_APC!$A$2:$A$1000,[1]Lookup_APC!$B$2:$B$1000,"Not Found")</f>
        <v>Gastroenterology</v>
      </c>
      <c r="G87" s="8" t="str">
        <f>_xlfn.XLOOKUP(B87,[1]Lookup_Payer!$A$2:$A$100,[1]Lookup_Payer!$B$2:$B$100,"Not Found")</f>
        <v>Commercial</v>
      </c>
      <c r="H87" s="11">
        <f t="shared" si="4"/>
        <v>1972.4000000000003</v>
      </c>
      <c r="I87" s="11">
        <f t="shared" si="5"/>
        <v>-433.29600000000005</v>
      </c>
      <c r="J87" s="12">
        <f t="shared" si="6"/>
        <v>-0.11260993409152338</v>
      </c>
      <c r="K87" s="8" t="str">
        <f t="shared" si="7"/>
        <v>Below Benchmark</v>
      </c>
    </row>
    <row r="88" spans="1:11" x14ac:dyDescent="0.4">
      <c r="A88" s="8">
        <v>519</v>
      </c>
      <c r="B88" s="8" t="s">
        <v>14</v>
      </c>
      <c r="C88" s="9">
        <v>650.9</v>
      </c>
      <c r="D88" s="9">
        <v>145.32</v>
      </c>
      <c r="E88" s="10">
        <v>0.4</v>
      </c>
      <c r="F88" s="8" t="str">
        <f>_xlfn.XLOOKUP(A88,[1]Lookup_APC!$A$2:$A$1000,[1]Lookup_APC!$B$2:$B$1000,"Not Found")</f>
        <v>Oncology</v>
      </c>
      <c r="G88" s="8" t="str">
        <f>_xlfn.XLOOKUP(B88,[1]Lookup_Payer!$A$2:$A$100,[1]Lookup_Payer!$B$2:$B$100,"Not Found")</f>
        <v>Government</v>
      </c>
      <c r="H88" s="11">
        <f t="shared" si="4"/>
        <v>505.58</v>
      </c>
      <c r="I88" s="11">
        <f t="shared" si="5"/>
        <v>-245.21999999999997</v>
      </c>
      <c r="J88" s="12">
        <f t="shared" si="6"/>
        <v>-0.37673989860193574</v>
      </c>
      <c r="K88" s="8" t="str">
        <f t="shared" si="7"/>
        <v>Below Benchmark</v>
      </c>
    </row>
    <row r="89" spans="1:11" x14ac:dyDescent="0.4">
      <c r="A89" s="8">
        <v>512</v>
      </c>
      <c r="B89" s="8" t="s">
        <v>13</v>
      </c>
      <c r="C89" s="9">
        <v>3064.5</v>
      </c>
      <c r="D89" s="9">
        <v>382.54</v>
      </c>
      <c r="E89" s="10">
        <v>0.4</v>
      </c>
      <c r="F89" s="8" t="str">
        <f>_xlfn.XLOOKUP(A89,[1]Lookup_APC!$A$2:$A$1000,[1]Lookup_APC!$B$2:$B$1000,"Not Found")</f>
        <v>Cardiology</v>
      </c>
      <c r="G89" s="8" t="str">
        <f>_xlfn.XLOOKUP(B89,[1]Lookup_Payer!$A$2:$A$100,[1]Lookup_Payer!$B$2:$B$100,"Not Found")</f>
        <v>Government</v>
      </c>
      <c r="H89" s="11">
        <f t="shared" si="4"/>
        <v>2681.96</v>
      </c>
      <c r="I89" s="11">
        <f t="shared" si="5"/>
        <v>-1456.16</v>
      </c>
      <c r="J89" s="12">
        <f t="shared" si="6"/>
        <v>-0.47517050089737317</v>
      </c>
      <c r="K89" s="8" t="str">
        <f t="shared" si="7"/>
        <v>Below Benchmark</v>
      </c>
    </row>
    <row r="90" spans="1:11" x14ac:dyDescent="0.4">
      <c r="A90" s="8">
        <v>545</v>
      </c>
      <c r="B90" s="8" t="s">
        <v>13</v>
      </c>
      <c r="C90" s="9">
        <v>3931.06</v>
      </c>
      <c r="D90" s="9">
        <v>1630.72</v>
      </c>
      <c r="E90" s="10">
        <v>0.4</v>
      </c>
      <c r="F90" s="8" t="str">
        <f>_xlfn.XLOOKUP(A90,[1]Lookup_APC!$A$2:$A$1000,[1]Lookup_APC!$B$2:$B$1000,"Not Found")</f>
        <v>Gastroenterology</v>
      </c>
      <c r="G90" s="8" t="str">
        <f>_xlfn.XLOOKUP(B90,[1]Lookup_Payer!$A$2:$A$100,[1]Lookup_Payer!$B$2:$B$100,"Not Found")</f>
        <v>Government</v>
      </c>
      <c r="H90" s="11">
        <f t="shared" si="4"/>
        <v>2300.34</v>
      </c>
      <c r="I90" s="11">
        <f t="shared" si="5"/>
        <v>-727.91599999999994</v>
      </c>
      <c r="J90" s="12">
        <f t="shared" si="6"/>
        <v>-0.18517041205171123</v>
      </c>
      <c r="K90" s="8" t="str">
        <f t="shared" si="7"/>
        <v>Below Benchmark</v>
      </c>
    </row>
    <row r="91" spans="1:11" x14ac:dyDescent="0.4">
      <c r="A91" s="8">
        <v>519</v>
      </c>
      <c r="B91" s="8" t="s">
        <v>12</v>
      </c>
      <c r="C91" s="9">
        <v>4445.45</v>
      </c>
      <c r="D91" s="9">
        <v>1971.76</v>
      </c>
      <c r="E91" s="10">
        <v>0.35</v>
      </c>
      <c r="F91" s="8" t="str">
        <f>_xlfn.XLOOKUP(A91,[1]Lookup_APC!$A$2:$A$1000,[1]Lookup_APC!$B$2:$B$1000,"Not Found")</f>
        <v>Oncology</v>
      </c>
      <c r="G91" s="8" t="str">
        <f>_xlfn.XLOOKUP(B91,[1]Lookup_Payer!$A$2:$A$100,[1]Lookup_Payer!$B$2:$B$100,"Not Found")</f>
        <v>Self-Pay</v>
      </c>
      <c r="H91" s="11">
        <f t="shared" si="4"/>
        <v>2473.6899999999996</v>
      </c>
      <c r="I91" s="11">
        <f t="shared" si="5"/>
        <v>-695.51</v>
      </c>
      <c r="J91" s="12">
        <f t="shared" si="6"/>
        <v>-0.15645435220281412</v>
      </c>
      <c r="K91" s="8" t="str">
        <f t="shared" si="7"/>
        <v>Below Benchmark</v>
      </c>
    </row>
    <row r="92" spans="1:11" x14ac:dyDescent="0.4">
      <c r="A92" s="8">
        <v>519</v>
      </c>
      <c r="B92" s="8" t="s">
        <v>13</v>
      </c>
      <c r="C92" s="9">
        <v>2039.37</v>
      </c>
      <c r="D92" s="9">
        <v>2440.08</v>
      </c>
      <c r="E92" s="10">
        <v>0.35</v>
      </c>
      <c r="F92" s="8" t="str">
        <f>_xlfn.XLOOKUP(A92,[1]Lookup_APC!$A$2:$A$1000,[1]Lookup_APC!$B$2:$B$1000,"Not Found")</f>
        <v>Oncology</v>
      </c>
      <c r="G92" s="8" t="str">
        <f>_xlfn.XLOOKUP(B92,[1]Lookup_Payer!$A$2:$A$100,[1]Lookup_Payer!$B$2:$B$100,"Not Found")</f>
        <v>Government</v>
      </c>
      <c r="H92" s="11">
        <f t="shared" si="4"/>
        <v>-400.71000000000004</v>
      </c>
      <c r="I92" s="11">
        <f t="shared" si="5"/>
        <v>1216.4580000000001</v>
      </c>
      <c r="J92" s="12">
        <f t="shared" si="6"/>
        <v>0.59648715044351941</v>
      </c>
      <c r="K92" s="8" t="str">
        <f t="shared" si="7"/>
        <v>Above Benchmark</v>
      </c>
    </row>
    <row r="93" spans="1:11" x14ac:dyDescent="0.4">
      <c r="A93" s="8">
        <v>512</v>
      </c>
      <c r="B93" s="8" t="s">
        <v>16</v>
      </c>
      <c r="C93" s="9">
        <v>4195.66</v>
      </c>
      <c r="D93" s="9">
        <v>1237.48</v>
      </c>
      <c r="E93" s="10">
        <v>0.4</v>
      </c>
      <c r="F93" s="8" t="str">
        <f>_xlfn.XLOOKUP(A93,[1]Lookup_APC!$A$2:$A$1000,[1]Lookup_APC!$B$2:$B$1000,"Not Found")</f>
        <v>Cardiology</v>
      </c>
      <c r="G93" s="8" t="str">
        <f>_xlfn.XLOOKUP(B93,[1]Lookup_Payer!$A$2:$A$100,[1]Lookup_Payer!$B$2:$B$100,"Not Found")</f>
        <v>Commercial</v>
      </c>
      <c r="H93" s="11">
        <f t="shared" si="4"/>
        <v>2958.18</v>
      </c>
      <c r="I93" s="11">
        <f t="shared" si="5"/>
        <v>-1279.9159999999997</v>
      </c>
      <c r="J93" s="12">
        <f t="shared" si="6"/>
        <v>-0.30505713046338351</v>
      </c>
      <c r="K93" s="8" t="str">
        <f t="shared" si="7"/>
        <v>Below Benchmark</v>
      </c>
    </row>
    <row r="94" spans="1:11" x14ac:dyDescent="0.4">
      <c r="A94" s="8">
        <v>522</v>
      </c>
      <c r="B94" s="8" t="s">
        <v>15</v>
      </c>
      <c r="C94" s="9">
        <v>997.84</v>
      </c>
      <c r="D94" s="9">
        <v>2810.43</v>
      </c>
      <c r="E94" s="10">
        <v>0.25</v>
      </c>
      <c r="F94" s="8" t="str">
        <f>_xlfn.XLOOKUP(A94,[1]Lookup_APC!$A$2:$A$1000,[1]Lookup_APC!$B$2:$B$1000,"Not Found")</f>
        <v>Neurology</v>
      </c>
      <c r="G94" s="8" t="str">
        <f>_xlfn.XLOOKUP(B94,[1]Lookup_Payer!$A$2:$A$100,[1]Lookup_Payer!$B$2:$B$100,"Not Found")</f>
        <v>Commercial</v>
      </c>
      <c r="H94" s="11">
        <f t="shared" si="4"/>
        <v>-1812.5899999999997</v>
      </c>
      <c r="I94" s="11">
        <f t="shared" si="5"/>
        <v>2211.7259999999997</v>
      </c>
      <c r="J94" s="12">
        <f t="shared" si="6"/>
        <v>2.2165136695261762</v>
      </c>
      <c r="K94" s="8" t="str">
        <f t="shared" si="7"/>
        <v>Above Benchmark</v>
      </c>
    </row>
    <row r="95" spans="1:11" x14ac:dyDescent="0.4">
      <c r="A95" s="8">
        <v>561</v>
      </c>
      <c r="B95" s="8" t="s">
        <v>14</v>
      </c>
      <c r="C95" s="9">
        <v>4309.04</v>
      </c>
      <c r="D95" s="9">
        <v>3454.48</v>
      </c>
      <c r="E95" s="10">
        <v>0.25</v>
      </c>
      <c r="F95" s="8" t="str">
        <f>_xlfn.XLOOKUP(A95,[1]Lookup_APC!$A$2:$A$1000,[1]Lookup_APC!$B$2:$B$1000,"Not Found")</f>
        <v>Ophthalmology</v>
      </c>
      <c r="G95" s="8" t="str">
        <f>_xlfn.XLOOKUP(B95,[1]Lookup_Payer!$A$2:$A$100,[1]Lookup_Payer!$B$2:$B$100,"Not Found")</f>
        <v>Government</v>
      </c>
      <c r="H95" s="11">
        <f t="shared" si="4"/>
        <v>854.56</v>
      </c>
      <c r="I95" s="11">
        <f t="shared" si="5"/>
        <v>869.05600000000004</v>
      </c>
      <c r="J95" s="12">
        <f t="shared" si="6"/>
        <v>0.20168204518871954</v>
      </c>
      <c r="K95" s="8" t="str">
        <f t="shared" si="7"/>
        <v>Below Benchmark</v>
      </c>
    </row>
    <row r="96" spans="1:11" x14ac:dyDescent="0.4">
      <c r="A96" s="8">
        <v>544</v>
      </c>
      <c r="B96" s="8" t="s">
        <v>13</v>
      </c>
      <c r="C96" s="9">
        <v>1073.7</v>
      </c>
      <c r="D96" s="9">
        <v>3141.42</v>
      </c>
      <c r="E96" s="10">
        <v>0.35</v>
      </c>
      <c r="F96" s="8" t="str">
        <f>_xlfn.XLOOKUP(A96,[1]Lookup_APC!$A$2:$A$1000,[1]Lookup_APC!$B$2:$B$1000,"Not Found")</f>
        <v>Endocrinology</v>
      </c>
      <c r="G96" s="8" t="str">
        <f>_xlfn.XLOOKUP(B96,[1]Lookup_Payer!$A$2:$A$100,[1]Lookup_Payer!$B$2:$B$100,"Not Found")</f>
        <v>Government</v>
      </c>
      <c r="H96" s="11">
        <f t="shared" si="4"/>
        <v>-2067.7200000000003</v>
      </c>
      <c r="I96" s="11">
        <f t="shared" si="5"/>
        <v>2497.1999999999998</v>
      </c>
      <c r="J96" s="12">
        <f t="shared" si="6"/>
        <v>2.3257893266275493</v>
      </c>
      <c r="K96" s="8" t="str">
        <f t="shared" si="7"/>
        <v>Above Benchmark</v>
      </c>
    </row>
    <row r="97" spans="1:11" x14ac:dyDescent="0.4">
      <c r="A97" s="8">
        <v>561</v>
      </c>
      <c r="B97" s="8" t="s">
        <v>12</v>
      </c>
      <c r="C97" s="9">
        <v>2287.79</v>
      </c>
      <c r="D97" s="9">
        <v>254.51</v>
      </c>
      <c r="E97" s="10">
        <v>0.25</v>
      </c>
      <c r="F97" s="8" t="str">
        <f>_xlfn.XLOOKUP(A97,[1]Lookup_APC!$A$2:$A$1000,[1]Lookup_APC!$B$2:$B$1000,"Not Found")</f>
        <v>Ophthalmology</v>
      </c>
      <c r="G97" s="8" t="str">
        <f>_xlfn.XLOOKUP(B97,[1]Lookup_Payer!$A$2:$A$100,[1]Lookup_Payer!$B$2:$B$100,"Not Found")</f>
        <v>Self-Pay</v>
      </c>
      <c r="H97" s="11">
        <f t="shared" si="4"/>
        <v>2033.28</v>
      </c>
      <c r="I97" s="11">
        <f t="shared" si="5"/>
        <v>-1118.164</v>
      </c>
      <c r="J97" s="12">
        <f t="shared" si="6"/>
        <v>-0.48875290127153281</v>
      </c>
      <c r="K97" s="8" t="str">
        <f t="shared" si="7"/>
        <v>Below Benchmark</v>
      </c>
    </row>
    <row r="98" spans="1:11" x14ac:dyDescent="0.4">
      <c r="A98" s="8">
        <v>552</v>
      </c>
      <c r="B98" s="8" t="s">
        <v>16</v>
      </c>
      <c r="C98" s="9">
        <v>4087.83</v>
      </c>
      <c r="D98" s="9">
        <v>1973.98</v>
      </c>
      <c r="E98" s="10">
        <v>0.35</v>
      </c>
      <c r="F98" s="8" t="str">
        <f>_xlfn.XLOOKUP(A98,[1]Lookup_APC!$A$2:$A$1000,[1]Lookup_APC!$B$2:$B$1000,"Not Found")</f>
        <v>Dermatology</v>
      </c>
      <c r="G98" s="8" t="str">
        <f>_xlfn.XLOOKUP(B98,[1]Lookup_Payer!$A$2:$A$100,[1]Lookup_Payer!$B$2:$B$100,"Not Found")</f>
        <v>Commercial</v>
      </c>
      <c r="H98" s="11">
        <f t="shared" si="4"/>
        <v>2113.85</v>
      </c>
      <c r="I98" s="11">
        <f t="shared" si="5"/>
        <v>-478.71799999999985</v>
      </c>
      <c r="J98" s="12">
        <f t="shared" si="6"/>
        <v>-0.1171080989180078</v>
      </c>
      <c r="K98" s="8" t="str">
        <f t="shared" si="7"/>
        <v>Below Benchmark</v>
      </c>
    </row>
    <row r="99" spans="1:11" x14ac:dyDescent="0.4">
      <c r="A99" s="8">
        <v>544</v>
      </c>
      <c r="B99" s="8" t="s">
        <v>15</v>
      </c>
      <c r="C99" s="9">
        <v>1174.6300000000001</v>
      </c>
      <c r="D99" s="9">
        <v>509.23</v>
      </c>
      <c r="E99" s="10">
        <v>0.4</v>
      </c>
      <c r="F99" s="8" t="str">
        <f>_xlfn.XLOOKUP(A99,[1]Lookup_APC!$A$2:$A$1000,[1]Lookup_APC!$B$2:$B$1000,"Not Found")</f>
        <v>Endocrinology</v>
      </c>
      <c r="G99" s="8" t="str">
        <f>_xlfn.XLOOKUP(B99,[1]Lookup_Payer!$A$2:$A$100,[1]Lookup_Payer!$B$2:$B$100,"Not Found")</f>
        <v>Commercial</v>
      </c>
      <c r="H99" s="11">
        <f t="shared" si="4"/>
        <v>665.40000000000009</v>
      </c>
      <c r="I99" s="11">
        <f t="shared" si="5"/>
        <v>-195.548</v>
      </c>
      <c r="J99" s="12">
        <f t="shared" si="6"/>
        <v>-0.16647625209640482</v>
      </c>
      <c r="K99" s="8" t="str">
        <f t="shared" si="7"/>
        <v>Below Benchmark</v>
      </c>
    </row>
    <row r="100" spans="1:11" x14ac:dyDescent="0.4">
      <c r="A100" s="8">
        <v>552</v>
      </c>
      <c r="B100" s="8" t="s">
        <v>17</v>
      </c>
      <c r="C100" s="9">
        <v>1531.63</v>
      </c>
      <c r="D100" s="9">
        <v>1043.98</v>
      </c>
      <c r="E100" s="10">
        <v>0.35</v>
      </c>
      <c r="F100" s="8" t="str">
        <f>_xlfn.XLOOKUP(A100,[1]Lookup_APC!$A$2:$A$1000,[1]Lookup_APC!$B$2:$B$1000,"Not Found")</f>
        <v>Dermatology</v>
      </c>
      <c r="G100" s="8" t="str">
        <f>_xlfn.XLOOKUP(B100,[1]Lookup_Payer!$A$2:$A$100,[1]Lookup_Payer!$B$2:$B$100,"Not Found")</f>
        <v>Commercial</v>
      </c>
      <c r="H100" s="11">
        <f t="shared" si="4"/>
        <v>487.65000000000009</v>
      </c>
      <c r="I100" s="11">
        <f t="shared" si="5"/>
        <v>125.00199999999995</v>
      </c>
      <c r="J100" s="12">
        <f t="shared" si="6"/>
        <v>8.1613705659983118E-2</v>
      </c>
      <c r="K100" s="8" t="str">
        <f t="shared" si="7"/>
        <v>Below Benchmark</v>
      </c>
    </row>
    <row r="101" spans="1:11" x14ac:dyDescent="0.4">
      <c r="A101" s="8">
        <v>545</v>
      </c>
      <c r="B101" s="8" t="s">
        <v>17</v>
      </c>
      <c r="C101" s="9">
        <v>3750.14</v>
      </c>
      <c r="D101" s="9">
        <v>3947.98</v>
      </c>
      <c r="E101" s="10">
        <v>0.35</v>
      </c>
      <c r="F101" s="8" t="str">
        <f>_xlfn.XLOOKUP(A101,[1]Lookup_APC!$A$2:$A$1000,[1]Lookup_APC!$B$2:$B$1000,"Not Found")</f>
        <v>Gastroenterology</v>
      </c>
      <c r="G101" s="8" t="str">
        <f>_xlfn.XLOOKUP(B101,[1]Lookup_Payer!$A$2:$A$100,[1]Lookup_Payer!$B$2:$B$100,"Not Found")</f>
        <v>Commercial</v>
      </c>
      <c r="H101" s="11">
        <f t="shared" si="4"/>
        <v>-197.84000000000015</v>
      </c>
      <c r="I101" s="11">
        <f t="shared" si="5"/>
        <v>1697.8960000000002</v>
      </c>
      <c r="J101" s="12">
        <f t="shared" si="6"/>
        <v>0.45275536379975156</v>
      </c>
      <c r="K101" s="8" t="str">
        <f t="shared" si="7"/>
        <v>Above Benchmark</v>
      </c>
    </row>
    <row r="102" spans="1:11" x14ac:dyDescent="0.4">
      <c r="A102" s="8">
        <v>516</v>
      </c>
      <c r="B102" s="8" t="s">
        <v>15</v>
      </c>
      <c r="C102" s="9">
        <v>3740.16</v>
      </c>
      <c r="D102" s="9">
        <v>655.73</v>
      </c>
      <c r="E102" s="10">
        <v>0.4</v>
      </c>
      <c r="F102" s="8" t="str">
        <f>_xlfn.XLOOKUP(A102,[1]Lookup_APC!$A$2:$A$1000,[1]Lookup_APC!$B$2:$B$1000,"Not Found")</f>
        <v>Orthopedics</v>
      </c>
      <c r="G102" s="8" t="str">
        <f>_xlfn.XLOOKUP(B102,[1]Lookup_Payer!$A$2:$A$100,[1]Lookup_Payer!$B$2:$B$100,"Not Found")</f>
        <v>Commercial</v>
      </c>
      <c r="H102" s="11">
        <f t="shared" si="4"/>
        <v>3084.43</v>
      </c>
      <c r="I102" s="11">
        <f t="shared" si="5"/>
        <v>-1588.366</v>
      </c>
      <c r="J102" s="12">
        <f t="shared" si="6"/>
        <v>-0.4246786233744011</v>
      </c>
      <c r="K102" s="8" t="str">
        <f t="shared" si="7"/>
        <v>Below Benchmark</v>
      </c>
    </row>
    <row r="103" spans="1:11" x14ac:dyDescent="0.4">
      <c r="A103" s="8">
        <v>512</v>
      </c>
      <c r="B103" s="8" t="s">
        <v>16</v>
      </c>
      <c r="C103" s="9">
        <v>3385.16</v>
      </c>
      <c r="D103" s="9">
        <v>2045.66</v>
      </c>
      <c r="E103" s="10">
        <v>0.25</v>
      </c>
      <c r="F103" s="8" t="str">
        <f>_xlfn.XLOOKUP(A103,[1]Lookup_APC!$A$2:$A$1000,[1]Lookup_APC!$B$2:$B$1000,"Not Found")</f>
        <v>Cardiology</v>
      </c>
      <c r="G103" s="8" t="str">
        <f>_xlfn.XLOOKUP(B103,[1]Lookup_Payer!$A$2:$A$100,[1]Lookup_Payer!$B$2:$B$100,"Not Found")</f>
        <v>Commercial</v>
      </c>
      <c r="H103" s="11">
        <f t="shared" si="4"/>
        <v>1339.4999999999998</v>
      </c>
      <c r="I103" s="11">
        <f t="shared" si="5"/>
        <v>14.564000000000306</v>
      </c>
      <c r="J103" s="12">
        <f t="shared" si="6"/>
        <v>4.3023077195761227E-3</v>
      </c>
      <c r="K103" s="8" t="str">
        <f t="shared" si="7"/>
        <v>Below Benchmark</v>
      </c>
    </row>
    <row r="104" spans="1:11" x14ac:dyDescent="0.4">
      <c r="A104" s="8">
        <v>544</v>
      </c>
      <c r="B104" s="8" t="s">
        <v>12</v>
      </c>
      <c r="C104" s="9">
        <v>3622.77</v>
      </c>
      <c r="D104" s="9">
        <v>2510.81</v>
      </c>
      <c r="E104" s="10">
        <v>0.35</v>
      </c>
      <c r="F104" s="8" t="str">
        <f>_xlfn.XLOOKUP(A104,[1]Lookup_APC!$A$2:$A$1000,[1]Lookup_APC!$B$2:$B$1000,"Not Found")</f>
        <v>Endocrinology</v>
      </c>
      <c r="G104" s="8" t="str">
        <f>_xlfn.XLOOKUP(B104,[1]Lookup_Payer!$A$2:$A$100,[1]Lookup_Payer!$B$2:$B$100,"Not Found")</f>
        <v>Self-Pay</v>
      </c>
      <c r="H104" s="11">
        <f t="shared" si="4"/>
        <v>1111.96</v>
      </c>
      <c r="I104" s="11">
        <f t="shared" si="5"/>
        <v>337.14800000000014</v>
      </c>
      <c r="J104" s="12">
        <f t="shared" si="6"/>
        <v>9.3063594983948783E-2</v>
      </c>
      <c r="K104" s="8" t="str">
        <f t="shared" si="7"/>
        <v>Below Benchmark</v>
      </c>
    </row>
    <row r="105" spans="1:11" x14ac:dyDescent="0.4">
      <c r="A105" s="8">
        <v>544</v>
      </c>
      <c r="B105" s="8" t="s">
        <v>15</v>
      </c>
      <c r="C105" s="9">
        <v>2942.26</v>
      </c>
      <c r="D105" s="9">
        <v>2839.61</v>
      </c>
      <c r="E105" s="10">
        <v>0.35</v>
      </c>
      <c r="F105" s="8" t="str">
        <f>_xlfn.XLOOKUP(A105,[1]Lookup_APC!$A$2:$A$1000,[1]Lookup_APC!$B$2:$B$1000,"Not Found")</f>
        <v>Endocrinology</v>
      </c>
      <c r="G105" s="8" t="str">
        <f>_xlfn.XLOOKUP(B105,[1]Lookup_Payer!$A$2:$A$100,[1]Lookup_Payer!$B$2:$B$100,"Not Found")</f>
        <v>Commercial</v>
      </c>
      <c r="H105" s="11">
        <f t="shared" si="4"/>
        <v>102.65000000000009</v>
      </c>
      <c r="I105" s="11">
        <f t="shared" si="5"/>
        <v>1074.2540000000001</v>
      </c>
      <c r="J105" s="12">
        <f t="shared" si="6"/>
        <v>0.36511185279343089</v>
      </c>
      <c r="K105" s="8" t="str">
        <f t="shared" si="7"/>
        <v>Above Benchmark</v>
      </c>
    </row>
    <row r="106" spans="1:11" x14ac:dyDescent="0.4">
      <c r="A106" s="8">
        <v>545</v>
      </c>
      <c r="B106" s="8" t="s">
        <v>14</v>
      </c>
      <c r="C106" s="9">
        <v>1633.1</v>
      </c>
      <c r="D106" s="9">
        <v>2282.63</v>
      </c>
      <c r="E106" s="10">
        <v>0.4</v>
      </c>
      <c r="F106" s="8" t="str">
        <f>_xlfn.XLOOKUP(A106,[1]Lookup_APC!$A$2:$A$1000,[1]Lookup_APC!$B$2:$B$1000,"Not Found")</f>
        <v>Gastroenterology</v>
      </c>
      <c r="G106" s="8" t="str">
        <f>_xlfn.XLOOKUP(B106,[1]Lookup_Payer!$A$2:$A$100,[1]Lookup_Payer!$B$2:$B$100,"Not Found")</f>
        <v>Government</v>
      </c>
      <c r="H106" s="11">
        <f t="shared" si="4"/>
        <v>-649.5300000000002</v>
      </c>
      <c r="I106" s="11">
        <f t="shared" si="5"/>
        <v>1302.7700000000002</v>
      </c>
      <c r="J106" s="12">
        <f t="shared" si="6"/>
        <v>0.7977282468924134</v>
      </c>
      <c r="K106" s="8" t="str">
        <f t="shared" si="7"/>
        <v>Above Benchmark</v>
      </c>
    </row>
    <row r="107" spans="1:11" x14ac:dyDescent="0.4">
      <c r="A107" s="8">
        <v>522</v>
      </c>
      <c r="B107" s="8" t="s">
        <v>14</v>
      </c>
      <c r="C107" s="9">
        <v>2055.63</v>
      </c>
      <c r="D107" s="9">
        <v>138.11000000000001</v>
      </c>
      <c r="E107" s="10">
        <v>0.25</v>
      </c>
      <c r="F107" s="8" t="str">
        <f>_xlfn.XLOOKUP(A107,[1]Lookup_APC!$A$2:$A$1000,[1]Lookup_APC!$B$2:$B$1000,"Not Found")</f>
        <v>Neurology</v>
      </c>
      <c r="G107" s="8" t="str">
        <f>_xlfn.XLOOKUP(B107,[1]Lookup_Payer!$A$2:$A$100,[1]Lookup_Payer!$B$2:$B$100,"Not Found")</f>
        <v>Government</v>
      </c>
      <c r="H107" s="11">
        <f t="shared" si="4"/>
        <v>1917.52</v>
      </c>
      <c r="I107" s="11">
        <f t="shared" si="5"/>
        <v>-1095.268</v>
      </c>
      <c r="J107" s="12">
        <f t="shared" si="6"/>
        <v>-0.53281378458185569</v>
      </c>
      <c r="K107" s="8" t="str">
        <f t="shared" si="7"/>
        <v>Below Benchmark</v>
      </c>
    </row>
    <row r="108" spans="1:11" x14ac:dyDescent="0.4">
      <c r="A108" s="8">
        <v>519</v>
      </c>
      <c r="B108" s="8" t="s">
        <v>17</v>
      </c>
      <c r="C108" s="9">
        <v>1317.19</v>
      </c>
      <c r="D108" s="9">
        <v>1373.2</v>
      </c>
      <c r="E108" s="10">
        <v>0.35</v>
      </c>
      <c r="F108" s="8" t="str">
        <f>_xlfn.XLOOKUP(A108,[1]Lookup_APC!$A$2:$A$1000,[1]Lookup_APC!$B$2:$B$1000,"Not Found")</f>
        <v>Oncology</v>
      </c>
      <c r="G108" s="8" t="str">
        <f>_xlfn.XLOOKUP(B108,[1]Lookup_Payer!$A$2:$A$100,[1]Lookup_Payer!$B$2:$B$100,"Not Found")</f>
        <v>Commercial</v>
      </c>
      <c r="H108" s="11">
        <f t="shared" si="4"/>
        <v>-56.009999999999991</v>
      </c>
      <c r="I108" s="11">
        <f t="shared" si="5"/>
        <v>582.88600000000008</v>
      </c>
      <c r="J108" s="12">
        <f t="shared" si="6"/>
        <v>0.44252233922213202</v>
      </c>
      <c r="K108" s="8" t="str">
        <f t="shared" si="7"/>
        <v>Above Benchmark</v>
      </c>
    </row>
    <row r="109" spans="1:11" x14ac:dyDescent="0.4">
      <c r="A109" s="8">
        <v>545</v>
      </c>
      <c r="B109" s="8" t="s">
        <v>13</v>
      </c>
      <c r="C109" s="9">
        <v>4588.03</v>
      </c>
      <c r="D109" s="9">
        <v>2119.08</v>
      </c>
      <c r="E109" s="10">
        <v>0.4</v>
      </c>
      <c r="F109" s="8" t="str">
        <f>_xlfn.XLOOKUP(A109,[1]Lookup_APC!$A$2:$A$1000,[1]Lookup_APC!$B$2:$B$1000,"Not Found")</f>
        <v>Gastroenterology</v>
      </c>
      <c r="G109" s="8" t="str">
        <f>_xlfn.XLOOKUP(B109,[1]Lookup_Payer!$A$2:$A$100,[1]Lookup_Payer!$B$2:$B$100,"Not Found")</f>
        <v>Government</v>
      </c>
      <c r="H109" s="11">
        <f t="shared" si="4"/>
        <v>2468.9499999999998</v>
      </c>
      <c r="I109" s="11">
        <f t="shared" si="5"/>
        <v>-633.73799999999983</v>
      </c>
      <c r="J109" s="12">
        <f t="shared" si="6"/>
        <v>-0.13812856498322806</v>
      </c>
      <c r="K109" s="8" t="str">
        <f t="shared" si="7"/>
        <v>Below Benchmark</v>
      </c>
    </row>
    <row r="110" spans="1:11" x14ac:dyDescent="0.4">
      <c r="A110" s="8">
        <v>529</v>
      </c>
      <c r="B110" s="8" t="s">
        <v>12</v>
      </c>
      <c r="C110" s="9">
        <v>3125.26</v>
      </c>
      <c r="D110" s="9">
        <v>442.68</v>
      </c>
      <c r="E110" s="10">
        <v>0.35</v>
      </c>
      <c r="F110" s="8" t="str">
        <f>_xlfn.XLOOKUP(A110,[1]Lookup_APC!$A$2:$A$1000,[1]Lookup_APC!$B$2:$B$1000,"Not Found")</f>
        <v>Urology</v>
      </c>
      <c r="G110" s="8" t="str">
        <f>_xlfn.XLOOKUP(B110,[1]Lookup_Payer!$A$2:$A$100,[1]Lookup_Payer!$B$2:$B$100,"Not Found")</f>
        <v>Self-Pay</v>
      </c>
      <c r="H110" s="11">
        <f t="shared" si="4"/>
        <v>2682.5800000000004</v>
      </c>
      <c r="I110" s="11">
        <f t="shared" si="5"/>
        <v>-1432.4759999999999</v>
      </c>
      <c r="J110" s="12">
        <f t="shared" si="6"/>
        <v>-0.45835418493181362</v>
      </c>
      <c r="K110" s="8" t="str">
        <f t="shared" si="7"/>
        <v>Below Benchmark</v>
      </c>
    </row>
    <row r="111" spans="1:11" x14ac:dyDescent="0.4">
      <c r="A111" s="8">
        <v>519</v>
      </c>
      <c r="B111" s="8" t="s">
        <v>17</v>
      </c>
      <c r="C111" s="9">
        <v>2303.83</v>
      </c>
      <c r="D111" s="9">
        <v>1467.45</v>
      </c>
      <c r="E111" s="10">
        <v>0.4</v>
      </c>
      <c r="F111" s="8" t="str">
        <f>_xlfn.XLOOKUP(A111,[1]Lookup_APC!$A$2:$A$1000,[1]Lookup_APC!$B$2:$B$1000,"Not Found")</f>
        <v>Oncology</v>
      </c>
      <c r="G111" s="8" t="str">
        <f>_xlfn.XLOOKUP(B111,[1]Lookup_Payer!$A$2:$A$100,[1]Lookup_Payer!$B$2:$B$100,"Not Found")</f>
        <v>Commercial</v>
      </c>
      <c r="H111" s="11">
        <f t="shared" si="4"/>
        <v>836.37999999999988</v>
      </c>
      <c r="I111" s="11">
        <f t="shared" si="5"/>
        <v>85.152000000000044</v>
      </c>
      <c r="J111" s="12">
        <f t="shared" si="6"/>
        <v>3.6961060494915009E-2</v>
      </c>
      <c r="K111" s="8" t="str">
        <f t="shared" si="7"/>
        <v>Below Benchmark</v>
      </c>
    </row>
    <row r="112" spans="1:11" x14ac:dyDescent="0.4">
      <c r="A112" s="8">
        <v>512</v>
      </c>
      <c r="B112" s="8" t="s">
        <v>13</v>
      </c>
      <c r="C112" s="9">
        <v>2579.0300000000002</v>
      </c>
      <c r="D112" s="9">
        <v>229.49</v>
      </c>
      <c r="E112" s="10">
        <v>0.25</v>
      </c>
      <c r="F112" s="8" t="str">
        <f>_xlfn.XLOOKUP(A112,[1]Lookup_APC!$A$2:$A$1000,[1]Lookup_APC!$B$2:$B$1000,"Not Found")</f>
        <v>Cardiology</v>
      </c>
      <c r="G112" s="8" t="str">
        <f>_xlfn.XLOOKUP(B112,[1]Lookup_Payer!$A$2:$A$100,[1]Lookup_Payer!$B$2:$B$100,"Not Found")</f>
        <v>Government</v>
      </c>
      <c r="H112" s="11">
        <f t="shared" si="4"/>
        <v>2349.54</v>
      </c>
      <c r="I112" s="11">
        <f t="shared" si="5"/>
        <v>-1317.9280000000001</v>
      </c>
      <c r="J112" s="12">
        <f t="shared" si="6"/>
        <v>-0.51101693272276782</v>
      </c>
      <c r="K112" s="8" t="str">
        <f t="shared" si="7"/>
        <v>Below Benchmark</v>
      </c>
    </row>
    <row r="113" spans="1:11" x14ac:dyDescent="0.4">
      <c r="A113" s="8">
        <v>519</v>
      </c>
      <c r="B113" s="8" t="s">
        <v>13</v>
      </c>
      <c r="C113" s="9">
        <v>4762.78</v>
      </c>
      <c r="D113" s="9">
        <v>406.46</v>
      </c>
      <c r="E113" s="10">
        <v>0.25</v>
      </c>
      <c r="F113" s="8" t="str">
        <f>_xlfn.XLOOKUP(A113,[1]Lookup_APC!$A$2:$A$1000,[1]Lookup_APC!$B$2:$B$1000,"Not Found")</f>
        <v>Oncology</v>
      </c>
      <c r="G113" s="8" t="str">
        <f>_xlfn.XLOOKUP(B113,[1]Lookup_Payer!$A$2:$A$100,[1]Lookup_Payer!$B$2:$B$100,"Not Found")</f>
        <v>Government</v>
      </c>
      <c r="H113" s="11">
        <f t="shared" si="4"/>
        <v>4356.32</v>
      </c>
      <c r="I113" s="11">
        <f t="shared" si="5"/>
        <v>-2451.2079999999996</v>
      </c>
      <c r="J113" s="12">
        <f t="shared" si="6"/>
        <v>-0.51465908566005558</v>
      </c>
      <c r="K113" s="8" t="str">
        <f t="shared" si="7"/>
        <v>Below Benchmark</v>
      </c>
    </row>
    <row r="114" spans="1:11" x14ac:dyDescent="0.4">
      <c r="A114" s="8">
        <v>522</v>
      </c>
      <c r="B114" s="8" t="s">
        <v>14</v>
      </c>
      <c r="C114" s="9">
        <v>1190.08</v>
      </c>
      <c r="D114" s="9">
        <v>1648</v>
      </c>
      <c r="E114" s="10">
        <v>0.25</v>
      </c>
      <c r="F114" s="8" t="str">
        <f>_xlfn.XLOOKUP(A114,[1]Lookup_APC!$A$2:$A$1000,[1]Lookup_APC!$B$2:$B$1000,"Not Found")</f>
        <v>Neurology</v>
      </c>
      <c r="G114" s="8" t="str">
        <f>_xlfn.XLOOKUP(B114,[1]Lookup_Payer!$A$2:$A$100,[1]Lookup_Payer!$B$2:$B$100,"Not Found")</f>
        <v>Government</v>
      </c>
      <c r="H114" s="11">
        <f t="shared" si="4"/>
        <v>-457.92000000000007</v>
      </c>
      <c r="I114" s="11">
        <f t="shared" si="5"/>
        <v>933.95200000000011</v>
      </c>
      <c r="J114" s="12">
        <f t="shared" si="6"/>
        <v>0.78478085506856698</v>
      </c>
      <c r="K114" s="8" t="str">
        <f t="shared" si="7"/>
        <v>Above Benchmark</v>
      </c>
    </row>
    <row r="115" spans="1:11" x14ac:dyDescent="0.4">
      <c r="A115" s="8">
        <v>519</v>
      </c>
      <c r="B115" s="8" t="s">
        <v>16</v>
      </c>
      <c r="C115" s="9">
        <v>3138.03</v>
      </c>
      <c r="D115" s="9">
        <v>617.59</v>
      </c>
      <c r="E115" s="10">
        <v>0.25</v>
      </c>
      <c r="F115" s="8" t="str">
        <f>_xlfn.XLOOKUP(A115,[1]Lookup_APC!$A$2:$A$1000,[1]Lookup_APC!$B$2:$B$1000,"Not Found")</f>
        <v>Oncology</v>
      </c>
      <c r="G115" s="8" t="str">
        <f>_xlfn.XLOOKUP(B115,[1]Lookup_Payer!$A$2:$A$100,[1]Lookup_Payer!$B$2:$B$100,"Not Found")</f>
        <v>Commercial</v>
      </c>
      <c r="H115" s="11">
        <f t="shared" si="4"/>
        <v>2520.44</v>
      </c>
      <c r="I115" s="11">
        <f t="shared" si="5"/>
        <v>-1265.2280000000001</v>
      </c>
      <c r="J115" s="12">
        <f t="shared" si="6"/>
        <v>-0.4031918114230903</v>
      </c>
      <c r="K115" s="8" t="str">
        <f t="shared" si="7"/>
        <v>Below Benchmark</v>
      </c>
    </row>
    <row r="116" spans="1:11" x14ac:dyDescent="0.4">
      <c r="A116" s="8">
        <v>512</v>
      </c>
      <c r="B116" s="8" t="s">
        <v>11</v>
      </c>
      <c r="C116" s="9">
        <v>2776.5</v>
      </c>
      <c r="D116" s="9">
        <v>2313.41</v>
      </c>
      <c r="E116" s="10">
        <v>0.35</v>
      </c>
      <c r="F116" s="8" t="str">
        <f>_xlfn.XLOOKUP(A116,[1]Lookup_APC!$A$2:$A$1000,[1]Lookup_APC!$B$2:$B$1000,"Not Found")</f>
        <v>Cardiology</v>
      </c>
      <c r="G116" s="8" t="str">
        <f>_xlfn.XLOOKUP(B116,[1]Lookup_Payer!$A$2:$A$100,[1]Lookup_Payer!$B$2:$B$100,"Not Found")</f>
        <v>Commercial</v>
      </c>
      <c r="H116" s="11">
        <f t="shared" si="4"/>
        <v>463.09000000000015</v>
      </c>
      <c r="I116" s="11">
        <f t="shared" si="5"/>
        <v>647.51</v>
      </c>
      <c r="J116" s="12">
        <f t="shared" si="6"/>
        <v>0.23321087700342158</v>
      </c>
      <c r="K116" s="8" t="str">
        <f t="shared" si="7"/>
        <v>Below Benchmark</v>
      </c>
    </row>
    <row r="117" spans="1:11" x14ac:dyDescent="0.4">
      <c r="A117" s="8">
        <v>522</v>
      </c>
      <c r="B117" s="8" t="s">
        <v>16</v>
      </c>
      <c r="C117" s="9">
        <v>3251.54</v>
      </c>
      <c r="D117" s="9">
        <v>2788.91</v>
      </c>
      <c r="E117" s="10">
        <v>0.35</v>
      </c>
      <c r="F117" s="8" t="str">
        <f>_xlfn.XLOOKUP(A117,[1]Lookup_APC!$A$2:$A$1000,[1]Lookup_APC!$B$2:$B$1000,"Not Found")</f>
        <v>Neurology</v>
      </c>
      <c r="G117" s="8" t="str">
        <f>_xlfn.XLOOKUP(B117,[1]Lookup_Payer!$A$2:$A$100,[1]Lookup_Payer!$B$2:$B$100,"Not Found")</f>
        <v>Commercial</v>
      </c>
      <c r="H117" s="11">
        <f t="shared" si="4"/>
        <v>462.63000000000011</v>
      </c>
      <c r="I117" s="11">
        <f t="shared" si="5"/>
        <v>837.98599999999988</v>
      </c>
      <c r="J117" s="12">
        <f t="shared" si="6"/>
        <v>0.25771972665260151</v>
      </c>
      <c r="K117" s="8" t="str">
        <f t="shared" si="7"/>
        <v>Below Benchmark</v>
      </c>
    </row>
    <row r="118" spans="1:11" x14ac:dyDescent="0.4">
      <c r="A118" s="8">
        <v>561</v>
      </c>
      <c r="B118" s="8" t="s">
        <v>11</v>
      </c>
      <c r="C118" s="9">
        <v>581.5</v>
      </c>
      <c r="D118" s="9">
        <v>3222.29</v>
      </c>
      <c r="E118" s="10">
        <v>0.25</v>
      </c>
      <c r="F118" s="8" t="str">
        <f>_xlfn.XLOOKUP(A118,[1]Lookup_APC!$A$2:$A$1000,[1]Lookup_APC!$B$2:$B$1000,"Not Found")</f>
        <v>Ophthalmology</v>
      </c>
      <c r="G118" s="8" t="str">
        <f>_xlfn.XLOOKUP(B118,[1]Lookup_Payer!$A$2:$A$100,[1]Lookup_Payer!$B$2:$B$100,"Not Found")</f>
        <v>Commercial</v>
      </c>
      <c r="H118" s="11">
        <f t="shared" si="4"/>
        <v>-2640.79</v>
      </c>
      <c r="I118" s="11">
        <f t="shared" si="5"/>
        <v>2873.39</v>
      </c>
      <c r="J118" s="12">
        <f t="shared" si="6"/>
        <v>4.9413413585554595</v>
      </c>
      <c r="K118" s="8" t="str">
        <f t="shared" si="7"/>
        <v>Above Benchmark</v>
      </c>
    </row>
    <row r="119" spans="1:11" x14ac:dyDescent="0.4">
      <c r="A119" s="8">
        <v>544</v>
      </c>
      <c r="B119" s="8" t="s">
        <v>15</v>
      </c>
      <c r="C119" s="9">
        <v>4424.5600000000004</v>
      </c>
      <c r="D119" s="9">
        <v>880.59</v>
      </c>
      <c r="E119" s="10">
        <v>0.25</v>
      </c>
      <c r="F119" s="8" t="str">
        <f>_xlfn.XLOOKUP(A119,[1]Lookup_APC!$A$2:$A$1000,[1]Lookup_APC!$B$2:$B$1000,"Not Found")</f>
        <v>Endocrinology</v>
      </c>
      <c r="G119" s="8" t="str">
        <f>_xlfn.XLOOKUP(B119,[1]Lookup_Payer!$A$2:$A$100,[1]Lookup_Payer!$B$2:$B$100,"Not Found")</f>
        <v>Commercial</v>
      </c>
      <c r="H119" s="11">
        <f t="shared" si="4"/>
        <v>3543.9700000000003</v>
      </c>
      <c r="I119" s="11">
        <f t="shared" si="5"/>
        <v>-1774.1460000000002</v>
      </c>
      <c r="J119" s="12">
        <f t="shared" si="6"/>
        <v>-0.40097682029399534</v>
      </c>
      <c r="K119" s="8" t="str">
        <f t="shared" si="7"/>
        <v>Below Benchmark</v>
      </c>
    </row>
    <row r="120" spans="1:11" x14ac:dyDescent="0.4">
      <c r="A120" s="8">
        <v>544</v>
      </c>
      <c r="B120" s="8" t="s">
        <v>14</v>
      </c>
      <c r="C120" s="9">
        <v>4694.53</v>
      </c>
      <c r="D120" s="9">
        <v>753.18</v>
      </c>
      <c r="E120" s="10">
        <v>0.25</v>
      </c>
      <c r="F120" s="8" t="str">
        <f>_xlfn.XLOOKUP(A120,[1]Lookup_APC!$A$2:$A$1000,[1]Lookup_APC!$B$2:$B$1000,"Not Found")</f>
        <v>Endocrinology</v>
      </c>
      <c r="G120" s="8" t="str">
        <f>_xlfn.XLOOKUP(B120,[1]Lookup_Payer!$A$2:$A$100,[1]Lookup_Payer!$B$2:$B$100,"Not Found")</f>
        <v>Government</v>
      </c>
      <c r="H120" s="11">
        <f t="shared" si="4"/>
        <v>3941.35</v>
      </c>
      <c r="I120" s="11">
        <f t="shared" si="5"/>
        <v>-2063.538</v>
      </c>
      <c r="J120" s="12">
        <f t="shared" si="6"/>
        <v>-0.43956221389574679</v>
      </c>
      <c r="K120" s="8" t="str">
        <f t="shared" si="7"/>
        <v>Below Benchmark</v>
      </c>
    </row>
    <row r="121" spans="1:11" x14ac:dyDescent="0.4">
      <c r="A121" s="8">
        <v>552</v>
      </c>
      <c r="B121" s="8" t="s">
        <v>13</v>
      </c>
      <c r="C121" s="9">
        <v>3043.1</v>
      </c>
      <c r="D121" s="9">
        <v>507.81</v>
      </c>
      <c r="E121" s="10">
        <v>0.35</v>
      </c>
      <c r="F121" s="8" t="str">
        <f>_xlfn.XLOOKUP(A121,[1]Lookup_APC!$A$2:$A$1000,[1]Lookup_APC!$B$2:$B$1000,"Not Found")</f>
        <v>Dermatology</v>
      </c>
      <c r="G121" s="8" t="str">
        <f>_xlfn.XLOOKUP(B121,[1]Lookup_Payer!$A$2:$A$100,[1]Lookup_Payer!$B$2:$B$100,"Not Found")</f>
        <v>Government</v>
      </c>
      <c r="H121" s="11">
        <f t="shared" si="4"/>
        <v>2535.29</v>
      </c>
      <c r="I121" s="11">
        <f t="shared" si="5"/>
        <v>-1318.05</v>
      </c>
      <c r="J121" s="12">
        <f t="shared" si="6"/>
        <v>-0.43312740297722718</v>
      </c>
      <c r="K121" s="8" t="str">
        <f t="shared" si="7"/>
        <v>Below Benchmark</v>
      </c>
    </row>
    <row r="122" spans="1:11" x14ac:dyDescent="0.4">
      <c r="A122" s="8">
        <v>561</v>
      </c>
      <c r="B122" s="8" t="s">
        <v>12</v>
      </c>
      <c r="C122" s="9">
        <v>3634.93</v>
      </c>
      <c r="D122" s="9">
        <v>2582.08</v>
      </c>
      <c r="E122" s="10">
        <v>0.25</v>
      </c>
      <c r="F122" s="8" t="str">
        <f>_xlfn.XLOOKUP(A122,[1]Lookup_APC!$A$2:$A$1000,[1]Lookup_APC!$B$2:$B$1000,"Not Found")</f>
        <v>Ophthalmology</v>
      </c>
      <c r="G122" s="8" t="str">
        <f>_xlfn.XLOOKUP(B122,[1]Lookup_Payer!$A$2:$A$100,[1]Lookup_Payer!$B$2:$B$100,"Not Found")</f>
        <v>Self-Pay</v>
      </c>
      <c r="H122" s="11">
        <f t="shared" si="4"/>
        <v>1052.8499999999999</v>
      </c>
      <c r="I122" s="11">
        <f t="shared" si="5"/>
        <v>401.1220000000003</v>
      </c>
      <c r="J122" s="12">
        <f t="shared" si="6"/>
        <v>0.11035205629819565</v>
      </c>
      <c r="K122" s="8" t="str">
        <f t="shared" si="7"/>
        <v>Below Benchmark</v>
      </c>
    </row>
    <row r="123" spans="1:11" x14ac:dyDescent="0.4">
      <c r="A123" s="8">
        <v>561</v>
      </c>
      <c r="B123" s="8" t="s">
        <v>11</v>
      </c>
      <c r="C123" s="9">
        <v>4651.25</v>
      </c>
      <c r="D123" s="9">
        <v>2855.26</v>
      </c>
      <c r="E123" s="10">
        <v>0.25</v>
      </c>
      <c r="F123" s="8" t="str">
        <f>_xlfn.XLOOKUP(A123,[1]Lookup_APC!$A$2:$A$1000,[1]Lookup_APC!$B$2:$B$1000,"Not Found")</f>
        <v>Ophthalmology</v>
      </c>
      <c r="G123" s="8" t="str">
        <f>_xlfn.XLOOKUP(B123,[1]Lookup_Payer!$A$2:$A$100,[1]Lookup_Payer!$B$2:$B$100,"Not Found")</f>
        <v>Commercial</v>
      </c>
      <c r="H123" s="11">
        <f t="shared" si="4"/>
        <v>1795.9899999999998</v>
      </c>
      <c r="I123" s="11">
        <f t="shared" si="5"/>
        <v>64.510000000000218</v>
      </c>
      <c r="J123" s="12">
        <f t="shared" si="6"/>
        <v>1.3869389948938503E-2</v>
      </c>
      <c r="K123" s="8" t="str">
        <f t="shared" si="7"/>
        <v>Below Benchmark</v>
      </c>
    </row>
    <row r="124" spans="1:11" x14ac:dyDescent="0.4">
      <c r="A124" s="8">
        <v>519</v>
      </c>
      <c r="B124" s="8" t="s">
        <v>16</v>
      </c>
      <c r="C124" s="9">
        <v>3682.57</v>
      </c>
      <c r="D124" s="9">
        <v>223.19</v>
      </c>
      <c r="E124" s="10">
        <v>0.25</v>
      </c>
      <c r="F124" s="8" t="str">
        <f>_xlfn.XLOOKUP(A124,[1]Lookup_APC!$A$2:$A$1000,[1]Lookup_APC!$B$2:$B$1000,"Not Found")</f>
        <v>Oncology</v>
      </c>
      <c r="G124" s="8" t="str">
        <f>_xlfn.XLOOKUP(B124,[1]Lookup_Payer!$A$2:$A$100,[1]Lookup_Payer!$B$2:$B$100,"Not Found")</f>
        <v>Commercial</v>
      </c>
      <c r="H124" s="11">
        <f t="shared" si="4"/>
        <v>3459.38</v>
      </c>
      <c r="I124" s="11">
        <f t="shared" si="5"/>
        <v>-1986.3519999999999</v>
      </c>
      <c r="J124" s="12">
        <f t="shared" si="6"/>
        <v>-0.53939286965352995</v>
      </c>
      <c r="K124" s="8" t="str">
        <f t="shared" si="7"/>
        <v>Below Benchmark</v>
      </c>
    </row>
    <row r="125" spans="1:11" x14ac:dyDescent="0.4">
      <c r="A125" s="8">
        <v>544</v>
      </c>
      <c r="B125" s="8" t="s">
        <v>13</v>
      </c>
      <c r="C125" s="9">
        <v>1186.43</v>
      </c>
      <c r="D125" s="9">
        <v>3751.23</v>
      </c>
      <c r="E125" s="10">
        <v>0.4</v>
      </c>
      <c r="F125" s="8" t="str">
        <f>_xlfn.XLOOKUP(A125,[1]Lookup_APC!$A$2:$A$1000,[1]Lookup_APC!$B$2:$B$1000,"Not Found")</f>
        <v>Endocrinology</v>
      </c>
      <c r="G125" s="8" t="str">
        <f>_xlfn.XLOOKUP(B125,[1]Lookup_Payer!$A$2:$A$100,[1]Lookup_Payer!$B$2:$B$100,"Not Found")</f>
        <v>Government</v>
      </c>
      <c r="H125" s="11">
        <f t="shared" si="4"/>
        <v>-2564.8000000000002</v>
      </c>
      <c r="I125" s="11">
        <f t="shared" si="5"/>
        <v>3039.3719999999998</v>
      </c>
      <c r="J125" s="12">
        <f t="shared" si="6"/>
        <v>2.5617794560151039</v>
      </c>
      <c r="K125" s="8" t="str">
        <f t="shared" si="7"/>
        <v>Above Benchmark</v>
      </c>
    </row>
    <row r="126" spans="1:11" x14ac:dyDescent="0.4">
      <c r="A126" s="8">
        <v>512</v>
      </c>
      <c r="B126" s="8" t="s">
        <v>11</v>
      </c>
      <c r="C126" s="9">
        <v>3093.3</v>
      </c>
      <c r="D126" s="9">
        <v>302.69</v>
      </c>
      <c r="E126" s="10">
        <v>0.25</v>
      </c>
      <c r="F126" s="8" t="str">
        <f>_xlfn.XLOOKUP(A126,[1]Lookup_APC!$A$2:$A$1000,[1]Lookup_APC!$B$2:$B$1000,"Not Found")</f>
        <v>Cardiology</v>
      </c>
      <c r="G126" s="8" t="str">
        <f>_xlfn.XLOOKUP(B126,[1]Lookup_Payer!$A$2:$A$100,[1]Lookup_Payer!$B$2:$B$100,"Not Found")</f>
        <v>Commercial</v>
      </c>
      <c r="H126" s="11">
        <f t="shared" si="4"/>
        <v>2790.61</v>
      </c>
      <c r="I126" s="11">
        <f t="shared" si="5"/>
        <v>-1553.29</v>
      </c>
      <c r="J126" s="12">
        <f t="shared" si="6"/>
        <v>-0.50214657485533243</v>
      </c>
      <c r="K126" s="8" t="str">
        <f t="shared" si="7"/>
        <v>Below Benchmark</v>
      </c>
    </row>
    <row r="127" spans="1:11" x14ac:dyDescent="0.4">
      <c r="A127" s="8">
        <v>521</v>
      </c>
      <c r="B127" s="8" t="s">
        <v>11</v>
      </c>
      <c r="C127" s="9">
        <v>3230.22</v>
      </c>
      <c r="D127" s="9">
        <v>2211.06</v>
      </c>
      <c r="E127" s="10">
        <v>0.4</v>
      </c>
      <c r="F127" s="8" t="str">
        <f>_xlfn.XLOOKUP(A127,[1]Lookup_APC!$A$2:$A$1000,[1]Lookup_APC!$B$2:$B$1000,"Not Found")</f>
        <v>Radiology</v>
      </c>
      <c r="G127" s="8" t="str">
        <f>_xlfn.XLOOKUP(B127,[1]Lookup_Payer!$A$2:$A$100,[1]Lookup_Payer!$B$2:$B$100,"Not Found")</f>
        <v>Commercial</v>
      </c>
      <c r="H127" s="11">
        <f t="shared" si="4"/>
        <v>1019.1599999999999</v>
      </c>
      <c r="I127" s="11">
        <f t="shared" si="5"/>
        <v>272.92800000000011</v>
      </c>
      <c r="J127" s="12">
        <f t="shared" si="6"/>
        <v>8.4492077938963947E-2</v>
      </c>
      <c r="K127" s="8" t="str">
        <f t="shared" si="7"/>
        <v>Below Benchmark</v>
      </c>
    </row>
    <row r="128" spans="1:11" x14ac:dyDescent="0.4">
      <c r="A128" s="8">
        <v>521</v>
      </c>
      <c r="B128" s="8" t="s">
        <v>11</v>
      </c>
      <c r="C128" s="9">
        <v>2408.59</v>
      </c>
      <c r="D128" s="9">
        <v>2865.34</v>
      </c>
      <c r="E128" s="10">
        <v>0.4</v>
      </c>
      <c r="F128" s="8" t="str">
        <f>_xlfn.XLOOKUP(A128,[1]Lookup_APC!$A$2:$A$1000,[1]Lookup_APC!$B$2:$B$1000,"Not Found")</f>
        <v>Radiology</v>
      </c>
      <c r="G128" s="8" t="str">
        <f>_xlfn.XLOOKUP(B128,[1]Lookup_Payer!$A$2:$A$100,[1]Lookup_Payer!$B$2:$B$100,"Not Found")</f>
        <v>Commercial</v>
      </c>
      <c r="H128" s="11">
        <f t="shared" si="4"/>
        <v>-456.75</v>
      </c>
      <c r="I128" s="11">
        <f t="shared" si="5"/>
        <v>1420.1860000000001</v>
      </c>
      <c r="J128" s="12">
        <f t="shared" si="6"/>
        <v>0.58963376913463894</v>
      </c>
      <c r="K128" s="8" t="str">
        <f t="shared" si="7"/>
        <v>Above Benchmark</v>
      </c>
    </row>
    <row r="129" spans="1:11" x14ac:dyDescent="0.4">
      <c r="A129" s="8">
        <v>522</v>
      </c>
      <c r="B129" s="8" t="s">
        <v>12</v>
      </c>
      <c r="C129" s="9">
        <v>3814</v>
      </c>
      <c r="D129" s="9">
        <v>3496.78</v>
      </c>
      <c r="E129" s="10">
        <v>0.25</v>
      </c>
      <c r="F129" s="8" t="str">
        <f>_xlfn.XLOOKUP(A129,[1]Lookup_APC!$A$2:$A$1000,[1]Lookup_APC!$B$2:$B$1000,"Not Found")</f>
        <v>Neurology</v>
      </c>
      <c r="G129" s="8" t="str">
        <f>_xlfn.XLOOKUP(B129,[1]Lookup_Payer!$A$2:$A$100,[1]Lookup_Payer!$B$2:$B$100,"Not Found")</f>
        <v>Self-Pay</v>
      </c>
      <c r="H129" s="11">
        <f t="shared" si="4"/>
        <v>317.2199999999998</v>
      </c>
      <c r="I129" s="11">
        <f t="shared" si="5"/>
        <v>1208.3800000000001</v>
      </c>
      <c r="J129" s="12">
        <f t="shared" si="6"/>
        <v>0.31682747771368647</v>
      </c>
      <c r="K129" s="8" t="str">
        <f t="shared" si="7"/>
        <v>Above Benchmark</v>
      </c>
    </row>
    <row r="130" spans="1:11" x14ac:dyDescent="0.4">
      <c r="A130" s="8">
        <v>544</v>
      </c>
      <c r="B130" s="8" t="s">
        <v>14</v>
      </c>
      <c r="C130" s="9">
        <v>4704.6499999999996</v>
      </c>
      <c r="D130" s="9">
        <v>2884.94</v>
      </c>
      <c r="E130" s="10">
        <v>0.4</v>
      </c>
      <c r="F130" s="8" t="str">
        <f>_xlfn.XLOOKUP(A130,[1]Lookup_APC!$A$2:$A$1000,[1]Lookup_APC!$B$2:$B$1000,"Not Found")</f>
        <v>Endocrinology</v>
      </c>
      <c r="G130" s="8" t="str">
        <f>_xlfn.XLOOKUP(B130,[1]Lookup_Payer!$A$2:$A$100,[1]Lookup_Payer!$B$2:$B$100,"Not Found")</f>
        <v>Government</v>
      </c>
      <c r="H130" s="11">
        <f t="shared" ref="H130:H193" si="8">C130-D130</f>
        <v>1819.7099999999996</v>
      </c>
      <c r="I130" s="11">
        <f t="shared" ref="I130:I193" si="9">D130-(C130*0.6)</f>
        <v>62.150000000000546</v>
      </c>
      <c r="J130" s="12">
        <f t="shared" ref="J130:J193" si="10">IFERROR(I130/C130,"")</f>
        <v>1.3210334456335871E-2</v>
      </c>
      <c r="K130" s="8" t="str">
        <f t="shared" ref="K130:K193" si="11">IF(J130&gt;=E130,"Above Benchmark","Below Benchmark")</f>
        <v>Below Benchmark</v>
      </c>
    </row>
    <row r="131" spans="1:11" x14ac:dyDescent="0.4">
      <c r="A131" s="8">
        <v>544</v>
      </c>
      <c r="B131" s="8" t="s">
        <v>12</v>
      </c>
      <c r="C131" s="9">
        <v>4665.0600000000004</v>
      </c>
      <c r="D131" s="9">
        <v>3226.74</v>
      </c>
      <c r="E131" s="10">
        <v>0.25</v>
      </c>
      <c r="F131" s="8" t="str">
        <f>_xlfn.XLOOKUP(A131,[1]Lookup_APC!$A$2:$A$1000,[1]Lookup_APC!$B$2:$B$1000,"Not Found")</f>
        <v>Endocrinology</v>
      </c>
      <c r="G131" s="8" t="str">
        <f>_xlfn.XLOOKUP(B131,[1]Lookup_Payer!$A$2:$A$100,[1]Lookup_Payer!$B$2:$B$100,"Not Found")</f>
        <v>Self-Pay</v>
      </c>
      <c r="H131" s="11">
        <f t="shared" si="8"/>
        <v>1438.3200000000006</v>
      </c>
      <c r="I131" s="11">
        <f t="shared" si="9"/>
        <v>427.70399999999972</v>
      </c>
      <c r="J131" s="12">
        <f t="shared" si="10"/>
        <v>9.1682422091034138E-2</v>
      </c>
      <c r="K131" s="8" t="str">
        <f t="shared" si="11"/>
        <v>Below Benchmark</v>
      </c>
    </row>
    <row r="132" spans="1:11" x14ac:dyDescent="0.4">
      <c r="A132" s="8">
        <v>521</v>
      </c>
      <c r="B132" s="8" t="s">
        <v>17</v>
      </c>
      <c r="C132" s="9">
        <v>2528.7800000000002</v>
      </c>
      <c r="D132" s="9">
        <v>1423.86</v>
      </c>
      <c r="E132" s="10">
        <v>0.35</v>
      </c>
      <c r="F132" s="8" t="str">
        <f>_xlfn.XLOOKUP(A132,[1]Lookup_APC!$A$2:$A$1000,[1]Lookup_APC!$B$2:$B$1000,"Not Found")</f>
        <v>Radiology</v>
      </c>
      <c r="G132" s="8" t="str">
        <f>_xlfn.XLOOKUP(B132,[1]Lookup_Payer!$A$2:$A$100,[1]Lookup_Payer!$B$2:$B$100,"Not Found")</f>
        <v>Commercial</v>
      </c>
      <c r="H132" s="11">
        <f t="shared" si="8"/>
        <v>1104.9200000000003</v>
      </c>
      <c r="I132" s="11">
        <f t="shared" si="9"/>
        <v>-93.408000000000129</v>
      </c>
      <c r="J132" s="12">
        <f t="shared" si="10"/>
        <v>-3.6937970088343042E-2</v>
      </c>
      <c r="K132" s="8" t="str">
        <f t="shared" si="11"/>
        <v>Below Benchmark</v>
      </c>
    </row>
    <row r="133" spans="1:11" x14ac:dyDescent="0.4">
      <c r="A133" s="8">
        <v>544</v>
      </c>
      <c r="B133" s="8" t="s">
        <v>13</v>
      </c>
      <c r="C133" s="9">
        <v>1009.57</v>
      </c>
      <c r="D133" s="9">
        <v>3277.82</v>
      </c>
      <c r="E133" s="10">
        <v>0.35</v>
      </c>
      <c r="F133" s="8" t="str">
        <f>_xlfn.XLOOKUP(A133,[1]Lookup_APC!$A$2:$A$1000,[1]Lookup_APC!$B$2:$B$1000,"Not Found")</f>
        <v>Endocrinology</v>
      </c>
      <c r="G133" s="8" t="str">
        <f>_xlfn.XLOOKUP(B133,[1]Lookup_Payer!$A$2:$A$100,[1]Lookup_Payer!$B$2:$B$100,"Not Found")</f>
        <v>Government</v>
      </c>
      <c r="H133" s="11">
        <f t="shared" si="8"/>
        <v>-2268.25</v>
      </c>
      <c r="I133" s="11">
        <f t="shared" si="9"/>
        <v>2672.0780000000004</v>
      </c>
      <c r="J133" s="12">
        <f t="shared" si="10"/>
        <v>2.6467486157472986</v>
      </c>
      <c r="K133" s="8" t="str">
        <f t="shared" si="11"/>
        <v>Above Benchmark</v>
      </c>
    </row>
    <row r="134" spans="1:11" x14ac:dyDescent="0.4">
      <c r="A134" s="8">
        <v>519</v>
      </c>
      <c r="B134" s="8" t="s">
        <v>14</v>
      </c>
      <c r="C134" s="9">
        <v>4931.79</v>
      </c>
      <c r="D134" s="9">
        <v>412.45</v>
      </c>
      <c r="E134" s="10">
        <v>0.35</v>
      </c>
      <c r="F134" s="8" t="str">
        <f>_xlfn.XLOOKUP(A134,[1]Lookup_APC!$A$2:$A$1000,[1]Lookup_APC!$B$2:$B$1000,"Not Found")</f>
        <v>Oncology</v>
      </c>
      <c r="G134" s="8" t="str">
        <f>_xlfn.XLOOKUP(B134,[1]Lookup_Payer!$A$2:$A$100,[1]Lookup_Payer!$B$2:$B$100,"Not Found")</f>
        <v>Government</v>
      </c>
      <c r="H134" s="11">
        <f t="shared" si="8"/>
        <v>4519.34</v>
      </c>
      <c r="I134" s="11">
        <f t="shared" si="9"/>
        <v>-2546.6240000000003</v>
      </c>
      <c r="J134" s="12">
        <f t="shared" si="10"/>
        <v>-0.51636910736264119</v>
      </c>
      <c r="K134" s="8" t="str">
        <f t="shared" si="11"/>
        <v>Below Benchmark</v>
      </c>
    </row>
    <row r="135" spans="1:11" x14ac:dyDescent="0.4">
      <c r="A135" s="8">
        <v>529</v>
      </c>
      <c r="B135" s="8" t="s">
        <v>14</v>
      </c>
      <c r="C135" s="9">
        <v>4275.04</v>
      </c>
      <c r="D135" s="9">
        <v>3589.78</v>
      </c>
      <c r="E135" s="10">
        <v>0.35</v>
      </c>
      <c r="F135" s="8" t="str">
        <f>_xlfn.XLOOKUP(A135,[1]Lookup_APC!$A$2:$A$1000,[1]Lookup_APC!$B$2:$B$1000,"Not Found")</f>
        <v>Urology</v>
      </c>
      <c r="G135" s="8" t="str">
        <f>_xlfn.XLOOKUP(B135,[1]Lookup_Payer!$A$2:$A$100,[1]Lookup_Payer!$B$2:$B$100,"Not Found")</f>
        <v>Government</v>
      </c>
      <c r="H135" s="11">
        <f t="shared" si="8"/>
        <v>685.25999999999976</v>
      </c>
      <c r="I135" s="11">
        <f t="shared" si="9"/>
        <v>1024.7560000000003</v>
      </c>
      <c r="J135" s="12">
        <f t="shared" si="10"/>
        <v>0.23970676297765642</v>
      </c>
      <c r="K135" s="8" t="str">
        <f t="shared" si="11"/>
        <v>Below Benchmark</v>
      </c>
    </row>
    <row r="136" spans="1:11" x14ac:dyDescent="0.4">
      <c r="A136" s="8">
        <v>516</v>
      </c>
      <c r="B136" s="8" t="s">
        <v>14</v>
      </c>
      <c r="C136" s="9">
        <v>1060.98</v>
      </c>
      <c r="D136" s="9">
        <v>2235.61</v>
      </c>
      <c r="E136" s="10">
        <v>0.4</v>
      </c>
      <c r="F136" s="8" t="str">
        <f>_xlfn.XLOOKUP(A136,[1]Lookup_APC!$A$2:$A$1000,[1]Lookup_APC!$B$2:$B$1000,"Not Found")</f>
        <v>Orthopedics</v>
      </c>
      <c r="G136" s="8" t="str">
        <f>_xlfn.XLOOKUP(B136,[1]Lookup_Payer!$A$2:$A$100,[1]Lookup_Payer!$B$2:$B$100,"Not Found")</f>
        <v>Government</v>
      </c>
      <c r="H136" s="11">
        <f t="shared" si="8"/>
        <v>-1174.6300000000001</v>
      </c>
      <c r="I136" s="11">
        <f t="shared" si="9"/>
        <v>1599.0220000000002</v>
      </c>
      <c r="J136" s="12">
        <f t="shared" si="10"/>
        <v>1.5071179475579182</v>
      </c>
      <c r="K136" s="8" t="str">
        <f t="shared" si="11"/>
        <v>Above Benchmark</v>
      </c>
    </row>
    <row r="137" spans="1:11" x14ac:dyDescent="0.4">
      <c r="A137" s="8">
        <v>561</v>
      </c>
      <c r="B137" s="8" t="s">
        <v>16</v>
      </c>
      <c r="C137" s="9">
        <v>4643.79</v>
      </c>
      <c r="D137" s="9">
        <v>3287.46</v>
      </c>
      <c r="E137" s="10">
        <v>0.25</v>
      </c>
      <c r="F137" s="8" t="str">
        <f>_xlfn.XLOOKUP(A137,[1]Lookup_APC!$A$2:$A$1000,[1]Lookup_APC!$B$2:$B$1000,"Not Found")</f>
        <v>Ophthalmology</v>
      </c>
      <c r="G137" s="8" t="str">
        <f>_xlfn.XLOOKUP(B137,[1]Lookup_Payer!$A$2:$A$100,[1]Lookup_Payer!$B$2:$B$100,"Not Found")</f>
        <v>Commercial</v>
      </c>
      <c r="H137" s="11">
        <f t="shared" si="8"/>
        <v>1356.33</v>
      </c>
      <c r="I137" s="11">
        <f t="shared" si="9"/>
        <v>501.18600000000015</v>
      </c>
      <c r="J137" s="12">
        <f t="shared" si="10"/>
        <v>0.10792606900828852</v>
      </c>
      <c r="K137" s="8" t="str">
        <f t="shared" si="11"/>
        <v>Below Benchmark</v>
      </c>
    </row>
    <row r="138" spans="1:11" x14ac:dyDescent="0.4">
      <c r="A138" s="8">
        <v>552</v>
      </c>
      <c r="B138" s="8" t="s">
        <v>14</v>
      </c>
      <c r="C138" s="9">
        <v>4414.53</v>
      </c>
      <c r="D138" s="9">
        <v>1864.04</v>
      </c>
      <c r="E138" s="10">
        <v>0.25</v>
      </c>
      <c r="F138" s="8" t="str">
        <f>_xlfn.XLOOKUP(A138,[1]Lookup_APC!$A$2:$A$1000,[1]Lookup_APC!$B$2:$B$1000,"Not Found")</f>
        <v>Dermatology</v>
      </c>
      <c r="G138" s="8" t="str">
        <f>_xlfn.XLOOKUP(B138,[1]Lookup_Payer!$A$2:$A$100,[1]Lookup_Payer!$B$2:$B$100,"Not Found")</f>
        <v>Government</v>
      </c>
      <c r="H138" s="11">
        <f t="shared" si="8"/>
        <v>2550.4899999999998</v>
      </c>
      <c r="I138" s="11">
        <f t="shared" si="9"/>
        <v>-784.67799999999988</v>
      </c>
      <c r="J138" s="12">
        <f t="shared" si="10"/>
        <v>-0.17774893363506419</v>
      </c>
      <c r="K138" s="8" t="str">
        <f t="shared" si="11"/>
        <v>Below Benchmark</v>
      </c>
    </row>
    <row r="139" spans="1:11" x14ac:dyDescent="0.4">
      <c r="A139" s="8">
        <v>522</v>
      </c>
      <c r="B139" s="8" t="s">
        <v>12</v>
      </c>
      <c r="C139" s="9">
        <v>2834.77</v>
      </c>
      <c r="D139" s="9">
        <v>2609.9499999999998</v>
      </c>
      <c r="E139" s="10">
        <v>0.25</v>
      </c>
      <c r="F139" s="8" t="str">
        <f>_xlfn.XLOOKUP(A139,[1]Lookup_APC!$A$2:$A$1000,[1]Lookup_APC!$B$2:$B$1000,"Not Found")</f>
        <v>Neurology</v>
      </c>
      <c r="G139" s="8" t="str">
        <f>_xlfn.XLOOKUP(B139,[1]Lookup_Payer!$A$2:$A$100,[1]Lookup_Payer!$B$2:$B$100,"Not Found")</f>
        <v>Self-Pay</v>
      </c>
      <c r="H139" s="11">
        <f t="shared" si="8"/>
        <v>224.82000000000016</v>
      </c>
      <c r="I139" s="11">
        <f t="shared" si="9"/>
        <v>909.08799999999997</v>
      </c>
      <c r="J139" s="12">
        <f t="shared" si="10"/>
        <v>0.32069197853794135</v>
      </c>
      <c r="K139" s="8" t="str">
        <f t="shared" si="11"/>
        <v>Above Benchmark</v>
      </c>
    </row>
    <row r="140" spans="1:11" x14ac:dyDescent="0.4">
      <c r="A140" s="8">
        <v>529</v>
      </c>
      <c r="B140" s="8" t="s">
        <v>14</v>
      </c>
      <c r="C140" s="9">
        <v>3160.74</v>
      </c>
      <c r="D140" s="9">
        <v>2152.9699999999998</v>
      </c>
      <c r="E140" s="10">
        <v>0.35</v>
      </c>
      <c r="F140" s="8" t="str">
        <f>_xlfn.XLOOKUP(A140,[1]Lookup_APC!$A$2:$A$1000,[1]Lookup_APC!$B$2:$B$1000,"Not Found")</f>
        <v>Urology</v>
      </c>
      <c r="G140" s="8" t="str">
        <f>_xlfn.XLOOKUP(B140,[1]Lookup_Payer!$A$2:$A$100,[1]Lookup_Payer!$B$2:$B$100,"Not Found")</f>
        <v>Government</v>
      </c>
      <c r="H140" s="11">
        <f t="shared" si="8"/>
        <v>1007.77</v>
      </c>
      <c r="I140" s="11">
        <f t="shared" si="9"/>
        <v>256.52600000000007</v>
      </c>
      <c r="J140" s="12">
        <f t="shared" si="10"/>
        <v>8.116010807595693E-2</v>
      </c>
      <c r="K140" s="8" t="str">
        <f t="shared" si="11"/>
        <v>Below Benchmark</v>
      </c>
    </row>
    <row r="141" spans="1:11" x14ac:dyDescent="0.4">
      <c r="A141" s="8">
        <v>521</v>
      </c>
      <c r="B141" s="8" t="s">
        <v>15</v>
      </c>
      <c r="C141" s="9">
        <v>2295.5100000000002</v>
      </c>
      <c r="D141" s="9">
        <v>2953.2</v>
      </c>
      <c r="E141" s="10">
        <v>0.35</v>
      </c>
      <c r="F141" s="8" t="str">
        <f>_xlfn.XLOOKUP(A141,[1]Lookup_APC!$A$2:$A$1000,[1]Lookup_APC!$B$2:$B$1000,"Not Found")</f>
        <v>Radiology</v>
      </c>
      <c r="G141" s="8" t="str">
        <f>_xlfn.XLOOKUP(B141,[1]Lookup_Payer!$A$2:$A$100,[1]Lookup_Payer!$B$2:$B$100,"Not Found")</f>
        <v>Commercial</v>
      </c>
      <c r="H141" s="11">
        <f t="shared" si="8"/>
        <v>-657.6899999999996</v>
      </c>
      <c r="I141" s="11">
        <f t="shared" si="9"/>
        <v>1575.8939999999998</v>
      </c>
      <c r="J141" s="12">
        <f t="shared" si="10"/>
        <v>0.68651149417776425</v>
      </c>
      <c r="K141" s="8" t="str">
        <f t="shared" si="11"/>
        <v>Above Benchmark</v>
      </c>
    </row>
    <row r="142" spans="1:11" x14ac:dyDescent="0.4">
      <c r="A142" s="8">
        <v>561</v>
      </c>
      <c r="B142" s="8" t="s">
        <v>13</v>
      </c>
      <c r="C142" s="9">
        <v>746.43</v>
      </c>
      <c r="D142" s="9">
        <v>418.36</v>
      </c>
      <c r="E142" s="10">
        <v>0.25</v>
      </c>
      <c r="F142" s="8" t="str">
        <f>_xlfn.XLOOKUP(A142,[1]Lookup_APC!$A$2:$A$1000,[1]Lookup_APC!$B$2:$B$1000,"Not Found")</f>
        <v>Ophthalmology</v>
      </c>
      <c r="G142" s="8" t="str">
        <f>_xlfn.XLOOKUP(B142,[1]Lookup_Payer!$A$2:$A$100,[1]Lookup_Payer!$B$2:$B$100,"Not Found")</f>
        <v>Government</v>
      </c>
      <c r="H142" s="11">
        <f t="shared" si="8"/>
        <v>328.06999999999994</v>
      </c>
      <c r="I142" s="11">
        <f t="shared" si="9"/>
        <v>-29.497999999999934</v>
      </c>
      <c r="J142" s="12">
        <f t="shared" si="10"/>
        <v>-3.951877604061993E-2</v>
      </c>
      <c r="K142" s="8" t="str">
        <f t="shared" si="11"/>
        <v>Below Benchmark</v>
      </c>
    </row>
    <row r="143" spans="1:11" x14ac:dyDescent="0.4">
      <c r="A143" s="8">
        <v>544</v>
      </c>
      <c r="B143" s="8" t="s">
        <v>14</v>
      </c>
      <c r="C143" s="9">
        <v>2008.39</v>
      </c>
      <c r="D143" s="9">
        <v>335.37</v>
      </c>
      <c r="E143" s="10">
        <v>0.35</v>
      </c>
      <c r="F143" s="8" t="str">
        <f>_xlfn.XLOOKUP(A143,[1]Lookup_APC!$A$2:$A$1000,[1]Lookup_APC!$B$2:$B$1000,"Not Found")</f>
        <v>Endocrinology</v>
      </c>
      <c r="G143" s="8" t="str">
        <f>_xlfn.XLOOKUP(B143,[1]Lookup_Payer!$A$2:$A$100,[1]Lookup_Payer!$B$2:$B$100,"Not Found")</f>
        <v>Government</v>
      </c>
      <c r="H143" s="11">
        <f t="shared" si="8"/>
        <v>1673.02</v>
      </c>
      <c r="I143" s="11">
        <f t="shared" si="9"/>
        <v>-869.6640000000001</v>
      </c>
      <c r="J143" s="12">
        <f t="shared" si="10"/>
        <v>-0.43301549997759403</v>
      </c>
      <c r="K143" s="8" t="str">
        <f t="shared" si="11"/>
        <v>Below Benchmark</v>
      </c>
    </row>
    <row r="144" spans="1:11" x14ac:dyDescent="0.4">
      <c r="A144" s="8">
        <v>552</v>
      </c>
      <c r="B144" s="8" t="s">
        <v>13</v>
      </c>
      <c r="C144" s="9">
        <v>4112.84</v>
      </c>
      <c r="D144" s="9">
        <v>1063.7</v>
      </c>
      <c r="E144" s="10">
        <v>0.25</v>
      </c>
      <c r="F144" s="8" t="str">
        <f>_xlfn.XLOOKUP(A144,[1]Lookup_APC!$A$2:$A$1000,[1]Lookup_APC!$B$2:$B$1000,"Not Found")</f>
        <v>Dermatology</v>
      </c>
      <c r="G144" s="8" t="str">
        <f>_xlfn.XLOOKUP(B144,[1]Lookup_Payer!$A$2:$A$100,[1]Lookup_Payer!$B$2:$B$100,"Not Found")</f>
        <v>Government</v>
      </c>
      <c r="H144" s="11">
        <f t="shared" si="8"/>
        <v>3049.1400000000003</v>
      </c>
      <c r="I144" s="11">
        <f t="shared" si="9"/>
        <v>-1404.0040000000001</v>
      </c>
      <c r="J144" s="12">
        <f t="shared" si="10"/>
        <v>-0.34137092617266901</v>
      </c>
      <c r="K144" s="8" t="str">
        <f t="shared" si="11"/>
        <v>Below Benchmark</v>
      </c>
    </row>
    <row r="145" spans="1:11" x14ac:dyDescent="0.4">
      <c r="A145" s="8">
        <v>544</v>
      </c>
      <c r="B145" s="8" t="s">
        <v>15</v>
      </c>
      <c r="C145" s="9">
        <v>520.84</v>
      </c>
      <c r="D145" s="9">
        <v>722.22</v>
      </c>
      <c r="E145" s="10">
        <v>0.25</v>
      </c>
      <c r="F145" s="8" t="str">
        <f>_xlfn.XLOOKUP(A145,[1]Lookup_APC!$A$2:$A$1000,[1]Lookup_APC!$B$2:$B$1000,"Not Found")</f>
        <v>Endocrinology</v>
      </c>
      <c r="G145" s="8" t="str">
        <f>_xlfn.XLOOKUP(B145,[1]Lookup_Payer!$A$2:$A$100,[1]Lookup_Payer!$B$2:$B$100,"Not Found")</f>
        <v>Commercial</v>
      </c>
      <c r="H145" s="11">
        <f t="shared" si="8"/>
        <v>-201.38</v>
      </c>
      <c r="I145" s="11">
        <f t="shared" si="9"/>
        <v>409.71600000000001</v>
      </c>
      <c r="J145" s="12">
        <f t="shared" si="10"/>
        <v>0.78664465094846781</v>
      </c>
      <c r="K145" s="8" t="str">
        <f t="shared" si="11"/>
        <v>Above Benchmark</v>
      </c>
    </row>
    <row r="146" spans="1:11" x14ac:dyDescent="0.4">
      <c r="A146" s="8">
        <v>512</v>
      </c>
      <c r="B146" s="8" t="s">
        <v>15</v>
      </c>
      <c r="C146" s="9">
        <v>2000.75</v>
      </c>
      <c r="D146" s="9">
        <v>3499.96</v>
      </c>
      <c r="E146" s="10">
        <v>0.25</v>
      </c>
      <c r="F146" s="8" t="str">
        <f>_xlfn.XLOOKUP(A146,[1]Lookup_APC!$A$2:$A$1000,[1]Lookup_APC!$B$2:$B$1000,"Not Found")</f>
        <v>Cardiology</v>
      </c>
      <c r="G146" s="8" t="str">
        <f>_xlfn.XLOOKUP(B146,[1]Lookup_Payer!$A$2:$A$100,[1]Lookup_Payer!$B$2:$B$100,"Not Found")</f>
        <v>Commercial</v>
      </c>
      <c r="H146" s="11">
        <f t="shared" si="8"/>
        <v>-1499.21</v>
      </c>
      <c r="I146" s="11">
        <f t="shared" si="9"/>
        <v>2299.5100000000002</v>
      </c>
      <c r="J146" s="12">
        <f t="shared" si="10"/>
        <v>1.149324003498688</v>
      </c>
      <c r="K146" s="8" t="str">
        <f t="shared" si="11"/>
        <v>Above Benchmark</v>
      </c>
    </row>
    <row r="147" spans="1:11" x14ac:dyDescent="0.4">
      <c r="A147" s="8">
        <v>512</v>
      </c>
      <c r="B147" s="8" t="s">
        <v>13</v>
      </c>
      <c r="C147" s="9">
        <v>2291.7600000000002</v>
      </c>
      <c r="D147" s="9">
        <v>954.93</v>
      </c>
      <c r="E147" s="10">
        <v>0.25</v>
      </c>
      <c r="F147" s="8" t="str">
        <f>_xlfn.XLOOKUP(A147,[1]Lookup_APC!$A$2:$A$1000,[1]Lookup_APC!$B$2:$B$1000,"Not Found")</f>
        <v>Cardiology</v>
      </c>
      <c r="G147" s="8" t="str">
        <f>_xlfn.XLOOKUP(B147,[1]Lookup_Payer!$A$2:$A$100,[1]Lookup_Payer!$B$2:$B$100,"Not Found")</f>
        <v>Government</v>
      </c>
      <c r="H147" s="11">
        <f t="shared" si="8"/>
        <v>1336.8300000000004</v>
      </c>
      <c r="I147" s="11">
        <f t="shared" si="9"/>
        <v>-420.12600000000009</v>
      </c>
      <c r="J147" s="12">
        <f t="shared" si="10"/>
        <v>-0.18332024295737775</v>
      </c>
      <c r="K147" s="8" t="str">
        <f t="shared" si="11"/>
        <v>Below Benchmark</v>
      </c>
    </row>
    <row r="148" spans="1:11" x14ac:dyDescent="0.4">
      <c r="A148" s="8">
        <v>552</v>
      </c>
      <c r="B148" s="8" t="s">
        <v>11</v>
      </c>
      <c r="C148" s="9">
        <v>2918.28</v>
      </c>
      <c r="D148" s="9">
        <v>3905.87</v>
      </c>
      <c r="E148" s="10">
        <v>0.25</v>
      </c>
      <c r="F148" s="8" t="str">
        <f>_xlfn.XLOOKUP(A148,[1]Lookup_APC!$A$2:$A$1000,[1]Lookup_APC!$B$2:$B$1000,"Not Found")</f>
        <v>Dermatology</v>
      </c>
      <c r="G148" s="8" t="str">
        <f>_xlfn.XLOOKUP(B148,[1]Lookup_Payer!$A$2:$A$100,[1]Lookup_Payer!$B$2:$B$100,"Not Found")</f>
        <v>Commercial</v>
      </c>
      <c r="H148" s="11">
        <f t="shared" si="8"/>
        <v>-987.58999999999969</v>
      </c>
      <c r="I148" s="11">
        <f t="shared" si="9"/>
        <v>2154.902</v>
      </c>
      <c r="J148" s="12">
        <f t="shared" si="10"/>
        <v>0.73841509382238846</v>
      </c>
      <c r="K148" s="8" t="str">
        <f t="shared" si="11"/>
        <v>Above Benchmark</v>
      </c>
    </row>
    <row r="149" spans="1:11" x14ac:dyDescent="0.4">
      <c r="A149" s="8">
        <v>552</v>
      </c>
      <c r="B149" s="8" t="s">
        <v>17</v>
      </c>
      <c r="C149" s="9">
        <v>4639.3500000000004</v>
      </c>
      <c r="D149" s="9">
        <v>1413.89</v>
      </c>
      <c r="E149" s="10">
        <v>0.25</v>
      </c>
      <c r="F149" s="8" t="str">
        <f>_xlfn.XLOOKUP(A149,[1]Lookup_APC!$A$2:$A$1000,[1]Lookup_APC!$B$2:$B$1000,"Not Found")</f>
        <v>Dermatology</v>
      </c>
      <c r="G149" s="8" t="str">
        <f>_xlfn.XLOOKUP(B149,[1]Lookup_Payer!$A$2:$A$100,[1]Lookup_Payer!$B$2:$B$100,"Not Found")</f>
        <v>Commercial</v>
      </c>
      <c r="H149" s="11">
        <f t="shared" si="8"/>
        <v>3225.46</v>
      </c>
      <c r="I149" s="11">
        <f t="shared" si="9"/>
        <v>-1369.72</v>
      </c>
      <c r="J149" s="12">
        <f t="shared" si="10"/>
        <v>-0.29523963486264237</v>
      </c>
      <c r="K149" s="8" t="str">
        <f t="shared" si="11"/>
        <v>Below Benchmark</v>
      </c>
    </row>
    <row r="150" spans="1:11" x14ac:dyDescent="0.4">
      <c r="A150" s="8">
        <v>521</v>
      </c>
      <c r="B150" s="8" t="s">
        <v>16</v>
      </c>
      <c r="C150" s="9">
        <v>2058.56</v>
      </c>
      <c r="D150" s="9">
        <v>810.26</v>
      </c>
      <c r="E150" s="10">
        <v>0.25</v>
      </c>
      <c r="F150" s="8" t="str">
        <f>_xlfn.XLOOKUP(A150,[1]Lookup_APC!$A$2:$A$1000,[1]Lookup_APC!$B$2:$B$1000,"Not Found")</f>
        <v>Radiology</v>
      </c>
      <c r="G150" s="8" t="str">
        <f>_xlfn.XLOOKUP(B150,[1]Lookup_Payer!$A$2:$A$100,[1]Lookup_Payer!$B$2:$B$100,"Not Found")</f>
        <v>Commercial</v>
      </c>
      <c r="H150" s="11">
        <f t="shared" si="8"/>
        <v>1248.3</v>
      </c>
      <c r="I150" s="11">
        <f t="shared" si="9"/>
        <v>-424.87599999999998</v>
      </c>
      <c r="J150" s="12">
        <f t="shared" si="10"/>
        <v>-0.20639476138660034</v>
      </c>
      <c r="K150" s="8" t="str">
        <f t="shared" si="11"/>
        <v>Below Benchmark</v>
      </c>
    </row>
    <row r="151" spans="1:11" x14ac:dyDescent="0.4">
      <c r="A151" s="8">
        <v>552</v>
      </c>
      <c r="B151" s="8" t="s">
        <v>11</v>
      </c>
      <c r="C151" s="9">
        <v>2061.29</v>
      </c>
      <c r="D151" s="9">
        <v>3179.82</v>
      </c>
      <c r="E151" s="10">
        <v>0.35</v>
      </c>
      <c r="F151" s="8" t="str">
        <f>_xlfn.XLOOKUP(A151,[1]Lookup_APC!$A$2:$A$1000,[1]Lookup_APC!$B$2:$B$1000,"Not Found")</f>
        <v>Dermatology</v>
      </c>
      <c r="G151" s="8" t="str">
        <f>_xlfn.XLOOKUP(B151,[1]Lookup_Payer!$A$2:$A$100,[1]Lookup_Payer!$B$2:$B$100,"Not Found")</f>
        <v>Commercial</v>
      </c>
      <c r="H151" s="11">
        <f t="shared" si="8"/>
        <v>-1118.5300000000002</v>
      </c>
      <c r="I151" s="11">
        <f t="shared" si="9"/>
        <v>1943.0460000000003</v>
      </c>
      <c r="J151" s="12">
        <f t="shared" si="10"/>
        <v>0.94263592216524617</v>
      </c>
      <c r="K151" s="8" t="str">
        <f t="shared" si="11"/>
        <v>Above Benchmark</v>
      </c>
    </row>
    <row r="152" spans="1:11" x14ac:dyDescent="0.4">
      <c r="A152" s="8">
        <v>519</v>
      </c>
      <c r="B152" s="8" t="s">
        <v>11</v>
      </c>
      <c r="C152" s="9">
        <v>3818.76</v>
      </c>
      <c r="D152" s="9">
        <v>2668.96</v>
      </c>
      <c r="E152" s="10">
        <v>0.25</v>
      </c>
      <c r="F152" s="8" t="str">
        <f>_xlfn.XLOOKUP(A152,[1]Lookup_APC!$A$2:$A$1000,[1]Lookup_APC!$B$2:$B$1000,"Not Found")</f>
        <v>Oncology</v>
      </c>
      <c r="G152" s="8" t="str">
        <f>_xlfn.XLOOKUP(B152,[1]Lookup_Payer!$A$2:$A$100,[1]Lookup_Payer!$B$2:$B$100,"Not Found")</f>
        <v>Commercial</v>
      </c>
      <c r="H152" s="11">
        <f t="shared" si="8"/>
        <v>1149.8000000000002</v>
      </c>
      <c r="I152" s="11">
        <f t="shared" si="9"/>
        <v>377.70400000000018</v>
      </c>
      <c r="J152" s="12">
        <f t="shared" si="10"/>
        <v>9.8907498769234034E-2</v>
      </c>
      <c r="K152" s="8" t="str">
        <f t="shared" si="11"/>
        <v>Below Benchmark</v>
      </c>
    </row>
    <row r="153" spans="1:11" x14ac:dyDescent="0.4">
      <c r="A153" s="8">
        <v>544</v>
      </c>
      <c r="B153" s="8" t="s">
        <v>12</v>
      </c>
      <c r="C153" s="9">
        <v>2534.98</v>
      </c>
      <c r="D153" s="9">
        <v>2042.96</v>
      </c>
      <c r="E153" s="10">
        <v>0.25</v>
      </c>
      <c r="F153" s="8" t="str">
        <f>_xlfn.XLOOKUP(A153,[1]Lookup_APC!$A$2:$A$1000,[1]Lookup_APC!$B$2:$B$1000,"Not Found")</f>
        <v>Endocrinology</v>
      </c>
      <c r="G153" s="8" t="str">
        <f>_xlfn.XLOOKUP(B153,[1]Lookup_Payer!$A$2:$A$100,[1]Lookup_Payer!$B$2:$B$100,"Not Found")</f>
        <v>Self-Pay</v>
      </c>
      <c r="H153" s="11">
        <f t="shared" si="8"/>
        <v>492.02</v>
      </c>
      <c r="I153" s="11">
        <f t="shared" si="9"/>
        <v>521.97199999999998</v>
      </c>
      <c r="J153" s="12">
        <f t="shared" si="10"/>
        <v>0.20590773891707231</v>
      </c>
      <c r="K153" s="8" t="str">
        <f t="shared" si="11"/>
        <v>Below Benchmark</v>
      </c>
    </row>
    <row r="154" spans="1:11" x14ac:dyDescent="0.4">
      <c r="A154" s="8">
        <v>529</v>
      </c>
      <c r="B154" s="8" t="s">
        <v>16</v>
      </c>
      <c r="C154" s="9">
        <v>1510.72</v>
      </c>
      <c r="D154" s="9">
        <v>2265.92</v>
      </c>
      <c r="E154" s="10">
        <v>0.35</v>
      </c>
      <c r="F154" s="8" t="str">
        <f>_xlfn.XLOOKUP(A154,[1]Lookup_APC!$A$2:$A$1000,[1]Lookup_APC!$B$2:$B$1000,"Not Found")</f>
        <v>Urology</v>
      </c>
      <c r="G154" s="8" t="str">
        <f>_xlfn.XLOOKUP(B154,[1]Lookup_Payer!$A$2:$A$100,[1]Lookup_Payer!$B$2:$B$100,"Not Found")</f>
        <v>Commercial</v>
      </c>
      <c r="H154" s="11">
        <f t="shared" si="8"/>
        <v>-755.2</v>
      </c>
      <c r="I154" s="11">
        <f t="shared" si="9"/>
        <v>1359.4880000000001</v>
      </c>
      <c r="J154" s="12">
        <f t="shared" si="10"/>
        <v>0.89989409023511968</v>
      </c>
      <c r="K154" s="8" t="str">
        <f t="shared" si="11"/>
        <v>Above Benchmark</v>
      </c>
    </row>
    <row r="155" spans="1:11" x14ac:dyDescent="0.4">
      <c r="A155" s="8">
        <v>545</v>
      </c>
      <c r="B155" s="8" t="s">
        <v>16</v>
      </c>
      <c r="C155" s="9">
        <v>2535.98</v>
      </c>
      <c r="D155" s="9">
        <v>2904.89</v>
      </c>
      <c r="E155" s="10">
        <v>0.35</v>
      </c>
      <c r="F155" s="8" t="str">
        <f>_xlfn.XLOOKUP(A155,[1]Lookup_APC!$A$2:$A$1000,[1]Lookup_APC!$B$2:$B$1000,"Not Found")</f>
        <v>Gastroenterology</v>
      </c>
      <c r="G155" s="8" t="str">
        <f>_xlfn.XLOOKUP(B155,[1]Lookup_Payer!$A$2:$A$100,[1]Lookup_Payer!$B$2:$B$100,"Not Found")</f>
        <v>Commercial</v>
      </c>
      <c r="H155" s="11">
        <f t="shared" si="8"/>
        <v>-368.90999999999985</v>
      </c>
      <c r="I155" s="11">
        <f t="shared" si="9"/>
        <v>1383.3019999999999</v>
      </c>
      <c r="J155" s="12">
        <f t="shared" si="10"/>
        <v>0.54547039014503262</v>
      </c>
      <c r="K155" s="8" t="str">
        <f t="shared" si="11"/>
        <v>Above Benchmark</v>
      </c>
    </row>
    <row r="156" spans="1:11" x14ac:dyDescent="0.4">
      <c r="A156" s="8">
        <v>552</v>
      </c>
      <c r="B156" s="8" t="s">
        <v>11</v>
      </c>
      <c r="C156" s="9">
        <v>1133.8599999999999</v>
      </c>
      <c r="D156" s="9">
        <v>990.97</v>
      </c>
      <c r="E156" s="10">
        <v>0.35</v>
      </c>
      <c r="F156" s="8" t="str">
        <f>_xlfn.XLOOKUP(A156,[1]Lookup_APC!$A$2:$A$1000,[1]Lookup_APC!$B$2:$B$1000,"Not Found")</f>
        <v>Dermatology</v>
      </c>
      <c r="G156" s="8" t="str">
        <f>_xlfn.XLOOKUP(B156,[1]Lookup_Payer!$A$2:$A$100,[1]Lookup_Payer!$B$2:$B$100,"Not Found")</f>
        <v>Commercial</v>
      </c>
      <c r="H156" s="11">
        <f t="shared" si="8"/>
        <v>142.88999999999987</v>
      </c>
      <c r="I156" s="11">
        <f t="shared" si="9"/>
        <v>310.65400000000011</v>
      </c>
      <c r="J156" s="12">
        <f t="shared" si="10"/>
        <v>0.27397915086518632</v>
      </c>
      <c r="K156" s="8" t="str">
        <f t="shared" si="11"/>
        <v>Below Benchmark</v>
      </c>
    </row>
    <row r="157" spans="1:11" x14ac:dyDescent="0.4">
      <c r="A157" s="8">
        <v>522</v>
      </c>
      <c r="B157" s="8" t="s">
        <v>14</v>
      </c>
      <c r="C157" s="9">
        <v>1293.74</v>
      </c>
      <c r="D157" s="9">
        <v>3985.7</v>
      </c>
      <c r="E157" s="10">
        <v>0.25</v>
      </c>
      <c r="F157" s="8" t="str">
        <f>_xlfn.XLOOKUP(A157,[1]Lookup_APC!$A$2:$A$1000,[1]Lookup_APC!$B$2:$B$1000,"Not Found")</f>
        <v>Neurology</v>
      </c>
      <c r="G157" s="8" t="str">
        <f>_xlfn.XLOOKUP(B157,[1]Lookup_Payer!$A$2:$A$100,[1]Lookup_Payer!$B$2:$B$100,"Not Found")</f>
        <v>Government</v>
      </c>
      <c r="H157" s="11">
        <f t="shared" si="8"/>
        <v>-2691.96</v>
      </c>
      <c r="I157" s="11">
        <f t="shared" si="9"/>
        <v>3209.4559999999997</v>
      </c>
      <c r="J157" s="12">
        <f t="shared" si="10"/>
        <v>2.4807581121399971</v>
      </c>
      <c r="K157" s="8" t="str">
        <f t="shared" si="11"/>
        <v>Above Benchmark</v>
      </c>
    </row>
    <row r="158" spans="1:11" x14ac:dyDescent="0.4">
      <c r="A158" s="8">
        <v>512</v>
      </c>
      <c r="B158" s="8" t="s">
        <v>12</v>
      </c>
      <c r="C158" s="9">
        <v>2742.65</v>
      </c>
      <c r="D158" s="9">
        <v>3901.69</v>
      </c>
      <c r="E158" s="10">
        <v>0.4</v>
      </c>
      <c r="F158" s="8" t="str">
        <f>_xlfn.XLOOKUP(A158,[1]Lookup_APC!$A$2:$A$1000,[1]Lookup_APC!$B$2:$B$1000,"Not Found")</f>
        <v>Cardiology</v>
      </c>
      <c r="G158" s="8" t="str">
        <f>_xlfn.XLOOKUP(B158,[1]Lookup_Payer!$A$2:$A$100,[1]Lookup_Payer!$B$2:$B$100,"Not Found")</f>
        <v>Self-Pay</v>
      </c>
      <c r="H158" s="11">
        <f t="shared" si="8"/>
        <v>-1159.04</v>
      </c>
      <c r="I158" s="11">
        <f t="shared" si="9"/>
        <v>2256.1000000000004</v>
      </c>
      <c r="J158" s="12">
        <f t="shared" si="10"/>
        <v>0.82259858166371946</v>
      </c>
      <c r="K158" s="8" t="str">
        <f t="shared" si="11"/>
        <v>Above Benchmark</v>
      </c>
    </row>
    <row r="159" spans="1:11" x14ac:dyDescent="0.4">
      <c r="A159" s="8">
        <v>519</v>
      </c>
      <c r="B159" s="8" t="s">
        <v>12</v>
      </c>
      <c r="C159" s="9">
        <v>2385.16</v>
      </c>
      <c r="D159" s="9">
        <v>2636.27</v>
      </c>
      <c r="E159" s="10">
        <v>0.4</v>
      </c>
      <c r="F159" s="8" t="str">
        <f>_xlfn.XLOOKUP(A159,[1]Lookup_APC!$A$2:$A$1000,[1]Lookup_APC!$B$2:$B$1000,"Not Found")</f>
        <v>Oncology</v>
      </c>
      <c r="G159" s="8" t="str">
        <f>_xlfn.XLOOKUP(B159,[1]Lookup_Payer!$A$2:$A$100,[1]Lookup_Payer!$B$2:$B$100,"Not Found")</f>
        <v>Self-Pay</v>
      </c>
      <c r="H159" s="11">
        <f t="shared" si="8"/>
        <v>-251.11000000000013</v>
      </c>
      <c r="I159" s="11">
        <f t="shared" si="9"/>
        <v>1205.1740000000002</v>
      </c>
      <c r="J159" s="12">
        <f t="shared" si="10"/>
        <v>0.50528014892082718</v>
      </c>
      <c r="K159" s="8" t="str">
        <f t="shared" si="11"/>
        <v>Above Benchmark</v>
      </c>
    </row>
    <row r="160" spans="1:11" x14ac:dyDescent="0.4">
      <c r="A160" s="8">
        <v>561</v>
      </c>
      <c r="B160" s="8" t="s">
        <v>15</v>
      </c>
      <c r="C160" s="9">
        <v>4616.8100000000004</v>
      </c>
      <c r="D160" s="9">
        <v>878.22</v>
      </c>
      <c r="E160" s="10">
        <v>0.35</v>
      </c>
      <c r="F160" s="8" t="str">
        <f>_xlfn.XLOOKUP(A160,[1]Lookup_APC!$A$2:$A$1000,[1]Lookup_APC!$B$2:$B$1000,"Not Found")</f>
        <v>Ophthalmology</v>
      </c>
      <c r="G160" s="8" t="str">
        <f>_xlfn.XLOOKUP(B160,[1]Lookup_Payer!$A$2:$A$100,[1]Lookup_Payer!$B$2:$B$100,"Not Found")</f>
        <v>Commercial</v>
      </c>
      <c r="H160" s="11">
        <f t="shared" si="8"/>
        <v>3738.59</v>
      </c>
      <c r="I160" s="11">
        <f t="shared" si="9"/>
        <v>-1891.8660000000002</v>
      </c>
      <c r="J160" s="12">
        <f t="shared" si="10"/>
        <v>-0.40977774697247665</v>
      </c>
      <c r="K160" s="8" t="str">
        <f t="shared" si="11"/>
        <v>Below Benchmark</v>
      </c>
    </row>
    <row r="161" spans="1:11" x14ac:dyDescent="0.4">
      <c r="A161" s="8">
        <v>545</v>
      </c>
      <c r="B161" s="8" t="s">
        <v>16</v>
      </c>
      <c r="C161" s="9">
        <v>2130.77</v>
      </c>
      <c r="D161" s="9">
        <v>2752.89</v>
      </c>
      <c r="E161" s="10">
        <v>0.4</v>
      </c>
      <c r="F161" s="8" t="str">
        <f>_xlfn.XLOOKUP(A161,[1]Lookup_APC!$A$2:$A$1000,[1]Lookup_APC!$B$2:$B$1000,"Not Found")</f>
        <v>Gastroenterology</v>
      </c>
      <c r="G161" s="8" t="str">
        <f>_xlfn.XLOOKUP(B161,[1]Lookup_Payer!$A$2:$A$100,[1]Lookup_Payer!$B$2:$B$100,"Not Found")</f>
        <v>Commercial</v>
      </c>
      <c r="H161" s="11">
        <f t="shared" si="8"/>
        <v>-622.11999999999989</v>
      </c>
      <c r="I161" s="11">
        <f t="shared" si="9"/>
        <v>1474.4279999999999</v>
      </c>
      <c r="J161" s="12">
        <f t="shared" si="10"/>
        <v>0.69196956968607592</v>
      </c>
      <c r="K161" s="8" t="str">
        <f t="shared" si="11"/>
        <v>Above Benchmark</v>
      </c>
    </row>
    <row r="162" spans="1:11" x14ac:dyDescent="0.4">
      <c r="A162" s="8">
        <v>529</v>
      </c>
      <c r="B162" s="8" t="s">
        <v>11</v>
      </c>
      <c r="C162" s="9">
        <v>3112.65</v>
      </c>
      <c r="D162" s="9">
        <v>381.57</v>
      </c>
      <c r="E162" s="10">
        <v>0.35</v>
      </c>
      <c r="F162" s="8" t="str">
        <f>_xlfn.XLOOKUP(A162,[1]Lookup_APC!$A$2:$A$1000,[1]Lookup_APC!$B$2:$B$1000,"Not Found")</f>
        <v>Urology</v>
      </c>
      <c r="G162" s="8" t="str">
        <f>_xlfn.XLOOKUP(B162,[1]Lookup_Payer!$A$2:$A$100,[1]Lookup_Payer!$B$2:$B$100,"Not Found")</f>
        <v>Commercial</v>
      </c>
      <c r="H162" s="11">
        <f t="shared" si="8"/>
        <v>2731.08</v>
      </c>
      <c r="I162" s="11">
        <f t="shared" si="9"/>
        <v>-1486.02</v>
      </c>
      <c r="J162" s="12">
        <f t="shared" si="10"/>
        <v>-0.47741313671630281</v>
      </c>
      <c r="K162" s="8" t="str">
        <f t="shared" si="11"/>
        <v>Below Benchmark</v>
      </c>
    </row>
    <row r="163" spans="1:11" x14ac:dyDescent="0.4">
      <c r="A163" s="8">
        <v>545</v>
      </c>
      <c r="B163" s="8" t="s">
        <v>15</v>
      </c>
      <c r="C163" s="9">
        <v>3345.19</v>
      </c>
      <c r="D163" s="9">
        <v>219.54</v>
      </c>
      <c r="E163" s="10">
        <v>0.25</v>
      </c>
      <c r="F163" s="8" t="str">
        <f>_xlfn.XLOOKUP(A163,[1]Lookup_APC!$A$2:$A$1000,[1]Lookup_APC!$B$2:$B$1000,"Not Found")</f>
        <v>Gastroenterology</v>
      </c>
      <c r="G163" s="8" t="str">
        <f>_xlfn.XLOOKUP(B163,[1]Lookup_Payer!$A$2:$A$100,[1]Lookup_Payer!$B$2:$B$100,"Not Found")</f>
        <v>Commercial</v>
      </c>
      <c r="H163" s="11">
        <f t="shared" si="8"/>
        <v>3125.65</v>
      </c>
      <c r="I163" s="11">
        <f t="shared" si="9"/>
        <v>-1787.5740000000001</v>
      </c>
      <c r="J163" s="12">
        <f t="shared" si="10"/>
        <v>-0.53437144078512733</v>
      </c>
      <c r="K163" s="8" t="str">
        <f t="shared" si="11"/>
        <v>Below Benchmark</v>
      </c>
    </row>
    <row r="164" spans="1:11" x14ac:dyDescent="0.4">
      <c r="A164" s="8">
        <v>552</v>
      </c>
      <c r="B164" s="8" t="s">
        <v>13</v>
      </c>
      <c r="C164" s="9">
        <v>558.92999999999995</v>
      </c>
      <c r="D164" s="9">
        <v>1104.96</v>
      </c>
      <c r="E164" s="10">
        <v>0.4</v>
      </c>
      <c r="F164" s="8" t="str">
        <f>_xlfn.XLOOKUP(A164,[1]Lookup_APC!$A$2:$A$1000,[1]Lookup_APC!$B$2:$B$1000,"Not Found")</f>
        <v>Dermatology</v>
      </c>
      <c r="G164" s="8" t="str">
        <f>_xlfn.XLOOKUP(B164,[1]Lookup_Payer!$A$2:$A$100,[1]Lookup_Payer!$B$2:$B$100,"Not Found")</f>
        <v>Government</v>
      </c>
      <c r="H164" s="11">
        <f t="shared" si="8"/>
        <v>-546.03000000000009</v>
      </c>
      <c r="I164" s="11">
        <f t="shared" si="9"/>
        <v>769.60200000000009</v>
      </c>
      <c r="J164" s="12">
        <f t="shared" si="10"/>
        <v>1.3769201867854655</v>
      </c>
      <c r="K164" s="8" t="str">
        <f t="shared" si="11"/>
        <v>Above Benchmark</v>
      </c>
    </row>
    <row r="165" spans="1:11" x14ac:dyDescent="0.4">
      <c r="A165" s="8">
        <v>521</v>
      </c>
      <c r="B165" s="8" t="s">
        <v>17</v>
      </c>
      <c r="C165" s="9">
        <v>3485.92</v>
      </c>
      <c r="D165" s="9">
        <v>1904.23</v>
      </c>
      <c r="E165" s="10">
        <v>0.25</v>
      </c>
      <c r="F165" s="8" t="str">
        <f>_xlfn.XLOOKUP(A165,[1]Lookup_APC!$A$2:$A$1000,[1]Lookup_APC!$B$2:$B$1000,"Not Found")</f>
        <v>Radiology</v>
      </c>
      <c r="G165" s="8" t="str">
        <f>_xlfn.XLOOKUP(B165,[1]Lookup_Payer!$A$2:$A$100,[1]Lookup_Payer!$B$2:$B$100,"Not Found")</f>
        <v>Commercial</v>
      </c>
      <c r="H165" s="11">
        <f t="shared" si="8"/>
        <v>1581.69</v>
      </c>
      <c r="I165" s="11">
        <f t="shared" si="9"/>
        <v>-187.32200000000012</v>
      </c>
      <c r="J165" s="12">
        <f t="shared" si="10"/>
        <v>-5.3736746683802301E-2</v>
      </c>
      <c r="K165" s="8" t="str">
        <f t="shared" si="11"/>
        <v>Below Benchmark</v>
      </c>
    </row>
    <row r="166" spans="1:11" x14ac:dyDescent="0.4">
      <c r="A166" s="8">
        <v>512</v>
      </c>
      <c r="B166" s="8" t="s">
        <v>12</v>
      </c>
      <c r="C166" s="9">
        <v>1301.1600000000001</v>
      </c>
      <c r="D166" s="9">
        <v>3486.26</v>
      </c>
      <c r="E166" s="10">
        <v>0.4</v>
      </c>
      <c r="F166" s="8" t="str">
        <f>_xlfn.XLOOKUP(A166,[1]Lookup_APC!$A$2:$A$1000,[1]Lookup_APC!$B$2:$B$1000,"Not Found")</f>
        <v>Cardiology</v>
      </c>
      <c r="G166" s="8" t="str">
        <f>_xlfn.XLOOKUP(B166,[1]Lookup_Payer!$A$2:$A$100,[1]Lookup_Payer!$B$2:$B$100,"Not Found")</f>
        <v>Self-Pay</v>
      </c>
      <c r="H166" s="11">
        <f t="shared" si="8"/>
        <v>-2185.1000000000004</v>
      </c>
      <c r="I166" s="11">
        <f t="shared" si="9"/>
        <v>2705.5640000000003</v>
      </c>
      <c r="J166" s="12">
        <f t="shared" si="10"/>
        <v>2.0793476590119586</v>
      </c>
      <c r="K166" s="8" t="str">
        <f t="shared" si="11"/>
        <v>Above Benchmark</v>
      </c>
    </row>
    <row r="167" spans="1:11" x14ac:dyDescent="0.4">
      <c r="A167" s="8">
        <v>512</v>
      </c>
      <c r="B167" s="8" t="s">
        <v>13</v>
      </c>
      <c r="C167" s="9">
        <v>4824.82</v>
      </c>
      <c r="D167" s="9">
        <v>2935.96</v>
      </c>
      <c r="E167" s="10">
        <v>0.25</v>
      </c>
      <c r="F167" s="8" t="str">
        <f>_xlfn.XLOOKUP(A167,[1]Lookup_APC!$A$2:$A$1000,[1]Lookup_APC!$B$2:$B$1000,"Not Found")</f>
        <v>Cardiology</v>
      </c>
      <c r="G167" s="8" t="str">
        <f>_xlfn.XLOOKUP(B167,[1]Lookup_Payer!$A$2:$A$100,[1]Lookup_Payer!$B$2:$B$100,"Not Found")</f>
        <v>Government</v>
      </c>
      <c r="H167" s="11">
        <f t="shared" si="8"/>
        <v>1888.8599999999997</v>
      </c>
      <c r="I167" s="11">
        <f t="shared" si="9"/>
        <v>41.068000000000211</v>
      </c>
      <c r="J167" s="12">
        <f t="shared" si="10"/>
        <v>8.5118201300774365E-3</v>
      </c>
      <c r="K167" s="8" t="str">
        <f t="shared" si="11"/>
        <v>Below Benchmark</v>
      </c>
    </row>
    <row r="168" spans="1:11" x14ac:dyDescent="0.4">
      <c r="A168" s="8">
        <v>561</v>
      </c>
      <c r="B168" s="8" t="s">
        <v>13</v>
      </c>
      <c r="C168" s="9">
        <v>1168.98</v>
      </c>
      <c r="D168" s="9">
        <v>2996.56</v>
      </c>
      <c r="E168" s="10">
        <v>0.4</v>
      </c>
      <c r="F168" s="8" t="str">
        <f>_xlfn.XLOOKUP(A168,[1]Lookup_APC!$A$2:$A$1000,[1]Lookup_APC!$B$2:$B$1000,"Not Found")</f>
        <v>Ophthalmology</v>
      </c>
      <c r="G168" s="8" t="str">
        <f>_xlfn.XLOOKUP(B168,[1]Lookup_Payer!$A$2:$A$100,[1]Lookup_Payer!$B$2:$B$100,"Not Found")</f>
        <v>Government</v>
      </c>
      <c r="H168" s="11">
        <f t="shared" si="8"/>
        <v>-1827.58</v>
      </c>
      <c r="I168" s="11">
        <f t="shared" si="9"/>
        <v>2295.172</v>
      </c>
      <c r="J168" s="12">
        <f t="shared" si="10"/>
        <v>1.9633971496518332</v>
      </c>
      <c r="K168" s="8" t="str">
        <f t="shared" si="11"/>
        <v>Above Benchmark</v>
      </c>
    </row>
    <row r="169" spans="1:11" x14ac:dyDescent="0.4">
      <c r="A169" s="8">
        <v>521</v>
      </c>
      <c r="B169" s="8" t="s">
        <v>14</v>
      </c>
      <c r="C169" s="9">
        <v>2365.81</v>
      </c>
      <c r="D169" s="9">
        <v>1759.42</v>
      </c>
      <c r="E169" s="10">
        <v>0.25</v>
      </c>
      <c r="F169" s="8" t="str">
        <f>_xlfn.XLOOKUP(A169,[1]Lookup_APC!$A$2:$A$1000,[1]Lookup_APC!$B$2:$B$1000,"Not Found")</f>
        <v>Radiology</v>
      </c>
      <c r="G169" s="8" t="str">
        <f>_xlfn.XLOOKUP(B169,[1]Lookup_Payer!$A$2:$A$100,[1]Lookup_Payer!$B$2:$B$100,"Not Found")</f>
        <v>Government</v>
      </c>
      <c r="H169" s="11">
        <f t="shared" si="8"/>
        <v>606.38999999999987</v>
      </c>
      <c r="I169" s="11">
        <f t="shared" si="9"/>
        <v>339.9340000000002</v>
      </c>
      <c r="J169" s="12">
        <f t="shared" si="10"/>
        <v>0.14368609482587369</v>
      </c>
      <c r="K169" s="8" t="str">
        <f t="shared" si="11"/>
        <v>Below Benchmark</v>
      </c>
    </row>
    <row r="170" spans="1:11" x14ac:dyDescent="0.4">
      <c r="A170" s="8">
        <v>544</v>
      </c>
      <c r="B170" s="8" t="s">
        <v>17</v>
      </c>
      <c r="C170" s="9">
        <v>884.07</v>
      </c>
      <c r="D170" s="9">
        <v>1449.15</v>
      </c>
      <c r="E170" s="10">
        <v>0.25</v>
      </c>
      <c r="F170" s="8" t="str">
        <f>_xlfn.XLOOKUP(A170,[1]Lookup_APC!$A$2:$A$1000,[1]Lookup_APC!$B$2:$B$1000,"Not Found")</f>
        <v>Endocrinology</v>
      </c>
      <c r="G170" s="8" t="str">
        <f>_xlfn.XLOOKUP(B170,[1]Lookup_Payer!$A$2:$A$100,[1]Lookup_Payer!$B$2:$B$100,"Not Found")</f>
        <v>Commercial</v>
      </c>
      <c r="H170" s="11">
        <f t="shared" si="8"/>
        <v>-565.08000000000004</v>
      </c>
      <c r="I170" s="11">
        <f t="shared" si="9"/>
        <v>918.70800000000008</v>
      </c>
      <c r="J170" s="12">
        <f t="shared" si="10"/>
        <v>1.0391801554175575</v>
      </c>
      <c r="K170" s="8" t="str">
        <f t="shared" si="11"/>
        <v>Above Benchmark</v>
      </c>
    </row>
    <row r="171" spans="1:11" x14ac:dyDescent="0.4">
      <c r="A171" s="8">
        <v>516</v>
      </c>
      <c r="B171" s="8" t="s">
        <v>13</v>
      </c>
      <c r="C171" s="9">
        <v>4985.93</v>
      </c>
      <c r="D171" s="9">
        <v>1547.05</v>
      </c>
      <c r="E171" s="10">
        <v>0.4</v>
      </c>
      <c r="F171" s="8" t="str">
        <f>_xlfn.XLOOKUP(A171,[1]Lookup_APC!$A$2:$A$1000,[1]Lookup_APC!$B$2:$B$1000,"Not Found")</f>
        <v>Orthopedics</v>
      </c>
      <c r="G171" s="8" t="str">
        <f>_xlfn.XLOOKUP(B171,[1]Lookup_Payer!$A$2:$A$100,[1]Lookup_Payer!$B$2:$B$100,"Not Found")</f>
        <v>Government</v>
      </c>
      <c r="H171" s="11">
        <f t="shared" si="8"/>
        <v>3438.88</v>
      </c>
      <c r="I171" s="11">
        <f t="shared" si="9"/>
        <v>-1444.508</v>
      </c>
      <c r="J171" s="12">
        <f t="shared" si="10"/>
        <v>-0.28971686325319446</v>
      </c>
      <c r="K171" s="8" t="str">
        <f t="shared" si="11"/>
        <v>Below Benchmark</v>
      </c>
    </row>
    <row r="172" spans="1:11" x14ac:dyDescent="0.4">
      <c r="A172" s="8">
        <v>519</v>
      </c>
      <c r="B172" s="8" t="s">
        <v>13</v>
      </c>
      <c r="C172" s="9">
        <v>2759.88</v>
      </c>
      <c r="D172" s="9">
        <v>3951.83</v>
      </c>
      <c r="E172" s="10">
        <v>0.25</v>
      </c>
      <c r="F172" s="8" t="str">
        <f>_xlfn.XLOOKUP(A172,[1]Lookup_APC!$A$2:$A$1000,[1]Lookup_APC!$B$2:$B$1000,"Not Found")</f>
        <v>Oncology</v>
      </c>
      <c r="G172" s="8" t="str">
        <f>_xlfn.XLOOKUP(B172,[1]Lookup_Payer!$A$2:$A$100,[1]Lookup_Payer!$B$2:$B$100,"Not Found")</f>
        <v>Government</v>
      </c>
      <c r="H172" s="11">
        <f t="shared" si="8"/>
        <v>-1191.9499999999998</v>
      </c>
      <c r="I172" s="11">
        <f t="shared" si="9"/>
        <v>2295.902</v>
      </c>
      <c r="J172" s="12">
        <f t="shared" si="10"/>
        <v>0.83188471962549093</v>
      </c>
      <c r="K172" s="8" t="str">
        <f t="shared" si="11"/>
        <v>Above Benchmark</v>
      </c>
    </row>
    <row r="173" spans="1:11" x14ac:dyDescent="0.4">
      <c r="A173" s="8">
        <v>512</v>
      </c>
      <c r="B173" s="8" t="s">
        <v>17</v>
      </c>
      <c r="C173" s="9">
        <v>3179.23</v>
      </c>
      <c r="D173" s="9">
        <v>256.43</v>
      </c>
      <c r="E173" s="10">
        <v>0.25</v>
      </c>
      <c r="F173" s="8" t="str">
        <f>_xlfn.XLOOKUP(A173,[1]Lookup_APC!$A$2:$A$1000,[1]Lookup_APC!$B$2:$B$1000,"Not Found")</f>
        <v>Cardiology</v>
      </c>
      <c r="G173" s="8" t="str">
        <f>_xlfn.XLOOKUP(B173,[1]Lookup_Payer!$A$2:$A$100,[1]Lookup_Payer!$B$2:$B$100,"Not Found")</f>
        <v>Commercial</v>
      </c>
      <c r="H173" s="11">
        <f t="shared" si="8"/>
        <v>2922.8</v>
      </c>
      <c r="I173" s="11">
        <f t="shared" si="9"/>
        <v>-1651.1079999999999</v>
      </c>
      <c r="J173" s="12">
        <f t="shared" si="10"/>
        <v>-0.51934210484928733</v>
      </c>
      <c r="K173" s="8" t="str">
        <f t="shared" si="11"/>
        <v>Below Benchmark</v>
      </c>
    </row>
    <row r="174" spans="1:11" x14ac:dyDescent="0.4">
      <c r="A174" s="8">
        <v>522</v>
      </c>
      <c r="B174" s="8" t="s">
        <v>17</v>
      </c>
      <c r="C174" s="9">
        <v>801.84</v>
      </c>
      <c r="D174" s="9">
        <v>3481.42</v>
      </c>
      <c r="E174" s="10">
        <v>0.25</v>
      </c>
      <c r="F174" s="8" t="str">
        <f>_xlfn.XLOOKUP(A174,[1]Lookup_APC!$A$2:$A$1000,[1]Lookup_APC!$B$2:$B$1000,"Not Found")</f>
        <v>Neurology</v>
      </c>
      <c r="G174" s="8" t="str">
        <f>_xlfn.XLOOKUP(B174,[1]Lookup_Payer!$A$2:$A$100,[1]Lookup_Payer!$B$2:$B$100,"Not Found")</f>
        <v>Commercial</v>
      </c>
      <c r="H174" s="11">
        <f t="shared" si="8"/>
        <v>-2679.58</v>
      </c>
      <c r="I174" s="11">
        <f t="shared" si="9"/>
        <v>3000.3160000000003</v>
      </c>
      <c r="J174" s="12">
        <f t="shared" si="10"/>
        <v>3.7417888855632047</v>
      </c>
      <c r="K174" s="8" t="str">
        <f t="shared" si="11"/>
        <v>Above Benchmark</v>
      </c>
    </row>
    <row r="175" spans="1:11" x14ac:dyDescent="0.4">
      <c r="A175" s="8">
        <v>512</v>
      </c>
      <c r="B175" s="8" t="s">
        <v>13</v>
      </c>
      <c r="C175" s="9">
        <v>3874.82</v>
      </c>
      <c r="D175" s="9">
        <v>2356.83</v>
      </c>
      <c r="E175" s="10">
        <v>0.4</v>
      </c>
      <c r="F175" s="8" t="str">
        <f>_xlfn.XLOOKUP(A175,[1]Lookup_APC!$A$2:$A$1000,[1]Lookup_APC!$B$2:$B$1000,"Not Found")</f>
        <v>Cardiology</v>
      </c>
      <c r="G175" s="8" t="str">
        <f>_xlfn.XLOOKUP(B175,[1]Lookup_Payer!$A$2:$A$100,[1]Lookup_Payer!$B$2:$B$100,"Not Found")</f>
        <v>Government</v>
      </c>
      <c r="H175" s="11">
        <f t="shared" si="8"/>
        <v>1517.9900000000002</v>
      </c>
      <c r="I175" s="11">
        <f t="shared" si="9"/>
        <v>31.938000000000102</v>
      </c>
      <c r="J175" s="12">
        <f t="shared" si="10"/>
        <v>8.2424473911046452E-3</v>
      </c>
      <c r="K175" s="8" t="str">
        <f t="shared" si="11"/>
        <v>Below Benchmark</v>
      </c>
    </row>
    <row r="176" spans="1:11" x14ac:dyDescent="0.4">
      <c r="A176" s="8">
        <v>545</v>
      </c>
      <c r="B176" s="8" t="s">
        <v>17</v>
      </c>
      <c r="C176" s="9">
        <v>1444.58</v>
      </c>
      <c r="D176" s="9">
        <v>1810.6</v>
      </c>
      <c r="E176" s="10">
        <v>0.4</v>
      </c>
      <c r="F176" s="8" t="str">
        <f>_xlfn.XLOOKUP(A176,[1]Lookup_APC!$A$2:$A$1000,[1]Lookup_APC!$B$2:$B$1000,"Not Found")</f>
        <v>Gastroenterology</v>
      </c>
      <c r="G176" s="8" t="str">
        <f>_xlfn.XLOOKUP(B176,[1]Lookup_Payer!$A$2:$A$100,[1]Lookup_Payer!$B$2:$B$100,"Not Found")</f>
        <v>Commercial</v>
      </c>
      <c r="H176" s="11">
        <f t="shared" si="8"/>
        <v>-366.02</v>
      </c>
      <c r="I176" s="11">
        <f t="shared" si="9"/>
        <v>943.85199999999998</v>
      </c>
      <c r="J176" s="12">
        <f t="shared" si="10"/>
        <v>0.65337468329895199</v>
      </c>
      <c r="K176" s="8" t="str">
        <f t="shared" si="11"/>
        <v>Above Benchmark</v>
      </c>
    </row>
    <row r="177" spans="1:11" x14ac:dyDescent="0.4">
      <c r="A177" s="8">
        <v>512</v>
      </c>
      <c r="B177" s="8" t="s">
        <v>13</v>
      </c>
      <c r="C177" s="9">
        <v>4541.24</v>
      </c>
      <c r="D177" s="9">
        <v>2928.5</v>
      </c>
      <c r="E177" s="10">
        <v>0.25</v>
      </c>
      <c r="F177" s="8" t="str">
        <f>_xlfn.XLOOKUP(A177,[1]Lookup_APC!$A$2:$A$1000,[1]Lookup_APC!$B$2:$B$1000,"Not Found")</f>
        <v>Cardiology</v>
      </c>
      <c r="G177" s="8" t="str">
        <f>_xlfn.XLOOKUP(B177,[1]Lookup_Payer!$A$2:$A$100,[1]Lookup_Payer!$B$2:$B$100,"Not Found")</f>
        <v>Government</v>
      </c>
      <c r="H177" s="11">
        <f t="shared" si="8"/>
        <v>1612.7399999999998</v>
      </c>
      <c r="I177" s="11">
        <f t="shared" si="9"/>
        <v>203.75600000000031</v>
      </c>
      <c r="J177" s="12">
        <f t="shared" si="10"/>
        <v>4.4867921536849036E-2</v>
      </c>
      <c r="K177" s="8" t="str">
        <f t="shared" si="11"/>
        <v>Below Benchmark</v>
      </c>
    </row>
    <row r="178" spans="1:11" x14ac:dyDescent="0.4">
      <c r="A178" s="8">
        <v>512</v>
      </c>
      <c r="B178" s="8" t="s">
        <v>13</v>
      </c>
      <c r="C178" s="9">
        <v>1423.13</v>
      </c>
      <c r="D178" s="9">
        <v>1998.01</v>
      </c>
      <c r="E178" s="10">
        <v>0.25</v>
      </c>
      <c r="F178" s="8" t="str">
        <f>_xlfn.XLOOKUP(A178,[1]Lookup_APC!$A$2:$A$1000,[1]Lookup_APC!$B$2:$B$1000,"Not Found")</f>
        <v>Cardiology</v>
      </c>
      <c r="G178" s="8" t="str">
        <f>_xlfn.XLOOKUP(B178,[1]Lookup_Payer!$A$2:$A$100,[1]Lookup_Payer!$B$2:$B$100,"Not Found")</f>
        <v>Government</v>
      </c>
      <c r="H178" s="11">
        <f t="shared" si="8"/>
        <v>-574.87999999999988</v>
      </c>
      <c r="I178" s="11">
        <f t="shared" si="9"/>
        <v>1144.1320000000001</v>
      </c>
      <c r="J178" s="12">
        <f t="shared" si="10"/>
        <v>0.80395466331255749</v>
      </c>
      <c r="K178" s="8" t="str">
        <f t="shared" si="11"/>
        <v>Above Benchmark</v>
      </c>
    </row>
    <row r="179" spans="1:11" x14ac:dyDescent="0.4">
      <c r="A179" s="8">
        <v>516</v>
      </c>
      <c r="B179" s="8" t="s">
        <v>14</v>
      </c>
      <c r="C179" s="9">
        <v>1358.09</v>
      </c>
      <c r="D179" s="9">
        <v>3506.35</v>
      </c>
      <c r="E179" s="10">
        <v>0.4</v>
      </c>
      <c r="F179" s="8" t="str">
        <f>_xlfn.XLOOKUP(A179,[1]Lookup_APC!$A$2:$A$1000,[1]Lookup_APC!$B$2:$B$1000,"Not Found")</f>
        <v>Orthopedics</v>
      </c>
      <c r="G179" s="8" t="str">
        <f>_xlfn.XLOOKUP(B179,[1]Lookup_Payer!$A$2:$A$100,[1]Lookup_Payer!$B$2:$B$100,"Not Found")</f>
        <v>Government</v>
      </c>
      <c r="H179" s="11">
        <f t="shared" si="8"/>
        <v>-2148.2600000000002</v>
      </c>
      <c r="I179" s="11">
        <f t="shared" si="9"/>
        <v>2691.4960000000001</v>
      </c>
      <c r="J179" s="12">
        <f t="shared" si="10"/>
        <v>1.981824474077565</v>
      </c>
      <c r="K179" s="8" t="str">
        <f t="shared" si="11"/>
        <v>Above Benchmark</v>
      </c>
    </row>
    <row r="180" spans="1:11" x14ac:dyDescent="0.4">
      <c r="A180" s="8">
        <v>516</v>
      </c>
      <c r="B180" s="8" t="s">
        <v>11</v>
      </c>
      <c r="C180" s="9">
        <v>664.47</v>
      </c>
      <c r="D180" s="9">
        <v>3612.74</v>
      </c>
      <c r="E180" s="10">
        <v>0.4</v>
      </c>
      <c r="F180" s="8" t="str">
        <f>_xlfn.XLOOKUP(A180,[1]Lookup_APC!$A$2:$A$1000,[1]Lookup_APC!$B$2:$B$1000,"Not Found")</f>
        <v>Orthopedics</v>
      </c>
      <c r="G180" s="8" t="str">
        <f>_xlfn.XLOOKUP(B180,[1]Lookup_Payer!$A$2:$A$100,[1]Lookup_Payer!$B$2:$B$100,"Not Found")</f>
        <v>Commercial</v>
      </c>
      <c r="H180" s="11">
        <f t="shared" si="8"/>
        <v>-2948.2699999999995</v>
      </c>
      <c r="I180" s="11">
        <f t="shared" si="9"/>
        <v>3214.058</v>
      </c>
      <c r="J180" s="12">
        <f t="shared" si="10"/>
        <v>4.8370249973663215</v>
      </c>
      <c r="K180" s="8" t="str">
        <f t="shared" si="11"/>
        <v>Above Benchmark</v>
      </c>
    </row>
    <row r="181" spans="1:11" x14ac:dyDescent="0.4">
      <c r="A181" s="8">
        <v>529</v>
      </c>
      <c r="B181" s="8" t="s">
        <v>13</v>
      </c>
      <c r="C181" s="9">
        <v>2624.3</v>
      </c>
      <c r="D181" s="9">
        <v>1744.71</v>
      </c>
      <c r="E181" s="10">
        <v>0.25</v>
      </c>
      <c r="F181" s="8" t="str">
        <f>_xlfn.XLOOKUP(A181,[1]Lookup_APC!$A$2:$A$1000,[1]Lookup_APC!$B$2:$B$1000,"Not Found")</f>
        <v>Urology</v>
      </c>
      <c r="G181" s="8" t="str">
        <f>_xlfn.XLOOKUP(B181,[1]Lookup_Payer!$A$2:$A$100,[1]Lookup_Payer!$B$2:$B$100,"Not Found")</f>
        <v>Government</v>
      </c>
      <c r="H181" s="11">
        <f t="shared" si="8"/>
        <v>879.59000000000015</v>
      </c>
      <c r="I181" s="11">
        <f t="shared" si="9"/>
        <v>170.12999999999988</v>
      </c>
      <c r="J181" s="12">
        <f t="shared" si="10"/>
        <v>6.4828716229089617E-2</v>
      </c>
      <c r="K181" s="8" t="str">
        <f t="shared" si="11"/>
        <v>Below Benchmark</v>
      </c>
    </row>
    <row r="182" spans="1:11" x14ac:dyDescent="0.4">
      <c r="A182" s="8">
        <v>544</v>
      </c>
      <c r="B182" s="8" t="s">
        <v>15</v>
      </c>
      <c r="C182" s="9">
        <v>3041.79</v>
      </c>
      <c r="D182" s="9">
        <v>1179.6300000000001</v>
      </c>
      <c r="E182" s="10">
        <v>0.25</v>
      </c>
      <c r="F182" s="8" t="str">
        <f>_xlfn.XLOOKUP(A182,[1]Lookup_APC!$A$2:$A$1000,[1]Lookup_APC!$B$2:$B$1000,"Not Found")</f>
        <v>Endocrinology</v>
      </c>
      <c r="G182" s="8" t="str">
        <f>_xlfn.XLOOKUP(B182,[1]Lookup_Payer!$A$2:$A$100,[1]Lookup_Payer!$B$2:$B$100,"Not Found")</f>
        <v>Commercial</v>
      </c>
      <c r="H182" s="11">
        <f t="shared" si="8"/>
        <v>1862.1599999999999</v>
      </c>
      <c r="I182" s="11">
        <f t="shared" si="9"/>
        <v>-645.44399999999973</v>
      </c>
      <c r="J182" s="12">
        <f t="shared" si="10"/>
        <v>-0.21219216316708245</v>
      </c>
      <c r="K182" s="8" t="str">
        <f t="shared" si="11"/>
        <v>Below Benchmark</v>
      </c>
    </row>
    <row r="183" spans="1:11" x14ac:dyDescent="0.4">
      <c r="A183" s="8">
        <v>522</v>
      </c>
      <c r="B183" s="8" t="s">
        <v>12</v>
      </c>
      <c r="C183" s="9">
        <v>795.69</v>
      </c>
      <c r="D183" s="9">
        <v>2410.17</v>
      </c>
      <c r="E183" s="10">
        <v>0.25</v>
      </c>
      <c r="F183" s="8" t="str">
        <f>_xlfn.XLOOKUP(A183,[1]Lookup_APC!$A$2:$A$1000,[1]Lookup_APC!$B$2:$B$1000,"Not Found")</f>
        <v>Neurology</v>
      </c>
      <c r="G183" s="8" t="str">
        <f>_xlfn.XLOOKUP(B183,[1]Lookup_Payer!$A$2:$A$100,[1]Lookup_Payer!$B$2:$B$100,"Not Found")</f>
        <v>Self-Pay</v>
      </c>
      <c r="H183" s="11">
        <f t="shared" si="8"/>
        <v>-1614.48</v>
      </c>
      <c r="I183" s="11">
        <f t="shared" si="9"/>
        <v>1932.7560000000001</v>
      </c>
      <c r="J183" s="12">
        <f t="shared" si="10"/>
        <v>2.4290314067036158</v>
      </c>
      <c r="K183" s="8" t="str">
        <f t="shared" si="11"/>
        <v>Above Benchmark</v>
      </c>
    </row>
    <row r="184" spans="1:11" x14ac:dyDescent="0.4">
      <c r="A184" s="8">
        <v>512</v>
      </c>
      <c r="B184" s="8" t="s">
        <v>16</v>
      </c>
      <c r="C184" s="9">
        <v>3989.87</v>
      </c>
      <c r="D184" s="9">
        <v>3658.22</v>
      </c>
      <c r="E184" s="10">
        <v>0.35</v>
      </c>
      <c r="F184" s="8" t="str">
        <f>_xlfn.XLOOKUP(A184,[1]Lookup_APC!$A$2:$A$1000,[1]Lookup_APC!$B$2:$B$1000,"Not Found")</f>
        <v>Cardiology</v>
      </c>
      <c r="G184" s="8" t="str">
        <f>_xlfn.XLOOKUP(B184,[1]Lookup_Payer!$A$2:$A$100,[1]Lookup_Payer!$B$2:$B$100,"Not Found")</f>
        <v>Commercial</v>
      </c>
      <c r="H184" s="11">
        <f t="shared" si="8"/>
        <v>331.65000000000009</v>
      </c>
      <c r="I184" s="11">
        <f t="shared" si="9"/>
        <v>1264.2979999999998</v>
      </c>
      <c r="J184" s="12">
        <f t="shared" si="10"/>
        <v>0.31687699097965594</v>
      </c>
      <c r="K184" s="8" t="str">
        <f t="shared" si="11"/>
        <v>Below Benchmark</v>
      </c>
    </row>
    <row r="185" spans="1:11" x14ac:dyDescent="0.4">
      <c r="A185" s="8">
        <v>512</v>
      </c>
      <c r="B185" s="8" t="s">
        <v>11</v>
      </c>
      <c r="C185" s="9">
        <v>2539.8000000000002</v>
      </c>
      <c r="D185" s="9">
        <v>921.58</v>
      </c>
      <c r="E185" s="10">
        <v>0.4</v>
      </c>
      <c r="F185" s="8" t="str">
        <f>_xlfn.XLOOKUP(A185,[1]Lookup_APC!$A$2:$A$1000,[1]Lookup_APC!$B$2:$B$1000,"Not Found")</f>
        <v>Cardiology</v>
      </c>
      <c r="G185" s="8" t="str">
        <f>_xlfn.XLOOKUP(B185,[1]Lookup_Payer!$A$2:$A$100,[1]Lookup_Payer!$B$2:$B$100,"Not Found")</f>
        <v>Commercial</v>
      </c>
      <c r="H185" s="11">
        <f t="shared" si="8"/>
        <v>1618.2200000000003</v>
      </c>
      <c r="I185" s="11">
        <f t="shared" si="9"/>
        <v>-602.30000000000007</v>
      </c>
      <c r="J185" s="12">
        <f t="shared" si="10"/>
        <v>-0.23714465705961099</v>
      </c>
      <c r="K185" s="8" t="str">
        <f t="shared" si="11"/>
        <v>Below Benchmark</v>
      </c>
    </row>
    <row r="186" spans="1:11" x14ac:dyDescent="0.4">
      <c r="A186" s="8">
        <v>519</v>
      </c>
      <c r="B186" s="8" t="s">
        <v>11</v>
      </c>
      <c r="C186" s="9">
        <v>2859.76</v>
      </c>
      <c r="D186" s="9">
        <v>2529.5700000000002</v>
      </c>
      <c r="E186" s="10">
        <v>0.35</v>
      </c>
      <c r="F186" s="8" t="str">
        <f>_xlfn.XLOOKUP(A186,[1]Lookup_APC!$A$2:$A$1000,[1]Lookup_APC!$B$2:$B$1000,"Not Found")</f>
        <v>Oncology</v>
      </c>
      <c r="G186" s="8" t="str">
        <f>_xlfn.XLOOKUP(B186,[1]Lookup_Payer!$A$2:$A$100,[1]Lookup_Payer!$B$2:$B$100,"Not Found")</f>
        <v>Commercial</v>
      </c>
      <c r="H186" s="11">
        <f t="shared" si="8"/>
        <v>330.19000000000005</v>
      </c>
      <c r="I186" s="11">
        <f t="shared" si="9"/>
        <v>813.71400000000017</v>
      </c>
      <c r="J186" s="12">
        <f t="shared" si="10"/>
        <v>0.28453926203597507</v>
      </c>
      <c r="K186" s="8" t="str">
        <f t="shared" si="11"/>
        <v>Below Benchmark</v>
      </c>
    </row>
    <row r="187" spans="1:11" x14ac:dyDescent="0.4">
      <c r="A187" s="8">
        <v>516</v>
      </c>
      <c r="B187" s="8" t="s">
        <v>11</v>
      </c>
      <c r="C187" s="9">
        <v>2483.4299999999998</v>
      </c>
      <c r="D187" s="9">
        <v>2563.08</v>
      </c>
      <c r="E187" s="10">
        <v>0.4</v>
      </c>
      <c r="F187" s="8" t="str">
        <f>_xlfn.XLOOKUP(A187,[1]Lookup_APC!$A$2:$A$1000,[1]Lookup_APC!$B$2:$B$1000,"Not Found")</f>
        <v>Orthopedics</v>
      </c>
      <c r="G187" s="8" t="str">
        <f>_xlfn.XLOOKUP(B187,[1]Lookup_Payer!$A$2:$A$100,[1]Lookup_Payer!$B$2:$B$100,"Not Found")</f>
        <v>Commercial</v>
      </c>
      <c r="H187" s="11">
        <f t="shared" si="8"/>
        <v>-79.650000000000091</v>
      </c>
      <c r="I187" s="11">
        <f t="shared" si="9"/>
        <v>1073.0220000000002</v>
      </c>
      <c r="J187" s="12">
        <f t="shared" si="10"/>
        <v>0.43207257704062535</v>
      </c>
      <c r="K187" s="8" t="str">
        <f t="shared" si="11"/>
        <v>Above Benchmark</v>
      </c>
    </row>
    <row r="188" spans="1:11" x14ac:dyDescent="0.4">
      <c r="A188" s="8">
        <v>522</v>
      </c>
      <c r="B188" s="8" t="s">
        <v>14</v>
      </c>
      <c r="C188" s="9">
        <v>2303.4299999999998</v>
      </c>
      <c r="D188" s="9">
        <v>2959.14</v>
      </c>
      <c r="E188" s="10">
        <v>0.4</v>
      </c>
      <c r="F188" s="8" t="str">
        <f>_xlfn.XLOOKUP(A188,[1]Lookup_APC!$A$2:$A$1000,[1]Lookup_APC!$B$2:$B$1000,"Not Found")</f>
        <v>Neurology</v>
      </c>
      <c r="G188" s="8" t="str">
        <f>_xlfn.XLOOKUP(B188,[1]Lookup_Payer!$A$2:$A$100,[1]Lookup_Payer!$B$2:$B$100,"Not Found")</f>
        <v>Government</v>
      </c>
      <c r="H188" s="11">
        <f t="shared" si="8"/>
        <v>-655.71</v>
      </c>
      <c r="I188" s="11">
        <f t="shared" si="9"/>
        <v>1577.0820000000001</v>
      </c>
      <c r="J188" s="12">
        <f t="shared" si="10"/>
        <v>0.68466677954181387</v>
      </c>
      <c r="K188" s="8" t="str">
        <f t="shared" si="11"/>
        <v>Above Benchmark</v>
      </c>
    </row>
    <row r="189" spans="1:11" x14ac:dyDescent="0.4">
      <c r="A189" s="8">
        <v>561</v>
      </c>
      <c r="B189" s="8" t="s">
        <v>13</v>
      </c>
      <c r="C189" s="9">
        <v>3018.38</v>
      </c>
      <c r="D189" s="9">
        <v>613.11</v>
      </c>
      <c r="E189" s="10">
        <v>0.4</v>
      </c>
      <c r="F189" s="8" t="str">
        <f>_xlfn.XLOOKUP(A189,[1]Lookup_APC!$A$2:$A$1000,[1]Lookup_APC!$B$2:$B$1000,"Not Found")</f>
        <v>Ophthalmology</v>
      </c>
      <c r="G189" s="8" t="str">
        <f>_xlfn.XLOOKUP(B189,[1]Lookup_Payer!$A$2:$A$100,[1]Lookup_Payer!$B$2:$B$100,"Not Found")</f>
        <v>Government</v>
      </c>
      <c r="H189" s="11">
        <f t="shared" si="8"/>
        <v>2405.27</v>
      </c>
      <c r="I189" s="11">
        <f t="shared" si="9"/>
        <v>-1197.9180000000001</v>
      </c>
      <c r="J189" s="12">
        <f t="shared" si="10"/>
        <v>-0.39687448233820793</v>
      </c>
      <c r="K189" s="8" t="str">
        <f t="shared" si="11"/>
        <v>Below Benchmark</v>
      </c>
    </row>
    <row r="190" spans="1:11" x14ac:dyDescent="0.4">
      <c r="A190" s="8">
        <v>529</v>
      </c>
      <c r="B190" s="8" t="s">
        <v>14</v>
      </c>
      <c r="C190" s="9">
        <v>1198.58</v>
      </c>
      <c r="D190" s="9">
        <v>2891.72</v>
      </c>
      <c r="E190" s="10">
        <v>0.4</v>
      </c>
      <c r="F190" s="8" t="str">
        <f>_xlfn.XLOOKUP(A190,[1]Lookup_APC!$A$2:$A$1000,[1]Lookup_APC!$B$2:$B$1000,"Not Found")</f>
        <v>Urology</v>
      </c>
      <c r="G190" s="8" t="str">
        <f>_xlfn.XLOOKUP(B190,[1]Lookup_Payer!$A$2:$A$100,[1]Lookup_Payer!$B$2:$B$100,"Not Found")</f>
        <v>Government</v>
      </c>
      <c r="H190" s="11">
        <f t="shared" si="8"/>
        <v>-1693.1399999999999</v>
      </c>
      <c r="I190" s="11">
        <f t="shared" si="9"/>
        <v>2172.5720000000001</v>
      </c>
      <c r="J190" s="12">
        <f t="shared" si="10"/>
        <v>1.8126216022293049</v>
      </c>
      <c r="K190" s="8" t="str">
        <f t="shared" si="11"/>
        <v>Above Benchmark</v>
      </c>
    </row>
    <row r="191" spans="1:11" x14ac:dyDescent="0.4">
      <c r="A191" s="8">
        <v>544</v>
      </c>
      <c r="B191" s="8" t="s">
        <v>13</v>
      </c>
      <c r="C191" s="9">
        <v>1318.68</v>
      </c>
      <c r="D191" s="9">
        <v>3645.23</v>
      </c>
      <c r="E191" s="10">
        <v>0.4</v>
      </c>
      <c r="F191" s="8" t="str">
        <f>_xlfn.XLOOKUP(A191,[1]Lookup_APC!$A$2:$A$1000,[1]Lookup_APC!$B$2:$B$1000,"Not Found")</f>
        <v>Endocrinology</v>
      </c>
      <c r="G191" s="8" t="str">
        <f>_xlfn.XLOOKUP(B191,[1]Lookup_Payer!$A$2:$A$100,[1]Lookup_Payer!$B$2:$B$100,"Not Found")</f>
        <v>Government</v>
      </c>
      <c r="H191" s="11">
        <f t="shared" si="8"/>
        <v>-2326.5500000000002</v>
      </c>
      <c r="I191" s="11">
        <f t="shared" si="9"/>
        <v>2854.0219999999999</v>
      </c>
      <c r="J191" s="12">
        <f t="shared" si="10"/>
        <v>2.1643021809688476</v>
      </c>
      <c r="K191" s="8" t="str">
        <f t="shared" si="11"/>
        <v>Above Benchmark</v>
      </c>
    </row>
    <row r="192" spans="1:11" x14ac:dyDescent="0.4">
      <c r="A192" s="8">
        <v>521</v>
      </c>
      <c r="B192" s="8" t="s">
        <v>14</v>
      </c>
      <c r="C192" s="9">
        <v>4378.04</v>
      </c>
      <c r="D192" s="9">
        <v>800.76</v>
      </c>
      <c r="E192" s="10">
        <v>0.4</v>
      </c>
      <c r="F192" s="8" t="str">
        <f>_xlfn.XLOOKUP(A192,[1]Lookup_APC!$A$2:$A$1000,[1]Lookup_APC!$B$2:$B$1000,"Not Found")</f>
        <v>Radiology</v>
      </c>
      <c r="G192" s="8" t="str">
        <f>_xlfn.XLOOKUP(B192,[1]Lookup_Payer!$A$2:$A$100,[1]Lookup_Payer!$B$2:$B$100,"Not Found")</f>
        <v>Government</v>
      </c>
      <c r="H192" s="11">
        <f t="shared" si="8"/>
        <v>3577.2799999999997</v>
      </c>
      <c r="I192" s="11">
        <f t="shared" si="9"/>
        <v>-1826.0640000000001</v>
      </c>
      <c r="J192" s="12">
        <f t="shared" si="10"/>
        <v>-0.41709623484481645</v>
      </c>
      <c r="K192" s="8" t="str">
        <f t="shared" si="11"/>
        <v>Below Benchmark</v>
      </c>
    </row>
    <row r="193" spans="1:11" x14ac:dyDescent="0.4">
      <c r="A193" s="8">
        <v>544</v>
      </c>
      <c r="B193" s="8" t="s">
        <v>14</v>
      </c>
      <c r="C193" s="9">
        <v>4757.5200000000004</v>
      </c>
      <c r="D193" s="9">
        <v>1026.42</v>
      </c>
      <c r="E193" s="10">
        <v>0.4</v>
      </c>
      <c r="F193" s="8" t="str">
        <f>_xlfn.XLOOKUP(A193,[1]Lookup_APC!$A$2:$A$1000,[1]Lookup_APC!$B$2:$B$1000,"Not Found")</f>
        <v>Endocrinology</v>
      </c>
      <c r="G193" s="8" t="str">
        <f>_xlfn.XLOOKUP(B193,[1]Lookup_Payer!$A$2:$A$100,[1]Lookup_Payer!$B$2:$B$100,"Not Found")</f>
        <v>Government</v>
      </c>
      <c r="H193" s="11">
        <f t="shared" si="8"/>
        <v>3731.1000000000004</v>
      </c>
      <c r="I193" s="11">
        <f t="shared" si="9"/>
        <v>-1828.0920000000001</v>
      </c>
      <c r="J193" s="12">
        <f t="shared" si="10"/>
        <v>-0.38425314029158048</v>
      </c>
      <c r="K193" s="8" t="str">
        <f t="shared" si="11"/>
        <v>Below Benchmark</v>
      </c>
    </row>
    <row r="194" spans="1:11" x14ac:dyDescent="0.4">
      <c r="A194" s="8">
        <v>545</v>
      </c>
      <c r="B194" s="8" t="s">
        <v>12</v>
      </c>
      <c r="C194" s="9">
        <v>2179.89</v>
      </c>
      <c r="D194" s="9">
        <v>3888.44</v>
      </c>
      <c r="E194" s="10">
        <v>0.35</v>
      </c>
      <c r="F194" s="8" t="str">
        <f>_xlfn.XLOOKUP(A194,[1]Lookup_APC!$A$2:$A$1000,[1]Lookup_APC!$B$2:$B$1000,"Not Found")</f>
        <v>Gastroenterology</v>
      </c>
      <c r="G194" s="8" t="str">
        <f>_xlfn.XLOOKUP(B194,[1]Lookup_Payer!$A$2:$A$100,[1]Lookup_Payer!$B$2:$B$100,"Not Found")</f>
        <v>Self-Pay</v>
      </c>
      <c r="H194" s="11">
        <f t="shared" ref="H194:H257" si="12">C194-D194</f>
        <v>-1708.5500000000002</v>
      </c>
      <c r="I194" s="11">
        <f t="shared" ref="I194:I257" si="13">D194-(C194*0.6)</f>
        <v>2580.5060000000003</v>
      </c>
      <c r="J194" s="12">
        <f t="shared" ref="J194:J257" si="14">IFERROR(I194/C194,"")</f>
        <v>1.1837780805453488</v>
      </c>
      <c r="K194" s="8" t="str">
        <f t="shared" ref="K194:K257" si="15">IF(J194&gt;=E194,"Above Benchmark","Below Benchmark")</f>
        <v>Above Benchmark</v>
      </c>
    </row>
    <row r="195" spans="1:11" x14ac:dyDescent="0.4">
      <c r="A195" s="8">
        <v>512</v>
      </c>
      <c r="B195" s="8" t="s">
        <v>15</v>
      </c>
      <c r="C195" s="9">
        <v>1718.35</v>
      </c>
      <c r="D195" s="9">
        <v>805.81</v>
      </c>
      <c r="E195" s="10">
        <v>0.25</v>
      </c>
      <c r="F195" s="8" t="str">
        <f>_xlfn.XLOOKUP(A195,[1]Lookup_APC!$A$2:$A$1000,[1]Lookup_APC!$B$2:$B$1000,"Not Found")</f>
        <v>Cardiology</v>
      </c>
      <c r="G195" s="8" t="str">
        <f>_xlfn.XLOOKUP(B195,[1]Lookup_Payer!$A$2:$A$100,[1]Lookup_Payer!$B$2:$B$100,"Not Found")</f>
        <v>Commercial</v>
      </c>
      <c r="H195" s="11">
        <f t="shared" si="12"/>
        <v>912.54</v>
      </c>
      <c r="I195" s="11">
        <f t="shared" si="13"/>
        <v>-225.20000000000005</v>
      </c>
      <c r="J195" s="12">
        <f t="shared" si="14"/>
        <v>-0.13105595484039925</v>
      </c>
      <c r="K195" s="8" t="str">
        <f t="shared" si="15"/>
        <v>Below Benchmark</v>
      </c>
    </row>
    <row r="196" spans="1:11" x14ac:dyDescent="0.4">
      <c r="A196" s="8">
        <v>529</v>
      </c>
      <c r="B196" s="8" t="s">
        <v>14</v>
      </c>
      <c r="C196" s="9">
        <v>3398</v>
      </c>
      <c r="D196" s="9">
        <v>3432.1</v>
      </c>
      <c r="E196" s="10">
        <v>0.25</v>
      </c>
      <c r="F196" s="8" t="str">
        <f>_xlfn.XLOOKUP(A196,[1]Lookup_APC!$A$2:$A$1000,[1]Lookup_APC!$B$2:$B$1000,"Not Found")</f>
        <v>Urology</v>
      </c>
      <c r="G196" s="8" t="str">
        <f>_xlfn.XLOOKUP(B196,[1]Lookup_Payer!$A$2:$A$100,[1]Lookup_Payer!$B$2:$B$100,"Not Found")</f>
        <v>Government</v>
      </c>
      <c r="H196" s="11">
        <f t="shared" si="12"/>
        <v>-34.099999999999909</v>
      </c>
      <c r="I196" s="11">
        <f t="shared" si="13"/>
        <v>1393.3</v>
      </c>
      <c r="J196" s="12">
        <f t="shared" si="14"/>
        <v>0.41003531489111239</v>
      </c>
      <c r="K196" s="8" t="str">
        <f t="shared" si="15"/>
        <v>Above Benchmark</v>
      </c>
    </row>
    <row r="197" spans="1:11" x14ac:dyDescent="0.4">
      <c r="A197" s="8">
        <v>545</v>
      </c>
      <c r="B197" s="8" t="s">
        <v>12</v>
      </c>
      <c r="C197" s="9">
        <v>2339.3000000000002</v>
      </c>
      <c r="D197" s="9">
        <v>2019.88</v>
      </c>
      <c r="E197" s="10">
        <v>0.35</v>
      </c>
      <c r="F197" s="8" t="str">
        <f>_xlfn.XLOOKUP(A197,[1]Lookup_APC!$A$2:$A$1000,[1]Lookup_APC!$B$2:$B$1000,"Not Found")</f>
        <v>Gastroenterology</v>
      </c>
      <c r="G197" s="8" t="str">
        <f>_xlfn.XLOOKUP(B197,[1]Lookup_Payer!$A$2:$A$100,[1]Lookup_Payer!$B$2:$B$100,"Not Found")</f>
        <v>Self-Pay</v>
      </c>
      <c r="H197" s="11">
        <f t="shared" si="12"/>
        <v>319.42000000000007</v>
      </c>
      <c r="I197" s="11">
        <f t="shared" si="13"/>
        <v>616.29999999999995</v>
      </c>
      <c r="J197" s="12">
        <f t="shared" si="14"/>
        <v>0.26345487966485698</v>
      </c>
      <c r="K197" s="8" t="str">
        <f t="shared" si="15"/>
        <v>Below Benchmark</v>
      </c>
    </row>
    <row r="198" spans="1:11" x14ac:dyDescent="0.4">
      <c r="A198" s="8">
        <v>522</v>
      </c>
      <c r="B198" s="8" t="s">
        <v>17</v>
      </c>
      <c r="C198" s="9">
        <v>614.24</v>
      </c>
      <c r="D198" s="9">
        <v>1064.2</v>
      </c>
      <c r="E198" s="10">
        <v>0.35</v>
      </c>
      <c r="F198" s="8" t="str">
        <f>_xlfn.XLOOKUP(A198,[1]Lookup_APC!$A$2:$A$1000,[1]Lookup_APC!$B$2:$B$1000,"Not Found")</f>
        <v>Neurology</v>
      </c>
      <c r="G198" s="8" t="str">
        <f>_xlfn.XLOOKUP(B198,[1]Lookup_Payer!$A$2:$A$100,[1]Lookup_Payer!$B$2:$B$100,"Not Found")</f>
        <v>Commercial</v>
      </c>
      <c r="H198" s="11">
        <f t="shared" si="12"/>
        <v>-449.96000000000004</v>
      </c>
      <c r="I198" s="11">
        <f t="shared" si="13"/>
        <v>695.65600000000006</v>
      </c>
      <c r="J198" s="12">
        <f t="shared" si="14"/>
        <v>1.1325475384214641</v>
      </c>
      <c r="K198" s="8" t="str">
        <f t="shared" si="15"/>
        <v>Above Benchmark</v>
      </c>
    </row>
    <row r="199" spans="1:11" x14ac:dyDescent="0.4">
      <c r="A199" s="8">
        <v>521</v>
      </c>
      <c r="B199" s="8" t="s">
        <v>15</v>
      </c>
      <c r="C199" s="9">
        <v>1202.69</v>
      </c>
      <c r="D199" s="9">
        <v>3495.92</v>
      </c>
      <c r="E199" s="10">
        <v>0.35</v>
      </c>
      <c r="F199" s="8" t="str">
        <f>_xlfn.XLOOKUP(A199,[1]Lookup_APC!$A$2:$A$1000,[1]Lookup_APC!$B$2:$B$1000,"Not Found")</f>
        <v>Radiology</v>
      </c>
      <c r="G199" s="8" t="str">
        <f>_xlfn.XLOOKUP(B199,[1]Lookup_Payer!$A$2:$A$100,[1]Lookup_Payer!$B$2:$B$100,"Not Found")</f>
        <v>Commercial</v>
      </c>
      <c r="H199" s="11">
        <f t="shared" si="12"/>
        <v>-2293.23</v>
      </c>
      <c r="I199" s="11">
        <f t="shared" si="13"/>
        <v>2774.306</v>
      </c>
      <c r="J199" s="12">
        <f t="shared" si="14"/>
        <v>2.3067507005130166</v>
      </c>
      <c r="K199" s="8" t="str">
        <f t="shared" si="15"/>
        <v>Above Benchmark</v>
      </c>
    </row>
    <row r="200" spans="1:11" x14ac:dyDescent="0.4">
      <c r="A200" s="8">
        <v>516</v>
      </c>
      <c r="B200" s="8" t="s">
        <v>14</v>
      </c>
      <c r="C200" s="9">
        <v>3721.88</v>
      </c>
      <c r="D200" s="9">
        <v>1836.69</v>
      </c>
      <c r="E200" s="10">
        <v>0.35</v>
      </c>
      <c r="F200" s="8" t="str">
        <f>_xlfn.XLOOKUP(A200,[1]Lookup_APC!$A$2:$A$1000,[1]Lookup_APC!$B$2:$B$1000,"Not Found")</f>
        <v>Orthopedics</v>
      </c>
      <c r="G200" s="8" t="str">
        <f>_xlfn.XLOOKUP(B200,[1]Lookup_Payer!$A$2:$A$100,[1]Lookup_Payer!$B$2:$B$100,"Not Found")</f>
        <v>Government</v>
      </c>
      <c r="H200" s="11">
        <f t="shared" si="12"/>
        <v>1885.19</v>
      </c>
      <c r="I200" s="11">
        <f t="shared" si="13"/>
        <v>-396.4380000000001</v>
      </c>
      <c r="J200" s="12">
        <f t="shared" si="14"/>
        <v>-0.10651552441239376</v>
      </c>
      <c r="K200" s="8" t="str">
        <f t="shared" si="15"/>
        <v>Below Benchmark</v>
      </c>
    </row>
    <row r="201" spans="1:11" x14ac:dyDescent="0.4">
      <c r="A201" s="8">
        <v>529</v>
      </c>
      <c r="B201" s="8" t="s">
        <v>16</v>
      </c>
      <c r="C201" s="9">
        <v>3465.16</v>
      </c>
      <c r="D201" s="9">
        <v>2107.79</v>
      </c>
      <c r="E201" s="10">
        <v>0.4</v>
      </c>
      <c r="F201" s="8" t="str">
        <f>_xlfn.XLOOKUP(A201,[1]Lookup_APC!$A$2:$A$1000,[1]Lookup_APC!$B$2:$B$1000,"Not Found")</f>
        <v>Urology</v>
      </c>
      <c r="G201" s="8" t="str">
        <f>_xlfn.XLOOKUP(B201,[1]Lookup_Payer!$A$2:$A$100,[1]Lookup_Payer!$B$2:$B$100,"Not Found")</f>
        <v>Commercial</v>
      </c>
      <c r="H201" s="11">
        <f t="shared" si="12"/>
        <v>1357.37</v>
      </c>
      <c r="I201" s="11">
        <f t="shared" si="13"/>
        <v>28.69399999999996</v>
      </c>
      <c r="J201" s="12">
        <f t="shared" si="14"/>
        <v>8.2807143104503007E-3</v>
      </c>
      <c r="K201" s="8" t="str">
        <f t="shared" si="15"/>
        <v>Below Benchmark</v>
      </c>
    </row>
    <row r="202" spans="1:11" x14ac:dyDescent="0.4">
      <c r="A202" s="8">
        <v>529</v>
      </c>
      <c r="B202" s="8" t="s">
        <v>11</v>
      </c>
      <c r="C202" s="9">
        <v>621.92999999999995</v>
      </c>
      <c r="D202" s="9">
        <v>1501.01</v>
      </c>
      <c r="E202" s="10">
        <v>0.25</v>
      </c>
      <c r="F202" s="8" t="str">
        <f>_xlfn.XLOOKUP(A202,[1]Lookup_APC!$A$2:$A$1000,[1]Lookup_APC!$B$2:$B$1000,"Not Found")</f>
        <v>Urology</v>
      </c>
      <c r="G202" s="8" t="str">
        <f>_xlfn.XLOOKUP(B202,[1]Lookup_Payer!$A$2:$A$100,[1]Lookup_Payer!$B$2:$B$100,"Not Found")</f>
        <v>Commercial</v>
      </c>
      <c r="H202" s="11">
        <f t="shared" si="12"/>
        <v>-879.08</v>
      </c>
      <c r="I202" s="11">
        <f t="shared" si="13"/>
        <v>1127.8520000000001</v>
      </c>
      <c r="J202" s="12">
        <f t="shared" si="14"/>
        <v>1.8134709694017015</v>
      </c>
      <c r="K202" s="8" t="str">
        <f t="shared" si="15"/>
        <v>Above Benchmark</v>
      </c>
    </row>
    <row r="203" spans="1:11" x14ac:dyDescent="0.4">
      <c r="A203" s="8">
        <v>512</v>
      </c>
      <c r="B203" s="8" t="s">
        <v>17</v>
      </c>
      <c r="C203" s="9">
        <v>1498.87</v>
      </c>
      <c r="D203" s="9">
        <v>2412.5100000000002</v>
      </c>
      <c r="E203" s="10">
        <v>0.4</v>
      </c>
      <c r="F203" s="8" t="str">
        <f>_xlfn.XLOOKUP(A203,[1]Lookup_APC!$A$2:$A$1000,[1]Lookup_APC!$B$2:$B$1000,"Not Found")</f>
        <v>Cardiology</v>
      </c>
      <c r="G203" s="8" t="str">
        <f>_xlfn.XLOOKUP(B203,[1]Lookup_Payer!$A$2:$A$100,[1]Lookup_Payer!$B$2:$B$100,"Not Found")</f>
        <v>Commercial</v>
      </c>
      <c r="H203" s="11">
        <f t="shared" si="12"/>
        <v>-913.64000000000033</v>
      </c>
      <c r="I203" s="11">
        <f t="shared" si="13"/>
        <v>1513.1880000000003</v>
      </c>
      <c r="J203" s="12">
        <f t="shared" si="14"/>
        <v>1.009552529572278</v>
      </c>
      <c r="K203" s="8" t="str">
        <f t="shared" si="15"/>
        <v>Above Benchmark</v>
      </c>
    </row>
    <row r="204" spans="1:11" x14ac:dyDescent="0.4">
      <c r="A204" s="8">
        <v>552</v>
      </c>
      <c r="B204" s="8" t="s">
        <v>17</v>
      </c>
      <c r="C204" s="9">
        <v>1539.84</v>
      </c>
      <c r="D204" s="9">
        <v>737.74</v>
      </c>
      <c r="E204" s="10">
        <v>0.25</v>
      </c>
      <c r="F204" s="8" t="str">
        <f>_xlfn.XLOOKUP(A204,[1]Lookup_APC!$A$2:$A$1000,[1]Lookup_APC!$B$2:$B$1000,"Not Found")</f>
        <v>Dermatology</v>
      </c>
      <c r="G204" s="8" t="str">
        <f>_xlfn.XLOOKUP(B204,[1]Lookup_Payer!$A$2:$A$100,[1]Lookup_Payer!$B$2:$B$100,"Not Found")</f>
        <v>Commercial</v>
      </c>
      <c r="H204" s="11">
        <f t="shared" si="12"/>
        <v>802.09999999999991</v>
      </c>
      <c r="I204" s="11">
        <f t="shared" si="13"/>
        <v>-186.16399999999987</v>
      </c>
      <c r="J204" s="12">
        <f t="shared" si="14"/>
        <v>-0.12089827514546958</v>
      </c>
      <c r="K204" s="8" t="str">
        <f t="shared" si="15"/>
        <v>Below Benchmark</v>
      </c>
    </row>
    <row r="205" spans="1:11" x14ac:dyDescent="0.4">
      <c r="A205" s="8">
        <v>529</v>
      </c>
      <c r="B205" s="8" t="s">
        <v>12</v>
      </c>
      <c r="C205" s="9">
        <v>3523.52</v>
      </c>
      <c r="D205" s="9">
        <v>1625.22</v>
      </c>
      <c r="E205" s="10">
        <v>0.25</v>
      </c>
      <c r="F205" s="8" t="str">
        <f>_xlfn.XLOOKUP(A205,[1]Lookup_APC!$A$2:$A$1000,[1]Lookup_APC!$B$2:$B$1000,"Not Found")</f>
        <v>Urology</v>
      </c>
      <c r="G205" s="8" t="str">
        <f>_xlfn.XLOOKUP(B205,[1]Lookup_Payer!$A$2:$A$100,[1]Lookup_Payer!$B$2:$B$100,"Not Found")</f>
        <v>Self-Pay</v>
      </c>
      <c r="H205" s="11">
        <f t="shared" si="12"/>
        <v>1898.3</v>
      </c>
      <c r="I205" s="11">
        <f t="shared" si="13"/>
        <v>-488.89200000000005</v>
      </c>
      <c r="J205" s="12">
        <f t="shared" si="14"/>
        <v>-0.13875102170556716</v>
      </c>
      <c r="K205" s="8" t="str">
        <f t="shared" si="15"/>
        <v>Below Benchmark</v>
      </c>
    </row>
    <row r="206" spans="1:11" x14ac:dyDescent="0.4">
      <c r="A206" s="8">
        <v>519</v>
      </c>
      <c r="B206" s="8" t="s">
        <v>17</v>
      </c>
      <c r="C206" s="9">
        <v>588.70000000000005</v>
      </c>
      <c r="D206" s="9">
        <v>3880.71</v>
      </c>
      <c r="E206" s="10">
        <v>0.35</v>
      </c>
      <c r="F206" s="8" t="str">
        <f>_xlfn.XLOOKUP(A206,[1]Lookup_APC!$A$2:$A$1000,[1]Lookup_APC!$B$2:$B$1000,"Not Found")</f>
        <v>Oncology</v>
      </c>
      <c r="G206" s="8" t="str">
        <f>_xlfn.XLOOKUP(B206,[1]Lookup_Payer!$A$2:$A$100,[1]Lookup_Payer!$B$2:$B$100,"Not Found")</f>
        <v>Commercial</v>
      </c>
      <c r="H206" s="11">
        <f t="shared" si="12"/>
        <v>-3292.01</v>
      </c>
      <c r="I206" s="11">
        <f t="shared" si="13"/>
        <v>3527.49</v>
      </c>
      <c r="J206" s="12">
        <f t="shared" si="14"/>
        <v>5.9919993205367748</v>
      </c>
      <c r="K206" s="8" t="str">
        <f t="shared" si="15"/>
        <v>Above Benchmark</v>
      </c>
    </row>
    <row r="207" spans="1:11" x14ac:dyDescent="0.4">
      <c r="A207" s="8">
        <v>521</v>
      </c>
      <c r="B207" s="8" t="s">
        <v>15</v>
      </c>
      <c r="C207" s="9">
        <v>968.49</v>
      </c>
      <c r="D207" s="9">
        <v>1106.72</v>
      </c>
      <c r="E207" s="10">
        <v>0.4</v>
      </c>
      <c r="F207" s="8" t="str">
        <f>_xlfn.XLOOKUP(A207,[1]Lookup_APC!$A$2:$A$1000,[1]Lookup_APC!$B$2:$B$1000,"Not Found")</f>
        <v>Radiology</v>
      </c>
      <c r="G207" s="8" t="str">
        <f>_xlfn.XLOOKUP(B207,[1]Lookup_Payer!$A$2:$A$100,[1]Lookup_Payer!$B$2:$B$100,"Not Found")</f>
        <v>Commercial</v>
      </c>
      <c r="H207" s="11">
        <f t="shared" si="12"/>
        <v>-138.23000000000002</v>
      </c>
      <c r="I207" s="11">
        <f t="shared" si="13"/>
        <v>525.62600000000009</v>
      </c>
      <c r="J207" s="12">
        <f t="shared" si="14"/>
        <v>0.54272733843405718</v>
      </c>
      <c r="K207" s="8" t="str">
        <f t="shared" si="15"/>
        <v>Above Benchmark</v>
      </c>
    </row>
    <row r="208" spans="1:11" x14ac:dyDescent="0.4">
      <c r="A208" s="8">
        <v>521</v>
      </c>
      <c r="B208" s="8" t="s">
        <v>14</v>
      </c>
      <c r="C208" s="9">
        <v>4099.62</v>
      </c>
      <c r="D208" s="9">
        <v>2661.27</v>
      </c>
      <c r="E208" s="10">
        <v>0.35</v>
      </c>
      <c r="F208" s="8" t="str">
        <f>_xlfn.XLOOKUP(A208,[1]Lookup_APC!$A$2:$A$1000,[1]Lookup_APC!$B$2:$B$1000,"Not Found")</f>
        <v>Radiology</v>
      </c>
      <c r="G208" s="8" t="str">
        <f>_xlfn.XLOOKUP(B208,[1]Lookup_Payer!$A$2:$A$100,[1]Lookup_Payer!$B$2:$B$100,"Not Found")</f>
        <v>Government</v>
      </c>
      <c r="H208" s="11">
        <f t="shared" si="12"/>
        <v>1438.35</v>
      </c>
      <c r="I208" s="11">
        <f t="shared" si="13"/>
        <v>201.49800000000005</v>
      </c>
      <c r="J208" s="12">
        <f t="shared" si="14"/>
        <v>4.9150409062303349E-2</v>
      </c>
      <c r="K208" s="8" t="str">
        <f t="shared" si="15"/>
        <v>Below Benchmark</v>
      </c>
    </row>
    <row r="209" spans="1:11" x14ac:dyDescent="0.4">
      <c r="A209" s="8">
        <v>519</v>
      </c>
      <c r="B209" s="8" t="s">
        <v>14</v>
      </c>
      <c r="C209" s="9">
        <v>1303.45</v>
      </c>
      <c r="D209" s="9">
        <v>1368.24</v>
      </c>
      <c r="E209" s="10">
        <v>0.4</v>
      </c>
      <c r="F209" s="8" t="str">
        <f>_xlfn.XLOOKUP(A209,[1]Lookup_APC!$A$2:$A$1000,[1]Lookup_APC!$B$2:$B$1000,"Not Found")</f>
        <v>Oncology</v>
      </c>
      <c r="G209" s="8" t="str">
        <f>_xlfn.XLOOKUP(B209,[1]Lookup_Payer!$A$2:$A$100,[1]Lookup_Payer!$B$2:$B$100,"Not Found")</f>
        <v>Government</v>
      </c>
      <c r="H209" s="11">
        <f t="shared" si="12"/>
        <v>-64.789999999999964</v>
      </c>
      <c r="I209" s="11">
        <f t="shared" si="13"/>
        <v>586.16999999999996</v>
      </c>
      <c r="J209" s="12">
        <f t="shared" si="14"/>
        <v>0.4497065480072116</v>
      </c>
      <c r="K209" s="8" t="str">
        <f t="shared" si="15"/>
        <v>Above Benchmark</v>
      </c>
    </row>
    <row r="210" spans="1:11" x14ac:dyDescent="0.4">
      <c r="A210" s="8">
        <v>561</v>
      </c>
      <c r="B210" s="8" t="s">
        <v>16</v>
      </c>
      <c r="C210" s="9">
        <v>3437.36</v>
      </c>
      <c r="D210" s="9">
        <v>3116.55</v>
      </c>
      <c r="E210" s="10">
        <v>0.25</v>
      </c>
      <c r="F210" s="8" t="str">
        <f>_xlfn.XLOOKUP(A210,[1]Lookup_APC!$A$2:$A$1000,[1]Lookup_APC!$B$2:$B$1000,"Not Found")</f>
        <v>Ophthalmology</v>
      </c>
      <c r="G210" s="8" t="str">
        <f>_xlfn.XLOOKUP(B210,[1]Lookup_Payer!$A$2:$A$100,[1]Lookup_Payer!$B$2:$B$100,"Not Found")</f>
        <v>Commercial</v>
      </c>
      <c r="H210" s="11">
        <f t="shared" si="12"/>
        <v>320.80999999999995</v>
      </c>
      <c r="I210" s="11">
        <f t="shared" si="13"/>
        <v>1054.134</v>
      </c>
      <c r="J210" s="12">
        <f t="shared" si="14"/>
        <v>0.30666965345497704</v>
      </c>
      <c r="K210" s="8" t="str">
        <f t="shared" si="15"/>
        <v>Above Benchmark</v>
      </c>
    </row>
    <row r="211" spans="1:11" x14ac:dyDescent="0.4">
      <c r="A211" s="8">
        <v>519</v>
      </c>
      <c r="B211" s="8" t="s">
        <v>11</v>
      </c>
      <c r="C211" s="9">
        <v>1571.82</v>
      </c>
      <c r="D211" s="9">
        <v>610.41</v>
      </c>
      <c r="E211" s="10">
        <v>0.35</v>
      </c>
      <c r="F211" s="8" t="str">
        <f>_xlfn.XLOOKUP(A211,[1]Lookup_APC!$A$2:$A$1000,[1]Lookup_APC!$B$2:$B$1000,"Not Found")</f>
        <v>Oncology</v>
      </c>
      <c r="G211" s="8" t="str">
        <f>_xlfn.XLOOKUP(B211,[1]Lookup_Payer!$A$2:$A$100,[1]Lookup_Payer!$B$2:$B$100,"Not Found")</f>
        <v>Commercial</v>
      </c>
      <c r="H211" s="11">
        <f t="shared" si="12"/>
        <v>961.41</v>
      </c>
      <c r="I211" s="11">
        <f t="shared" si="13"/>
        <v>-332.6819999999999</v>
      </c>
      <c r="J211" s="12">
        <f t="shared" si="14"/>
        <v>-0.21165400618391414</v>
      </c>
      <c r="K211" s="8" t="str">
        <f t="shared" si="15"/>
        <v>Below Benchmark</v>
      </c>
    </row>
    <row r="212" spans="1:11" x14ac:dyDescent="0.4">
      <c r="A212" s="8">
        <v>519</v>
      </c>
      <c r="B212" s="8" t="s">
        <v>12</v>
      </c>
      <c r="C212" s="9">
        <v>947.49</v>
      </c>
      <c r="D212" s="9">
        <v>3882.3</v>
      </c>
      <c r="E212" s="10">
        <v>0.35</v>
      </c>
      <c r="F212" s="8" t="str">
        <f>_xlfn.XLOOKUP(A212,[1]Lookup_APC!$A$2:$A$1000,[1]Lookup_APC!$B$2:$B$1000,"Not Found")</f>
        <v>Oncology</v>
      </c>
      <c r="G212" s="8" t="str">
        <f>_xlfn.XLOOKUP(B212,[1]Lookup_Payer!$A$2:$A$100,[1]Lookup_Payer!$B$2:$B$100,"Not Found")</f>
        <v>Self-Pay</v>
      </c>
      <c r="H212" s="11">
        <f t="shared" si="12"/>
        <v>-2934.8100000000004</v>
      </c>
      <c r="I212" s="11">
        <f t="shared" si="13"/>
        <v>3313.806</v>
      </c>
      <c r="J212" s="12">
        <f t="shared" si="14"/>
        <v>3.4974574929550708</v>
      </c>
      <c r="K212" s="8" t="str">
        <f t="shared" si="15"/>
        <v>Above Benchmark</v>
      </c>
    </row>
    <row r="213" spans="1:11" x14ac:dyDescent="0.4">
      <c r="A213" s="8">
        <v>521</v>
      </c>
      <c r="B213" s="8" t="s">
        <v>11</v>
      </c>
      <c r="C213" s="9">
        <v>1594.27</v>
      </c>
      <c r="D213" s="9">
        <v>1869.78</v>
      </c>
      <c r="E213" s="10">
        <v>0.25</v>
      </c>
      <c r="F213" s="8" t="str">
        <f>_xlfn.XLOOKUP(A213,[1]Lookup_APC!$A$2:$A$1000,[1]Lookup_APC!$B$2:$B$1000,"Not Found")</f>
        <v>Radiology</v>
      </c>
      <c r="G213" s="8" t="str">
        <f>_xlfn.XLOOKUP(B213,[1]Lookup_Payer!$A$2:$A$100,[1]Lookup_Payer!$B$2:$B$100,"Not Found")</f>
        <v>Commercial</v>
      </c>
      <c r="H213" s="11">
        <f t="shared" si="12"/>
        <v>-275.51</v>
      </c>
      <c r="I213" s="11">
        <f t="shared" si="13"/>
        <v>913.21800000000007</v>
      </c>
      <c r="J213" s="12">
        <f t="shared" si="14"/>
        <v>0.57281263524998904</v>
      </c>
      <c r="K213" s="8" t="str">
        <f t="shared" si="15"/>
        <v>Above Benchmark</v>
      </c>
    </row>
    <row r="214" spans="1:11" x14ac:dyDescent="0.4">
      <c r="A214" s="8">
        <v>544</v>
      </c>
      <c r="B214" s="8" t="s">
        <v>17</v>
      </c>
      <c r="C214" s="9">
        <v>3750.2</v>
      </c>
      <c r="D214" s="9">
        <v>1020.6</v>
      </c>
      <c r="E214" s="10">
        <v>0.25</v>
      </c>
      <c r="F214" s="8" t="str">
        <f>_xlfn.XLOOKUP(A214,[1]Lookup_APC!$A$2:$A$1000,[1]Lookup_APC!$B$2:$B$1000,"Not Found")</f>
        <v>Endocrinology</v>
      </c>
      <c r="G214" s="8" t="str">
        <f>_xlfn.XLOOKUP(B214,[1]Lookup_Payer!$A$2:$A$100,[1]Lookup_Payer!$B$2:$B$100,"Not Found")</f>
        <v>Commercial</v>
      </c>
      <c r="H214" s="11">
        <f t="shared" si="12"/>
        <v>2729.6</v>
      </c>
      <c r="I214" s="11">
        <f t="shared" si="13"/>
        <v>-1229.52</v>
      </c>
      <c r="J214" s="12">
        <f t="shared" si="14"/>
        <v>-0.3278545144258973</v>
      </c>
      <c r="K214" s="8" t="str">
        <f t="shared" si="15"/>
        <v>Below Benchmark</v>
      </c>
    </row>
    <row r="215" spans="1:11" x14ac:dyDescent="0.4">
      <c r="A215" s="8">
        <v>521</v>
      </c>
      <c r="B215" s="8" t="s">
        <v>16</v>
      </c>
      <c r="C215" s="9">
        <v>4350.63</v>
      </c>
      <c r="D215" s="9">
        <v>386.64</v>
      </c>
      <c r="E215" s="10">
        <v>0.25</v>
      </c>
      <c r="F215" s="8" t="str">
        <f>_xlfn.XLOOKUP(A215,[1]Lookup_APC!$A$2:$A$1000,[1]Lookup_APC!$B$2:$B$1000,"Not Found")</f>
        <v>Radiology</v>
      </c>
      <c r="G215" s="8" t="str">
        <f>_xlfn.XLOOKUP(B215,[1]Lookup_Payer!$A$2:$A$100,[1]Lookup_Payer!$B$2:$B$100,"Not Found")</f>
        <v>Commercial</v>
      </c>
      <c r="H215" s="11">
        <f t="shared" si="12"/>
        <v>3963.9900000000002</v>
      </c>
      <c r="I215" s="11">
        <f t="shared" si="13"/>
        <v>-2223.7380000000003</v>
      </c>
      <c r="J215" s="12">
        <f t="shared" si="14"/>
        <v>-0.5111301121906483</v>
      </c>
      <c r="K215" s="8" t="str">
        <f t="shared" si="15"/>
        <v>Below Benchmark</v>
      </c>
    </row>
    <row r="216" spans="1:11" x14ac:dyDescent="0.4">
      <c r="A216" s="8">
        <v>552</v>
      </c>
      <c r="B216" s="8" t="s">
        <v>11</v>
      </c>
      <c r="C216" s="9">
        <v>4235.99</v>
      </c>
      <c r="D216" s="9">
        <v>762.06</v>
      </c>
      <c r="E216" s="10">
        <v>0.35</v>
      </c>
      <c r="F216" s="8" t="str">
        <f>_xlfn.XLOOKUP(A216,[1]Lookup_APC!$A$2:$A$1000,[1]Lookup_APC!$B$2:$B$1000,"Not Found")</f>
        <v>Dermatology</v>
      </c>
      <c r="G216" s="8" t="str">
        <f>_xlfn.XLOOKUP(B216,[1]Lookup_Payer!$A$2:$A$100,[1]Lookup_Payer!$B$2:$B$100,"Not Found")</f>
        <v>Commercial</v>
      </c>
      <c r="H216" s="11">
        <f t="shared" si="12"/>
        <v>3473.93</v>
      </c>
      <c r="I216" s="11">
        <f t="shared" si="13"/>
        <v>-1779.5339999999997</v>
      </c>
      <c r="J216" s="12">
        <f t="shared" si="14"/>
        <v>-0.42009872544552745</v>
      </c>
      <c r="K216" s="8" t="str">
        <f t="shared" si="15"/>
        <v>Below Benchmark</v>
      </c>
    </row>
    <row r="217" spans="1:11" x14ac:dyDescent="0.4">
      <c r="A217" s="8">
        <v>512</v>
      </c>
      <c r="B217" s="8" t="s">
        <v>15</v>
      </c>
      <c r="C217" s="9">
        <v>2287.33</v>
      </c>
      <c r="D217" s="9">
        <v>2127.12</v>
      </c>
      <c r="E217" s="10">
        <v>0.4</v>
      </c>
      <c r="F217" s="8" t="str">
        <f>_xlfn.XLOOKUP(A217,[1]Lookup_APC!$A$2:$A$1000,[1]Lookup_APC!$B$2:$B$1000,"Not Found")</f>
        <v>Cardiology</v>
      </c>
      <c r="G217" s="8" t="str">
        <f>_xlfn.XLOOKUP(B217,[1]Lookup_Payer!$A$2:$A$100,[1]Lookup_Payer!$B$2:$B$100,"Not Found")</f>
        <v>Commercial</v>
      </c>
      <c r="H217" s="11">
        <f t="shared" si="12"/>
        <v>160.21000000000004</v>
      </c>
      <c r="I217" s="11">
        <f t="shared" si="13"/>
        <v>754.72199999999998</v>
      </c>
      <c r="J217" s="12">
        <f t="shared" si="14"/>
        <v>0.32995763619591401</v>
      </c>
      <c r="K217" s="8" t="str">
        <f t="shared" si="15"/>
        <v>Below Benchmark</v>
      </c>
    </row>
    <row r="218" spans="1:11" x14ac:dyDescent="0.4">
      <c r="A218" s="8">
        <v>545</v>
      </c>
      <c r="B218" s="8" t="s">
        <v>14</v>
      </c>
      <c r="C218" s="9">
        <v>3506.38</v>
      </c>
      <c r="D218" s="9">
        <v>1414.31</v>
      </c>
      <c r="E218" s="10">
        <v>0.35</v>
      </c>
      <c r="F218" s="8" t="str">
        <f>_xlfn.XLOOKUP(A218,[1]Lookup_APC!$A$2:$A$1000,[1]Lookup_APC!$B$2:$B$1000,"Not Found")</f>
        <v>Gastroenterology</v>
      </c>
      <c r="G218" s="8" t="str">
        <f>_xlfn.XLOOKUP(B218,[1]Lookup_Payer!$A$2:$A$100,[1]Lookup_Payer!$B$2:$B$100,"Not Found")</f>
        <v>Government</v>
      </c>
      <c r="H218" s="11">
        <f t="shared" si="12"/>
        <v>2092.0700000000002</v>
      </c>
      <c r="I218" s="11">
        <f t="shared" si="13"/>
        <v>-689.51800000000003</v>
      </c>
      <c r="J218" s="12">
        <f t="shared" si="14"/>
        <v>-0.19664668404451316</v>
      </c>
      <c r="K218" s="8" t="str">
        <f t="shared" si="15"/>
        <v>Below Benchmark</v>
      </c>
    </row>
    <row r="219" spans="1:11" x14ac:dyDescent="0.4">
      <c r="A219" s="8">
        <v>544</v>
      </c>
      <c r="B219" s="8" t="s">
        <v>17</v>
      </c>
      <c r="C219" s="9">
        <v>1422.43</v>
      </c>
      <c r="D219" s="9">
        <v>3332.65</v>
      </c>
      <c r="E219" s="10">
        <v>0.4</v>
      </c>
      <c r="F219" s="8" t="str">
        <f>_xlfn.XLOOKUP(A219,[1]Lookup_APC!$A$2:$A$1000,[1]Lookup_APC!$B$2:$B$1000,"Not Found")</f>
        <v>Endocrinology</v>
      </c>
      <c r="G219" s="8" t="str">
        <f>_xlfn.XLOOKUP(B219,[1]Lookup_Payer!$A$2:$A$100,[1]Lookup_Payer!$B$2:$B$100,"Not Found")</f>
        <v>Commercial</v>
      </c>
      <c r="H219" s="11">
        <f t="shared" si="12"/>
        <v>-1910.22</v>
      </c>
      <c r="I219" s="11">
        <f t="shared" si="13"/>
        <v>2479.192</v>
      </c>
      <c r="J219" s="12">
        <f t="shared" si="14"/>
        <v>1.7429272442229142</v>
      </c>
      <c r="K219" s="8" t="str">
        <f t="shared" si="15"/>
        <v>Above Benchmark</v>
      </c>
    </row>
    <row r="220" spans="1:11" x14ac:dyDescent="0.4">
      <c r="A220" s="8">
        <v>516</v>
      </c>
      <c r="B220" s="8" t="s">
        <v>16</v>
      </c>
      <c r="C220" s="9">
        <v>1819.16</v>
      </c>
      <c r="D220" s="9">
        <v>1780.46</v>
      </c>
      <c r="E220" s="10">
        <v>0.35</v>
      </c>
      <c r="F220" s="8" t="str">
        <f>_xlfn.XLOOKUP(A220,[1]Lookup_APC!$A$2:$A$1000,[1]Lookup_APC!$B$2:$B$1000,"Not Found")</f>
        <v>Orthopedics</v>
      </c>
      <c r="G220" s="8" t="str">
        <f>_xlfn.XLOOKUP(B220,[1]Lookup_Payer!$A$2:$A$100,[1]Lookup_Payer!$B$2:$B$100,"Not Found")</f>
        <v>Commercial</v>
      </c>
      <c r="H220" s="11">
        <f t="shared" si="12"/>
        <v>38.700000000000045</v>
      </c>
      <c r="I220" s="11">
        <f t="shared" si="13"/>
        <v>688.96399999999994</v>
      </c>
      <c r="J220" s="12">
        <f t="shared" si="14"/>
        <v>0.37872644517249715</v>
      </c>
      <c r="K220" s="8" t="str">
        <f t="shared" si="15"/>
        <v>Above Benchmark</v>
      </c>
    </row>
    <row r="221" spans="1:11" x14ac:dyDescent="0.4">
      <c r="A221" s="8">
        <v>545</v>
      </c>
      <c r="B221" s="8" t="s">
        <v>11</v>
      </c>
      <c r="C221" s="9">
        <v>4533.51</v>
      </c>
      <c r="D221" s="9">
        <v>1069.99</v>
      </c>
      <c r="E221" s="10">
        <v>0.35</v>
      </c>
      <c r="F221" s="8" t="str">
        <f>_xlfn.XLOOKUP(A221,[1]Lookup_APC!$A$2:$A$1000,[1]Lookup_APC!$B$2:$B$1000,"Not Found")</f>
        <v>Gastroenterology</v>
      </c>
      <c r="G221" s="8" t="str">
        <f>_xlfn.XLOOKUP(B221,[1]Lookup_Payer!$A$2:$A$100,[1]Lookup_Payer!$B$2:$B$100,"Not Found")</f>
        <v>Commercial</v>
      </c>
      <c r="H221" s="11">
        <f t="shared" si="12"/>
        <v>3463.5200000000004</v>
      </c>
      <c r="I221" s="11">
        <f t="shared" si="13"/>
        <v>-1650.1160000000002</v>
      </c>
      <c r="J221" s="12">
        <f t="shared" si="14"/>
        <v>-0.36398199187825769</v>
      </c>
      <c r="K221" s="8" t="str">
        <f t="shared" si="15"/>
        <v>Below Benchmark</v>
      </c>
    </row>
    <row r="222" spans="1:11" x14ac:dyDescent="0.4">
      <c r="A222" s="8">
        <v>512</v>
      </c>
      <c r="B222" s="8" t="s">
        <v>12</v>
      </c>
      <c r="C222" s="9">
        <v>558.51</v>
      </c>
      <c r="D222" s="9">
        <v>2506.87</v>
      </c>
      <c r="E222" s="10">
        <v>0.25</v>
      </c>
      <c r="F222" s="8" t="str">
        <f>_xlfn.XLOOKUP(A222,[1]Lookup_APC!$A$2:$A$1000,[1]Lookup_APC!$B$2:$B$1000,"Not Found")</f>
        <v>Cardiology</v>
      </c>
      <c r="G222" s="8" t="str">
        <f>_xlfn.XLOOKUP(B222,[1]Lookup_Payer!$A$2:$A$100,[1]Lookup_Payer!$B$2:$B$100,"Not Found")</f>
        <v>Self-Pay</v>
      </c>
      <c r="H222" s="11">
        <f t="shared" si="12"/>
        <v>-1948.36</v>
      </c>
      <c r="I222" s="11">
        <f t="shared" si="13"/>
        <v>2171.7640000000001</v>
      </c>
      <c r="J222" s="12">
        <f t="shared" si="14"/>
        <v>3.8884961773289648</v>
      </c>
      <c r="K222" s="8" t="str">
        <f t="shared" si="15"/>
        <v>Above Benchmark</v>
      </c>
    </row>
    <row r="223" spans="1:11" x14ac:dyDescent="0.4">
      <c r="A223" s="8">
        <v>552</v>
      </c>
      <c r="B223" s="8" t="s">
        <v>15</v>
      </c>
      <c r="C223" s="9">
        <v>884.79</v>
      </c>
      <c r="D223" s="9">
        <v>2856.43</v>
      </c>
      <c r="E223" s="10">
        <v>0.4</v>
      </c>
      <c r="F223" s="8" t="str">
        <f>_xlfn.XLOOKUP(A223,[1]Lookup_APC!$A$2:$A$1000,[1]Lookup_APC!$B$2:$B$1000,"Not Found")</f>
        <v>Dermatology</v>
      </c>
      <c r="G223" s="8" t="str">
        <f>_xlfn.XLOOKUP(B223,[1]Lookup_Payer!$A$2:$A$100,[1]Lookup_Payer!$B$2:$B$100,"Not Found")</f>
        <v>Commercial</v>
      </c>
      <c r="H223" s="11">
        <f t="shared" si="12"/>
        <v>-1971.6399999999999</v>
      </c>
      <c r="I223" s="11">
        <f t="shared" si="13"/>
        <v>2325.556</v>
      </c>
      <c r="J223" s="12">
        <f t="shared" si="14"/>
        <v>2.6283705738084744</v>
      </c>
      <c r="K223" s="8" t="str">
        <f t="shared" si="15"/>
        <v>Above Benchmark</v>
      </c>
    </row>
    <row r="224" spans="1:11" x14ac:dyDescent="0.4">
      <c r="A224" s="8">
        <v>552</v>
      </c>
      <c r="B224" s="8" t="s">
        <v>15</v>
      </c>
      <c r="C224" s="9">
        <v>1435.49</v>
      </c>
      <c r="D224" s="9">
        <v>751.46</v>
      </c>
      <c r="E224" s="10">
        <v>0.35</v>
      </c>
      <c r="F224" s="8" t="str">
        <f>_xlfn.XLOOKUP(A224,[1]Lookup_APC!$A$2:$A$1000,[1]Lookup_APC!$B$2:$B$1000,"Not Found")</f>
        <v>Dermatology</v>
      </c>
      <c r="G224" s="8" t="str">
        <f>_xlfn.XLOOKUP(B224,[1]Lookup_Payer!$A$2:$A$100,[1]Lookup_Payer!$B$2:$B$100,"Not Found")</f>
        <v>Commercial</v>
      </c>
      <c r="H224" s="11">
        <f t="shared" si="12"/>
        <v>684.03</v>
      </c>
      <c r="I224" s="11">
        <f t="shared" si="13"/>
        <v>-109.83399999999995</v>
      </c>
      <c r="J224" s="12">
        <f t="shared" si="14"/>
        <v>-7.6513246347936908E-2</v>
      </c>
      <c r="K224" s="8" t="str">
        <f t="shared" si="15"/>
        <v>Below Benchmark</v>
      </c>
    </row>
    <row r="225" spans="1:11" x14ac:dyDescent="0.4">
      <c r="A225" s="8">
        <v>516</v>
      </c>
      <c r="B225" s="8" t="s">
        <v>11</v>
      </c>
      <c r="C225" s="9">
        <v>619.39</v>
      </c>
      <c r="D225" s="9">
        <v>753.71</v>
      </c>
      <c r="E225" s="10">
        <v>0.35</v>
      </c>
      <c r="F225" s="8" t="str">
        <f>_xlfn.XLOOKUP(A225,[1]Lookup_APC!$A$2:$A$1000,[1]Lookup_APC!$B$2:$B$1000,"Not Found")</f>
        <v>Orthopedics</v>
      </c>
      <c r="G225" s="8" t="str">
        <f>_xlfn.XLOOKUP(B225,[1]Lookup_Payer!$A$2:$A$100,[1]Lookup_Payer!$B$2:$B$100,"Not Found")</f>
        <v>Commercial</v>
      </c>
      <c r="H225" s="11">
        <f t="shared" si="12"/>
        <v>-134.32000000000005</v>
      </c>
      <c r="I225" s="11">
        <f t="shared" si="13"/>
        <v>382.07600000000008</v>
      </c>
      <c r="J225" s="12">
        <f t="shared" si="14"/>
        <v>0.6168585220943188</v>
      </c>
      <c r="K225" s="8" t="str">
        <f t="shared" si="15"/>
        <v>Above Benchmark</v>
      </c>
    </row>
    <row r="226" spans="1:11" x14ac:dyDescent="0.4">
      <c r="A226" s="8">
        <v>544</v>
      </c>
      <c r="B226" s="8" t="s">
        <v>14</v>
      </c>
      <c r="C226" s="9">
        <v>1316.46</v>
      </c>
      <c r="D226" s="9">
        <v>243.02</v>
      </c>
      <c r="E226" s="10">
        <v>0.25</v>
      </c>
      <c r="F226" s="8" t="str">
        <f>_xlfn.XLOOKUP(A226,[1]Lookup_APC!$A$2:$A$1000,[1]Lookup_APC!$B$2:$B$1000,"Not Found")</f>
        <v>Endocrinology</v>
      </c>
      <c r="G226" s="8" t="str">
        <f>_xlfn.XLOOKUP(B226,[1]Lookup_Payer!$A$2:$A$100,[1]Lookup_Payer!$B$2:$B$100,"Not Found")</f>
        <v>Government</v>
      </c>
      <c r="H226" s="11">
        <f t="shared" si="12"/>
        <v>1073.44</v>
      </c>
      <c r="I226" s="11">
        <f t="shared" si="13"/>
        <v>-546.85599999999999</v>
      </c>
      <c r="J226" s="12">
        <f t="shared" si="14"/>
        <v>-0.41539887273445453</v>
      </c>
      <c r="K226" s="8" t="str">
        <f t="shared" si="15"/>
        <v>Below Benchmark</v>
      </c>
    </row>
    <row r="227" spans="1:11" x14ac:dyDescent="0.4">
      <c r="A227" s="8">
        <v>561</v>
      </c>
      <c r="B227" s="8" t="s">
        <v>11</v>
      </c>
      <c r="C227" s="9">
        <v>3123.69</v>
      </c>
      <c r="D227" s="9">
        <v>2971.97</v>
      </c>
      <c r="E227" s="10">
        <v>0.25</v>
      </c>
      <c r="F227" s="8" t="str">
        <f>_xlfn.XLOOKUP(A227,[1]Lookup_APC!$A$2:$A$1000,[1]Lookup_APC!$B$2:$B$1000,"Not Found")</f>
        <v>Ophthalmology</v>
      </c>
      <c r="G227" s="8" t="str">
        <f>_xlfn.XLOOKUP(B227,[1]Lookup_Payer!$A$2:$A$100,[1]Lookup_Payer!$B$2:$B$100,"Not Found")</f>
        <v>Commercial</v>
      </c>
      <c r="H227" s="11">
        <f t="shared" si="12"/>
        <v>151.72000000000025</v>
      </c>
      <c r="I227" s="11">
        <f t="shared" si="13"/>
        <v>1097.7559999999999</v>
      </c>
      <c r="J227" s="12">
        <f t="shared" si="14"/>
        <v>0.35142923913704621</v>
      </c>
      <c r="K227" s="8" t="str">
        <f t="shared" si="15"/>
        <v>Above Benchmark</v>
      </c>
    </row>
    <row r="228" spans="1:11" x14ac:dyDescent="0.4">
      <c r="A228" s="8">
        <v>519</v>
      </c>
      <c r="B228" s="8" t="s">
        <v>17</v>
      </c>
      <c r="C228" s="9">
        <v>2396.41</v>
      </c>
      <c r="D228" s="9">
        <v>2688.84</v>
      </c>
      <c r="E228" s="10">
        <v>0.4</v>
      </c>
      <c r="F228" s="8" t="str">
        <f>_xlfn.XLOOKUP(A228,[1]Lookup_APC!$A$2:$A$1000,[1]Lookup_APC!$B$2:$B$1000,"Not Found")</f>
        <v>Oncology</v>
      </c>
      <c r="G228" s="8" t="str">
        <f>_xlfn.XLOOKUP(B228,[1]Lookup_Payer!$A$2:$A$100,[1]Lookup_Payer!$B$2:$B$100,"Not Found")</f>
        <v>Commercial</v>
      </c>
      <c r="H228" s="11">
        <f t="shared" si="12"/>
        <v>-292.43000000000029</v>
      </c>
      <c r="I228" s="11">
        <f t="shared" si="13"/>
        <v>1250.9940000000004</v>
      </c>
      <c r="J228" s="12">
        <f t="shared" si="14"/>
        <v>0.522028367432952</v>
      </c>
      <c r="K228" s="8" t="str">
        <f t="shared" si="15"/>
        <v>Above Benchmark</v>
      </c>
    </row>
    <row r="229" spans="1:11" x14ac:dyDescent="0.4">
      <c r="A229" s="8">
        <v>544</v>
      </c>
      <c r="B229" s="8" t="s">
        <v>11</v>
      </c>
      <c r="C229" s="9">
        <v>4517.0200000000004</v>
      </c>
      <c r="D229" s="9">
        <v>1951.06</v>
      </c>
      <c r="E229" s="10">
        <v>0.35</v>
      </c>
      <c r="F229" s="8" t="str">
        <f>_xlfn.XLOOKUP(A229,[1]Lookup_APC!$A$2:$A$1000,[1]Lookup_APC!$B$2:$B$1000,"Not Found")</f>
        <v>Endocrinology</v>
      </c>
      <c r="G229" s="8" t="str">
        <f>_xlfn.XLOOKUP(B229,[1]Lookup_Payer!$A$2:$A$100,[1]Lookup_Payer!$B$2:$B$100,"Not Found")</f>
        <v>Commercial</v>
      </c>
      <c r="H229" s="11">
        <f t="shared" si="12"/>
        <v>2565.9600000000005</v>
      </c>
      <c r="I229" s="11">
        <f t="shared" si="13"/>
        <v>-759.15200000000004</v>
      </c>
      <c r="J229" s="12">
        <f t="shared" si="14"/>
        <v>-0.1680647860757756</v>
      </c>
      <c r="K229" s="8" t="str">
        <f t="shared" si="15"/>
        <v>Below Benchmark</v>
      </c>
    </row>
    <row r="230" spans="1:11" x14ac:dyDescent="0.4">
      <c r="A230" s="8">
        <v>561</v>
      </c>
      <c r="B230" s="8" t="s">
        <v>15</v>
      </c>
      <c r="C230" s="9">
        <v>4178.5</v>
      </c>
      <c r="D230" s="9">
        <v>3392.26</v>
      </c>
      <c r="E230" s="10">
        <v>0.4</v>
      </c>
      <c r="F230" s="8" t="str">
        <f>_xlfn.XLOOKUP(A230,[1]Lookup_APC!$A$2:$A$1000,[1]Lookup_APC!$B$2:$B$1000,"Not Found")</f>
        <v>Ophthalmology</v>
      </c>
      <c r="G230" s="8" t="str">
        <f>_xlfn.XLOOKUP(B230,[1]Lookup_Payer!$A$2:$A$100,[1]Lookup_Payer!$B$2:$B$100,"Not Found")</f>
        <v>Commercial</v>
      </c>
      <c r="H230" s="11">
        <f t="shared" si="12"/>
        <v>786.23999999999978</v>
      </c>
      <c r="I230" s="11">
        <f t="shared" si="13"/>
        <v>885.16000000000031</v>
      </c>
      <c r="J230" s="12">
        <f t="shared" si="14"/>
        <v>0.21183678353476135</v>
      </c>
      <c r="K230" s="8" t="str">
        <f t="shared" si="15"/>
        <v>Below Benchmark</v>
      </c>
    </row>
    <row r="231" spans="1:11" x14ac:dyDescent="0.4">
      <c r="A231" s="8">
        <v>552</v>
      </c>
      <c r="B231" s="8" t="s">
        <v>16</v>
      </c>
      <c r="C231" s="9">
        <v>2038.18</v>
      </c>
      <c r="D231" s="9">
        <v>3242.11</v>
      </c>
      <c r="E231" s="10">
        <v>0.35</v>
      </c>
      <c r="F231" s="8" t="str">
        <f>_xlfn.XLOOKUP(A231,[1]Lookup_APC!$A$2:$A$1000,[1]Lookup_APC!$B$2:$B$1000,"Not Found")</f>
        <v>Dermatology</v>
      </c>
      <c r="G231" s="8" t="str">
        <f>_xlfn.XLOOKUP(B231,[1]Lookup_Payer!$A$2:$A$100,[1]Lookup_Payer!$B$2:$B$100,"Not Found")</f>
        <v>Commercial</v>
      </c>
      <c r="H231" s="11">
        <f t="shared" si="12"/>
        <v>-1203.93</v>
      </c>
      <c r="I231" s="11">
        <f t="shared" si="13"/>
        <v>2019.2020000000002</v>
      </c>
      <c r="J231" s="12">
        <f t="shared" si="14"/>
        <v>0.99068875172948423</v>
      </c>
      <c r="K231" s="8" t="str">
        <f t="shared" si="15"/>
        <v>Above Benchmark</v>
      </c>
    </row>
    <row r="232" spans="1:11" x14ac:dyDescent="0.4">
      <c r="A232" s="8">
        <v>521</v>
      </c>
      <c r="B232" s="8" t="s">
        <v>11</v>
      </c>
      <c r="C232" s="9">
        <v>1667.41</v>
      </c>
      <c r="D232" s="9">
        <v>2382.88</v>
      </c>
      <c r="E232" s="10">
        <v>0.4</v>
      </c>
      <c r="F232" s="8" t="str">
        <f>_xlfn.XLOOKUP(A232,[1]Lookup_APC!$A$2:$A$1000,[1]Lookup_APC!$B$2:$B$1000,"Not Found")</f>
        <v>Radiology</v>
      </c>
      <c r="G232" s="8" t="str">
        <f>_xlfn.XLOOKUP(B232,[1]Lookup_Payer!$A$2:$A$100,[1]Lookup_Payer!$B$2:$B$100,"Not Found")</f>
        <v>Commercial</v>
      </c>
      <c r="H232" s="11">
        <f t="shared" si="12"/>
        <v>-715.47</v>
      </c>
      <c r="I232" s="11">
        <f t="shared" si="13"/>
        <v>1382.4340000000002</v>
      </c>
      <c r="J232" s="12">
        <f t="shared" si="14"/>
        <v>0.829090625580991</v>
      </c>
      <c r="K232" s="8" t="str">
        <f t="shared" si="15"/>
        <v>Above Benchmark</v>
      </c>
    </row>
    <row r="233" spans="1:11" x14ac:dyDescent="0.4">
      <c r="A233" s="8">
        <v>512</v>
      </c>
      <c r="B233" s="8" t="s">
        <v>14</v>
      </c>
      <c r="C233" s="9">
        <v>2208.62</v>
      </c>
      <c r="D233" s="9">
        <v>3486.26</v>
      </c>
      <c r="E233" s="10">
        <v>0.25</v>
      </c>
      <c r="F233" s="8" t="str">
        <f>_xlfn.XLOOKUP(A233,[1]Lookup_APC!$A$2:$A$1000,[1]Lookup_APC!$B$2:$B$1000,"Not Found")</f>
        <v>Cardiology</v>
      </c>
      <c r="G233" s="8" t="str">
        <f>_xlfn.XLOOKUP(B233,[1]Lookup_Payer!$A$2:$A$100,[1]Lookup_Payer!$B$2:$B$100,"Not Found")</f>
        <v>Government</v>
      </c>
      <c r="H233" s="11">
        <f t="shared" si="12"/>
        <v>-1277.6400000000003</v>
      </c>
      <c r="I233" s="11">
        <f t="shared" si="13"/>
        <v>2161.0880000000006</v>
      </c>
      <c r="J233" s="12">
        <f t="shared" si="14"/>
        <v>0.97847886915811721</v>
      </c>
      <c r="K233" s="8" t="str">
        <f t="shared" si="15"/>
        <v>Above Benchmark</v>
      </c>
    </row>
    <row r="234" spans="1:11" x14ac:dyDescent="0.4">
      <c r="A234" s="8">
        <v>516</v>
      </c>
      <c r="B234" s="8" t="s">
        <v>16</v>
      </c>
      <c r="C234" s="9">
        <v>3156.33</v>
      </c>
      <c r="D234" s="9">
        <v>902.78</v>
      </c>
      <c r="E234" s="10">
        <v>0.35</v>
      </c>
      <c r="F234" s="8" t="str">
        <f>_xlfn.XLOOKUP(A234,[1]Lookup_APC!$A$2:$A$1000,[1]Lookup_APC!$B$2:$B$1000,"Not Found")</f>
        <v>Orthopedics</v>
      </c>
      <c r="G234" s="8" t="str">
        <f>_xlfn.XLOOKUP(B234,[1]Lookup_Payer!$A$2:$A$100,[1]Lookup_Payer!$B$2:$B$100,"Not Found")</f>
        <v>Commercial</v>
      </c>
      <c r="H234" s="11">
        <f t="shared" si="12"/>
        <v>2253.5500000000002</v>
      </c>
      <c r="I234" s="11">
        <f t="shared" si="13"/>
        <v>-991.0179999999998</v>
      </c>
      <c r="J234" s="12">
        <f t="shared" si="14"/>
        <v>-0.31397794273729296</v>
      </c>
      <c r="K234" s="8" t="str">
        <f t="shared" si="15"/>
        <v>Below Benchmark</v>
      </c>
    </row>
    <row r="235" spans="1:11" x14ac:dyDescent="0.4">
      <c r="A235" s="8">
        <v>512</v>
      </c>
      <c r="B235" s="8" t="s">
        <v>12</v>
      </c>
      <c r="C235" s="9">
        <v>1706.29</v>
      </c>
      <c r="D235" s="9">
        <v>536.49</v>
      </c>
      <c r="E235" s="10">
        <v>0.4</v>
      </c>
      <c r="F235" s="8" t="str">
        <f>_xlfn.XLOOKUP(A235,[1]Lookup_APC!$A$2:$A$1000,[1]Lookup_APC!$B$2:$B$1000,"Not Found")</f>
        <v>Cardiology</v>
      </c>
      <c r="G235" s="8" t="str">
        <f>_xlfn.XLOOKUP(B235,[1]Lookup_Payer!$A$2:$A$100,[1]Lookup_Payer!$B$2:$B$100,"Not Found")</f>
        <v>Self-Pay</v>
      </c>
      <c r="H235" s="11">
        <f t="shared" si="12"/>
        <v>1169.8</v>
      </c>
      <c r="I235" s="11">
        <f t="shared" si="13"/>
        <v>-487.28399999999988</v>
      </c>
      <c r="J235" s="12">
        <f t="shared" si="14"/>
        <v>-0.2855809973685598</v>
      </c>
      <c r="K235" s="8" t="str">
        <f t="shared" si="15"/>
        <v>Below Benchmark</v>
      </c>
    </row>
    <row r="236" spans="1:11" x14ac:dyDescent="0.4">
      <c r="A236" s="8">
        <v>522</v>
      </c>
      <c r="B236" s="8" t="s">
        <v>13</v>
      </c>
      <c r="C236" s="9">
        <v>3308.67</v>
      </c>
      <c r="D236" s="9">
        <v>1152.02</v>
      </c>
      <c r="E236" s="10">
        <v>0.25</v>
      </c>
      <c r="F236" s="8" t="str">
        <f>_xlfn.XLOOKUP(A236,[1]Lookup_APC!$A$2:$A$1000,[1]Lookup_APC!$B$2:$B$1000,"Not Found")</f>
        <v>Neurology</v>
      </c>
      <c r="G236" s="8" t="str">
        <f>_xlfn.XLOOKUP(B236,[1]Lookup_Payer!$A$2:$A$100,[1]Lookup_Payer!$B$2:$B$100,"Not Found")</f>
        <v>Government</v>
      </c>
      <c r="H236" s="11">
        <f t="shared" si="12"/>
        <v>2156.65</v>
      </c>
      <c r="I236" s="11">
        <f t="shared" si="13"/>
        <v>-833.18200000000002</v>
      </c>
      <c r="J236" s="12">
        <f t="shared" si="14"/>
        <v>-0.25181779990147096</v>
      </c>
      <c r="K236" s="8" t="str">
        <f t="shared" si="15"/>
        <v>Below Benchmark</v>
      </c>
    </row>
    <row r="237" spans="1:11" x14ac:dyDescent="0.4">
      <c r="A237" s="8">
        <v>522</v>
      </c>
      <c r="B237" s="8" t="s">
        <v>11</v>
      </c>
      <c r="C237" s="9">
        <v>2342.35</v>
      </c>
      <c r="D237" s="9">
        <v>322.64</v>
      </c>
      <c r="E237" s="10">
        <v>0.25</v>
      </c>
      <c r="F237" s="8" t="str">
        <f>_xlfn.XLOOKUP(A237,[1]Lookup_APC!$A$2:$A$1000,[1]Lookup_APC!$B$2:$B$1000,"Not Found")</f>
        <v>Neurology</v>
      </c>
      <c r="G237" s="8" t="str">
        <f>_xlfn.XLOOKUP(B237,[1]Lookup_Payer!$A$2:$A$100,[1]Lookup_Payer!$B$2:$B$100,"Not Found")</f>
        <v>Commercial</v>
      </c>
      <c r="H237" s="11">
        <f t="shared" si="12"/>
        <v>2019.71</v>
      </c>
      <c r="I237" s="11">
        <f t="shared" si="13"/>
        <v>-1082.77</v>
      </c>
      <c r="J237" s="12">
        <f t="shared" si="14"/>
        <v>-0.46225798877195978</v>
      </c>
      <c r="K237" s="8" t="str">
        <f t="shared" si="15"/>
        <v>Below Benchmark</v>
      </c>
    </row>
    <row r="238" spans="1:11" x14ac:dyDescent="0.4">
      <c r="A238" s="8">
        <v>544</v>
      </c>
      <c r="B238" s="8" t="s">
        <v>14</v>
      </c>
      <c r="C238" s="9">
        <v>2984.21</v>
      </c>
      <c r="D238" s="9">
        <v>2171.56</v>
      </c>
      <c r="E238" s="10">
        <v>0.4</v>
      </c>
      <c r="F238" s="8" t="str">
        <f>_xlfn.XLOOKUP(A238,[1]Lookup_APC!$A$2:$A$1000,[1]Lookup_APC!$B$2:$B$1000,"Not Found")</f>
        <v>Endocrinology</v>
      </c>
      <c r="G238" s="8" t="str">
        <f>_xlfn.XLOOKUP(B238,[1]Lookup_Payer!$A$2:$A$100,[1]Lookup_Payer!$B$2:$B$100,"Not Found")</f>
        <v>Government</v>
      </c>
      <c r="H238" s="11">
        <f t="shared" si="12"/>
        <v>812.65000000000009</v>
      </c>
      <c r="I238" s="11">
        <f t="shared" si="13"/>
        <v>381.03399999999988</v>
      </c>
      <c r="J238" s="12">
        <f t="shared" si="14"/>
        <v>0.12768337348913109</v>
      </c>
      <c r="K238" s="8" t="str">
        <f t="shared" si="15"/>
        <v>Below Benchmark</v>
      </c>
    </row>
    <row r="239" spans="1:11" x14ac:dyDescent="0.4">
      <c r="A239" s="8">
        <v>552</v>
      </c>
      <c r="B239" s="8" t="s">
        <v>16</v>
      </c>
      <c r="C239" s="9">
        <v>2462.5700000000002</v>
      </c>
      <c r="D239" s="9">
        <v>3752.76</v>
      </c>
      <c r="E239" s="10">
        <v>0.35</v>
      </c>
      <c r="F239" s="8" t="str">
        <f>_xlfn.XLOOKUP(A239,[1]Lookup_APC!$A$2:$A$1000,[1]Lookup_APC!$B$2:$B$1000,"Not Found")</f>
        <v>Dermatology</v>
      </c>
      <c r="G239" s="8" t="str">
        <f>_xlfn.XLOOKUP(B239,[1]Lookup_Payer!$A$2:$A$100,[1]Lookup_Payer!$B$2:$B$100,"Not Found")</f>
        <v>Commercial</v>
      </c>
      <c r="H239" s="11">
        <f t="shared" si="12"/>
        <v>-1290.19</v>
      </c>
      <c r="I239" s="11">
        <f t="shared" si="13"/>
        <v>2275.2179999999998</v>
      </c>
      <c r="J239" s="12">
        <f t="shared" si="14"/>
        <v>0.92392013221959157</v>
      </c>
      <c r="K239" s="8" t="str">
        <f t="shared" si="15"/>
        <v>Above Benchmark</v>
      </c>
    </row>
    <row r="240" spans="1:11" x14ac:dyDescent="0.4">
      <c r="A240" s="8">
        <v>552</v>
      </c>
      <c r="B240" s="8" t="s">
        <v>14</v>
      </c>
      <c r="C240" s="9">
        <v>1825.1</v>
      </c>
      <c r="D240" s="9">
        <v>253.44</v>
      </c>
      <c r="E240" s="10">
        <v>0.35</v>
      </c>
      <c r="F240" s="8" t="str">
        <f>_xlfn.XLOOKUP(A240,[1]Lookup_APC!$A$2:$A$1000,[1]Lookup_APC!$B$2:$B$1000,"Not Found")</f>
        <v>Dermatology</v>
      </c>
      <c r="G240" s="8" t="str">
        <f>_xlfn.XLOOKUP(B240,[1]Lookup_Payer!$A$2:$A$100,[1]Lookup_Payer!$B$2:$B$100,"Not Found")</f>
        <v>Government</v>
      </c>
      <c r="H240" s="11">
        <f t="shared" si="12"/>
        <v>1571.6599999999999</v>
      </c>
      <c r="I240" s="11">
        <f t="shared" si="13"/>
        <v>-841.61999999999989</v>
      </c>
      <c r="J240" s="12">
        <f t="shared" si="14"/>
        <v>-0.46113637608898139</v>
      </c>
      <c r="K240" s="8" t="str">
        <f t="shared" si="15"/>
        <v>Below Benchmark</v>
      </c>
    </row>
    <row r="241" spans="1:11" x14ac:dyDescent="0.4">
      <c r="A241" s="8">
        <v>519</v>
      </c>
      <c r="B241" s="8" t="s">
        <v>12</v>
      </c>
      <c r="C241" s="9">
        <v>4768.04</v>
      </c>
      <c r="D241" s="9">
        <v>576.23</v>
      </c>
      <c r="E241" s="10">
        <v>0.25</v>
      </c>
      <c r="F241" s="8" t="str">
        <f>_xlfn.XLOOKUP(A241,[1]Lookup_APC!$A$2:$A$1000,[1]Lookup_APC!$B$2:$B$1000,"Not Found")</f>
        <v>Oncology</v>
      </c>
      <c r="G241" s="8" t="str">
        <f>_xlfn.XLOOKUP(B241,[1]Lookup_Payer!$A$2:$A$100,[1]Lookup_Payer!$B$2:$B$100,"Not Found")</f>
        <v>Self-Pay</v>
      </c>
      <c r="H241" s="11">
        <f t="shared" si="12"/>
        <v>4191.8099999999995</v>
      </c>
      <c r="I241" s="11">
        <f t="shared" si="13"/>
        <v>-2284.5940000000001</v>
      </c>
      <c r="J241" s="12">
        <f t="shared" si="14"/>
        <v>-0.47914740648148929</v>
      </c>
      <c r="K241" s="8" t="str">
        <f t="shared" si="15"/>
        <v>Below Benchmark</v>
      </c>
    </row>
    <row r="242" spans="1:11" x14ac:dyDescent="0.4">
      <c r="A242" s="8">
        <v>519</v>
      </c>
      <c r="B242" s="8" t="s">
        <v>15</v>
      </c>
      <c r="C242" s="9">
        <v>3936.23</v>
      </c>
      <c r="D242" s="9">
        <v>1863.58</v>
      </c>
      <c r="E242" s="10">
        <v>0.35</v>
      </c>
      <c r="F242" s="8" t="str">
        <f>_xlfn.XLOOKUP(A242,[1]Lookup_APC!$A$2:$A$1000,[1]Lookup_APC!$B$2:$B$1000,"Not Found")</f>
        <v>Oncology</v>
      </c>
      <c r="G242" s="8" t="str">
        <f>_xlfn.XLOOKUP(B242,[1]Lookup_Payer!$A$2:$A$100,[1]Lookup_Payer!$B$2:$B$100,"Not Found")</f>
        <v>Commercial</v>
      </c>
      <c r="H242" s="11">
        <f t="shared" si="12"/>
        <v>2072.65</v>
      </c>
      <c r="I242" s="11">
        <f t="shared" si="13"/>
        <v>-498.1579999999999</v>
      </c>
      <c r="J242" s="12">
        <f t="shared" si="14"/>
        <v>-0.12655713715915989</v>
      </c>
      <c r="K242" s="8" t="str">
        <f t="shared" si="15"/>
        <v>Below Benchmark</v>
      </c>
    </row>
    <row r="243" spans="1:11" x14ac:dyDescent="0.4">
      <c r="A243" s="8">
        <v>519</v>
      </c>
      <c r="B243" s="8" t="s">
        <v>14</v>
      </c>
      <c r="C243" s="9">
        <v>1130.51</v>
      </c>
      <c r="D243" s="9">
        <v>3742.11</v>
      </c>
      <c r="E243" s="10">
        <v>0.35</v>
      </c>
      <c r="F243" s="8" t="str">
        <f>_xlfn.XLOOKUP(A243,[1]Lookup_APC!$A$2:$A$1000,[1]Lookup_APC!$B$2:$B$1000,"Not Found")</f>
        <v>Oncology</v>
      </c>
      <c r="G243" s="8" t="str">
        <f>_xlfn.XLOOKUP(B243,[1]Lookup_Payer!$A$2:$A$100,[1]Lookup_Payer!$B$2:$B$100,"Not Found")</f>
        <v>Government</v>
      </c>
      <c r="H243" s="11">
        <f t="shared" si="12"/>
        <v>-2611.6000000000004</v>
      </c>
      <c r="I243" s="11">
        <f t="shared" si="13"/>
        <v>3063.8040000000001</v>
      </c>
      <c r="J243" s="12">
        <f t="shared" si="14"/>
        <v>2.7101078274407127</v>
      </c>
      <c r="K243" s="8" t="str">
        <f t="shared" si="15"/>
        <v>Above Benchmark</v>
      </c>
    </row>
    <row r="244" spans="1:11" x14ac:dyDescent="0.4">
      <c r="A244" s="8">
        <v>521</v>
      </c>
      <c r="B244" s="8" t="s">
        <v>16</v>
      </c>
      <c r="C244" s="9">
        <v>4408.1099999999997</v>
      </c>
      <c r="D244" s="9">
        <v>1333.01</v>
      </c>
      <c r="E244" s="10">
        <v>0.35</v>
      </c>
      <c r="F244" s="8" t="str">
        <f>_xlfn.XLOOKUP(A244,[1]Lookup_APC!$A$2:$A$1000,[1]Lookup_APC!$B$2:$B$1000,"Not Found")</f>
        <v>Radiology</v>
      </c>
      <c r="G244" s="8" t="str">
        <f>_xlfn.XLOOKUP(B244,[1]Lookup_Payer!$A$2:$A$100,[1]Lookup_Payer!$B$2:$B$100,"Not Found")</f>
        <v>Commercial</v>
      </c>
      <c r="H244" s="11">
        <f t="shared" si="12"/>
        <v>3075.0999999999995</v>
      </c>
      <c r="I244" s="11">
        <f t="shared" si="13"/>
        <v>-1311.8559999999995</v>
      </c>
      <c r="J244" s="12">
        <f t="shared" si="14"/>
        <v>-0.2976005589697171</v>
      </c>
      <c r="K244" s="8" t="str">
        <f t="shared" si="15"/>
        <v>Below Benchmark</v>
      </c>
    </row>
    <row r="245" spans="1:11" x14ac:dyDescent="0.4">
      <c r="A245" s="8">
        <v>545</v>
      </c>
      <c r="B245" s="8" t="s">
        <v>14</v>
      </c>
      <c r="C245" s="9">
        <v>2693.44</v>
      </c>
      <c r="D245" s="9">
        <v>2078.2199999999998</v>
      </c>
      <c r="E245" s="10">
        <v>0.25</v>
      </c>
      <c r="F245" s="8" t="str">
        <f>_xlfn.XLOOKUP(A245,[1]Lookup_APC!$A$2:$A$1000,[1]Lookup_APC!$B$2:$B$1000,"Not Found")</f>
        <v>Gastroenterology</v>
      </c>
      <c r="G245" s="8" t="str">
        <f>_xlfn.XLOOKUP(B245,[1]Lookup_Payer!$A$2:$A$100,[1]Lookup_Payer!$B$2:$B$100,"Not Found")</f>
        <v>Government</v>
      </c>
      <c r="H245" s="11">
        <f t="shared" si="12"/>
        <v>615.22000000000025</v>
      </c>
      <c r="I245" s="11">
        <f t="shared" si="13"/>
        <v>462.15599999999972</v>
      </c>
      <c r="J245" s="12">
        <f t="shared" si="14"/>
        <v>0.17158577878103826</v>
      </c>
      <c r="K245" s="8" t="str">
        <f t="shared" si="15"/>
        <v>Below Benchmark</v>
      </c>
    </row>
    <row r="246" spans="1:11" x14ac:dyDescent="0.4">
      <c r="A246" s="8">
        <v>529</v>
      </c>
      <c r="B246" s="8" t="s">
        <v>14</v>
      </c>
      <c r="C246" s="9">
        <v>4525.49</v>
      </c>
      <c r="D246" s="9">
        <v>262.13</v>
      </c>
      <c r="E246" s="10">
        <v>0.4</v>
      </c>
      <c r="F246" s="8" t="str">
        <f>_xlfn.XLOOKUP(A246,[1]Lookup_APC!$A$2:$A$1000,[1]Lookup_APC!$B$2:$B$1000,"Not Found")</f>
        <v>Urology</v>
      </c>
      <c r="G246" s="8" t="str">
        <f>_xlfn.XLOOKUP(B246,[1]Lookup_Payer!$A$2:$A$100,[1]Lookup_Payer!$B$2:$B$100,"Not Found")</f>
        <v>Government</v>
      </c>
      <c r="H246" s="11">
        <f t="shared" si="12"/>
        <v>4263.3599999999997</v>
      </c>
      <c r="I246" s="11">
        <f t="shared" si="13"/>
        <v>-2453.1639999999998</v>
      </c>
      <c r="J246" s="12">
        <f t="shared" si="14"/>
        <v>-0.54207699055792846</v>
      </c>
      <c r="K246" s="8" t="str">
        <f t="shared" si="15"/>
        <v>Below Benchmark</v>
      </c>
    </row>
    <row r="247" spans="1:11" x14ac:dyDescent="0.4">
      <c r="A247" s="8">
        <v>545</v>
      </c>
      <c r="B247" s="8" t="s">
        <v>14</v>
      </c>
      <c r="C247" s="9">
        <v>4099.3500000000004</v>
      </c>
      <c r="D247" s="9">
        <v>678.54</v>
      </c>
      <c r="E247" s="10">
        <v>0.35</v>
      </c>
      <c r="F247" s="8" t="str">
        <f>_xlfn.XLOOKUP(A247,[1]Lookup_APC!$A$2:$A$1000,[1]Lookup_APC!$B$2:$B$1000,"Not Found")</f>
        <v>Gastroenterology</v>
      </c>
      <c r="G247" s="8" t="str">
        <f>_xlfn.XLOOKUP(B247,[1]Lookup_Payer!$A$2:$A$100,[1]Lookup_Payer!$B$2:$B$100,"Not Found")</f>
        <v>Government</v>
      </c>
      <c r="H247" s="11">
        <f t="shared" si="12"/>
        <v>3420.8100000000004</v>
      </c>
      <c r="I247" s="11">
        <f t="shared" si="13"/>
        <v>-1781.0700000000002</v>
      </c>
      <c r="J247" s="12">
        <f t="shared" si="14"/>
        <v>-0.43447619744593657</v>
      </c>
      <c r="K247" s="8" t="str">
        <f t="shared" si="15"/>
        <v>Below Benchmark</v>
      </c>
    </row>
    <row r="248" spans="1:11" x14ac:dyDescent="0.4">
      <c r="A248" s="8">
        <v>512</v>
      </c>
      <c r="B248" s="8" t="s">
        <v>17</v>
      </c>
      <c r="C248" s="9">
        <v>2413.46</v>
      </c>
      <c r="D248" s="9">
        <v>3947.86</v>
      </c>
      <c r="E248" s="10">
        <v>0.25</v>
      </c>
      <c r="F248" s="8" t="str">
        <f>_xlfn.XLOOKUP(A248,[1]Lookup_APC!$A$2:$A$1000,[1]Lookup_APC!$B$2:$B$1000,"Not Found")</f>
        <v>Cardiology</v>
      </c>
      <c r="G248" s="8" t="str">
        <f>_xlfn.XLOOKUP(B248,[1]Lookup_Payer!$A$2:$A$100,[1]Lookup_Payer!$B$2:$B$100,"Not Found")</f>
        <v>Commercial</v>
      </c>
      <c r="H248" s="11">
        <f t="shared" si="12"/>
        <v>-1534.4</v>
      </c>
      <c r="I248" s="11">
        <f t="shared" si="13"/>
        <v>2499.7840000000001</v>
      </c>
      <c r="J248" s="12">
        <f t="shared" si="14"/>
        <v>1.0357677359475608</v>
      </c>
      <c r="K248" s="8" t="str">
        <f t="shared" si="15"/>
        <v>Above Benchmark</v>
      </c>
    </row>
    <row r="249" spans="1:11" x14ac:dyDescent="0.4">
      <c r="A249" s="8">
        <v>545</v>
      </c>
      <c r="B249" s="8" t="s">
        <v>17</v>
      </c>
      <c r="C249" s="9">
        <v>601.11</v>
      </c>
      <c r="D249" s="9">
        <v>3863.96</v>
      </c>
      <c r="E249" s="10">
        <v>0.25</v>
      </c>
      <c r="F249" s="8" t="str">
        <f>_xlfn.XLOOKUP(A249,[1]Lookup_APC!$A$2:$A$1000,[1]Lookup_APC!$B$2:$B$1000,"Not Found")</f>
        <v>Gastroenterology</v>
      </c>
      <c r="G249" s="8" t="str">
        <f>_xlfn.XLOOKUP(B249,[1]Lookup_Payer!$A$2:$A$100,[1]Lookup_Payer!$B$2:$B$100,"Not Found")</f>
        <v>Commercial</v>
      </c>
      <c r="H249" s="11">
        <f t="shared" si="12"/>
        <v>-3262.85</v>
      </c>
      <c r="I249" s="11">
        <f t="shared" si="13"/>
        <v>3503.2939999999999</v>
      </c>
      <c r="J249" s="12">
        <f t="shared" si="14"/>
        <v>5.8280414566385517</v>
      </c>
      <c r="K249" s="8" t="str">
        <f t="shared" si="15"/>
        <v>Above Benchmark</v>
      </c>
    </row>
    <row r="250" spans="1:11" x14ac:dyDescent="0.4">
      <c r="A250" s="8">
        <v>521</v>
      </c>
      <c r="B250" s="8" t="s">
        <v>15</v>
      </c>
      <c r="C250" s="9">
        <v>1709.05</v>
      </c>
      <c r="D250" s="9">
        <v>119.27</v>
      </c>
      <c r="E250" s="10">
        <v>0.4</v>
      </c>
      <c r="F250" s="8" t="str">
        <f>_xlfn.XLOOKUP(A250,[1]Lookup_APC!$A$2:$A$1000,[1]Lookup_APC!$B$2:$B$1000,"Not Found")</f>
        <v>Radiology</v>
      </c>
      <c r="G250" s="8" t="str">
        <f>_xlfn.XLOOKUP(B250,[1]Lookup_Payer!$A$2:$A$100,[1]Lookup_Payer!$B$2:$B$100,"Not Found")</f>
        <v>Commercial</v>
      </c>
      <c r="H250" s="11">
        <f t="shared" si="12"/>
        <v>1589.78</v>
      </c>
      <c r="I250" s="11">
        <f t="shared" si="13"/>
        <v>-906.15999999999985</v>
      </c>
      <c r="J250" s="12">
        <f t="shared" si="14"/>
        <v>-0.53021269126122694</v>
      </c>
      <c r="K250" s="8" t="str">
        <f t="shared" si="15"/>
        <v>Below Benchmark</v>
      </c>
    </row>
    <row r="251" spans="1:11" x14ac:dyDescent="0.4">
      <c r="A251" s="8">
        <v>512</v>
      </c>
      <c r="B251" s="8" t="s">
        <v>11</v>
      </c>
      <c r="C251" s="9">
        <v>2937.35</v>
      </c>
      <c r="D251" s="9">
        <v>3812.07</v>
      </c>
      <c r="E251" s="10">
        <v>0.35</v>
      </c>
      <c r="F251" s="8" t="str">
        <f>_xlfn.XLOOKUP(A251,[1]Lookup_APC!$A$2:$A$1000,[1]Lookup_APC!$B$2:$B$1000,"Not Found")</f>
        <v>Cardiology</v>
      </c>
      <c r="G251" s="8" t="str">
        <f>_xlfn.XLOOKUP(B251,[1]Lookup_Payer!$A$2:$A$100,[1]Lookup_Payer!$B$2:$B$100,"Not Found")</f>
        <v>Commercial</v>
      </c>
      <c r="H251" s="11">
        <f t="shared" si="12"/>
        <v>-874.72000000000025</v>
      </c>
      <c r="I251" s="11">
        <f t="shared" si="13"/>
        <v>2049.6600000000003</v>
      </c>
      <c r="J251" s="12">
        <f t="shared" si="14"/>
        <v>0.69779222768822247</v>
      </c>
      <c r="K251" s="8" t="str">
        <f t="shared" si="15"/>
        <v>Above Benchmark</v>
      </c>
    </row>
    <row r="252" spans="1:11" x14ac:dyDescent="0.4">
      <c r="A252" s="8">
        <v>545</v>
      </c>
      <c r="B252" s="8" t="s">
        <v>14</v>
      </c>
      <c r="C252" s="9">
        <v>3350.65</v>
      </c>
      <c r="D252" s="9">
        <v>2592.5700000000002</v>
      </c>
      <c r="E252" s="10">
        <v>0.35</v>
      </c>
      <c r="F252" s="8" t="str">
        <f>_xlfn.XLOOKUP(A252,[1]Lookup_APC!$A$2:$A$1000,[1]Lookup_APC!$B$2:$B$1000,"Not Found")</f>
        <v>Gastroenterology</v>
      </c>
      <c r="G252" s="8" t="str">
        <f>_xlfn.XLOOKUP(B252,[1]Lookup_Payer!$A$2:$A$100,[1]Lookup_Payer!$B$2:$B$100,"Not Found")</f>
        <v>Government</v>
      </c>
      <c r="H252" s="11">
        <f t="shared" si="12"/>
        <v>758.07999999999993</v>
      </c>
      <c r="I252" s="11">
        <f t="shared" si="13"/>
        <v>582.18000000000029</v>
      </c>
      <c r="J252" s="12">
        <f t="shared" si="14"/>
        <v>0.17375136167609279</v>
      </c>
      <c r="K252" s="8" t="str">
        <f t="shared" si="15"/>
        <v>Below Benchmark</v>
      </c>
    </row>
    <row r="253" spans="1:11" x14ac:dyDescent="0.4">
      <c r="A253" s="8">
        <v>521</v>
      </c>
      <c r="B253" s="8" t="s">
        <v>12</v>
      </c>
      <c r="C253" s="9">
        <v>1660.49</v>
      </c>
      <c r="D253" s="9">
        <v>3484.88</v>
      </c>
      <c r="E253" s="10">
        <v>0.4</v>
      </c>
      <c r="F253" s="8" t="str">
        <f>_xlfn.XLOOKUP(A253,[1]Lookup_APC!$A$2:$A$1000,[1]Lookup_APC!$B$2:$B$1000,"Not Found")</f>
        <v>Radiology</v>
      </c>
      <c r="G253" s="8" t="str">
        <f>_xlfn.XLOOKUP(B253,[1]Lookup_Payer!$A$2:$A$100,[1]Lookup_Payer!$B$2:$B$100,"Not Found")</f>
        <v>Self-Pay</v>
      </c>
      <c r="H253" s="11">
        <f t="shared" si="12"/>
        <v>-1824.39</v>
      </c>
      <c r="I253" s="11">
        <f t="shared" si="13"/>
        <v>2488.5860000000002</v>
      </c>
      <c r="J253" s="12">
        <f t="shared" si="14"/>
        <v>1.4987058037085439</v>
      </c>
      <c r="K253" s="8" t="str">
        <f t="shared" si="15"/>
        <v>Above Benchmark</v>
      </c>
    </row>
    <row r="254" spans="1:11" x14ac:dyDescent="0.4">
      <c r="A254" s="8">
        <v>529</v>
      </c>
      <c r="B254" s="8" t="s">
        <v>11</v>
      </c>
      <c r="C254" s="9">
        <v>1127.0999999999999</v>
      </c>
      <c r="D254" s="9">
        <v>1873.49</v>
      </c>
      <c r="E254" s="10">
        <v>0.4</v>
      </c>
      <c r="F254" s="8" t="str">
        <f>_xlfn.XLOOKUP(A254,[1]Lookup_APC!$A$2:$A$1000,[1]Lookup_APC!$B$2:$B$1000,"Not Found")</f>
        <v>Urology</v>
      </c>
      <c r="G254" s="8" t="str">
        <f>_xlfn.XLOOKUP(B254,[1]Lookup_Payer!$A$2:$A$100,[1]Lookup_Payer!$B$2:$B$100,"Not Found")</f>
        <v>Commercial</v>
      </c>
      <c r="H254" s="11">
        <f t="shared" si="12"/>
        <v>-746.3900000000001</v>
      </c>
      <c r="I254" s="11">
        <f t="shared" si="13"/>
        <v>1197.23</v>
      </c>
      <c r="J254" s="12">
        <f t="shared" si="14"/>
        <v>1.0622216307337415</v>
      </c>
      <c r="K254" s="8" t="str">
        <f t="shared" si="15"/>
        <v>Above Benchmark</v>
      </c>
    </row>
    <row r="255" spans="1:11" x14ac:dyDescent="0.4">
      <c r="A255" s="8">
        <v>545</v>
      </c>
      <c r="B255" s="8" t="s">
        <v>12</v>
      </c>
      <c r="C255" s="9">
        <v>4257.1899999999996</v>
      </c>
      <c r="D255" s="9">
        <v>2110.8200000000002</v>
      </c>
      <c r="E255" s="10">
        <v>0.25</v>
      </c>
      <c r="F255" s="8" t="str">
        <f>_xlfn.XLOOKUP(A255,[1]Lookup_APC!$A$2:$A$1000,[1]Lookup_APC!$B$2:$B$1000,"Not Found")</f>
        <v>Gastroenterology</v>
      </c>
      <c r="G255" s="8" t="str">
        <f>_xlfn.XLOOKUP(B255,[1]Lookup_Payer!$A$2:$A$100,[1]Lookup_Payer!$B$2:$B$100,"Not Found")</f>
        <v>Self-Pay</v>
      </c>
      <c r="H255" s="11">
        <f t="shared" si="12"/>
        <v>2146.3699999999994</v>
      </c>
      <c r="I255" s="11">
        <f t="shared" si="13"/>
        <v>-443.49399999999969</v>
      </c>
      <c r="J255" s="12">
        <f t="shared" si="14"/>
        <v>-0.10417528933404423</v>
      </c>
      <c r="K255" s="8" t="str">
        <f t="shared" si="15"/>
        <v>Below Benchmark</v>
      </c>
    </row>
    <row r="256" spans="1:11" x14ac:dyDescent="0.4">
      <c r="A256" s="8">
        <v>521</v>
      </c>
      <c r="B256" s="8" t="s">
        <v>11</v>
      </c>
      <c r="C256" s="9">
        <v>4929.8100000000004</v>
      </c>
      <c r="D256" s="9">
        <v>2006.5</v>
      </c>
      <c r="E256" s="10">
        <v>0.25</v>
      </c>
      <c r="F256" s="8" t="str">
        <f>_xlfn.XLOOKUP(A256,[1]Lookup_APC!$A$2:$A$1000,[1]Lookup_APC!$B$2:$B$1000,"Not Found")</f>
        <v>Radiology</v>
      </c>
      <c r="G256" s="8" t="str">
        <f>_xlfn.XLOOKUP(B256,[1]Lookup_Payer!$A$2:$A$100,[1]Lookup_Payer!$B$2:$B$100,"Not Found")</f>
        <v>Commercial</v>
      </c>
      <c r="H256" s="11">
        <f t="shared" si="12"/>
        <v>2923.3100000000004</v>
      </c>
      <c r="I256" s="11">
        <f t="shared" si="13"/>
        <v>-951.38599999999997</v>
      </c>
      <c r="J256" s="12">
        <f t="shared" si="14"/>
        <v>-0.19298634227282591</v>
      </c>
      <c r="K256" s="8" t="str">
        <f t="shared" si="15"/>
        <v>Below Benchmark</v>
      </c>
    </row>
    <row r="257" spans="1:11" x14ac:dyDescent="0.4">
      <c r="A257" s="8">
        <v>519</v>
      </c>
      <c r="B257" s="8" t="s">
        <v>15</v>
      </c>
      <c r="C257" s="9">
        <v>2865.61</v>
      </c>
      <c r="D257" s="9">
        <v>2700.77</v>
      </c>
      <c r="E257" s="10">
        <v>0.4</v>
      </c>
      <c r="F257" s="8" t="str">
        <f>_xlfn.XLOOKUP(A257,[1]Lookup_APC!$A$2:$A$1000,[1]Lookup_APC!$B$2:$B$1000,"Not Found")</f>
        <v>Oncology</v>
      </c>
      <c r="G257" s="8" t="str">
        <f>_xlfn.XLOOKUP(B257,[1]Lookup_Payer!$A$2:$A$100,[1]Lookup_Payer!$B$2:$B$100,"Not Found")</f>
        <v>Commercial</v>
      </c>
      <c r="H257" s="11">
        <f t="shared" si="12"/>
        <v>164.84000000000015</v>
      </c>
      <c r="I257" s="11">
        <f t="shared" si="13"/>
        <v>981.404</v>
      </c>
      <c r="J257" s="12">
        <f t="shared" si="14"/>
        <v>0.3424764709782559</v>
      </c>
      <c r="K257" s="8" t="str">
        <f t="shared" si="15"/>
        <v>Below Benchmark</v>
      </c>
    </row>
    <row r="258" spans="1:11" x14ac:dyDescent="0.4">
      <c r="A258" s="8">
        <v>552</v>
      </c>
      <c r="B258" s="8" t="s">
        <v>14</v>
      </c>
      <c r="C258" s="9">
        <v>1272.56</v>
      </c>
      <c r="D258" s="9">
        <v>644.64</v>
      </c>
      <c r="E258" s="10">
        <v>0.35</v>
      </c>
      <c r="F258" s="8" t="str">
        <f>_xlfn.XLOOKUP(A258,[1]Lookup_APC!$A$2:$A$1000,[1]Lookup_APC!$B$2:$B$1000,"Not Found")</f>
        <v>Dermatology</v>
      </c>
      <c r="G258" s="8" t="str">
        <f>_xlfn.XLOOKUP(B258,[1]Lookup_Payer!$A$2:$A$100,[1]Lookup_Payer!$B$2:$B$100,"Not Found")</f>
        <v>Government</v>
      </c>
      <c r="H258" s="11">
        <f t="shared" ref="H258:H321" si="16">C258-D258</f>
        <v>627.91999999999996</v>
      </c>
      <c r="I258" s="11">
        <f t="shared" ref="I258:I321" si="17">D258-(C258*0.6)</f>
        <v>-118.89599999999996</v>
      </c>
      <c r="J258" s="12">
        <f t="shared" ref="J258:J321" si="18">IFERROR(I258/C258,"")</f>
        <v>-9.3430565159992429E-2</v>
      </c>
      <c r="K258" s="8" t="str">
        <f t="shared" ref="K258:K321" si="19">IF(J258&gt;=E258,"Above Benchmark","Below Benchmark")</f>
        <v>Below Benchmark</v>
      </c>
    </row>
    <row r="259" spans="1:11" x14ac:dyDescent="0.4">
      <c r="A259" s="8">
        <v>519</v>
      </c>
      <c r="B259" s="8" t="s">
        <v>14</v>
      </c>
      <c r="C259" s="9">
        <v>1725.38</v>
      </c>
      <c r="D259" s="9">
        <v>216.9</v>
      </c>
      <c r="E259" s="10">
        <v>0.25</v>
      </c>
      <c r="F259" s="8" t="str">
        <f>_xlfn.XLOOKUP(A259,[1]Lookup_APC!$A$2:$A$1000,[1]Lookup_APC!$B$2:$B$1000,"Not Found")</f>
        <v>Oncology</v>
      </c>
      <c r="G259" s="8" t="str">
        <f>_xlfn.XLOOKUP(B259,[1]Lookup_Payer!$A$2:$A$100,[1]Lookup_Payer!$B$2:$B$100,"Not Found")</f>
        <v>Government</v>
      </c>
      <c r="H259" s="11">
        <f t="shared" si="16"/>
        <v>1508.48</v>
      </c>
      <c r="I259" s="11">
        <f t="shared" si="17"/>
        <v>-818.32800000000009</v>
      </c>
      <c r="J259" s="12">
        <f t="shared" si="18"/>
        <v>-0.47428856251956092</v>
      </c>
      <c r="K259" s="8" t="str">
        <f t="shared" si="19"/>
        <v>Below Benchmark</v>
      </c>
    </row>
    <row r="260" spans="1:11" x14ac:dyDescent="0.4">
      <c r="A260" s="8">
        <v>552</v>
      </c>
      <c r="B260" s="8" t="s">
        <v>13</v>
      </c>
      <c r="C260" s="9">
        <v>582.76</v>
      </c>
      <c r="D260" s="9">
        <v>1300.93</v>
      </c>
      <c r="E260" s="10">
        <v>0.25</v>
      </c>
      <c r="F260" s="8" t="str">
        <f>_xlfn.XLOOKUP(A260,[1]Lookup_APC!$A$2:$A$1000,[1]Lookup_APC!$B$2:$B$1000,"Not Found")</f>
        <v>Dermatology</v>
      </c>
      <c r="G260" s="8" t="str">
        <f>_xlfn.XLOOKUP(B260,[1]Lookup_Payer!$A$2:$A$100,[1]Lookup_Payer!$B$2:$B$100,"Not Found")</f>
        <v>Government</v>
      </c>
      <c r="H260" s="11">
        <f t="shared" si="16"/>
        <v>-718.17000000000007</v>
      </c>
      <c r="I260" s="11">
        <f t="shared" si="17"/>
        <v>951.27400000000011</v>
      </c>
      <c r="J260" s="12">
        <f t="shared" si="18"/>
        <v>1.6323598050655503</v>
      </c>
      <c r="K260" s="8" t="str">
        <f t="shared" si="19"/>
        <v>Above Benchmark</v>
      </c>
    </row>
    <row r="261" spans="1:11" x14ac:dyDescent="0.4">
      <c r="A261" s="8">
        <v>516</v>
      </c>
      <c r="B261" s="8" t="s">
        <v>12</v>
      </c>
      <c r="C261" s="9">
        <v>4614.34</v>
      </c>
      <c r="D261" s="9">
        <v>2848.25</v>
      </c>
      <c r="E261" s="10">
        <v>0.35</v>
      </c>
      <c r="F261" s="8" t="str">
        <f>_xlfn.XLOOKUP(A261,[1]Lookup_APC!$A$2:$A$1000,[1]Lookup_APC!$B$2:$B$1000,"Not Found")</f>
        <v>Orthopedics</v>
      </c>
      <c r="G261" s="8" t="str">
        <f>_xlfn.XLOOKUP(B261,[1]Lookup_Payer!$A$2:$A$100,[1]Lookup_Payer!$B$2:$B$100,"Not Found")</f>
        <v>Self-Pay</v>
      </c>
      <c r="H261" s="11">
        <f t="shared" si="16"/>
        <v>1766.0900000000001</v>
      </c>
      <c r="I261" s="11">
        <f t="shared" si="17"/>
        <v>79.646000000000186</v>
      </c>
      <c r="J261" s="12">
        <f t="shared" si="18"/>
        <v>1.7260539968879662E-2</v>
      </c>
      <c r="K261" s="8" t="str">
        <f t="shared" si="19"/>
        <v>Below Benchmark</v>
      </c>
    </row>
    <row r="262" spans="1:11" x14ac:dyDescent="0.4">
      <c r="A262" s="8">
        <v>516</v>
      </c>
      <c r="B262" s="8" t="s">
        <v>11</v>
      </c>
      <c r="C262" s="9">
        <v>1029.8800000000001</v>
      </c>
      <c r="D262" s="9">
        <v>887.23</v>
      </c>
      <c r="E262" s="10">
        <v>0.25</v>
      </c>
      <c r="F262" s="8" t="str">
        <f>_xlfn.XLOOKUP(A262,[1]Lookup_APC!$A$2:$A$1000,[1]Lookup_APC!$B$2:$B$1000,"Not Found")</f>
        <v>Orthopedics</v>
      </c>
      <c r="G262" s="8" t="str">
        <f>_xlfn.XLOOKUP(B262,[1]Lookup_Payer!$A$2:$A$100,[1]Lookup_Payer!$B$2:$B$100,"Not Found")</f>
        <v>Commercial</v>
      </c>
      <c r="H262" s="11">
        <f t="shared" si="16"/>
        <v>142.65000000000009</v>
      </c>
      <c r="I262" s="11">
        <f t="shared" si="17"/>
        <v>269.30200000000002</v>
      </c>
      <c r="J262" s="12">
        <f t="shared" si="18"/>
        <v>0.26148871713209304</v>
      </c>
      <c r="K262" s="8" t="str">
        <f t="shared" si="19"/>
        <v>Above Benchmark</v>
      </c>
    </row>
    <row r="263" spans="1:11" x14ac:dyDescent="0.4">
      <c r="A263" s="8">
        <v>516</v>
      </c>
      <c r="B263" s="8" t="s">
        <v>11</v>
      </c>
      <c r="C263" s="9">
        <v>3094.32</v>
      </c>
      <c r="D263" s="9">
        <v>2726.39</v>
      </c>
      <c r="E263" s="10">
        <v>0.35</v>
      </c>
      <c r="F263" s="8" t="str">
        <f>_xlfn.XLOOKUP(A263,[1]Lookup_APC!$A$2:$A$1000,[1]Lookup_APC!$B$2:$B$1000,"Not Found")</f>
        <v>Orthopedics</v>
      </c>
      <c r="G263" s="8" t="str">
        <f>_xlfn.XLOOKUP(B263,[1]Lookup_Payer!$A$2:$A$100,[1]Lookup_Payer!$B$2:$B$100,"Not Found")</f>
        <v>Commercial</v>
      </c>
      <c r="H263" s="11">
        <f t="shared" si="16"/>
        <v>367.93000000000029</v>
      </c>
      <c r="I263" s="11">
        <f t="shared" si="17"/>
        <v>869.79799999999977</v>
      </c>
      <c r="J263" s="12">
        <f t="shared" si="18"/>
        <v>0.28109503865146451</v>
      </c>
      <c r="K263" s="8" t="str">
        <f t="shared" si="19"/>
        <v>Below Benchmark</v>
      </c>
    </row>
    <row r="264" spans="1:11" x14ac:dyDescent="0.4">
      <c r="A264" s="8">
        <v>529</v>
      </c>
      <c r="B264" s="8" t="s">
        <v>17</v>
      </c>
      <c r="C264" s="9">
        <v>1733.25</v>
      </c>
      <c r="D264" s="9">
        <v>3882.66</v>
      </c>
      <c r="E264" s="10">
        <v>0.35</v>
      </c>
      <c r="F264" s="8" t="str">
        <f>_xlfn.XLOOKUP(A264,[1]Lookup_APC!$A$2:$A$1000,[1]Lookup_APC!$B$2:$B$1000,"Not Found")</f>
        <v>Urology</v>
      </c>
      <c r="G264" s="8" t="str">
        <f>_xlfn.XLOOKUP(B264,[1]Lookup_Payer!$A$2:$A$100,[1]Lookup_Payer!$B$2:$B$100,"Not Found")</f>
        <v>Commercial</v>
      </c>
      <c r="H264" s="11">
        <f t="shared" si="16"/>
        <v>-2149.41</v>
      </c>
      <c r="I264" s="11">
        <f t="shared" si="17"/>
        <v>2842.71</v>
      </c>
      <c r="J264" s="12">
        <f t="shared" si="18"/>
        <v>1.6401038511466897</v>
      </c>
      <c r="K264" s="8" t="str">
        <f t="shared" si="19"/>
        <v>Above Benchmark</v>
      </c>
    </row>
    <row r="265" spans="1:11" x14ac:dyDescent="0.4">
      <c r="A265" s="8">
        <v>519</v>
      </c>
      <c r="B265" s="8" t="s">
        <v>13</v>
      </c>
      <c r="C265" s="9">
        <v>2993.8</v>
      </c>
      <c r="D265" s="9">
        <v>466.21</v>
      </c>
      <c r="E265" s="10">
        <v>0.35</v>
      </c>
      <c r="F265" s="8" t="str">
        <f>_xlfn.XLOOKUP(A265,[1]Lookup_APC!$A$2:$A$1000,[1]Lookup_APC!$B$2:$B$1000,"Not Found")</f>
        <v>Oncology</v>
      </c>
      <c r="G265" s="8" t="str">
        <f>_xlfn.XLOOKUP(B265,[1]Lookup_Payer!$A$2:$A$100,[1]Lookup_Payer!$B$2:$B$100,"Not Found")</f>
        <v>Government</v>
      </c>
      <c r="H265" s="11">
        <f t="shared" si="16"/>
        <v>2527.59</v>
      </c>
      <c r="I265" s="11">
        <f t="shared" si="17"/>
        <v>-1330.07</v>
      </c>
      <c r="J265" s="12">
        <f t="shared" si="18"/>
        <v>-0.44427483465829376</v>
      </c>
      <c r="K265" s="8" t="str">
        <f t="shared" si="19"/>
        <v>Below Benchmark</v>
      </c>
    </row>
    <row r="266" spans="1:11" x14ac:dyDescent="0.4">
      <c r="A266" s="8">
        <v>552</v>
      </c>
      <c r="B266" s="8" t="s">
        <v>16</v>
      </c>
      <c r="C266" s="9">
        <v>3431.39</v>
      </c>
      <c r="D266" s="9">
        <v>2723.15</v>
      </c>
      <c r="E266" s="10">
        <v>0.4</v>
      </c>
      <c r="F266" s="8" t="str">
        <f>_xlfn.XLOOKUP(A266,[1]Lookup_APC!$A$2:$A$1000,[1]Lookup_APC!$B$2:$B$1000,"Not Found")</f>
        <v>Dermatology</v>
      </c>
      <c r="G266" s="8" t="str">
        <f>_xlfn.XLOOKUP(B266,[1]Lookup_Payer!$A$2:$A$100,[1]Lookup_Payer!$B$2:$B$100,"Not Found")</f>
        <v>Commercial</v>
      </c>
      <c r="H266" s="11">
        <f t="shared" si="16"/>
        <v>708.23999999999978</v>
      </c>
      <c r="I266" s="11">
        <f t="shared" si="17"/>
        <v>664.31600000000026</v>
      </c>
      <c r="J266" s="12">
        <f t="shared" si="18"/>
        <v>0.19359967826449348</v>
      </c>
      <c r="K266" s="8" t="str">
        <f t="shared" si="19"/>
        <v>Below Benchmark</v>
      </c>
    </row>
    <row r="267" spans="1:11" x14ac:dyDescent="0.4">
      <c r="A267" s="8">
        <v>521</v>
      </c>
      <c r="B267" s="8" t="s">
        <v>16</v>
      </c>
      <c r="C267" s="9">
        <v>4233.84</v>
      </c>
      <c r="D267" s="9">
        <v>1830.63</v>
      </c>
      <c r="E267" s="10">
        <v>0.4</v>
      </c>
      <c r="F267" s="8" t="str">
        <f>_xlfn.XLOOKUP(A267,[1]Lookup_APC!$A$2:$A$1000,[1]Lookup_APC!$B$2:$B$1000,"Not Found")</f>
        <v>Radiology</v>
      </c>
      <c r="G267" s="8" t="str">
        <f>_xlfn.XLOOKUP(B267,[1]Lookup_Payer!$A$2:$A$100,[1]Lookup_Payer!$B$2:$B$100,"Not Found")</f>
        <v>Commercial</v>
      </c>
      <c r="H267" s="11">
        <f t="shared" si="16"/>
        <v>2403.21</v>
      </c>
      <c r="I267" s="11">
        <f t="shared" si="17"/>
        <v>-709.67399999999998</v>
      </c>
      <c r="J267" s="12">
        <f t="shared" si="18"/>
        <v>-0.16761946601666572</v>
      </c>
      <c r="K267" s="8" t="str">
        <f t="shared" si="19"/>
        <v>Below Benchmark</v>
      </c>
    </row>
    <row r="268" spans="1:11" x14ac:dyDescent="0.4">
      <c r="A268" s="8">
        <v>512</v>
      </c>
      <c r="B268" s="8" t="s">
        <v>17</v>
      </c>
      <c r="C268" s="9">
        <v>1428.9</v>
      </c>
      <c r="D268" s="9">
        <v>3485.75</v>
      </c>
      <c r="E268" s="10">
        <v>0.4</v>
      </c>
      <c r="F268" s="8" t="str">
        <f>_xlfn.XLOOKUP(A268,[1]Lookup_APC!$A$2:$A$1000,[1]Lookup_APC!$B$2:$B$1000,"Not Found")</f>
        <v>Cardiology</v>
      </c>
      <c r="G268" s="8" t="str">
        <f>_xlfn.XLOOKUP(B268,[1]Lookup_Payer!$A$2:$A$100,[1]Lookup_Payer!$B$2:$B$100,"Not Found")</f>
        <v>Commercial</v>
      </c>
      <c r="H268" s="11">
        <f t="shared" si="16"/>
        <v>-2056.85</v>
      </c>
      <c r="I268" s="11">
        <f t="shared" si="17"/>
        <v>2628.41</v>
      </c>
      <c r="J268" s="12">
        <f t="shared" si="18"/>
        <v>1.8394639232976413</v>
      </c>
      <c r="K268" s="8" t="str">
        <f t="shared" si="19"/>
        <v>Above Benchmark</v>
      </c>
    </row>
    <row r="269" spans="1:11" x14ac:dyDescent="0.4">
      <c r="A269" s="8">
        <v>521</v>
      </c>
      <c r="B269" s="8" t="s">
        <v>17</v>
      </c>
      <c r="C269" s="9">
        <v>549.48</v>
      </c>
      <c r="D269" s="9">
        <v>790.88</v>
      </c>
      <c r="E269" s="10">
        <v>0.35</v>
      </c>
      <c r="F269" s="8" t="str">
        <f>_xlfn.XLOOKUP(A269,[1]Lookup_APC!$A$2:$A$1000,[1]Lookup_APC!$B$2:$B$1000,"Not Found")</f>
        <v>Radiology</v>
      </c>
      <c r="G269" s="8" t="str">
        <f>_xlfn.XLOOKUP(B269,[1]Lookup_Payer!$A$2:$A$100,[1]Lookup_Payer!$B$2:$B$100,"Not Found")</f>
        <v>Commercial</v>
      </c>
      <c r="H269" s="11">
        <f t="shared" si="16"/>
        <v>-241.39999999999998</v>
      </c>
      <c r="I269" s="11">
        <f t="shared" si="17"/>
        <v>461.19200000000001</v>
      </c>
      <c r="J269" s="12">
        <f t="shared" si="18"/>
        <v>0.83932445220936158</v>
      </c>
      <c r="K269" s="8" t="str">
        <f t="shared" si="19"/>
        <v>Above Benchmark</v>
      </c>
    </row>
    <row r="270" spans="1:11" x14ac:dyDescent="0.4">
      <c r="A270" s="8">
        <v>512</v>
      </c>
      <c r="B270" s="8" t="s">
        <v>17</v>
      </c>
      <c r="C270" s="9">
        <v>1115.99</v>
      </c>
      <c r="D270" s="9">
        <v>2801.24</v>
      </c>
      <c r="E270" s="10">
        <v>0.35</v>
      </c>
      <c r="F270" s="8" t="str">
        <f>_xlfn.XLOOKUP(A270,[1]Lookup_APC!$A$2:$A$1000,[1]Lookup_APC!$B$2:$B$1000,"Not Found")</f>
        <v>Cardiology</v>
      </c>
      <c r="G270" s="8" t="str">
        <f>_xlfn.XLOOKUP(B270,[1]Lookup_Payer!$A$2:$A$100,[1]Lookup_Payer!$B$2:$B$100,"Not Found")</f>
        <v>Commercial</v>
      </c>
      <c r="H270" s="11">
        <f t="shared" si="16"/>
        <v>-1685.2499999999998</v>
      </c>
      <c r="I270" s="11">
        <f t="shared" si="17"/>
        <v>2131.6459999999997</v>
      </c>
      <c r="J270" s="12">
        <f t="shared" si="18"/>
        <v>1.910094176471115</v>
      </c>
      <c r="K270" s="8" t="str">
        <f t="shared" si="19"/>
        <v>Above Benchmark</v>
      </c>
    </row>
    <row r="271" spans="1:11" x14ac:dyDescent="0.4">
      <c r="A271" s="8">
        <v>522</v>
      </c>
      <c r="B271" s="8" t="s">
        <v>12</v>
      </c>
      <c r="C271" s="9">
        <v>4550.08</v>
      </c>
      <c r="D271" s="9">
        <v>3368.65</v>
      </c>
      <c r="E271" s="10">
        <v>0.4</v>
      </c>
      <c r="F271" s="8" t="str">
        <f>_xlfn.XLOOKUP(A271,[1]Lookup_APC!$A$2:$A$1000,[1]Lookup_APC!$B$2:$B$1000,"Not Found")</f>
        <v>Neurology</v>
      </c>
      <c r="G271" s="8" t="str">
        <f>_xlfn.XLOOKUP(B271,[1]Lookup_Payer!$A$2:$A$100,[1]Lookup_Payer!$B$2:$B$100,"Not Found")</f>
        <v>Self-Pay</v>
      </c>
      <c r="H271" s="11">
        <f t="shared" si="16"/>
        <v>1181.4299999999998</v>
      </c>
      <c r="I271" s="11">
        <f t="shared" si="17"/>
        <v>638.60200000000032</v>
      </c>
      <c r="J271" s="12">
        <f t="shared" si="18"/>
        <v>0.14034962022645764</v>
      </c>
      <c r="K271" s="8" t="str">
        <f t="shared" si="19"/>
        <v>Below Benchmark</v>
      </c>
    </row>
    <row r="272" spans="1:11" x14ac:dyDescent="0.4">
      <c r="A272" s="8">
        <v>521</v>
      </c>
      <c r="B272" s="8" t="s">
        <v>12</v>
      </c>
      <c r="C272" s="9">
        <v>4432.51</v>
      </c>
      <c r="D272" s="9">
        <v>3784</v>
      </c>
      <c r="E272" s="10">
        <v>0.25</v>
      </c>
      <c r="F272" s="8" t="str">
        <f>_xlfn.XLOOKUP(A272,[1]Lookup_APC!$A$2:$A$1000,[1]Lookup_APC!$B$2:$B$1000,"Not Found")</f>
        <v>Radiology</v>
      </c>
      <c r="G272" s="8" t="str">
        <f>_xlfn.XLOOKUP(B272,[1]Lookup_Payer!$A$2:$A$100,[1]Lookup_Payer!$B$2:$B$100,"Not Found")</f>
        <v>Self-Pay</v>
      </c>
      <c r="H272" s="11">
        <f t="shared" si="16"/>
        <v>648.51000000000022</v>
      </c>
      <c r="I272" s="11">
        <f t="shared" si="17"/>
        <v>1124.4940000000001</v>
      </c>
      <c r="J272" s="12">
        <f t="shared" si="18"/>
        <v>0.25369237745656525</v>
      </c>
      <c r="K272" s="8" t="str">
        <f t="shared" si="19"/>
        <v>Above Benchmark</v>
      </c>
    </row>
    <row r="273" spans="1:11" x14ac:dyDescent="0.4">
      <c r="A273" s="8">
        <v>545</v>
      </c>
      <c r="B273" s="8" t="s">
        <v>15</v>
      </c>
      <c r="C273" s="9">
        <v>3188.36</v>
      </c>
      <c r="D273" s="9">
        <v>2764.67</v>
      </c>
      <c r="E273" s="10">
        <v>0.35</v>
      </c>
      <c r="F273" s="8" t="str">
        <f>_xlfn.XLOOKUP(A273,[1]Lookup_APC!$A$2:$A$1000,[1]Lookup_APC!$B$2:$B$1000,"Not Found")</f>
        <v>Gastroenterology</v>
      </c>
      <c r="G273" s="8" t="str">
        <f>_xlfn.XLOOKUP(B273,[1]Lookup_Payer!$A$2:$A$100,[1]Lookup_Payer!$B$2:$B$100,"Not Found")</f>
        <v>Commercial</v>
      </c>
      <c r="H273" s="11">
        <f t="shared" si="16"/>
        <v>423.69000000000005</v>
      </c>
      <c r="I273" s="11">
        <f t="shared" si="17"/>
        <v>851.654</v>
      </c>
      <c r="J273" s="12">
        <f t="shared" si="18"/>
        <v>0.2671135003575506</v>
      </c>
      <c r="K273" s="8" t="str">
        <f t="shared" si="19"/>
        <v>Below Benchmark</v>
      </c>
    </row>
    <row r="274" spans="1:11" x14ac:dyDescent="0.4">
      <c r="A274" s="8">
        <v>545</v>
      </c>
      <c r="B274" s="8" t="s">
        <v>15</v>
      </c>
      <c r="C274" s="9">
        <v>3202.33</v>
      </c>
      <c r="D274" s="9">
        <v>2038.98</v>
      </c>
      <c r="E274" s="10">
        <v>0.25</v>
      </c>
      <c r="F274" s="8" t="str">
        <f>_xlfn.XLOOKUP(A274,[1]Lookup_APC!$A$2:$A$1000,[1]Lookup_APC!$B$2:$B$1000,"Not Found")</f>
        <v>Gastroenterology</v>
      </c>
      <c r="G274" s="8" t="str">
        <f>_xlfn.XLOOKUP(B274,[1]Lookup_Payer!$A$2:$A$100,[1]Lookup_Payer!$B$2:$B$100,"Not Found")</f>
        <v>Commercial</v>
      </c>
      <c r="H274" s="11">
        <f t="shared" si="16"/>
        <v>1163.3499999999999</v>
      </c>
      <c r="I274" s="11">
        <f t="shared" si="17"/>
        <v>117.58200000000011</v>
      </c>
      <c r="J274" s="12">
        <f t="shared" si="18"/>
        <v>3.6717639968398046E-2</v>
      </c>
      <c r="K274" s="8" t="str">
        <f t="shared" si="19"/>
        <v>Below Benchmark</v>
      </c>
    </row>
    <row r="275" spans="1:11" x14ac:dyDescent="0.4">
      <c r="A275" s="8">
        <v>544</v>
      </c>
      <c r="B275" s="8" t="s">
        <v>17</v>
      </c>
      <c r="C275" s="9">
        <v>3492.67</v>
      </c>
      <c r="D275" s="9">
        <v>2509.6</v>
      </c>
      <c r="E275" s="10">
        <v>0.25</v>
      </c>
      <c r="F275" s="8" t="str">
        <f>_xlfn.XLOOKUP(A275,[1]Lookup_APC!$A$2:$A$1000,[1]Lookup_APC!$B$2:$B$1000,"Not Found")</f>
        <v>Endocrinology</v>
      </c>
      <c r="G275" s="8" t="str">
        <f>_xlfn.XLOOKUP(B275,[1]Lookup_Payer!$A$2:$A$100,[1]Lookup_Payer!$B$2:$B$100,"Not Found")</f>
        <v>Commercial</v>
      </c>
      <c r="H275" s="11">
        <f t="shared" si="16"/>
        <v>983.07000000000016</v>
      </c>
      <c r="I275" s="11">
        <f t="shared" si="17"/>
        <v>413.99800000000005</v>
      </c>
      <c r="J275" s="12">
        <f t="shared" si="18"/>
        <v>0.11853338563334069</v>
      </c>
      <c r="K275" s="8" t="str">
        <f t="shared" si="19"/>
        <v>Below Benchmark</v>
      </c>
    </row>
    <row r="276" spans="1:11" x14ac:dyDescent="0.4">
      <c r="A276" s="8">
        <v>519</v>
      </c>
      <c r="B276" s="8" t="s">
        <v>13</v>
      </c>
      <c r="C276" s="9">
        <v>1289.17</v>
      </c>
      <c r="D276" s="9">
        <v>3488.73</v>
      </c>
      <c r="E276" s="10">
        <v>0.35</v>
      </c>
      <c r="F276" s="8" t="str">
        <f>_xlfn.XLOOKUP(A276,[1]Lookup_APC!$A$2:$A$1000,[1]Lookup_APC!$B$2:$B$1000,"Not Found")</f>
        <v>Oncology</v>
      </c>
      <c r="G276" s="8" t="str">
        <f>_xlfn.XLOOKUP(B276,[1]Lookup_Payer!$A$2:$A$100,[1]Lookup_Payer!$B$2:$B$100,"Not Found")</f>
        <v>Government</v>
      </c>
      <c r="H276" s="11">
        <f t="shared" si="16"/>
        <v>-2199.56</v>
      </c>
      <c r="I276" s="11">
        <f t="shared" si="17"/>
        <v>2715.2280000000001</v>
      </c>
      <c r="J276" s="12">
        <f t="shared" si="18"/>
        <v>2.1061830480076327</v>
      </c>
      <c r="K276" s="8" t="str">
        <f t="shared" si="19"/>
        <v>Above Benchmark</v>
      </c>
    </row>
    <row r="277" spans="1:11" x14ac:dyDescent="0.4">
      <c r="A277" s="8">
        <v>512</v>
      </c>
      <c r="B277" s="8" t="s">
        <v>11</v>
      </c>
      <c r="C277" s="9">
        <v>4614.8500000000004</v>
      </c>
      <c r="D277" s="9">
        <v>2325.38</v>
      </c>
      <c r="E277" s="10">
        <v>0.35</v>
      </c>
      <c r="F277" s="8" t="str">
        <f>_xlfn.XLOOKUP(A277,[1]Lookup_APC!$A$2:$A$1000,[1]Lookup_APC!$B$2:$B$1000,"Not Found")</f>
        <v>Cardiology</v>
      </c>
      <c r="G277" s="8" t="str">
        <f>_xlfn.XLOOKUP(B277,[1]Lookup_Payer!$A$2:$A$100,[1]Lookup_Payer!$B$2:$B$100,"Not Found")</f>
        <v>Commercial</v>
      </c>
      <c r="H277" s="11">
        <f t="shared" si="16"/>
        <v>2289.4700000000003</v>
      </c>
      <c r="I277" s="11">
        <f t="shared" si="17"/>
        <v>-443.5300000000002</v>
      </c>
      <c r="J277" s="12">
        <f t="shared" si="18"/>
        <v>-9.6109299327172104E-2</v>
      </c>
      <c r="K277" s="8" t="str">
        <f t="shared" si="19"/>
        <v>Below Benchmark</v>
      </c>
    </row>
    <row r="278" spans="1:11" x14ac:dyDescent="0.4">
      <c r="A278" s="8">
        <v>512</v>
      </c>
      <c r="B278" s="8" t="s">
        <v>12</v>
      </c>
      <c r="C278" s="9">
        <v>2384.4699999999998</v>
      </c>
      <c r="D278" s="9">
        <v>218.51</v>
      </c>
      <c r="E278" s="10">
        <v>0.25</v>
      </c>
      <c r="F278" s="8" t="str">
        <f>_xlfn.XLOOKUP(A278,[1]Lookup_APC!$A$2:$A$1000,[1]Lookup_APC!$B$2:$B$1000,"Not Found")</f>
        <v>Cardiology</v>
      </c>
      <c r="G278" s="8" t="str">
        <f>_xlfn.XLOOKUP(B278,[1]Lookup_Payer!$A$2:$A$100,[1]Lookup_Payer!$B$2:$B$100,"Not Found")</f>
        <v>Self-Pay</v>
      </c>
      <c r="H278" s="11">
        <f t="shared" si="16"/>
        <v>2165.96</v>
      </c>
      <c r="I278" s="11">
        <f t="shared" si="17"/>
        <v>-1212.1719999999998</v>
      </c>
      <c r="J278" s="12">
        <f t="shared" si="18"/>
        <v>-0.50836118718205714</v>
      </c>
      <c r="K278" s="8" t="str">
        <f t="shared" si="19"/>
        <v>Below Benchmark</v>
      </c>
    </row>
    <row r="279" spans="1:11" x14ac:dyDescent="0.4">
      <c r="A279" s="8">
        <v>519</v>
      </c>
      <c r="B279" s="8" t="s">
        <v>13</v>
      </c>
      <c r="C279" s="9">
        <v>2224.12</v>
      </c>
      <c r="D279" s="9">
        <v>3730.7</v>
      </c>
      <c r="E279" s="10">
        <v>0.25</v>
      </c>
      <c r="F279" s="8" t="str">
        <f>_xlfn.XLOOKUP(A279,[1]Lookup_APC!$A$2:$A$1000,[1]Lookup_APC!$B$2:$B$1000,"Not Found")</f>
        <v>Oncology</v>
      </c>
      <c r="G279" s="8" t="str">
        <f>_xlfn.XLOOKUP(B279,[1]Lookup_Payer!$A$2:$A$100,[1]Lookup_Payer!$B$2:$B$100,"Not Found")</f>
        <v>Government</v>
      </c>
      <c r="H279" s="11">
        <f t="shared" si="16"/>
        <v>-1506.58</v>
      </c>
      <c r="I279" s="11">
        <f t="shared" si="17"/>
        <v>2396.2280000000001</v>
      </c>
      <c r="J279" s="12">
        <f t="shared" si="18"/>
        <v>1.0773825153319065</v>
      </c>
      <c r="K279" s="8" t="str">
        <f t="shared" si="19"/>
        <v>Above Benchmark</v>
      </c>
    </row>
    <row r="280" spans="1:11" x14ac:dyDescent="0.4">
      <c r="A280" s="8">
        <v>529</v>
      </c>
      <c r="B280" s="8" t="s">
        <v>14</v>
      </c>
      <c r="C280" s="9">
        <v>2835.13</v>
      </c>
      <c r="D280" s="9">
        <v>2789.15</v>
      </c>
      <c r="E280" s="10">
        <v>0.4</v>
      </c>
      <c r="F280" s="8" t="str">
        <f>_xlfn.XLOOKUP(A280,[1]Lookup_APC!$A$2:$A$1000,[1]Lookup_APC!$B$2:$B$1000,"Not Found")</f>
        <v>Urology</v>
      </c>
      <c r="G280" s="8" t="str">
        <f>_xlfn.XLOOKUP(B280,[1]Lookup_Payer!$A$2:$A$100,[1]Lookup_Payer!$B$2:$B$100,"Not Found")</f>
        <v>Government</v>
      </c>
      <c r="H280" s="11">
        <f t="shared" si="16"/>
        <v>45.980000000000018</v>
      </c>
      <c r="I280" s="11">
        <f t="shared" si="17"/>
        <v>1088.0720000000001</v>
      </c>
      <c r="J280" s="12">
        <f t="shared" si="18"/>
        <v>0.38378204879494066</v>
      </c>
      <c r="K280" s="8" t="str">
        <f t="shared" si="19"/>
        <v>Below Benchmark</v>
      </c>
    </row>
    <row r="281" spans="1:11" x14ac:dyDescent="0.4">
      <c r="A281" s="8">
        <v>544</v>
      </c>
      <c r="B281" s="8" t="s">
        <v>12</v>
      </c>
      <c r="C281" s="9">
        <v>711.35</v>
      </c>
      <c r="D281" s="9">
        <v>2738.4</v>
      </c>
      <c r="E281" s="10">
        <v>0.4</v>
      </c>
      <c r="F281" s="8" t="str">
        <f>_xlfn.XLOOKUP(A281,[1]Lookup_APC!$A$2:$A$1000,[1]Lookup_APC!$B$2:$B$1000,"Not Found")</f>
        <v>Endocrinology</v>
      </c>
      <c r="G281" s="8" t="str">
        <f>_xlfn.XLOOKUP(B281,[1]Lookup_Payer!$A$2:$A$100,[1]Lookup_Payer!$B$2:$B$100,"Not Found")</f>
        <v>Self-Pay</v>
      </c>
      <c r="H281" s="11">
        <f t="shared" si="16"/>
        <v>-2027.0500000000002</v>
      </c>
      <c r="I281" s="11">
        <f t="shared" si="17"/>
        <v>2311.59</v>
      </c>
      <c r="J281" s="12">
        <f t="shared" si="18"/>
        <v>3.2495817811204049</v>
      </c>
      <c r="K281" s="8" t="str">
        <f t="shared" si="19"/>
        <v>Above Benchmark</v>
      </c>
    </row>
    <row r="282" spans="1:11" x14ac:dyDescent="0.4">
      <c r="A282" s="8">
        <v>529</v>
      </c>
      <c r="B282" s="8" t="s">
        <v>12</v>
      </c>
      <c r="C282" s="9">
        <v>1248.28</v>
      </c>
      <c r="D282" s="9">
        <v>941.13</v>
      </c>
      <c r="E282" s="10">
        <v>0.35</v>
      </c>
      <c r="F282" s="8" t="str">
        <f>_xlfn.XLOOKUP(A282,[1]Lookup_APC!$A$2:$A$1000,[1]Lookup_APC!$B$2:$B$1000,"Not Found")</f>
        <v>Urology</v>
      </c>
      <c r="G282" s="8" t="str">
        <f>_xlfn.XLOOKUP(B282,[1]Lookup_Payer!$A$2:$A$100,[1]Lookup_Payer!$B$2:$B$100,"Not Found")</f>
        <v>Self-Pay</v>
      </c>
      <c r="H282" s="11">
        <f t="shared" si="16"/>
        <v>307.14999999999998</v>
      </c>
      <c r="I282" s="11">
        <f t="shared" si="17"/>
        <v>192.16200000000003</v>
      </c>
      <c r="J282" s="12">
        <f t="shared" si="18"/>
        <v>0.15394142339859651</v>
      </c>
      <c r="K282" s="8" t="str">
        <f t="shared" si="19"/>
        <v>Below Benchmark</v>
      </c>
    </row>
    <row r="283" spans="1:11" x14ac:dyDescent="0.4">
      <c r="A283" s="8">
        <v>529</v>
      </c>
      <c r="B283" s="8" t="s">
        <v>15</v>
      </c>
      <c r="C283" s="9">
        <v>3821.15</v>
      </c>
      <c r="D283" s="9">
        <v>2669.65</v>
      </c>
      <c r="E283" s="10">
        <v>0.4</v>
      </c>
      <c r="F283" s="8" t="str">
        <f>_xlfn.XLOOKUP(A283,[1]Lookup_APC!$A$2:$A$1000,[1]Lookup_APC!$B$2:$B$1000,"Not Found")</f>
        <v>Urology</v>
      </c>
      <c r="G283" s="8" t="str">
        <f>_xlfn.XLOOKUP(B283,[1]Lookup_Payer!$A$2:$A$100,[1]Lookup_Payer!$B$2:$B$100,"Not Found")</f>
        <v>Commercial</v>
      </c>
      <c r="H283" s="11">
        <f t="shared" si="16"/>
        <v>1151.5</v>
      </c>
      <c r="I283" s="11">
        <f t="shared" si="17"/>
        <v>376.96000000000004</v>
      </c>
      <c r="J283" s="12">
        <f t="shared" si="18"/>
        <v>9.8650929693940306E-2</v>
      </c>
      <c r="K283" s="8" t="str">
        <f t="shared" si="19"/>
        <v>Below Benchmark</v>
      </c>
    </row>
    <row r="284" spans="1:11" x14ac:dyDescent="0.4">
      <c r="A284" s="8">
        <v>529</v>
      </c>
      <c r="B284" s="8" t="s">
        <v>11</v>
      </c>
      <c r="C284" s="9">
        <v>872.59</v>
      </c>
      <c r="D284" s="9">
        <v>1636.07</v>
      </c>
      <c r="E284" s="10">
        <v>0.4</v>
      </c>
      <c r="F284" s="8" t="str">
        <f>_xlfn.XLOOKUP(A284,[1]Lookup_APC!$A$2:$A$1000,[1]Lookup_APC!$B$2:$B$1000,"Not Found")</f>
        <v>Urology</v>
      </c>
      <c r="G284" s="8" t="str">
        <f>_xlfn.XLOOKUP(B284,[1]Lookup_Payer!$A$2:$A$100,[1]Lookup_Payer!$B$2:$B$100,"Not Found")</f>
        <v>Commercial</v>
      </c>
      <c r="H284" s="11">
        <f t="shared" si="16"/>
        <v>-763.4799999999999</v>
      </c>
      <c r="I284" s="11">
        <f t="shared" si="17"/>
        <v>1112.5160000000001</v>
      </c>
      <c r="J284" s="12">
        <f t="shared" si="18"/>
        <v>1.2749584570073</v>
      </c>
      <c r="K284" s="8" t="str">
        <f t="shared" si="19"/>
        <v>Above Benchmark</v>
      </c>
    </row>
    <row r="285" spans="1:11" x14ac:dyDescent="0.4">
      <c r="A285" s="8">
        <v>519</v>
      </c>
      <c r="B285" s="8" t="s">
        <v>11</v>
      </c>
      <c r="C285" s="9">
        <v>3214.18</v>
      </c>
      <c r="D285" s="9">
        <v>2639.81</v>
      </c>
      <c r="E285" s="10">
        <v>0.4</v>
      </c>
      <c r="F285" s="8" t="str">
        <f>_xlfn.XLOOKUP(A285,[1]Lookup_APC!$A$2:$A$1000,[1]Lookup_APC!$B$2:$B$1000,"Not Found")</f>
        <v>Oncology</v>
      </c>
      <c r="G285" s="8" t="str">
        <f>_xlfn.XLOOKUP(B285,[1]Lookup_Payer!$A$2:$A$100,[1]Lookup_Payer!$B$2:$B$100,"Not Found")</f>
        <v>Commercial</v>
      </c>
      <c r="H285" s="11">
        <f t="shared" si="16"/>
        <v>574.36999999999989</v>
      </c>
      <c r="I285" s="11">
        <f t="shared" si="17"/>
        <v>711.30200000000013</v>
      </c>
      <c r="J285" s="12">
        <f t="shared" si="18"/>
        <v>0.22130123390724857</v>
      </c>
      <c r="K285" s="8" t="str">
        <f t="shared" si="19"/>
        <v>Below Benchmark</v>
      </c>
    </row>
    <row r="286" spans="1:11" x14ac:dyDescent="0.4">
      <c r="A286" s="8">
        <v>529</v>
      </c>
      <c r="B286" s="8" t="s">
        <v>16</v>
      </c>
      <c r="C286" s="9">
        <v>1604.07</v>
      </c>
      <c r="D286" s="9">
        <v>515.71</v>
      </c>
      <c r="E286" s="10">
        <v>0.4</v>
      </c>
      <c r="F286" s="8" t="str">
        <f>_xlfn.XLOOKUP(A286,[1]Lookup_APC!$A$2:$A$1000,[1]Lookup_APC!$B$2:$B$1000,"Not Found")</f>
        <v>Urology</v>
      </c>
      <c r="G286" s="8" t="str">
        <f>_xlfn.XLOOKUP(B286,[1]Lookup_Payer!$A$2:$A$100,[1]Lookup_Payer!$B$2:$B$100,"Not Found")</f>
        <v>Commercial</v>
      </c>
      <c r="H286" s="11">
        <f t="shared" si="16"/>
        <v>1088.3599999999999</v>
      </c>
      <c r="I286" s="11">
        <f t="shared" si="17"/>
        <v>-446.73199999999986</v>
      </c>
      <c r="J286" s="12">
        <f t="shared" si="18"/>
        <v>-0.27849906799578567</v>
      </c>
      <c r="K286" s="8" t="str">
        <f t="shared" si="19"/>
        <v>Below Benchmark</v>
      </c>
    </row>
    <row r="287" spans="1:11" x14ac:dyDescent="0.4">
      <c r="A287" s="8">
        <v>545</v>
      </c>
      <c r="B287" s="8" t="s">
        <v>16</v>
      </c>
      <c r="C287" s="9">
        <v>2251.83</v>
      </c>
      <c r="D287" s="9">
        <v>2665.6</v>
      </c>
      <c r="E287" s="10">
        <v>0.25</v>
      </c>
      <c r="F287" s="8" t="str">
        <f>_xlfn.XLOOKUP(A287,[1]Lookup_APC!$A$2:$A$1000,[1]Lookup_APC!$B$2:$B$1000,"Not Found")</f>
        <v>Gastroenterology</v>
      </c>
      <c r="G287" s="8" t="str">
        <f>_xlfn.XLOOKUP(B287,[1]Lookup_Payer!$A$2:$A$100,[1]Lookup_Payer!$B$2:$B$100,"Not Found")</f>
        <v>Commercial</v>
      </c>
      <c r="H287" s="11">
        <f t="shared" si="16"/>
        <v>-413.77</v>
      </c>
      <c r="I287" s="11">
        <f t="shared" si="17"/>
        <v>1314.502</v>
      </c>
      <c r="J287" s="12">
        <f t="shared" si="18"/>
        <v>0.58374832913674657</v>
      </c>
      <c r="K287" s="8" t="str">
        <f t="shared" si="19"/>
        <v>Above Benchmark</v>
      </c>
    </row>
    <row r="288" spans="1:11" x14ac:dyDescent="0.4">
      <c r="A288" s="8">
        <v>516</v>
      </c>
      <c r="B288" s="8" t="s">
        <v>16</v>
      </c>
      <c r="C288" s="9">
        <v>1799.12</v>
      </c>
      <c r="D288" s="9">
        <v>3997.71</v>
      </c>
      <c r="E288" s="10">
        <v>0.35</v>
      </c>
      <c r="F288" s="8" t="str">
        <f>_xlfn.XLOOKUP(A288,[1]Lookup_APC!$A$2:$A$1000,[1]Lookup_APC!$B$2:$B$1000,"Not Found")</f>
        <v>Orthopedics</v>
      </c>
      <c r="G288" s="8" t="str">
        <f>_xlfn.XLOOKUP(B288,[1]Lookup_Payer!$A$2:$A$100,[1]Lookup_Payer!$B$2:$B$100,"Not Found")</f>
        <v>Commercial</v>
      </c>
      <c r="H288" s="11">
        <f t="shared" si="16"/>
        <v>-2198.59</v>
      </c>
      <c r="I288" s="11">
        <f t="shared" si="17"/>
        <v>2918.2380000000003</v>
      </c>
      <c r="J288" s="12">
        <f t="shared" si="18"/>
        <v>1.6220363288718931</v>
      </c>
      <c r="K288" s="8" t="str">
        <f t="shared" si="19"/>
        <v>Above Benchmark</v>
      </c>
    </row>
    <row r="289" spans="1:11" x14ac:dyDescent="0.4">
      <c r="A289" s="8">
        <v>522</v>
      </c>
      <c r="B289" s="8" t="s">
        <v>16</v>
      </c>
      <c r="C289" s="9">
        <v>2100.5300000000002</v>
      </c>
      <c r="D289" s="9">
        <v>288.02999999999997</v>
      </c>
      <c r="E289" s="10">
        <v>0.4</v>
      </c>
      <c r="F289" s="8" t="str">
        <f>_xlfn.XLOOKUP(A289,[1]Lookup_APC!$A$2:$A$1000,[1]Lookup_APC!$B$2:$B$1000,"Not Found")</f>
        <v>Neurology</v>
      </c>
      <c r="G289" s="8" t="str">
        <f>_xlfn.XLOOKUP(B289,[1]Lookup_Payer!$A$2:$A$100,[1]Lookup_Payer!$B$2:$B$100,"Not Found")</f>
        <v>Commercial</v>
      </c>
      <c r="H289" s="11">
        <f t="shared" si="16"/>
        <v>1812.5000000000002</v>
      </c>
      <c r="I289" s="11">
        <f t="shared" si="17"/>
        <v>-972.28800000000001</v>
      </c>
      <c r="J289" s="12">
        <f t="shared" si="18"/>
        <v>-0.46287746425902032</v>
      </c>
      <c r="K289" s="8" t="str">
        <f t="shared" si="19"/>
        <v>Below Benchmark</v>
      </c>
    </row>
    <row r="290" spans="1:11" x14ac:dyDescent="0.4">
      <c r="A290" s="8">
        <v>512</v>
      </c>
      <c r="B290" s="8" t="s">
        <v>14</v>
      </c>
      <c r="C290" s="9">
        <v>3735.71</v>
      </c>
      <c r="D290" s="9">
        <v>3910.98</v>
      </c>
      <c r="E290" s="10">
        <v>0.25</v>
      </c>
      <c r="F290" s="8" t="str">
        <f>_xlfn.XLOOKUP(A290,[1]Lookup_APC!$A$2:$A$1000,[1]Lookup_APC!$B$2:$B$1000,"Not Found")</f>
        <v>Cardiology</v>
      </c>
      <c r="G290" s="8" t="str">
        <f>_xlfn.XLOOKUP(B290,[1]Lookup_Payer!$A$2:$A$100,[1]Lookup_Payer!$B$2:$B$100,"Not Found")</f>
        <v>Government</v>
      </c>
      <c r="H290" s="11">
        <f t="shared" si="16"/>
        <v>-175.26999999999998</v>
      </c>
      <c r="I290" s="11">
        <f t="shared" si="17"/>
        <v>1669.5540000000001</v>
      </c>
      <c r="J290" s="12">
        <f t="shared" si="18"/>
        <v>0.44691745344258521</v>
      </c>
      <c r="K290" s="8" t="str">
        <f t="shared" si="19"/>
        <v>Above Benchmark</v>
      </c>
    </row>
    <row r="291" spans="1:11" x14ac:dyDescent="0.4">
      <c r="A291" s="8">
        <v>512</v>
      </c>
      <c r="B291" s="8" t="s">
        <v>14</v>
      </c>
      <c r="C291" s="9">
        <v>1837.05</v>
      </c>
      <c r="D291" s="9">
        <v>1686.94</v>
      </c>
      <c r="E291" s="10">
        <v>0.25</v>
      </c>
      <c r="F291" s="8" t="str">
        <f>_xlfn.XLOOKUP(A291,[1]Lookup_APC!$A$2:$A$1000,[1]Lookup_APC!$B$2:$B$1000,"Not Found")</f>
        <v>Cardiology</v>
      </c>
      <c r="G291" s="8" t="str">
        <f>_xlfn.XLOOKUP(B291,[1]Lookup_Payer!$A$2:$A$100,[1]Lookup_Payer!$B$2:$B$100,"Not Found")</f>
        <v>Government</v>
      </c>
      <c r="H291" s="11">
        <f t="shared" si="16"/>
        <v>150.1099999999999</v>
      </c>
      <c r="I291" s="11">
        <f t="shared" si="17"/>
        <v>584.71</v>
      </c>
      <c r="J291" s="12">
        <f t="shared" si="18"/>
        <v>0.31828747176179201</v>
      </c>
      <c r="K291" s="8" t="str">
        <f t="shared" si="19"/>
        <v>Above Benchmark</v>
      </c>
    </row>
    <row r="292" spans="1:11" x14ac:dyDescent="0.4">
      <c r="A292" s="8">
        <v>522</v>
      </c>
      <c r="B292" s="8" t="s">
        <v>12</v>
      </c>
      <c r="C292" s="9">
        <v>3048.82</v>
      </c>
      <c r="D292" s="9">
        <v>3495.94</v>
      </c>
      <c r="E292" s="10">
        <v>0.25</v>
      </c>
      <c r="F292" s="8" t="str">
        <f>_xlfn.XLOOKUP(A292,[1]Lookup_APC!$A$2:$A$1000,[1]Lookup_APC!$B$2:$B$1000,"Not Found")</f>
        <v>Neurology</v>
      </c>
      <c r="G292" s="8" t="str">
        <f>_xlfn.XLOOKUP(B292,[1]Lookup_Payer!$A$2:$A$100,[1]Lookup_Payer!$B$2:$B$100,"Not Found")</f>
        <v>Self-Pay</v>
      </c>
      <c r="H292" s="11">
        <f t="shared" si="16"/>
        <v>-447.11999999999989</v>
      </c>
      <c r="I292" s="11">
        <f t="shared" si="17"/>
        <v>1666.6479999999999</v>
      </c>
      <c r="J292" s="12">
        <f t="shared" si="18"/>
        <v>0.54665345937116649</v>
      </c>
      <c r="K292" s="8" t="str">
        <f t="shared" si="19"/>
        <v>Above Benchmark</v>
      </c>
    </row>
    <row r="293" spans="1:11" x14ac:dyDescent="0.4">
      <c r="A293" s="8">
        <v>519</v>
      </c>
      <c r="B293" s="8" t="s">
        <v>17</v>
      </c>
      <c r="C293" s="9">
        <v>2642.23</v>
      </c>
      <c r="D293" s="9">
        <v>3151.3</v>
      </c>
      <c r="E293" s="10">
        <v>0.4</v>
      </c>
      <c r="F293" s="8" t="str">
        <f>_xlfn.XLOOKUP(A293,[1]Lookup_APC!$A$2:$A$1000,[1]Lookup_APC!$B$2:$B$1000,"Not Found")</f>
        <v>Oncology</v>
      </c>
      <c r="G293" s="8" t="str">
        <f>_xlfn.XLOOKUP(B293,[1]Lookup_Payer!$A$2:$A$100,[1]Lookup_Payer!$B$2:$B$100,"Not Found")</f>
        <v>Commercial</v>
      </c>
      <c r="H293" s="11">
        <f t="shared" si="16"/>
        <v>-509.07000000000016</v>
      </c>
      <c r="I293" s="11">
        <f t="shared" si="17"/>
        <v>1565.9620000000002</v>
      </c>
      <c r="J293" s="12">
        <f t="shared" si="18"/>
        <v>0.59266680039209307</v>
      </c>
      <c r="K293" s="8" t="str">
        <f t="shared" si="19"/>
        <v>Above Benchmark</v>
      </c>
    </row>
    <row r="294" spans="1:11" x14ac:dyDescent="0.4">
      <c r="A294" s="8">
        <v>521</v>
      </c>
      <c r="B294" s="8" t="s">
        <v>15</v>
      </c>
      <c r="C294" s="9">
        <v>3486.52</v>
      </c>
      <c r="D294" s="9">
        <v>2311.36</v>
      </c>
      <c r="E294" s="10">
        <v>0.4</v>
      </c>
      <c r="F294" s="8" t="str">
        <f>_xlfn.XLOOKUP(A294,[1]Lookup_APC!$A$2:$A$1000,[1]Lookup_APC!$B$2:$B$1000,"Not Found")</f>
        <v>Radiology</v>
      </c>
      <c r="G294" s="8" t="str">
        <f>_xlfn.XLOOKUP(B294,[1]Lookup_Payer!$A$2:$A$100,[1]Lookup_Payer!$B$2:$B$100,"Not Found")</f>
        <v>Commercial</v>
      </c>
      <c r="H294" s="11">
        <f t="shared" si="16"/>
        <v>1175.1599999999999</v>
      </c>
      <c r="I294" s="11">
        <f t="shared" si="17"/>
        <v>219.44800000000032</v>
      </c>
      <c r="J294" s="12">
        <f t="shared" si="18"/>
        <v>6.2941844590021084E-2</v>
      </c>
      <c r="K294" s="8" t="str">
        <f t="shared" si="19"/>
        <v>Below Benchmark</v>
      </c>
    </row>
    <row r="295" spans="1:11" x14ac:dyDescent="0.4">
      <c r="A295" s="8">
        <v>519</v>
      </c>
      <c r="B295" s="8" t="s">
        <v>15</v>
      </c>
      <c r="C295" s="9">
        <v>4715.7299999999996</v>
      </c>
      <c r="D295" s="9">
        <v>2979.95</v>
      </c>
      <c r="E295" s="10">
        <v>0.35</v>
      </c>
      <c r="F295" s="8" t="str">
        <f>_xlfn.XLOOKUP(A295,[1]Lookup_APC!$A$2:$A$1000,[1]Lookup_APC!$B$2:$B$1000,"Not Found")</f>
        <v>Oncology</v>
      </c>
      <c r="G295" s="8" t="str">
        <f>_xlfn.XLOOKUP(B295,[1]Lookup_Payer!$A$2:$A$100,[1]Lookup_Payer!$B$2:$B$100,"Not Found")</f>
        <v>Commercial</v>
      </c>
      <c r="H295" s="11">
        <f t="shared" si="16"/>
        <v>1735.7799999999997</v>
      </c>
      <c r="I295" s="11">
        <f t="shared" si="17"/>
        <v>150.51200000000017</v>
      </c>
      <c r="J295" s="12">
        <f t="shared" si="18"/>
        <v>3.1917009667644283E-2</v>
      </c>
      <c r="K295" s="8" t="str">
        <f t="shared" si="19"/>
        <v>Below Benchmark</v>
      </c>
    </row>
    <row r="296" spans="1:11" x14ac:dyDescent="0.4">
      <c r="A296" s="8">
        <v>512</v>
      </c>
      <c r="B296" s="8" t="s">
        <v>16</v>
      </c>
      <c r="C296" s="9">
        <v>3796.57</v>
      </c>
      <c r="D296" s="9">
        <v>3526.21</v>
      </c>
      <c r="E296" s="10">
        <v>0.4</v>
      </c>
      <c r="F296" s="8" t="str">
        <f>_xlfn.XLOOKUP(A296,[1]Lookup_APC!$A$2:$A$1000,[1]Lookup_APC!$B$2:$B$1000,"Not Found")</f>
        <v>Cardiology</v>
      </c>
      <c r="G296" s="8" t="str">
        <f>_xlfn.XLOOKUP(B296,[1]Lookup_Payer!$A$2:$A$100,[1]Lookup_Payer!$B$2:$B$100,"Not Found")</f>
        <v>Commercial</v>
      </c>
      <c r="H296" s="11">
        <f t="shared" si="16"/>
        <v>270.36000000000013</v>
      </c>
      <c r="I296" s="11">
        <f t="shared" si="17"/>
        <v>1248.268</v>
      </c>
      <c r="J296" s="12">
        <f t="shared" si="18"/>
        <v>0.32878835369820653</v>
      </c>
      <c r="K296" s="8" t="str">
        <f t="shared" si="19"/>
        <v>Below Benchmark</v>
      </c>
    </row>
    <row r="297" spans="1:11" x14ac:dyDescent="0.4">
      <c r="A297" s="8">
        <v>512</v>
      </c>
      <c r="B297" s="8" t="s">
        <v>12</v>
      </c>
      <c r="C297" s="9">
        <v>1467.23</v>
      </c>
      <c r="D297" s="9">
        <v>1676.15</v>
      </c>
      <c r="E297" s="10">
        <v>0.4</v>
      </c>
      <c r="F297" s="8" t="str">
        <f>_xlfn.XLOOKUP(A297,[1]Lookup_APC!$A$2:$A$1000,[1]Lookup_APC!$B$2:$B$1000,"Not Found")</f>
        <v>Cardiology</v>
      </c>
      <c r="G297" s="8" t="str">
        <f>_xlfn.XLOOKUP(B297,[1]Lookup_Payer!$A$2:$A$100,[1]Lookup_Payer!$B$2:$B$100,"Not Found")</f>
        <v>Self-Pay</v>
      </c>
      <c r="H297" s="11">
        <f t="shared" si="16"/>
        <v>-208.92000000000007</v>
      </c>
      <c r="I297" s="11">
        <f t="shared" si="17"/>
        <v>795.81200000000013</v>
      </c>
      <c r="J297" s="12">
        <f t="shared" si="18"/>
        <v>0.54239076354763749</v>
      </c>
      <c r="K297" s="8" t="str">
        <f t="shared" si="19"/>
        <v>Above Benchmark</v>
      </c>
    </row>
    <row r="298" spans="1:11" x14ac:dyDescent="0.4">
      <c r="A298" s="8">
        <v>522</v>
      </c>
      <c r="B298" s="8" t="s">
        <v>13</v>
      </c>
      <c r="C298" s="9">
        <v>640.32000000000005</v>
      </c>
      <c r="D298" s="9">
        <v>1375.43</v>
      </c>
      <c r="E298" s="10">
        <v>0.25</v>
      </c>
      <c r="F298" s="8" t="str">
        <f>_xlfn.XLOOKUP(A298,[1]Lookup_APC!$A$2:$A$1000,[1]Lookup_APC!$B$2:$B$1000,"Not Found")</f>
        <v>Neurology</v>
      </c>
      <c r="G298" s="8" t="str">
        <f>_xlfn.XLOOKUP(B298,[1]Lookup_Payer!$A$2:$A$100,[1]Lookup_Payer!$B$2:$B$100,"Not Found")</f>
        <v>Government</v>
      </c>
      <c r="H298" s="11">
        <f t="shared" si="16"/>
        <v>-735.11</v>
      </c>
      <c r="I298" s="11">
        <f t="shared" si="17"/>
        <v>991.23800000000006</v>
      </c>
      <c r="J298" s="12">
        <f t="shared" si="18"/>
        <v>1.5480353573213392</v>
      </c>
      <c r="K298" s="8" t="str">
        <f t="shared" si="19"/>
        <v>Above Benchmark</v>
      </c>
    </row>
    <row r="299" spans="1:11" x14ac:dyDescent="0.4">
      <c r="A299" s="8">
        <v>529</v>
      </c>
      <c r="B299" s="8" t="s">
        <v>17</v>
      </c>
      <c r="C299" s="9">
        <v>1680.19</v>
      </c>
      <c r="D299" s="9">
        <v>2703.61</v>
      </c>
      <c r="E299" s="10">
        <v>0.35</v>
      </c>
      <c r="F299" s="8" t="str">
        <f>_xlfn.XLOOKUP(A299,[1]Lookup_APC!$A$2:$A$1000,[1]Lookup_APC!$B$2:$B$1000,"Not Found")</f>
        <v>Urology</v>
      </c>
      <c r="G299" s="8" t="str">
        <f>_xlfn.XLOOKUP(B299,[1]Lookup_Payer!$A$2:$A$100,[1]Lookup_Payer!$B$2:$B$100,"Not Found")</f>
        <v>Commercial</v>
      </c>
      <c r="H299" s="11">
        <f t="shared" si="16"/>
        <v>-1023.4200000000001</v>
      </c>
      <c r="I299" s="11">
        <f t="shared" si="17"/>
        <v>1695.4960000000001</v>
      </c>
      <c r="J299" s="12">
        <f t="shared" si="18"/>
        <v>1.0091096840238307</v>
      </c>
      <c r="K299" s="8" t="str">
        <f t="shared" si="19"/>
        <v>Above Benchmark</v>
      </c>
    </row>
    <row r="300" spans="1:11" x14ac:dyDescent="0.4">
      <c r="A300" s="8">
        <v>519</v>
      </c>
      <c r="B300" s="8" t="s">
        <v>12</v>
      </c>
      <c r="C300" s="9">
        <v>3177.85</v>
      </c>
      <c r="D300" s="9">
        <v>3250.6</v>
      </c>
      <c r="E300" s="10">
        <v>0.4</v>
      </c>
      <c r="F300" s="8" t="str">
        <f>_xlfn.XLOOKUP(A300,[1]Lookup_APC!$A$2:$A$1000,[1]Lookup_APC!$B$2:$B$1000,"Not Found")</f>
        <v>Oncology</v>
      </c>
      <c r="G300" s="8" t="str">
        <f>_xlfn.XLOOKUP(B300,[1]Lookup_Payer!$A$2:$A$100,[1]Lookup_Payer!$B$2:$B$100,"Not Found")</f>
        <v>Self-Pay</v>
      </c>
      <c r="H300" s="11">
        <f t="shared" si="16"/>
        <v>-72.75</v>
      </c>
      <c r="I300" s="11">
        <f t="shared" si="17"/>
        <v>1343.89</v>
      </c>
      <c r="J300" s="12">
        <f t="shared" si="18"/>
        <v>0.42289283635162145</v>
      </c>
      <c r="K300" s="8" t="str">
        <f t="shared" si="19"/>
        <v>Above Benchmark</v>
      </c>
    </row>
    <row r="301" spans="1:11" x14ac:dyDescent="0.4">
      <c r="A301" s="8">
        <v>552</v>
      </c>
      <c r="B301" s="8" t="s">
        <v>17</v>
      </c>
      <c r="C301" s="9">
        <v>731.42</v>
      </c>
      <c r="D301" s="9">
        <v>3072.91</v>
      </c>
      <c r="E301" s="10">
        <v>0.4</v>
      </c>
      <c r="F301" s="8" t="str">
        <f>_xlfn.XLOOKUP(A301,[1]Lookup_APC!$A$2:$A$1000,[1]Lookup_APC!$B$2:$B$1000,"Not Found")</f>
        <v>Dermatology</v>
      </c>
      <c r="G301" s="8" t="str">
        <f>_xlfn.XLOOKUP(B301,[1]Lookup_Payer!$A$2:$A$100,[1]Lookup_Payer!$B$2:$B$100,"Not Found")</f>
        <v>Commercial</v>
      </c>
      <c r="H301" s="11">
        <f t="shared" si="16"/>
        <v>-2341.4899999999998</v>
      </c>
      <c r="I301" s="11">
        <f t="shared" si="17"/>
        <v>2634.058</v>
      </c>
      <c r="J301" s="12">
        <f t="shared" si="18"/>
        <v>3.6012933745317328</v>
      </c>
      <c r="K301" s="8" t="str">
        <f t="shared" si="19"/>
        <v>Above Benchmark</v>
      </c>
    </row>
    <row r="302" spans="1:11" x14ac:dyDescent="0.4">
      <c r="A302" s="8">
        <v>522</v>
      </c>
      <c r="B302" s="8" t="s">
        <v>17</v>
      </c>
      <c r="C302" s="9">
        <v>2733.65</v>
      </c>
      <c r="D302" s="9">
        <v>3211.47</v>
      </c>
      <c r="E302" s="10">
        <v>0.25</v>
      </c>
      <c r="F302" s="8" t="str">
        <f>_xlfn.XLOOKUP(A302,[1]Lookup_APC!$A$2:$A$1000,[1]Lookup_APC!$B$2:$B$1000,"Not Found")</f>
        <v>Neurology</v>
      </c>
      <c r="G302" s="8" t="str">
        <f>_xlfn.XLOOKUP(B302,[1]Lookup_Payer!$A$2:$A$100,[1]Lookup_Payer!$B$2:$B$100,"Not Found")</f>
        <v>Commercial</v>
      </c>
      <c r="H302" s="11">
        <f t="shared" si="16"/>
        <v>-477.81999999999971</v>
      </c>
      <c r="I302" s="11">
        <f t="shared" si="17"/>
        <v>1571.2799999999997</v>
      </c>
      <c r="J302" s="12">
        <f t="shared" si="18"/>
        <v>0.57479194483565921</v>
      </c>
      <c r="K302" s="8" t="str">
        <f t="shared" si="19"/>
        <v>Above Benchmark</v>
      </c>
    </row>
    <row r="303" spans="1:11" x14ac:dyDescent="0.4">
      <c r="A303" s="8">
        <v>545</v>
      </c>
      <c r="B303" s="8" t="s">
        <v>17</v>
      </c>
      <c r="C303" s="9">
        <v>3185.79</v>
      </c>
      <c r="D303" s="9">
        <v>1798.77</v>
      </c>
      <c r="E303" s="10">
        <v>0.25</v>
      </c>
      <c r="F303" s="8" t="str">
        <f>_xlfn.XLOOKUP(A303,[1]Lookup_APC!$A$2:$A$1000,[1]Lookup_APC!$B$2:$B$1000,"Not Found")</f>
        <v>Gastroenterology</v>
      </c>
      <c r="G303" s="8" t="str">
        <f>_xlfn.XLOOKUP(B303,[1]Lookup_Payer!$A$2:$A$100,[1]Lookup_Payer!$B$2:$B$100,"Not Found")</f>
        <v>Commercial</v>
      </c>
      <c r="H303" s="11">
        <f t="shared" si="16"/>
        <v>1387.02</v>
      </c>
      <c r="I303" s="11">
        <f t="shared" si="17"/>
        <v>-112.70399999999995</v>
      </c>
      <c r="J303" s="12">
        <f t="shared" si="18"/>
        <v>-3.537709641878465E-2</v>
      </c>
      <c r="K303" s="8" t="str">
        <f t="shared" si="19"/>
        <v>Below Benchmark</v>
      </c>
    </row>
    <row r="304" spans="1:11" x14ac:dyDescent="0.4">
      <c r="A304" s="8">
        <v>512</v>
      </c>
      <c r="B304" s="8" t="s">
        <v>12</v>
      </c>
      <c r="C304" s="9">
        <v>2004.1</v>
      </c>
      <c r="D304" s="9">
        <v>3289.55</v>
      </c>
      <c r="E304" s="10">
        <v>0.4</v>
      </c>
      <c r="F304" s="8" t="str">
        <f>_xlfn.XLOOKUP(A304,[1]Lookup_APC!$A$2:$A$1000,[1]Lookup_APC!$B$2:$B$1000,"Not Found")</f>
        <v>Cardiology</v>
      </c>
      <c r="G304" s="8" t="str">
        <f>_xlfn.XLOOKUP(B304,[1]Lookup_Payer!$A$2:$A$100,[1]Lookup_Payer!$B$2:$B$100,"Not Found")</f>
        <v>Self-Pay</v>
      </c>
      <c r="H304" s="11">
        <f t="shared" si="16"/>
        <v>-1285.4500000000003</v>
      </c>
      <c r="I304" s="11">
        <f t="shared" si="17"/>
        <v>2087.09</v>
      </c>
      <c r="J304" s="12">
        <f t="shared" si="18"/>
        <v>1.0414101092759844</v>
      </c>
      <c r="K304" s="8" t="str">
        <f t="shared" si="19"/>
        <v>Above Benchmark</v>
      </c>
    </row>
    <row r="305" spans="1:11" x14ac:dyDescent="0.4">
      <c r="A305" s="8">
        <v>522</v>
      </c>
      <c r="B305" s="8" t="s">
        <v>16</v>
      </c>
      <c r="C305" s="9">
        <v>3969.1</v>
      </c>
      <c r="D305" s="9">
        <v>568.82000000000005</v>
      </c>
      <c r="E305" s="10">
        <v>0.35</v>
      </c>
      <c r="F305" s="8" t="str">
        <f>_xlfn.XLOOKUP(A305,[1]Lookup_APC!$A$2:$A$1000,[1]Lookup_APC!$B$2:$B$1000,"Not Found")</f>
        <v>Neurology</v>
      </c>
      <c r="G305" s="8" t="str">
        <f>_xlfn.XLOOKUP(B305,[1]Lookup_Payer!$A$2:$A$100,[1]Lookup_Payer!$B$2:$B$100,"Not Found")</f>
        <v>Commercial</v>
      </c>
      <c r="H305" s="11">
        <f t="shared" si="16"/>
        <v>3400.2799999999997</v>
      </c>
      <c r="I305" s="11">
        <f t="shared" si="17"/>
        <v>-1812.6399999999999</v>
      </c>
      <c r="J305" s="12">
        <f t="shared" si="18"/>
        <v>-0.45668791413670601</v>
      </c>
      <c r="K305" s="8" t="str">
        <f t="shared" si="19"/>
        <v>Below Benchmark</v>
      </c>
    </row>
    <row r="306" spans="1:11" x14ac:dyDescent="0.4">
      <c r="A306" s="8">
        <v>519</v>
      </c>
      <c r="B306" s="8" t="s">
        <v>15</v>
      </c>
      <c r="C306" s="9">
        <v>979.69</v>
      </c>
      <c r="D306" s="9">
        <v>2223.5100000000002</v>
      </c>
      <c r="E306" s="10">
        <v>0.35</v>
      </c>
      <c r="F306" s="8" t="str">
        <f>_xlfn.XLOOKUP(A306,[1]Lookup_APC!$A$2:$A$1000,[1]Lookup_APC!$B$2:$B$1000,"Not Found")</f>
        <v>Oncology</v>
      </c>
      <c r="G306" s="8" t="str">
        <f>_xlfn.XLOOKUP(B306,[1]Lookup_Payer!$A$2:$A$100,[1]Lookup_Payer!$B$2:$B$100,"Not Found")</f>
        <v>Commercial</v>
      </c>
      <c r="H306" s="11">
        <f t="shared" si="16"/>
        <v>-1243.8200000000002</v>
      </c>
      <c r="I306" s="11">
        <f t="shared" si="17"/>
        <v>1635.6960000000004</v>
      </c>
      <c r="J306" s="12">
        <f t="shared" si="18"/>
        <v>1.6696056915963216</v>
      </c>
      <c r="K306" s="8" t="str">
        <f t="shared" si="19"/>
        <v>Above Benchmark</v>
      </c>
    </row>
    <row r="307" spans="1:11" x14ac:dyDescent="0.4">
      <c r="A307" s="8">
        <v>512</v>
      </c>
      <c r="B307" s="8" t="s">
        <v>15</v>
      </c>
      <c r="C307" s="9">
        <v>838.12</v>
      </c>
      <c r="D307" s="9">
        <v>122.46</v>
      </c>
      <c r="E307" s="10">
        <v>0.25</v>
      </c>
      <c r="F307" s="8" t="str">
        <f>_xlfn.XLOOKUP(A307,[1]Lookup_APC!$A$2:$A$1000,[1]Lookup_APC!$B$2:$B$1000,"Not Found")</f>
        <v>Cardiology</v>
      </c>
      <c r="G307" s="8" t="str">
        <f>_xlfn.XLOOKUP(B307,[1]Lookup_Payer!$A$2:$A$100,[1]Lookup_Payer!$B$2:$B$100,"Not Found")</f>
        <v>Commercial</v>
      </c>
      <c r="H307" s="11">
        <f t="shared" si="16"/>
        <v>715.66</v>
      </c>
      <c r="I307" s="11">
        <f t="shared" si="17"/>
        <v>-380.41199999999998</v>
      </c>
      <c r="J307" s="12">
        <f t="shared" si="18"/>
        <v>-0.45388727151243258</v>
      </c>
      <c r="K307" s="8" t="str">
        <f t="shared" si="19"/>
        <v>Below Benchmark</v>
      </c>
    </row>
    <row r="308" spans="1:11" x14ac:dyDescent="0.4">
      <c r="A308" s="8">
        <v>521</v>
      </c>
      <c r="B308" s="8" t="s">
        <v>16</v>
      </c>
      <c r="C308" s="9">
        <v>3776.85</v>
      </c>
      <c r="D308" s="9">
        <v>1365.88</v>
      </c>
      <c r="E308" s="10">
        <v>0.25</v>
      </c>
      <c r="F308" s="8" t="str">
        <f>_xlfn.XLOOKUP(A308,[1]Lookup_APC!$A$2:$A$1000,[1]Lookup_APC!$B$2:$B$1000,"Not Found")</f>
        <v>Radiology</v>
      </c>
      <c r="G308" s="8" t="str">
        <f>_xlfn.XLOOKUP(B308,[1]Lookup_Payer!$A$2:$A$100,[1]Lookup_Payer!$B$2:$B$100,"Not Found")</f>
        <v>Commercial</v>
      </c>
      <c r="H308" s="11">
        <f t="shared" si="16"/>
        <v>2410.9699999999998</v>
      </c>
      <c r="I308" s="11">
        <f t="shared" si="17"/>
        <v>-900.22999999999956</v>
      </c>
      <c r="J308" s="12">
        <f t="shared" si="18"/>
        <v>-0.23835471358407126</v>
      </c>
      <c r="K308" s="8" t="str">
        <f t="shared" si="19"/>
        <v>Below Benchmark</v>
      </c>
    </row>
    <row r="309" spans="1:11" x14ac:dyDescent="0.4">
      <c r="A309" s="8">
        <v>522</v>
      </c>
      <c r="B309" s="8" t="s">
        <v>17</v>
      </c>
      <c r="C309" s="9">
        <v>2729.71</v>
      </c>
      <c r="D309" s="9">
        <v>1529.2</v>
      </c>
      <c r="E309" s="10">
        <v>0.4</v>
      </c>
      <c r="F309" s="8" t="str">
        <f>_xlfn.XLOOKUP(A309,[1]Lookup_APC!$A$2:$A$1000,[1]Lookup_APC!$B$2:$B$1000,"Not Found")</f>
        <v>Neurology</v>
      </c>
      <c r="G309" s="8" t="str">
        <f>_xlfn.XLOOKUP(B309,[1]Lookup_Payer!$A$2:$A$100,[1]Lookup_Payer!$B$2:$B$100,"Not Found")</f>
        <v>Commercial</v>
      </c>
      <c r="H309" s="11">
        <f t="shared" si="16"/>
        <v>1200.51</v>
      </c>
      <c r="I309" s="11">
        <f t="shared" si="17"/>
        <v>-108.62599999999998</v>
      </c>
      <c r="J309" s="12">
        <f t="shared" si="18"/>
        <v>-3.979397078810569E-2</v>
      </c>
      <c r="K309" s="8" t="str">
        <f t="shared" si="19"/>
        <v>Below Benchmark</v>
      </c>
    </row>
    <row r="310" spans="1:11" x14ac:dyDescent="0.4">
      <c r="A310" s="8">
        <v>544</v>
      </c>
      <c r="B310" s="8" t="s">
        <v>13</v>
      </c>
      <c r="C310" s="9">
        <v>3597.81</v>
      </c>
      <c r="D310" s="9">
        <v>1645.07</v>
      </c>
      <c r="E310" s="10">
        <v>0.25</v>
      </c>
      <c r="F310" s="8" t="str">
        <f>_xlfn.XLOOKUP(A310,[1]Lookup_APC!$A$2:$A$1000,[1]Lookup_APC!$B$2:$B$1000,"Not Found")</f>
        <v>Endocrinology</v>
      </c>
      <c r="G310" s="8" t="str">
        <f>_xlfn.XLOOKUP(B310,[1]Lookup_Payer!$A$2:$A$100,[1]Lookup_Payer!$B$2:$B$100,"Not Found")</f>
        <v>Government</v>
      </c>
      <c r="H310" s="11">
        <f t="shared" si="16"/>
        <v>1952.74</v>
      </c>
      <c r="I310" s="11">
        <f t="shared" si="17"/>
        <v>-513.61599999999976</v>
      </c>
      <c r="J310" s="12">
        <f t="shared" si="18"/>
        <v>-0.14275795553406093</v>
      </c>
      <c r="K310" s="8" t="str">
        <f t="shared" si="19"/>
        <v>Below Benchmark</v>
      </c>
    </row>
    <row r="311" spans="1:11" x14ac:dyDescent="0.4">
      <c r="A311" s="8">
        <v>512</v>
      </c>
      <c r="B311" s="8" t="s">
        <v>11</v>
      </c>
      <c r="C311" s="9">
        <v>2456.7199999999998</v>
      </c>
      <c r="D311" s="9">
        <v>2812.32</v>
      </c>
      <c r="E311" s="10">
        <v>0.4</v>
      </c>
      <c r="F311" s="8" t="str">
        <f>_xlfn.XLOOKUP(A311,[1]Lookup_APC!$A$2:$A$1000,[1]Lookup_APC!$B$2:$B$1000,"Not Found")</f>
        <v>Cardiology</v>
      </c>
      <c r="G311" s="8" t="str">
        <f>_xlfn.XLOOKUP(B311,[1]Lookup_Payer!$A$2:$A$100,[1]Lookup_Payer!$B$2:$B$100,"Not Found")</f>
        <v>Commercial</v>
      </c>
      <c r="H311" s="11">
        <f t="shared" si="16"/>
        <v>-355.60000000000036</v>
      </c>
      <c r="I311" s="11">
        <f t="shared" si="17"/>
        <v>1338.2880000000002</v>
      </c>
      <c r="J311" s="12">
        <f t="shared" si="18"/>
        <v>0.5447458399817644</v>
      </c>
      <c r="K311" s="8" t="str">
        <f t="shared" si="19"/>
        <v>Above Benchmark</v>
      </c>
    </row>
    <row r="312" spans="1:11" x14ac:dyDescent="0.4">
      <c r="A312" s="8">
        <v>519</v>
      </c>
      <c r="B312" s="8" t="s">
        <v>12</v>
      </c>
      <c r="C312" s="9">
        <v>1608.81</v>
      </c>
      <c r="D312" s="9">
        <v>1615.38</v>
      </c>
      <c r="E312" s="10">
        <v>0.35</v>
      </c>
      <c r="F312" s="8" t="str">
        <f>_xlfn.XLOOKUP(A312,[1]Lookup_APC!$A$2:$A$1000,[1]Lookup_APC!$B$2:$B$1000,"Not Found")</f>
        <v>Oncology</v>
      </c>
      <c r="G312" s="8" t="str">
        <f>_xlfn.XLOOKUP(B312,[1]Lookup_Payer!$A$2:$A$100,[1]Lookup_Payer!$B$2:$B$100,"Not Found")</f>
        <v>Self-Pay</v>
      </c>
      <c r="H312" s="11">
        <f t="shared" si="16"/>
        <v>-6.5700000000001637</v>
      </c>
      <c r="I312" s="11">
        <f t="shared" si="17"/>
        <v>650.09400000000016</v>
      </c>
      <c r="J312" s="12">
        <f t="shared" si="18"/>
        <v>0.40408376377571009</v>
      </c>
      <c r="K312" s="8" t="str">
        <f t="shared" si="19"/>
        <v>Above Benchmark</v>
      </c>
    </row>
    <row r="313" spans="1:11" x14ac:dyDescent="0.4">
      <c r="A313" s="8">
        <v>516</v>
      </c>
      <c r="B313" s="8" t="s">
        <v>11</v>
      </c>
      <c r="C313" s="9">
        <v>4185.96</v>
      </c>
      <c r="D313" s="9">
        <v>1849.91</v>
      </c>
      <c r="E313" s="10">
        <v>0.35</v>
      </c>
      <c r="F313" s="8" t="str">
        <f>_xlfn.XLOOKUP(A313,[1]Lookup_APC!$A$2:$A$1000,[1]Lookup_APC!$B$2:$B$1000,"Not Found")</f>
        <v>Orthopedics</v>
      </c>
      <c r="G313" s="8" t="str">
        <f>_xlfn.XLOOKUP(B313,[1]Lookup_Payer!$A$2:$A$100,[1]Lookup_Payer!$B$2:$B$100,"Not Found")</f>
        <v>Commercial</v>
      </c>
      <c r="H313" s="11">
        <f t="shared" si="16"/>
        <v>2336.0500000000002</v>
      </c>
      <c r="I313" s="11">
        <f t="shared" si="17"/>
        <v>-661.66599999999994</v>
      </c>
      <c r="J313" s="12">
        <f t="shared" si="18"/>
        <v>-0.15806792229261626</v>
      </c>
      <c r="K313" s="8" t="str">
        <f t="shared" si="19"/>
        <v>Below Benchmark</v>
      </c>
    </row>
    <row r="314" spans="1:11" x14ac:dyDescent="0.4">
      <c r="A314" s="8">
        <v>552</v>
      </c>
      <c r="B314" s="8" t="s">
        <v>16</v>
      </c>
      <c r="C314" s="9">
        <v>4097.37</v>
      </c>
      <c r="D314" s="9">
        <v>1026.42</v>
      </c>
      <c r="E314" s="10">
        <v>0.4</v>
      </c>
      <c r="F314" s="8" t="str">
        <f>_xlfn.XLOOKUP(A314,[1]Lookup_APC!$A$2:$A$1000,[1]Lookup_APC!$B$2:$B$1000,"Not Found")</f>
        <v>Dermatology</v>
      </c>
      <c r="G314" s="8" t="str">
        <f>_xlfn.XLOOKUP(B314,[1]Lookup_Payer!$A$2:$A$100,[1]Lookup_Payer!$B$2:$B$100,"Not Found")</f>
        <v>Commercial</v>
      </c>
      <c r="H314" s="11">
        <f t="shared" si="16"/>
        <v>3070.95</v>
      </c>
      <c r="I314" s="11">
        <f t="shared" si="17"/>
        <v>-1432.002</v>
      </c>
      <c r="J314" s="12">
        <f t="shared" si="18"/>
        <v>-0.34949296744008962</v>
      </c>
      <c r="K314" s="8" t="str">
        <f t="shared" si="19"/>
        <v>Below Benchmark</v>
      </c>
    </row>
    <row r="315" spans="1:11" x14ac:dyDescent="0.4">
      <c r="A315" s="8">
        <v>561</v>
      </c>
      <c r="B315" s="8" t="s">
        <v>13</v>
      </c>
      <c r="C315" s="9">
        <v>3626.13</v>
      </c>
      <c r="D315" s="9">
        <v>1555.68</v>
      </c>
      <c r="E315" s="10">
        <v>0.25</v>
      </c>
      <c r="F315" s="8" t="str">
        <f>_xlfn.XLOOKUP(A315,[1]Lookup_APC!$A$2:$A$1000,[1]Lookup_APC!$B$2:$B$1000,"Not Found")</f>
        <v>Ophthalmology</v>
      </c>
      <c r="G315" s="8" t="str">
        <f>_xlfn.XLOOKUP(B315,[1]Lookup_Payer!$A$2:$A$100,[1]Lookup_Payer!$B$2:$B$100,"Not Found")</f>
        <v>Government</v>
      </c>
      <c r="H315" s="11">
        <f t="shared" si="16"/>
        <v>2070.4499999999998</v>
      </c>
      <c r="I315" s="11">
        <f t="shared" si="17"/>
        <v>-619.99799999999982</v>
      </c>
      <c r="J315" s="12">
        <f t="shared" si="18"/>
        <v>-0.17098063224429344</v>
      </c>
      <c r="K315" s="8" t="str">
        <f t="shared" si="19"/>
        <v>Below Benchmark</v>
      </c>
    </row>
    <row r="316" spans="1:11" x14ac:dyDescent="0.4">
      <c r="A316" s="8">
        <v>529</v>
      </c>
      <c r="B316" s="8" t="s">
        <v>12</v>
      </c>
      <c r="C316" s="9">
        <v>1724.65</v>
      </c>
      <c r="D316" s="9">
        <v>986.35</v>
      </c>
      <c r="E316" s="10">
        <v>0.35</v>
      </c>
      <c r="F316" s="8" t="str">
        <f>_xlfn.XLOOKUP(A316,[1]Lookup_APC!$A$2:$A$1000,[1]Lookup_APC!$B$2:$B$1000,"Not Found")</f>
        <v>Urology</v>
      </c>
      <c r="G316" s="8" t="str">
        <f>_xlfn.XLOOKUP(B316,[1]Lookup_Payer!$A$2:$A$100,[1]Lookup_Payer!$B$2:$B$100,"Not Found")</f>
        <v>Self-Pay</v>
      </c>
      <c r="H316" s="11">
        <f t="shared" si="16"/>
        <v>738.30000000000007</v>
      </c>
      <c r="I316" s="11">
        <f t="shared" si="17"/>
        <v>-48.439999999999941</v>
      </c>
      <c r="J316" s="12">
        <f t="shared" si="18"/>
        <v>-2.808685820311364E-2</v>
      </c>
      <c r="K316" s="8" t="str">
        <f t="shared" si="19"/>
        <v>Below Benchmark</v>
      </c>
    </row>
    <row r="317" spans="1:11" x14ac:dyDescent="0.4">
      <c r="A317" s="8">
        <v>561</v>
      </c>
      <c r="B317" s="8" t="s">
        <v>16</v>
      </c>
      <c r="C317" s="9">
        <v>3156.04</v>
      </c>
      <c r="D317" s="9">
        <v>385.46</v>
      </c>
      <c r="E317" s="10">
        <v>0.25</v>
      </c>
      <c r="F317" s="8" t="str">
        <f>_xlfn.XLOOKUP(A317,[1]Lookup_APC!$A$2:$A$1000,[1]Lookup_APC!$B$2:$B$1000,"Not Found")</f>
        <v>Ophthalmology</v>
      </c>
      <c r="G317" s="8" t="str">
        <f>_xlfn.XLOOKUP(B317,[1]Lookup_Payer!$A$2:$A$100,[1]Lookup_Payer!$B$2:$B$100,"Not Found")</f>
        <v>Commercial</v>
      </c>
      <c r="H317" s="11">
        <f t="shared" si="16"/>
        <v>2770.58</v>
      </c>
      <c r="I317" s="11">
        <f t="shared" si="17"/>
        <v>-1508.1639999999998</v>
      </c>
      <c r="J317" s="12">
        <f t="shared" si="18"/>
        <v>-0.47786593325813354</v>
      </c>
      <c r="K317" s="8" t="str">
        <f t="shared" si="19"/>
        <v>Below Benchmark</v>
      </c>
    </row>
    <row r="318" spans="1:11" x14ac:dyDescent="0.4">
      <c r="A318" s="8">
        <v>519</v>
      </c>
      <c r="B318" s="8" t="s">
        <v>17</v>
      </c>
      <c r="C318" s="9">
        <v>2124.38</v>
      </c>
      <c r="D318" s="9">
        <v>2453.4499999999998</v>
      </c>
      <c r="E318" s="10">
        <v>0.35</v>
      </c>
      <c r="F318" s="8" t="str">
        <f>_xlfn.XLOOKUP(A318,[1]Lookup_APC!$A$2:$A$1000,[1]Lookup_APC!$B$2:$B$1000,"Not Found")</f>
        <v>Oncology</v>
      </c>
      <c r="G318" s="8" t="str">
        <f>_xlfn.XLOOKUP(B318,[1]Lookup_Payer!$A$2:$A$100,[1]Lookup_Payer!$B$2:$B$100,"Not Found")</f>
        <v>Commercial</v>
      </c>
      <c r="H318" s="11">
        <f t="shared" si="16"/>
        <v>-329.06999999999971</v>
      </c>
      <c r="I318" s="11">
        <f t="shared" si="17"/>
        <v>1178.8219999999999</v>
      </c>
      <c r="J318" s="12">
        <f t="shared" si="18"/>
        <v>0.55490166542708919</v>
      </c>
      <c r="K318" s="8" t="str">
        <f t="shared" si="19"/>
        <v>Above Benchmark</v>
      </c>
    </row>
    <row r="319" spans="1:11" x14ac:dyDescent="0.4">
      <c r="A319" s="8">
        <v>545</v>
      </c>
      <c r="B319" s="8" t="s">
        <v>15</v>
      </c>
      <c r="C319" s="9">
        <v>912.12</v>
      </c>
      <c r="D319" s="9">
        <v>2706.03</v>
      </c>
      <c r="E319" s="10">
        <v>0.4</v>
      </c>
      <c r="F319" s="8" t="str">
        <f>_xlfn.XLOOKUP(A319,[1]Lookup_APC!$A$2:$A$1000,[1]Lookup_APC!$B$2:$B$1000,"Not Found")</f>
        <v>Gastroenterology</v>
      </c>
      <c r="G319" s="8" t="str">
        <f>_xlfn.XLOOKUP(B319,[1]Lookup_Payer!$A$2:$A$100,[1]Lookup_Payer!$B$2:$B$100,"Not Found")</f>
        <v>Commercial</v>
      </c>
      <c r="H319" s="11">
        <f t="shared" si="16"/>
        <v>-1793.9100000000003</v>
      </c>
      <c r="I319" s="11">
        <f t="shared" si="17"/>
        <v>2158.7580000000003</v>
      </c>
      <c r="J319" s="12">
        <f t="shared" si="18"/>
        <v>2.3667477963425867</v>
      </c>
      <c r="K319" s="8" t="str">
        <f t="shared" si="19"/>
        <v>Above Benchmark</v>
      </c>
    </row>
    <row r="320" spans="1:11" x14ac:dyDescent="0.4">
      <c r="A320" s="8">
        <v>545</v>
      </c>
      <c r="B320" s="8" t="s">
        <v>11</v>
      </c>
      <c r="C320" s="9">
        <v>4627.91</v>
      </c>
      <c r="D320" s="9">
        <v>2516.0100000000002</v>
      </c>
      <c r="E320" s="10">
        <v>0.4</v>
      </c>
      <c r="F320" s="8" t="str">
        <f>_xlfn.XLOOKUP(A320,[1]Lookup_APC!$A$2:$A$1000,[1]Lookup_APC!$B$2:$B$1000,"Not Found")</f>
        <v>Gastroenterology</v>
      </c>
      <c r="G320" s="8" t="str">
        <f>_xlfn.XLOOKUP(B320,[1]Lookup_Payer!$A$2:$A$100,[1]Lookup_Payer!$B$2:$B$100,"Not Found")</f>
        <v>Commercial</v>
      </c>
      <c r="H320" s="11">
        <f t="shared" si="16"/>
        <v>2111.8999999999996</v>
      </c>
      <c r="I320" s="11">
        <f t="shared" si="17"/>
        <v>-260.73599999999942</v>
      </c>
      <c r="J320" s="12">
        <f t="shared" si="18"/>
        <v>-5.633990289353065E-2</v>
      </c>
      <c r="K320" s="8" t="str">
        <f t="shared" si="19"/>
        <v>Below Benchmark</v>
      </c>
    </row>
    <row r="321" spans="1:11" x14ac:dyDescent="0.4">
      <c r="A321" s="8">
        <v>516</v>
      </c>
      <c r="B321" s="8" t="s">
        <v>14</v>
      </c>
      <c r="C321" s="9">
        <v>1115.68</v>
      </c>
      <c r="D321" s="9">
        <v>1907.63</v>
      </c>
      <c r="E321" s="10">
        <v>0.4</v>
      </c>
      <c r="F321" s="8" t="str">
        <f>_xlfn.XLOOKUP(A321,[1]Lookup_APC!$A$2:$A$1000,[1]Lookup_APC!$B$2:$B$1000,"Not Found")</f>
        <v>Orthopedics</v>
      </c>
      <c r="G321" s="8" t="str">
        <f>_xlfn.XLOOKUP(B321,[1]Lookup_Payer!$A$2:$A$100,[1]Lookup_Payer!$B$2:$B$100,"Not Found")</f>
        <v>Government</v>
      </c>
      <c r="H321" s="11">
        <f t="shared" si="16"/>
        <v>-791.95</v>
      </c>
      <c r="I321" s="11">
        <f t="shared" si="17"/>
        <v>1238.2220000000002</v>
      </c>
      <c r="J321" s="12">
        <f t="shared" si="18"/>
        <v>1.1098361537358383</v>
      </c>
      <c r="K321" s="8" t="str">
        <f t="shared" si="19"/>
        <v>Above Benchmark</v>
      </c>
    </row>
    <row r="322" spans="1:11" x14ac:dyDescent="0.4">
      <c r="A322" s="8">
        <v>529</v>
      </c>
      <c r="B322" s="8" t="s">
        <v>14</v>
      </c>
      <c r="C322" s="9">
        <v>4776.07</v>
      </c>
      <c r="D322" s="9">
        <v>1581.16</v>
      </c>
      <c r="E322" s="10">
        <v>0.35</v>
      </c>
      <c r="F322" s="8" t="str">
        <f>_xlfn.XLOOKUP(A322,[1]Lookup_APC!$A$2:$A$1000,[1]Lookup_APC!$B$2:$B$1000,"Not Found")</f>
        <v>Urology</v>
      </c>
      <c r="G322" s="8" t="str">
        <f>_xlfn.XLOOKUP(B322,[1]Lookup_Payer!$A$2:$A$100,[1]Lookup_Payer!$B$2:$B$100,"Not Found")</f>
        <v>Government</v>
      </c>
      <c r="H322" s="11">
        <f t="shared" ref="H322:H385" si="20">C322-D322</f>
        <v>3194.91</v>
      </c>
      <c r="I322" s="11">
        <f t="shared" ref="I322:I385" si="21">D322-(C322*0.6)</f>
        <v>-1284.4819999999997</v>
      </c>
      <c r="J322" s="12">
        <f t="shared" ref="J322:J385" si="22">IFERROR(I322/C322,"")</f>
        <v>-0.26894120061054377</v>
      </c>
      <c r="K322" s="8" t="str">
        <f t="shared" ref="K322:K385" si="23">IF(J322&gt;=E322,"Above Benchmark","Below Benchmark")</f>
        <v>Below Benchmark</v>
      </c>
    </row>
    <row r="323" spans="1:11" x14ac:dyDescent="0.4">
      <c r="A323" s="8">
        <v>544</v>
      </c>
      <c r="B323" s="8" t="s">
        <v>13</v>
      </c>
      <c r="C323" s="9">
        <v>2507.0300000000002</v>
      </c>
      <c r="D323" s="9">
        <v>3467</v>
      </c>
      <c r="E323" s="10">
        <v>0.25</v>
      </c>
      <c r="F323" s="8" t="str">
        <f>_xlfn.XLOOKUP(A323,[1]Lookup_APC!$A$2:$A$1000,[1]Lookup_APC!$B$2:$B$1000,"Not Found")</f>
        <v>Endocrinology</v>
      </c>
      <c r="G323" s="8" t="str">
        <f>_xlfn.XLOOKUP(B323,[1]Lookup_Payer!$A$2:$A$100,[1]Lookup_Payer!$B$2:$B$100,"Not Found")</f>
        <v>Government</v>
      </c>
      <c r="H323" s="11">
        <f t="shared" si="20"/>
        <v>-959.9699999999998</v>
      </c>
      <c r="I323" s="11">
        <f t="shared" si="21"/>
        <v>1962.7819999999999</v>
      </c>
      <c r="J323" s="12">
        <f t="shared" si="22"/>
        <v>0.78291125355500324</v>
      </c>
      <c r="K323" s="8" t="str">
        <f t="shared" si="23"/>
        <v>Above Benchmark</v>
      </c>
    </row>
    <row r="324" spans="1:11" x14ac:dyDescent="0.4">
      <c r="A324" s="8">
        <v>516</v>
      </c>
      <c r="B324" s="8" t="s">
        <v>17</v>
      </c>
      <c r="C324" s="9">
        <v>1333.1</v>
      </c>
      <c r="D324" s="9">
        <v>2124.42</v>
      </c>
      <c r="E324" s="10">
        <v>0.25</v>
      </c>
      <c r="F324" s="8" t="str">
        <f>_xlfn.XLOOKUP(A324,[1]Lookup_APC!$A$2:$A$1000,[1]Lookup_APC!$B$2:$B$1000,"Not Found")</f>
        <v>Orthopedics</v>
      </c>
      <c r="G324" s="8" t="str">
        <f>_xlfn.XLOOKUP(B324,[1]Lookup_Payer!$A$2:$A$100,[1]Lookup_Payer!$B$2:$B$100,"Not Found")</f>
        <v>Commercial</v>
      </c>
      <c r="H324" s="11">
        <f t="shared" si="20"/>
        <v>-791.32000000000016</v>
      </c>
      <c r="I324" s="11">
        <f t="shared" si="21"/>
        <v>1324.5600000000002</v>
      </c>
      <c r="J324" s="12">
        <f t="shared" si="22"/>
        <v>0.99359387892881279</v>
      </c>
      <c r="K324" s="8" t="str">
        <f t="shared" si="23"/>
        <v>Above Benchmark</v>
      </c>
    </row>
    <row r="325" spans="1:11" x14ac:dyDescent="0.4">
      <c r="A325" s="8">
        <v>561</v>
      </c>
      <c r="B325" s="8" t="s">
        <v>11</v>
      </c>
      <c r="C325" s="9">
        <v>2938.55</v>
      </c>
      <c r="D325" s="9">
        <v>1968.81</v>
      </c>
      <c r="E325" s="10">
        <v>0.25</v>
      </c>
      <c r="F325" s="8" t="str">
        <f>_xlfn.XLOOKUP(A325,[1]Lookup_APC!$A$2:$A$1000,[1]Lookup_APC!$B$2:$B$1000,"Not Found")</f>
        <v>Ophthalmology</v>
      </c>
      <c r="G325" s="8" t="str">
        <f>_xlfn.XLOOKUP(B325,[1]Lookup_Payer!$A$2:$A$100,[1]Lookup_Payer!$B$2:$B$100,"Not Found")</f>
        <v>Commercial</v>
      </c>
      <c r="H325" s="11">
        <f t="shared" si="20"/>
        <v>969.74000000000024</v>
      </c>
      <c r="I325" s="11">
        <f t="shared" si="21"/>
        <v>205.67999999999984</v>
      </c>
      <c r="J325" s="12">
        <f t="shared" si="22"/>
        <v>6.9993704378009503E-2</v>
      </c>
      <c r="K325" s="8" t="str">
        <f t="shared" si="23"/>
        <v>Below Benchmark</v>
      </c>
    </row>
    <row r="326" spans="1:11" x14ac:dyDescent="0.4">
      <c r="A326" s="8">
        <v>516</v>
      </c>
      <c r="B326" s="8" t="s">
        <v>17</v>
      </c>
      <c r="C326" s="9">
        <v>4428.26</v>
      </c>
      <c r="D326" s="9">
        <v>200</v>
      </c>
      <c r="E326" s="10">
        <v>0.35</v>
      </c>
      <c r="F326" s="8" t="str">
        <f>_xlfn.XLOOKUP(A326,[1]Lookup_APC!$A$2:$A$1000,[1]Lookup_APC!$B$2:$B$1000,"Not Found")</f>
        <v>Orthopedics</v>
      </c>
      <c r="G326" s="8" t="str">
        <f>_xlfn.XLOOKUP(B326,[1]Lookup_Payer!$A$2:$A$100,[1]Lookup_Payer!$B$2:$B$100,"Not Found")</f>
        <v>Commercial</v>
      </c>
      <c r="H326" s="11">
        <f t="shared" si="20"/>
        <v>4228.26</v>
      </c>
      <c r="I326" s="11">
        <f t="shared" si="21"/>
        <v>-2456.9560000000001</v>
      </c>
      <c r="J326" s="12">
        <f t="shared" si="22"/>
        <v>-0.55483553359558835</v>
      </c>
      <c r="K326" s="8" t="str">
        <f t="shared" si="23"/>
        <v>Below Benchmark</v>
      </c>
    </row>
    <row r="327" spans="1:11" x14ac:dyDescent="0.4">
      <c r="A327" s="8">
        <v>561</v>
      </c>
      <c r="B327" s="8" t="s">
        <v>11</v>
      </c>
      <c r="C327" s="9">
        <v>3795.01</v>
      </c>
      <c r="D327" s="9">
        <v>1430.87</v>
      </c>
      <c r="E327" s="10">
        <v>0.35</v>
      </c>
      <c r="F327" s="8" t="str">
        <f>_xlfn.XLOOKUP(A327,[1]Lookup_APC!$A$2:$A$1000,[1]Lookup_APC!$B$2:$B$1000,"Not Found")</f>
        <v>Ophthalmology</v>
      </c>
      <c r="G327" s="8" t="str">
        <f>_xlfn.XLOOKUP(B327,[1]Lookup_Payer!$A$2:$A$100,[1]Lookup_Payer!$B$2:$B$100,"Not Found")</f>
        <v>Commercial</v>
      </c>
      <c r="H327" s="11">
        <f t="shared" si="20"/>
        <v>2364.1400000000003</v>
      </c>
      <c r="I327" s="11">
        <f t="shared" si="21"/>
        <v>-846.13599999999997</v>
      </c>
      <c r="J327" s="12">
        <f t="shared" si="22"/>
        <v>-0.22296015030263422</v>
      </c>
      <c r="K327" s="8" t="str">
        <f t="shared" si="23"/>
        <v>Below Benchmark</v>
      </c>
    </row>
    <row r="328" spans="1:11" x14ac:dyDescent="0.4">
      <c r="A328" s="8">
        <v>512</v>
      </c>
      <c r="B328" s="8" t="s">
        <v>13</v>
      </c>
      <c r="C328" s="9">
        <v>4129.53</v>
      </c>
      <c r="D328" s="9">
        <v>1582.76</v>
      </c>
      <c r="E328" s="10">
        <v>0.35</v>
      </c>
      <c r="F328" s="8" t="str">
        <f>_xlfn.XLOOKUP(A328,[1]Lookup_APC!$A$2:$A$1000,[1]Lookup_APC!$B$2:$B$1000,"Not Found")</f>
        <v>Cardiology</v>
      </c>
      <c r="G328" s="8" t="str">
        <f>_xlfn.XLOOKUP(B328,[1]Lookup_Payer!$A$2:$A$100,[1]Lookup_Payer!$B$2:$B$100,"Not Found")</f>
        <v>Government</v>
      </c>
      <c r="H328" s="11">
        <f t="shared" si="20"/>
        <v>2546.7699999999995</v>
      </c>
      <c r="I328" s="11">
        <f t="shared" si="21"/>
        <v>-894.95799999999986</v>
      </c>
      <c r="J328" s="12">
        <f t="shared" si="22"/>
        <v>-0.21672151552355834</v>
      </c>
      <c r="K328" s="8" t="str">
        <f t="shared" si="23"/>
        <v>Below Benchmark</v>
      </c>
    </row>
    <row r="329" spans="1:11" x14ac:dyDescent="0.4">
      <c r="A329" s="8">
        <v>545</v>
      </c>
      <c r="B329" s="8" t="s">
        <v>13</v>
      </c>
      <c r="C329" s="9">
        <v>3464.53</v>
      </c>
      <c r="D329" s="9">
        <v>1655.41</v>
      </c>
      <c r="E329" s="10">
        <v>0.35</v>
      </c>
      <c r="F329" s="8" t="str">
        <f>_xlfn.XLOOKUP(A329,[1]Lookup_APC!$A$2:$A$1000,[1]Lookup_APC!$B$2:$B$1000,"Not Found")</f>
        <v>Gastroenterology</v>
      </c>
      <c r="G329" s="8" t="str">
        <f>_xlfn.XLOOKUP(B329,[1]Lookup_Payer!$A$2:$A$100,[1]Lookup_Payer!$B$2:$B$100,"Not Found")</f>
        <v>Government</v>
      </c>
      <c r="H329" s="11">
        <f t="shared" si="20"/>
        <v>1809.1200000000001</v>
      </c>
      <c r="I329" s="11">
        <f t="shared" si="21"/>
        <v>-423.30799999999977</v>
      </c>
      <c r="J329" s="12">
        <f t="shared" si="22"/>
        <v>-0.12218338418198132</v>
      </c>
      <c r="K329" s="8" t="str">
        <f t="shared" si="23"/>
        <v>Below Benchmark</v>
      </c>
    </row>
    <row r="330" spans="1:11" x14ac:dyDescent="0.4">
      <c r="A330" s="8">
        <v>512</v>
      </c>
      <c r="B330" s="8" t="s">
        <v>14</v>
      </c>
      <c r="C330" s="9">
        <v>3615.24</v>
      </c>
      <c r="D330" s="9">
        <v>2362.67</v>
      </c>
      <c r="E330" s="10">
        <v>0.35</v>
      </c>
      <c r="F330" s="8" t="str">
        <f>_xlfn.XLOOKUP(A330,[1]Lookup_APC!$A$2:$A$1000,[1]Lookup_APC!$B$2:$B$1000,"Not Found")</f>
        <v>Cardiology</v>
      </c>
      <c r="G330" s="8" t="str">
        <f>_xlfn.XLOOKUP(B330,[1]Lookup_Payer!$A$2:$A$100,[1]Lookup_Payer!$B$2:$B$100,"Not Found")</f>
        <v>Government</v>
      </c>
      <c r="H330" s="11">
        <f t="shared" si="20"/>
        <v>1252.5699999999997</v>
      </c>
      <c r="I330" s="11">
        <f t="shared" si="21"/>
        <v>193.52600000000029</v>
      </c>
      <c r="J330" s="12">
        <f t="shared" si="22"/>
        <v>5.3530609309478845E-2</v>
      </c>
      <c r="K330" s="8" t="str">
        <f t="shared" si="23"/>
        <v>Below Benchmark</v>
      </c>
    </row>
    <row r="331" spans="1:11" x14ac:dyDescent="0.4">
      <c r="A331" s="8">
        <v>552</v>
      </c>
      <c r="B331" s="8" t="s">
        <v>17</v>
      </c>
      <c r="C331" s="9">
        <v>4321.38</v>
      </c>
      <c r="D331" s="9">
        <v>2181.0500000000002</v>
      </c>
      <c r="E331" s="10">
        <v>0.25</v>
      </c>
      <c r="F331" s="8" t="str">
        <f>_xlfn.XLOOKUP(A331,[1]Lookup_APC!$A$2:$A$1000,[1]Lookup_APC!$B$2:$B$1000,"Not Found")</f>
        <v>Dermatology</v>
      </c>
      <c r="G331" s="8" t="str">
        <f>_xlfn.XLOOKUP(B331,[1]Lookup_Payer!$A$2:$A$100,[1]Lookup_Payer!$B$2:$B$100,"Not Found")</f>
        <v>Commercial</v>
      </c>
      <c r="H331" s="11">
        <f t="shared" si="20"/>
        <v>2140.33</v>
      </c>
      <c r="I331" s="11">
        <f t="shared" si="21"/>
        <v>-411.77799999999979</v>
      </c>
      <c r="J331" s="12">
        <f t="shared" si="22"/>
        <v>-9.5288542086092817E-2</v>
      </c>
      <c r="K331" s="8" t="str">
        <f t="shared" si="23"/>
        <v>Below Benchmark</v>
      </c>
    </row>
    <row r="332" spans="1:11" x14ac:dyDescent="0.4">
      <c r="A332" s="8">
        <v>529</v>
      </c>
      <c r="B332" s="8" t="s">
        <v>12</v>
      </c>
      <c r="C332" s="9">
        <v>1623.51</v>
      </c>
      <c r="D332" s="9">
        <v>2470.83</v>
      </c>
      <c r="E332" s="10">
        <v>0.35</v>
      </c>
      <c r="F332" s="8" t="str">
        <f>_xlfn.XLOOKUP(A332,[1]Lookup_APC!$A$2:$A$1000,[1]Lookup_APC!$B$2:$B$1000,"Not Found")</f>
        <v>Urology</v>
      </c>
      <c r="G332" s="8" t="str">
        <f>_xlfn.XLOOKUP(B332,[1]Lookup_Payer!$A$2:$A$100,[1]Lookup_Payer!$B$2:$B$100,"Not Found")</f>
        <v>Self-Pay</v>
      </c>
      <c r="H332" s="11">
        <f t="shared" si="20"/>
        <v>-847.31999999999994</v>
      </c>
      <c r="I332" s="11">
        <f t="shared" si="21"/>
        <v>1496.7239999999999</v>
      </c>
      <c r="J332" s="12">
        <f t="shared" si="22"/>
        <v>0.92190624018330647</v>
      </c>
      <c r="K332" s="8" t="str">
        <f t="shared" si="23"/>
        <v>Above Benchmark</v>
      </c>
    </row>
    <row r="333" spans="1:11" x14ac:dyDescent="0.4">
      <c r="A333" s="8">
        <v>544</v>
      </c>
      <c r="B333" s="8" t="s">
        <v>14</v>
      </c>
      <c r="C333" s="9">
        <v>2702.41</v>
      </c>
      <c r="D333" s="9">
        <v>3083.04</v>
      </c>
      <c r="E333" s="10">
        <v>0.35</v>
      </c>
      <c r="F333" s="8" t="str">
        <f>_xlfn.XLOOKUP(A333,[1]Lookup_APC!$A$2:$A$1000,[1]Lookup_APC!$B$2:$B$1000,"Not Found")</f>
        <v>Endocrinology</v>
      </c>
      <c r="G333" s="8" t="str">
        <f>_xlfn.XLOOKUP(B333,[1]Lookup_Payer!$A$2:$A$100,[1]Lookup_Payer!$B$2:$B$100,"Not Found")</f>
        <v>Government</v>
      </c>
      <c r="H333" s="11">
        <f t="shared" si="20"/>
        <v>-380.63000000000011</v>
      </c>
      <c r="I333" s="11">
        <f t="shared" si="21"/>
        <v>1461.5940000000001</v>
      </c>
      <c r="J333" s="12">
        <f t="shared" si="22"/>
        <v>0.54084835387672492</v>
      </c>
      <c r="K333" s="8" t="str">
        <f t="shared" si="23"/>
        <v>Above Benchmark</v>
      </c>
    </row>
    <row r="334" spans="1:11" x14ac:dyDescent="0.4">
      <c r="A334" s="8">
        <v>561</v>
      </c>
      <c r="B334" s="8" t="s">
        <v>17</v>
      </c>
      <c r="C334" s="9">
        <v>1495.44</v>
      </c>
      <c r="D334" s="9">
        <v>3270.64</v>
      </c>
      <c r="E334" s="10">
        <v>0.25</v>
      </c>
      <c r="F334" s="8" t="str">
        <f>_xlfn.XLOOKUP(A334,[1]Lookup_APC!$A$2:$A$1000,[1]Lookup_APC!$B$2:$B$1000,"Not Found")</f>
        <v>Ophthalmology</v>
      </c>
      <c r="G334" s="8" t="str">
        <f>_xlfn.XLOOKUP(B334,[1]Lookup_Payer!$A$2:$A$100,[1]Lookup_Payer!$B$2:$B$100,"Not Found")</f>
        <v>Commercial</v>
      </c>
      <c r="H334" s="11">
        <f t="shared" si="20"/>
        <v>-1775.1999999999998</v>
      </c>
      <c r="I334" s="11">
        <f t="shared" si="21"/>
        <v>2373.3759999999997</v>
      </c>
      <c r="J334" s="12">
        <f t="shared" si="22"/>
        <v>1.5870753758091263</v>
      </c>
      <c r="K334" s="8" t="str">
        <f t="shared" si="23"/>
        <v>Above Benchmark</v>
      </c>
    </row>
    <row r="335" spans="1:11" x14ac:dyDescent="0.4">
      <c r="A335" s="8">
        <v>544</v>
      </c>
      <c r="B335" s="8" t="s">
        <v>14</v>
      </c>
      <c r="C335" s="9">
        <v>4944.51</v>
      </c>
      <c r="D335" s="9">
        <v>2900.68</v>
      </c>
      <c r="E335" s="10">
        <v>0.35</v>
      </c>
      <c r="F335" s="8" t="str">
        <f>_xlfn.XLOOKUP(A335,[1]Lookup_APC!$A$2:$A$1000,[1]Lookup_APC!$B$2:$B$1000,"Not Found")</f>
        <v>Endocrinology</v>
      </c>
      <c r="G335" s="8" t="str">
        <f>_xlfn.XLOOKUP(B335,[1]Lookup_Payer!$A$2:$A$100,[1]Lookup_Payer!$B$2:$B$100,"Not Found")</f>
        <v>Government</v>
      </c>
      <c r="H335" s="11">
        <f t="shared" si="20"/>
        <v>2043.8300000000004</v>
      </c>
      <c r="I335" s="11">
        <f t="shared" si="21"/>
        <v>-66.026000000000295</v>
      </c>
      <c r="J335" s="12">
        <f t="shared" si="22"/>
        <v>-1.3353395988682456E-2</v>
      </c>
      <c r="K335" s="8" t="str">
        <f t="shared" si="23"/>
        <v>Below Benchmark</v>
      </c>
    </row>
    <row r="336" spans="1:11" x14ac:dyDescent="0.4">
      <c r="A336" s="8">
        <v>561</v>
      </c>
      <c r="B336" s="8" t="s">
        <v>12</v>
      </c>
      <c r="C336" s="9">
        <v>4748.2700000000004</v>
      </c>
      <c r="D336" s="9">
        <v>3826.54</v>
      </c>
      <c r="E336" s="10">
        <v>0.25</v>
      </c>
      <c r="F336" s="8" t="str">
        <f>_xlfn.XLOOKUP(A336,[1]Lookup_APC!$A$2:$A$1000,[1]Lookup_APC!$B$2:$B$1000,"Not Found")</f>
        <v>Ophthalmology</v>
      </c>
      <c r="G336" s="8" t="str">
        <f>_xlfn.XLOOKUP(B336,[1]Lookup_Payer!$A$2:$A$100,[1]Lookup_Payer!$B$2:$B$100,"Not Found")</f>
        <v>Self-Pay</v>
      </c>
      <c r="H336" s="11">
        <f t="shared" si="20"/>
        <v>921.73000000000047</v>
      </c>
      <c r="I336" s="11">
        <f t="shared" si="21"/>
        <v>977.57799999999997</v>
      </c>
      <c r="J336" s="12">
        <f t="shared" si="22"/>
        <v>0.20588087872003907</v>
      </c>
      <c r="K336" s="8" t="str">
        <f t="shared" si="23"/>
        <v>Below Benchmark</v>
      </c>
    </row>
    <row r="337" spans="1:11" x14ac:dyDescent="0.4">
      <c r="A337" s="8">
        <v>519</v>
      </c>
      <c r="B337" s="8" t="s">
        <v>15</v>
      </c>
      <c r="C337" s="9">
        <v>677.42</v>
      </c>
      <c r="D337" s="9">
        <v>171.11</v>
      </c>
      <c r="E337" s="10">
        <v>0.25</v>
      </c>
      <c r="F337" s="8" t="str">
        <f>_xlfn.XLOOKUP(A337,[1]Lookup_APC!$A$2:$A$1000,[1]Lookup_APC!$B$2:$B$1000,"Not Found")</f>
        <v>Oncology</v>
      </c>
      <c r="G337" s="8" t="str">
        <f>_xlfn.XLOOKUP(B337,[1]Lookup_Payer!$A$2:$A$100,[1]Lookup_Payer!$B$2:$B$100,"Not Found")</f>
        <v>Commercial</v>
      </c>
      <c r="H337" s="11">
        <f t="shared" si="20"/>
        <v>506.30999999999995</v>
      </c>
      <c r="I337" s="11">
        <f t="shared" si="21"/>
        <v>-235.34199999999993</v>
      </c>
      <c r="J337" s="12">
        <f t="shared" si="22"/>
        <v>-0.34740928818163019</v>
      </c>
      <c r="K337" s="8" t="str">
        <f t="shared" si="23"/>
        <v>Below Benchmark</v>
      </c>
    </row>
    <row r="338" spans="1:11" x14ac:dyDescent="0.4">
      <c r="A338" s="8">
        <v>516</v>
      </c>
      <c r="B338" s="8" t="s">
        <v>15</v>
      </c>
      <c r="C338" s="9">
        <v>3675.09</v>
      </c>
      <c r="D338" s="9">
        <v>863.53</v>
      </c>
      <c r="E338" s="10">
        <v>0.4</v>
      </c>
      <c r="F338" s="8" t="str">
        <f>_xlfn.XLOOKUP(A338,[1]Lookup_APC!$A$2:$A$1000,[1]Lookup_APC!$B$2:$B$1000,"Not Found")</f>
        <v>Orthopedics</v>
      </c>
      <c r="G338" s="8" t="str">
        <f>_xlfn.XLOOKUP(B338,[1]Lookup_Payer!$A$2:$A$100,[1]Lookup_Payer!$B$2:$B$100,"Not Found")</f>
        <v>Commercial</v>
      </c>
      <c r="H338" s="11">
        <f t="shared" si="20"/>
        <v>2811.5600000000004</v>
      </c>
      <c r="I338" s="11">
        <f t="shared" si="21"/>
        <v>-1341.5240000000001</v>
      </c>
      <c r="J338" s="12">
        <f t="shared" si="22"/>
        <v>-0.36503160466818502</v>
      </c>
      <c r="K338" s="8" t="str">
        <f t="shared" si="23"/>
        <v>Below Benchmark</v>
      </c>
    </row>
    <row r="339" spans="1:11" x14ac:dyDescent="0.4">
      <c r="A339" s="8">
        <v>552</v>
      </c>
      <c r="B339" s="8" t="s">
        <v>15</v>
      </c>
      <c r="C339" s="9">
        <v>4663.62</v>
      </c>
      <c r="D339" s="9">
        <v>129.5</v>
      </c>
      <c r="E339" s="10">
        <v>0.4</v>
      </c>
      <c r="F339" s="8" t="str">
        <f>_xlfn.XLOOKUP(A339,[1]Lookup_APC!$A$2:$A$1000,[1]Lookup_APC!$B$2:$B$1000,"Not Found")</f>
        <v>Dermatology</v>
      </c>
      <c r="G339" s="8" t="str">
        <f>_xlfn.XLOOKUP(B339,[1]Lookup_Payer!$A$2:$A$100,[1]Lookup_Payer!$B$2:$B$100,"Not Found")</f>
        <v>Commercial</v>
      </c>
      <c r="H339" s="11">
        <f t="shared" si="20"/>
        <v>4534.12</v>
      </c>
      <c r="I339" s="11">
        <f t="shared" si="21"/>
        <v>-2668.672</v>
      </c>
      <c r="J339" s="12">
        <f t="shared" si="22"/>
        <v>-0.57223187137888598</v>
      </c>
      <c r="K339" s="8" t="str">
        <f t="shared" si="23"/>
        <v>Below Benchmark</v>
      </c>
    </row>
    <row r="340" spans="1:11" x14ac:dyDescent="0.4">
      <c r="A340" s="8">
        <v>545</v>
      </c>
      <c r="B340" s="8" t="s">
        <v>15</v>
      </c>
      <c r="C340" s="9">
        <v>1312.59</v>
      </c>
      <c r="D340" s="9">
        <v>2625.15</v>
      </c>
      <c r="E340" s="10">
        <v>0.4</v>
      </c>
      <c r="F340" s="8" t="str">
        <f>_xlfn.XLOOKUP(A340,[1]Lookup_APC!$A$2:$A$1000,[1]Lookup_APC!$B$2:$B$1000,"Not Found")</f>
        <v>Gastroenterology</v>
      </c>
      <c r="G340" s="8" t="str">
        <f>_xlfn.XLOOKUP(B340,[1]Lookup_Payer!$A$2:$A$100,[1]Lookup_Payer!$B$2:$B$100,"Not Found")</f>
        <v>Commercial</v>
      </c>
      <c r="H340" s="11">
        <f t="shared" si="20"/>
        <v>-1312.5600000000002</v>
      </c>
      <c r="I340" s="11">
        <f t="shared" si="21"/>
        <v>1837.596</v>
      </c>
      <c r="J340" s="12">
        <f t="shared" si="22"/>
        <v>1.3999771444243825</v>
      </c>
      <c r="K340" s="8" t="str">
        <f t="shared" si="23"/>
        <v>Above Benchmark</v>
      </c>
    </row>
    <row r="341" spans="1:11" x14ac:dyDescent="0.4">
      <c r="A341" s="8">
        <v>561</v>
      </c>
      <c r="B341" s="8" t="s">
        <v>16</v>
      </c>
      <c r="C341" s="9">
        <v>3055.75</v>
      </c>
      <c r="D341" s="9">
        <v>3602.32</v>
      </c>
      <c r="E341" s="10">
        <v>0.4</v>
      </c>
      <c r="F341" s="8" t="str">
        <f>_xlfn.XLOOKUP(A341,[1]Lookup_APC!$A$2:$A$1000,[1]Lookup_APC!$B$2:$B$1000,"Not Found")</f>
        <v>Ophthalmology</v>
      </c>
      <c r="G341" s="8" t="str">
        <f>_xlfn.XLOOKUP(B341,[1]Lookup_Payer!$A$2:$A$100,[1]Lookup_Payer!$B$2:$B$100,"Not Found")</f>
        <v>Commercial</v>
      </c>
      <c r="H341" s="11">
        <f t="shared" si="20"/>
        <v>-546.57000000000016</v>
      </c>
      <c r="I341" s="11">
        <f t="shared" si="21"/>
        <v>1768.8700000000001</v>
      </c>
      <c r="J341" s="12">
        <f t="shared" si="22"/>
        <v>0.57886607215904451</v>
      </c>
      <c r="K341" s="8" t="str">
        <f t="shared" si="23"/>
        <v>Above Benchmark</v>
      </c>
    </row>
    <row r="342" spans="1:11" x14ac:dyDescent="0.4">
      <c r="A342" s="8">
        <v>544</v>
      </c>
      <c r="B342" s="8" t="s">
        <v>11</v>
      </c>
      <c r="C342" s="9">
        <v>4619.7</v>
      </c>
      <c r="D342" s="9">
        <v>1049.58</v>
      </c>
      <c r="E342" s="10">
        <v>0.35</v>
      </c>
      <c r="F342" s="8" t="str">
        <f>_xlfn.XLOOKUP(A342,[1]Lookup_APC!$A$2:$A$1000,[1]Lookup_APC!$B$2:$B$1000,"Not Found")</f>
        <v>Endocrinology</v>
      </c>
      <c r="G342" s="8" t="str">
        <f>_xlfn.XLOOKUP(B342,[1]Lookup_Payer!$A$2:$A$100,[1]Lookup_Payer!$B$2:$B$100,"Not Found")</f>
        <v>Commercial</v>
      </c>
      <c r="H342" s="11">
        <f t="shared" si="20"/>
        <v>3570.12</v>
      </c>
      <c r="I342" s="11">
        <f t="shared" si="21"/>
        <v>-1722.2399999999998</v>
      </c>
      <c r="J342" s="12">
        <f t="shared" si="22"/>
        <v>-0.37280342879407752</v>
      </c>
      <c r="K342" s="8" t="str">
        <f t="shared" si="23"/>
        <v>Below Benchmark</v>
      </c>
    </row>
    <row r="343" spans="1:11" x14ac:dyDescent="0.4">
      <c r="A343" s="8">
        <v>552</v>
      </c>
      <c r="B343" s="8" t="s">
        <v>16</v>
      </c>
      <c r="C343" s="9">
        <v>652.76</v>
      </c>
      <c r="D343" s="9">
        <v>3715.43</v>
      </c>
      <c r="E343" s="10">
        <v>0.4</v>
      </c>
      <c r="F343" s="8" t="str">
        <f>_xlfn.XLOOKUP(A343,[1]Lookup_APC!$A$2:$A$1000,[1]Lookup_APC!$B$2:$B$1000,"Not Found")</f>
        <v>Dermatology</v>
      </c>
      <c r="G343" s="8" t="str">
        <f>_xlfn.XLOOKUP(B343,[1]Lookup_Payer!$A$2:$A$100,[1]Lookup_Payer!$B$2:$B$100,"Not Found")</f>
        <v>Commercial</v>
      </c>
      <c r="H343" s="11">
        <f t="shared" si="20"/>
        <v>-3062.67</v>
      </c>
      <c r="I343" s="11">
        <f t="shared" si="21"/>
        <v>3323.7739999999999</v>
      </c>
      <c r="J343" s="12">
        <f t="shared" si="22"/>
        <v>5.0918775660273301</v>
      </c>
      <c r="K343" s="8" t="str">
        <f t="shared" si="23"/>
        <v>Above Benchmark</v>
      </c>
    </row>
    <row r="344" spans="1:11" x14ac:dyDescent="0.4">
      <c r="A344" s="8">
        <v>521</v>
      </c>
      <c r="B344" s="8" t="s">
        <v>16</v>
      </c>
      <c r="C344" s="9">
        <v>3638.39</v>
      </c>
      <c r="D344" s="9">
        <v>335.04</v>
      </c>
      <c r="E344" s="10">
        <v>0.25</v>
      </c>
      <c r="F344" s="8" t="str">
        <f>_xlfn.XLOOKUP(A344,[1]Lookup_APC!$A$2:$A$1000,[1]Lookup_APC!$B$2:$B$1000,"Not Found")</f>
        <v>Radiology</v>
      </c>
      <c r="G344" s="8" t="str">
        <f>_xlfn.XLOOKUP(B344,[1]Lookup_Payer!$A$2:$A$100,[1]Lookup_Payer!$B$2:$B$100,"Not Found")</f>
        <v>Commercial</v>
      </c>
      <c r="H344" s="11">
        <f t="shared" si="20"/>
        <v>3303.35</v>
      </c>
      <c r="I344" s="11">
        <f t="shared" si="21"/>
        <v>-1847.9939999999997</v>
      </c>
      <c r="J344" s="12">
        <f t="shared" si="22"/>
        <v>-0.50791531419116687</v>
      </c>
      <c r="K344" s="8" t="str">
        <f t="shared" si="23"/>
        <v>Below Benchmark</v>
      </c>
    </row>
    <row r="345" spans="1:11" x14ac:dyDescent="0.4">
      <c r="A345" s="8">
        <v>521</v>
      </c>
      <c r="B345" s="8" t="s">
        <v>16</v>
      </c>
      <c r="C345" s="9">
        <v>1838.07</v>
      </c>
      <c r="D345" s="9">
        <v>3744.3</v>
      </c>
      <c r="E345" s="10">
        <v>0.35</v>
      </c>
      <c r="F345" s="8" t="str">
        <f>_xlfn.XLOOKUP(A345,[1]Lookup_APC!$A$2:$A$1000,[1]Lookup_APC!$B$2:$B$1000,"Not Found")</f>
        <v>Radiology</v>
      </c>
      <c r="G345" s="8" t="str">
        <f>_xlfn.XLOOKUP(B345,[1]Lookup_Payer!$A$2:$A$100,[1]Lookup_Payer!$B$2:$B$100,"Not Found")</f>
        <v>Commercial</v>
      </c>
      <c r="H345" s="11">
        <f t="shared" si="20"/>
        <v>-1906.2300000000002</v>
      </c>
      <c r="I345" s="11">
        <f t="shared" si="21"/>
        <v>2641.4580000000005</v>
      </c>
      <c r="J345" s="12">
        <f t="shared" si="22"/>
        <v>1.4370823744471106</v>
      </c>
      <c r="K345" s="8" t="str">
        <f t="shared" si="23"/>
        <v>Above Benchmark</v>
      </c>
    </row>
    <row r="346" spans="1:11" x14ac:dyDescent="0.4">
      <c r="A346" s="8">
        <v>512</v>
      </c>
      <c r="B346" s="8" t="s">
        <v>15</v>
      </c>
      <c r="C346" s="9">
        <v>4659.78</v>
      </c>
      <c r="D346" s="9">
        <v>1471.33</v>
      </c>
      <c r="E346" s="10">
        <v>0.4</v>
      </c>
      <c r="F346" s="8" t="str">
        <f>_xlfn.XLOOKUP(A346,[1]Lookup_APC!$A$2:$A$1000,[1]Lookup_APC!$B$2:$B$1000,"Not Found")</f>
        <v>Cardiology</v>
      </c>
      <c r="G346" s="8" t="str">
        <f>_xlfn.XLOOKUP(B346,[1]Lookup_Payer!$A$2:$A$100,[1]Lookup_Payer!$B$2:$B$100,"Not Found")</f>
        <v>Commercial</v>
      </c>
      <c r="H346" s="11">
        <f t="shared" si="20"/>
        <v>3188.45</v>
      </c>
      <c r="I346" s="11">
        <f t="shared" si="21"/>
        <v>-1324.538</v>
      </c>
      <c r="J346" s="12">
        <f t="shared" si="22"/>
        <v>-0.28424904180025667</v>
      </c>
      <c r="K346" s="8" t="str">
        <f t="shared" si="23"/>
        <v>Below Benchmark</v>
      </c>
    </row>
    <row r="347" spans="1:11" x14ac:dyDescent="0.4">
      <c r="A347" s="8">
        <v>545</v>
      </c>
      <c r="B347" s="8" t="s">
        <v>12</v>
      </c>
      <c r="C347" s="9">
        <v>4869.76</v>
      </c>
      <c r="D347" s="9">
        <v>495.54</v>
      </c>
      <c r="E347" s="10">
        <v>0.25</v>
      </c>
      <c r="F347" s="8" t="str">
        <f>_xlfn.XLOOKUP(A347,[1]Lookup_APC!$A$2:$A$1000,[1]Lookup_APC!$B$2:$B$1000,"Not Found")</f>
        <v>Gastroenterology</v>
      </c>
      <c r="G347" s="8" t="str">
        <f>_xlfn.XLOOKUP(B347,[1]Lookup_Payer!$A$2:$A$100,[1]Lookup_Payer!$B$2:$B$100,"Not Found")</f>
        <v>Self-Pay</v>
      </c>
      <c r="H347" s="11">
        <f t="shared" si="20"/>
        <v>4374.22</v>
      </c>
      <c r="I347" s="11">
        <f t="shared" si="21"/>
        <v>-2426.3160000000003</v>
      </c>
      <c r="J347" s="12">
        <f t="shared" si="22"/>
        <v>-0.49824139177290055</v>
      </c>
      <c r="K347" s="8" t="str">
        <f t="shared" si="23"/>
        <v>Below Benchmark</v>
      </c>
    </row>
    <row r="348" spans="1:11" x14ac:dyDescent="0.4">
      <c r="A348" s="8">
        <v>519</v>
      </c>
      <c r="B348" s="8" t="s">
        <v>13</v>
      </c>
      <c r="C348" s="9">
        <v>4749.2</v>
      </c>
      <c r="D348" s="9">
        <v>1994.9</v>
      </c>
      <c r="E348" s="10">
        <v>0.35</v>
      </c>
      <c r="F348" s="8" t="str">
        <f>_xlfn.XLOOKUP(A348,[1]Lookup_APC!$A$2:$A$1000,[1]Lookup_APC!$B$2:$B$1000,"Not Found")</f>
        <v>Oncology</v>
      </c>
      <c r="G348" s="8" t="str">
        <f>_xlfn.XLOOKUP(B348,[1]Lookup_Payer!$A$2:$A$100,[1]Lookup_Payer!$B$2:$B$100,"Not Found")</f>
        <v>Government</v>
      </c>
      <c r="H348" s="11">
        <f t="shared" si="20"/>
        <v>2754.2999999999997</v>
      </c>
      <c r="I348" s="11">
        <f t="shared" si="21"/>
        <v>-854.61999999999989</v>
      </c>
      <c r="J348" s="12">
        <f t="shared" si="22"/>
        <v>-0.17995030742019708</v>
      </c>
      <c r="K348" s="8" t="str">
        <f t="shared" si="23"/>
        <v>Below Benchmark</v>
      </c>
    </row>
    <row r="349" spans="1:11" x14ac:dyDescent="0.4">
      <c r="A349" s="8">
        <v>544</v>
      </c>
      <c r="B349" s="8" t="s">
        <v>13</v>
      </c>
      <c r="C349" s="9">
        <v>2633.96</v>
      </c>
      <c r="D349" s="9">
        <v>1101.43</v>
      </c>
      <c r="E349" s="10">
        <v>0.35</v>
      </c>
      <c r="F349" s="8" t="str">
        <f>_xlfn.XLOOKUP(A349,[1]Lookup_APC!$A$2:$A$1000,[1]Lookup_APC!$B$2:$B$1000,"Not Found")</f>
        <v>Endocrinology</v>
      </c>
      <c r="G349" s="8" t="str">
        <f>_xlfn.XLOOKUP(B349,[1]Lookup_Payer!$A$2:$A$100,[1]Lookup_Payer!$B$2:$B$100,"Not Found")</f>
        <v>Government</v>
      </c>
      <c r="H349" s="11">
        <f t="shared" si="20"/>
        <v>1532.53</v>
      </c>
      <c r="I349" s="11">
        <f t="shared" si="21"/>
        <v>-478.94599999999991</v>
      </c>
      <c r="J349" s="12">
        <f t="shared" si="22"/>
        <v>-0.1818349557320536</v>
      </c>
      <c r="K349" s="8" t="str">
        <f t="shared" si="23"/>
        <v>Below Benchmark</v>
      </c>
    </row>
    <row r="350" spans="1:11" x14ac:dyDescent="0.4">
      <c r="A350" s="8">
        <v>516</v>
      </c>
      <c r="B350" s="8" t="s">
        <v>11</v>
      </c>
      <c r="C350" s="9">
        <v>4379.1899999999996</v>
      </c>
      <c r="D350" s="9">
        <v>1211</v>
      </c>
      <c r="E350" s="10">
        <v>0.4</v>
      </c>
      <c r="F350" s="8" t="str">
        <f>_xlfn.XLOOKUP(A350,[1]Lookup_APC!$A$2:$A$1000,[1]Lookup_APC!$B$2:$B$1000,"Not Found")</f>
        <v>Orthopedics</v>
      </c>
      <c r="G350" s="8" t="str">
        <f>_xlfn.XLOOKUP(B350,[1]Lookup_Payer!$A$2:$A$100,[1]Lookup_Payer!$B$2:$B$100,"Not Found")</f>
        <v>Commercial</v>
      </c>
      <c r="H350" s="11">
        <f t="shared" si="20"/>
        <v>3168.1899999999996</v>
      </c>
      <c r="I350" s="11">
        <f t="shared" si="21"/>
        <v>-1416.5139999999997</v>
      </c>
      <c r="J350" s="12">
        <f t="shared" si="22"/>
        <v>-0.32346484167163331</v>
      </c>
      <c r="K350" s="8" t="str">
        <f t="shared" si="23"/>
        <v>Below Benchmark</v>
      </c>
    </row>
    <row r="351" spans="1:11" x14ac:dyDescent="0.4">
      <c r="A351" s="8">
        <v>516</v>
      </c>
      <c r="B351" s="8" t="s">
        <v>15</v>
      </c>
      <c r="C351" s="9">
        <v>4300.47</v>
      </c>
      <c r="D351" s="9">
        <v>1298.43</v>
      </c>
      <c r="E351" s="10">
        <v>0.35</v>
      </c>
      <c r="F351" s="8" t="str">
        <f>_xlfn.XLOOKUP(A351,[1]Lookup_APC!$A$2:$A$1000,[1]Lookup_APC!$B$2:$B$1000,"Not Found")</f>
        <v>Orthopedics</v>
      </c>
      <c r="G351" s="8" t="str">
        <f>_xlfn.XLOOKUP(B351,[1]Lookup_Payer!$A$2:$A$100,[1]Lookup_Payer!$B$2:$B$100,"Not Found")</f>
        <v>Commercial</v>
      </c>
      <c r="H351" s="11">
        <f t="shared" si="20"/>
        <v>3002.04</v>
      </c>
      <c r="I351" s="11">
        <f t="shared" si="21"/>
        <v>-1281.8520000000001</v>
      </c>
      <c r="J351" s="12">
        <f t="shared" si="22"/>
        <v>-0.29807253625766489</v>
      </c>
      <c r="K351" s="8" t="str">
        <f t="shared" si="23"/>
        <v>Below Benchmark</v>
      </c>
    </row>
    <row r="352" spans="1:11" x14ac:dyDescent="0.4">
      <c r="A352" s="8">
        <v>544</v>
      </c>
      <c r="B352" s="8" t="s">
        <v>15</v>
      </c>
      <c r="C352" s="9">
        <v>1935.95</v>
      </c>
      <c r="D352" s="9">
        <v>3231.8</v>
      </c>
      <c r="E352" s="10">
        <v>0.25</v>
      </c>
      <c r="F352" s="8" t="str">
        <f>_xlfn.XLOOKUP(A352,[1]Lookup_APC!$A$2:$A$1000,[1]Lookup_APC!$B$2:$B$1000,"Not Found")</f>
        <v>Endocrinology</v>
      </c>
      <c r="G352" s="8" t="str">
        <f>_xlfn.XLOOKUP(B352,[1]Lookup_Payer!$A$2:$A$100,[1]Lookup_Payer!$B$2:$B$100,"Not Found")</f>
        <v>Commercial</v>
      </c>
      <c r="H352" s="11">
        <f t="shared" si="20"/>
        <v>-1295.8500000000001</v>
      </c>
      <c r="I352" s="11">
        <f t="shared" si="21"/>
        <v>2070.2300000000005</v>
      </c>
      <c r="J352" s="12">
        <f t="shared" si="22"/>
        <v>1.0693612954880036</v>
      </c>
      <c r="K352" s="8" t="str">
        <f t="shared" si="23"/>
        <v>Above Benchmark</v>
      </c>
    </row>
    <row r="353" spans="1:11" x14ac:dyDescent="0.4">
      <c r="A353" s="8">
        <v>529</v>
      </c>
      <c r="B353" s="8" t="s">
        <v>15</v>
      </c>
      <c r="C353" s="9">
        <v>4230.12</v>
      </c>
      <c r="D353" s="9">
        <v>2202.73</v>
      </c>
      <c r="E353" s="10">
        <v>0.35</v>
      </c>
      <c r="F353" s="8" t="str">
        <f>_xlfn.XLOOKUP(A353,[1]Lookup_APC!$A$2:$A$1000,[1]Lookup_APC!$B$2:$B$1000,"Not Found")</f>
        <v>Urology</v>
      </c>
      <c r="G353" s="8" t="str">
        <f>_xlfn.XLOOKUP(B353,[1]Lookup_Payer!$A$2:$A$100,[1]Lookup_Payer!$B$2:$B$100,"Not Found")</f>
        <v>Commercial</v>
      </c>
      <c r="H353" s="11">
        <f t="shared" si="20"/>
        <v>2027.3899999999999</v>
      </c>
      <c r="I353" s="11">
        <f t="shared" si="21"/>
        <v>-335.34199999999964</v>
      </c>
      <c r="J353" s="12">
        <f t="shared" si="22"/>
        <v>-7.9274819626866291E-2</v>
      </c>
      <c r="K353" s="8" t="str">
        <f t="shared" si="23"/>
        <v>Below Benchmark</v>
      </c>
    </row>
    <row r="354" spans="1:11" x14ac:dyDescent="0.4">
      <c r="A354" s="8">
        <v>519</v>
      </c>
      <c r="B354" s="8" t="s">
        <v>14</v>
      </c>
      <c r="C354" s="9">
        <v>666.53</v>
      </c>
      <c r="D354" s="9">
        <v>1314.1</v>
      </c>
      <c r="E354" s="10">
        <v>0.25</v>
      </c>
      <c r="F354" s="8" t="str">
        <f>_xlfn.XLOOKUP(A354,[1]Lookup_APC!$A$2:$A$1000,[1]Lookup_APC!$B$2:$B$1000,"Not Found")</f>
        <v>Oncology</v>
      </c>
      <c r="G354" s="8" t="str">
        <f>_xlfn.XLOOKUP(B354,[1]Lookup_Payer!$A$2:$A$100,[1]Lookup_Payer!$B$2:$B$100,"Not Found")</f>
        <v>Government</v>
      </c>
      <c r="H354" s="11">
        <f t="shared" si="20"/>
        <v>-647.56999999999994</v>
      </c>
      <c r="I354" s="11">
        <f t="shared" si="21"/>
        <v>914.18200000000002</v>
      </c>
      <c r="J354" s="12">
        <f t="shared" si="22"/>
        <v>1.371554168604564</v>
      </c>
      <c r="K354" s="8" t="str">
        <f t="shared" si="23"/>
        <v>Above Benchmark</v>
      </c>
    </row>
    <row r="355" spans="1:11" x14ac:dyDescent="0.4">
      <c r="A355" s="8">
        <v>552</v>
      </c>
      <c r="B355" s="8" t="s">
        <v>17</v>
      </c>
      <c r="C355" s="9">
        <v>3183.21</v>
      </c>
      <c r="D355" s="9">
        <v>2480.3000000000002</v>
      </c>
      <c r="E355" s="10">
        <v>0.35</v>
      </c>
      <c r="F355" s="8" t="str">
        <f>_xlfn.XLOOKUP(A355,[1]Lookup_APC!$A$2:$A$1000,[1]Lookup_APC!$B$2:$B$1000,"Not Found")</f>
        <v>Dermatology</v>
      </c>
      <c r="G355" s="8" t="str">
        <f>_xlfn.XLOOKUP(B355,[1]Lookup_Payer!$A$2:$A$100,[1]Lookup_Payer!$B$2:$B$100,"Not Found")</f>
        <v>Commercial</v>
      </c>
      <c r="H355" s="11">
        <f t="shared" si="20"/>
        <v>702.90999999999985</v>
      </c>
      <c r="I355" s="11">
        <f t="shared" si="21"/>
        <v>570.37400000000025</v>
      </c>
      <c r="J355" s="12">
        <f t="shared" si="22"/>
        <v>0.17918202066467503</v>
      </c>
      <c r="K355" s="8" t="str">
        <f t="shared" si="23"/>
        <v>Below Benchmark</v>
      </c>
    </row>
    <row r="356" spans="1:11" x14ac:dyDescent="0.4">
      <c r="A356" s="8">
        <v>561</v>
      </c>
      <c r="B356" s="8" t="s">
        <v>14</v>
      </c>
      <c r="C356" s="9">
        <v>1535.04</v>
      </c>
      <c r="D356" s="9">
        <v>2892.99</v>
      </c>
      <c r="E356" s="10">
        <v>0.4</v>
      </c>
      <c r="F356" s="8" t="str">
        <f>_xlfn.XLOOKUP(A356,[1]Lookup_APC!$A$2:$A$1000,[1]Lookup_APC!$B$2:$B$1000,"Not Found")</f>
        <v>Ophthalmology</v>
      </c>
      <c r="G356" s="8" t="str">
        <f>_xlfn.XLOOKUP(B356,[1]Lookup_Payer!$A$2:$A$100,[1]Lookup_Payer!$B$2:$B$100,"Not Found")</f>
        <v>Government</v>
      </c>
      <c r="H356" s="11">
        <f t="shared" si="20"/>
        <v>-1357.9499999999998</v>
      </c>
      <c r="I356" s="11">
        <f t="shared" si="21"/>
        <v>1971.9659999999999</v>
      </c>
      <c r="J356" s="12">
        <f t="shared" si="22"/>
        <v>1.28463492808005</v>
      </c>
      <c r="K356" s="8" t="str">
        <f t="shared" si="23"/>
        <v>Above Benchmark</v>
      </c>
    </row>
    <row r="357" spans="1:11" x14ac:dyDescent="0.4">
      <c r="A357" s="8">
        <v>529</v>
      </c>
      <c r="B357" s="8" t="s">
        <v>17</v>
      </c>
      <c r="C357" s="9">
        <v>1042.55</v>
      </c>
      <c r="D357" s="9">
        <v>1163.23</v>
      </c>
      <c r="E357" s="10">
        <v>0.25</v>
      </c>
      <c r="F357" s="8" t="str">
        <f>_xlfn.XLOOKUP(A357,[1]Lookup_APC!$A$2:$A$1000,[1]Lookup_APC!$B$2:$B$1000,"Not Found")</f>
        <v>Urology</v>
      </c>
      <c r="G357" s="8" t="str">
        <f>_xlfn.XLOOKUP(B357,[1]Lookup_Payer!$A$2:$A$100,[1]Lookup_Payer!$B$2:$B$100,"Not Found")</f>
        <v>Commercial</v>
      </c>
      <c r="H357" s="11">
        <f t="shared" si="20"/>
        <v>-120.68000000000006</v>
      </c>
      <c r="I357" s="11">
        <f t="shared" si="21"/>
        <v>537.70000000000005</v>
      </c>
      <c r="J357" s="12">
        <f t="shared" si="22"/>
        <v>0.51575464006522476</v>
      </c>
      <c r="K357" s="8" t="str">
        <f t="shared" si="23"/>
        <v>Above Benchmark</v>
      </c>
    </row>
    <row r="358" spans="1:11" x14ac:dyDescent="0.4">
      <c r="A358" s="8">
        <v>561</v>
      </c>
      <c r="B358" s="8" t="s">
        <v>15</v>
      </c>
      <c r="C358" s="9">
        <v>846.29</v>
      </c>
      <c r="D358" s="9">
        <v>1712.84</v>
      </c>
      <c r="E358" s="10">
        <v>0.35</v>
      </c>
      <c r="F358" s="8" t="str">
        <f>_xlfn.XLOOKUP(A358,[1]Lookup_APC!$A$2:$A$1000,[1]Lookup_APC!$B$2:$B$1000,"Not Found")</f>
        <v>Ophthalmology</v>
      </c>
      <c r="G358" s="8" t="str">
        <f>_xlfn.XLOOKUP(B358,[1]Lookup_Payer!$A$2:$A$100,[1]Lookup_Payer!$B$2:$B$100,"Not Found")</f>
        <v>Commercial</v>
      </c>
      <c r="H358" s="11">
        <f t="shared" si="20"/>
        <v>-866.55</v>
      </c>
      <c r="I358" s="11">
        <f t="shared" si="21"/>
        <v>1205.066</v>
      </c>
      <c r="J358" s="12">
        <f t="shared" si="22"/>
        <v>1.4239397842347188</v>
      </c>
      <c r="K358" s="8" t="str">
        <f t="shared" si="23"/>
        <v>Above Benchmark</v>
      </c>
    </row>
    <row r="359" spans="1:11" x14ac:dyDescent="0.4">
      <c r="A359" s="8">
        <v>561</v>
      </c>
      <c r="B359" s="8" t="s">
        <v>15</v>
      </c>
      <c r="C359" s="9">
        <v>3633.3</v>
      </c>
      <c r="D359" s="9">
        <v>575.36</v>
      </c>
      <c r="E359" s="10">
        <v>0.35</v>
      </c>
      <c r="F359" s="8" t="str">
        <f>_xlfn.XLOOKUP(A359,[1]Lookup_APC!$A$2:$A$1000,[1]Lookup_APC!$B$2:$B$1000,"Not Found")</f>
        <v>Ophthalmology</v>
      </c>
      <c r="G359" s="8" t="str">
        <f>_xlfn.XLOOKUP(B359,[1]Lookup_Payer!$A$2:$A$100,[1]Lookup_Payer!$B$2:$B$100,"Not Found")</f>
        <v>Commercial</v>
      </c>
      <c r="H359" s="11">
        <f t="shared" si="20"/>
        <v>3057.94</v>
      </c>
      <c r="I359" s="11">
        <f t="shared" si="21"/>
        <v>-1604.62</v>
      </c>
      <c r="J359" s="12">
        <f t="shared" si="22"/>
        <v>-0.44164258387691624</v>
      </c>
      <c r="K359" s="8" t="str">
        <f t="shared" si="23"/>
        <v>Below Benchmark</v>
      </c>
    </row>
    <row r="360" spans="1:11" x14ac:dyDescent="0.4">
      <c r="A360" s="8">
        <v>529</v>
      </c>
      <c r="B360" s="8" t="s">
        <v>14</v>
      </c>
      <c r="C360" s="9">
        <v>2029.44</v>
      </c>
      <c r="D360" s="9">
        <v>806.48</v>
      </c>
      <c r="E360" s="10">
        <v>0.35</v>
      </c>
      <c r="F360" s="8" t="str">
        <f>_xlfn.XLOOKUP(A360,[1]Lookup_APC!$A$2:$A$1000,[1]Lookup_APC!$B$2:$B$1000,"Not Found")</f>
        <v>Urology</v>
      </c>
      <c r="G360" s="8" t="str">
        <f>_xlfn.XLOOKUP(B360,[1]Lookup_Payer!$A$2:$A$100,[1]Lookup_Payer!$B$2:$B$100,"Not Found")</f>
        <v>Government</v>
      </c>
      <c r="H360" s="11">
        <f t="shared" si="20"/>
        <v>1222.96</v>
      </c>
      <c r="I360" s="11">
        <f t="shared" si="21"/>
        <v>-411.18399999999997</v>
      </c>
      <c r="J360" s="12">
        <f t="shared" si="22"/>
        <v>-0.20260958688111003</v>
      </c>
      <c r="K360" s="8" t="str">
        <f t="shared" si="23"/>
        <v>Below Benchmark</v>
      </c>
    </row>
    <row r="361" spans="1:11" x14ac:dyDescent="0.4">
      <c r="A361" s="8">
        <v>512</v>
      </c>
      <c r="B361" s="8" t="s">
        <v>14</v>
      </c>
      <c r="C361" s="9">
        <v>3761.45</v>
      </c>
      <c r="D361" s="9">
        <v>2756.36</v>
      </c>
      <c r="E361" s="10">
        <v>0.25</v>
      </c>
      <c r="F361" s="8" t="str">
        <f>_xlfn.XLOOKUP(A361,[1]Lookup_APC!$A$2:$A$1000,[1]Lookup_APC!$B$2:$B$1000,"Not Found")</f>
        <v>Cardiology</v>
      </c>
      <c r="G361" s="8" t="str">
        <f>_xlfn.XLOOKUP(B361,[1]Lookup_Payer!$A$2:$A$100,[1]Lookup_Payer!$B$2:$B$100,"Not Found")</f>
        <v>Government</v>
      </c>
      <c r="H361" s="11">
        <f t="shared" si="20"/>
        <v>1005.0899999999997</v>
      </c>
      <c r="I361" s="11">
        <f t="shared" si="21"/>
        <v>499.49000000000024</v>
      </c>
      <c r="J361" s="12">
        <f t="shared" si="22"/>
        <v>0.13279187547355414</v>
      </c>
      <c r="K361" s="8" t="str">
        <f t="shared" si="23"/>
        <v>Below Benchmark</v>
      </c>
    </row>
    <row r="362" spans="1:11" x14ac:dyDescent="0.4">
      <c r="A362" s="8">
        <v>521</v>
      </c>
      <c r="B362" s="8" t="s">
        <v>17</v>
      </c>
      <c r="C362" s="9">
        <v>794.1</v>
      </c>
      <c r="D362" s="9">
        <v>807.61</v>
      </c>
      <c r="E362" s="10">
        <v>0.25</v>
      </c>
      <c r="F362" s="8" t="str">
        <f>_xlfn.XLOOKUP(A362,[1]Lookup_APC!$A$2:$A$1000,[1]Lookup_APC!$B$2:$B$1000,"Not Found")</f>
        <v>Radiology</v>
      </c>
      <c r="G362" s="8" t="str">
        <f>_xlfn.XLOOKUP(B362,[1]Lookup_Payer!$A$2:$A$100,[1]Lookup_Payer!$B$2:$B$100,"Not Found")</f>
        <v>Commercial</v>
      </c>
      <c r="H362" s="11">
        <f t="shared" si="20"/>
        <v>-13.509999999999991</v>
      </c>
      <c r="I362" s="11">
        <f t="shared" si="21"/>
        <v>331.15000000000003</v>
      </c>
      <c r="J362" s="12">
        <f t="shared" si="22"/>
        <v>0.41701297065860726</v>
      </c>
      <c r="K362" s="8" t="str">
        <f t="shared" si="23"/>
        <v>Above Benchmark</v>
      </c>
    </row>
    <row r="363" spans="1:11" x14ac:dyDescent="0.4">
      <c r="A363" s="8">
        <v>561</v>
      </c>
      <c r="B363" s="8" t="s">
        <v>13</v>
      </c>
      <c r="C363" s="9">
        <v>1918.81</v>
      </c>
      <c r="D363" s="9">
        <v>2148.14</v>
      </c>
      <c r="E363" s="10">
        <v>0.25</v>
      </c>
      <c r="F363" s="8" t="str">
        <f>_xlfn.XLOOKUP(A363,[1]Lookup_APC!$A$2:$A$1000,[1]Lookup_APC!$B$2:$B$1000,"Not Found")</f>
        <v>Ophthalmology</v>
      </c>
      <c r="G363" s="8" t="str">
        <f>_xlfn.XLOOKUP(B363,[1]Lookup_Payer!$A$2:$A$100,[1]Lookup_Payer!$B$2:$B$100,"Not Found")</f>
        <v>Government</v>
      </c>
      <c r="H363" s="11">
        <f t="shared" si="20"/>
        <v>-229.32999999999993</v>
      </c>
      <c r="I363" s="11">
        <f t="shared" si="21"/>
        <v>996.85400000000004</v>
      </c>
      <c r="J363" s="12">
        <f t="shared" si="22"/>
        <v>0.51951678383998423</v>
      </c>
      <c r="K363" s="8" t="str">
        <f t="shared" si="23"/>
        <v>Above Benchmark</v>
      </c>
    </row>
    <row r="364" spans="1:11" x14ac:dyDescent="0.4">
      <c r="A364" s="8">
        <v>529</v>
      </c>
      <c r="B364" s="8" t="s">
        <v>17</v>
      </c>
      <c r="C364" s="9">
        <v>2927.71</v>
      </c>
      <c r="D364" s="9">
        <v>2865.28</v>
      </c>
      <c r="E364" s="10">
        <v>0.4</v>
      </c>
      <c r="F364" s="8" t="str">
        <f>_xlfn.XLOOKUP(A364,[1]Lookup_APC!$A$2:$A$1000,[1]Lookup_APC!$B$2:$B$1000,"Not Found")</f>
        <v>Urology</v>
      </c>
      <c r="G364" s="8" t="str">
        <f>_xlfn.XLOOKUP(B364,[1]Lookup_Payer!$A$2:$A$100,[1]Lookup_Payer!$B$2:$B$100,"Not Found")</f>
        <v>Commercial</v>
      </c>
      <c r="H364" s="11">
        <f t="shared" si="20"/>
        <v>62.429999999999836</v>
      </c>
      <c r="I364" s="11">
        <f t="shared" si="21"/>
        <v>1108.6540000000002</v>
      </c>
      <c r="J364" s="12">
        <f t="shared" si="22"/>
        <v>0.37867616669683823</v>
      </c>
      <c r="K364" s="8" t="str">
        <f t="shared" si="23"/>
        <v>Below Benchmark</v>
      </c>
    </row>
    <row r="365" spans="1:11" x14ac:dyDescent="0.4">
      <c r="A365" s="8">
        <v>529</v>
      </c>
      <c r="B365" s="8" t="s">
        <v>14</v>
      </c>
      <c r="C365" s="9">
        <v>4058.25</v>
      </c>
      <c r="D365" s="9">
        <v>516.82000000000005</v>
      </c>
      <c r="E365" s="10">
        <v>0.4</v>
      </c>
      <c r="F365" s="8" t="str">
        <f>_xlfn.XLOOKUP(A365,[1]Lookup_APC!$A$2:$A$1000,[1]Lookup_APC!$B$2:$B$1000,"Not Found")</f>
        <v>Urology</v>
      </c>
      <c r="G365" s="8" t="str">
        <f>_xlfn.XLOOKUP(B365,[1]Lookup_Payer!$A$2:$A$100,[1]Lookup_Payer!$B$2:$B$100,"Not Found")</f>
        <v>Government</v>
      </c>
      <c r="H365" s="11">
        <f t="shared" si="20"/>
        <v>3541.43</v>
      </c>
      <c r="I365" s="11">
        <f t="shared" si="21"/>
        <v>-1918.1299999999997</v>
      </c>
      <c r="J365" s="12">
        <f t="shared" si="22"/>
        <v>-0.47264954105833784</v>
      </c>
      <c r="K365" s="8" t="str">
        <f t="shared" si="23"/>
        <v>Below Benchmark</v>
      </c>
    </row>
    <row r="366" spans="1:11" x14ac:dyDescent="0.4">
      <c r="A366" s="8">
        <v>522</v>
      </c>
      <c r="B366" s="8" t="s">
        <v>12</v>
      </c>
      <c r="C366" s="9">
        <v>1934.39</v>
      </c>
      <c r="D366" s="9">
        <v>2312.52</v>
      </c>
      <c r="E366" s="10">
        <v>0.25</v>
      </c>
      <c r="F366" s="8" t="str">
        <f>_xlfn.XLOOKUP(A366,[1]Lookup_APC!$A$2:$A$1000,[1]Lookup_APC!$B$2:$B$1000,"Not Found")</f>
        <v>Neurology</v>
      </c>
      <c r="G366" s="8" t="str">
        <f>_xlfn.XLOOKUP(B366,[1]Lookup_Payer!$A$2:$A$100,[1]Lookup_Payer!$B$2:$B$100,"Not Found")</f>
        <v>Self-Pay</v>
      </c>
      <c r="H366" s="11">
        <f t="shared" si="20"/>
        <v>-378.12999999999988</v>
      </c>
      <c r="I366" s="11">
        <f t="shared" si="21"/>
        <v>1151.886</v>
      </c>
      <c r="J366" s="12">
        <f t="shared" si="22"/>
        <v>0.5954776441151991</v>
      </c>
      <c r="K366" s="8" t="str">
        <f t="shared" si="23"/>
        <v>Above Benchmark</v>
      </c>
    </row>
    <row r="367" spans="1:11" x14ac:dyDescent="0.4">
      <c r="A367" s="8">
        <v>512</v>
      </c>
      <c r="B367" s="8" t="s">
        <v>14</v>
      </c>
      <c r="C367" s="9">
        <v>3316.51</v>
      </c>
      <c r="D367" s="9">
        <v>1100.5899999999999</v>
      </c>
      <c r="E367" s="10">
        <v>0.35</v>
      </c>
      <c r="F367" s="8" t="str">
        <f>_xlfn.XLOOKUP(A367,[1]Lookup_APC!$A$2:$A$1000,[1]Lookup_APC!$B$2:$B$1000,"Not Found")</f>
        <v>Cardiology</v>
      </c>
      <c r="G367" s="8" t="str">
        <f>_xlfn.XLOOKUP(B367,[1]Lookup_Payer!$A$2:$A$100,[1]Lookup_Payer!$B$2:$B$100,"Not Found")</f>
        <v>Government</v>
      </c>
      <c r="H367" s="11">
        <f t="shared" si="20"/>
        <v>2215.92</v>
      </c>
      <c r="I367" s="11">
        <f t="shared" si="21"/>
        <v>-889.31600000000003</v>
      </c>
      <c r="J367" s="12">
        <f t="shared" si="22"/>
        <v>-0.2681481436811588</v>
      </c>
      <c r="K367" s="8" t="str">
        <f t="shared" si="23"/>
        <v>Below Benchmark</v>
      </c>
    </row>
    <row r="368" spans="1:11" x14ac:dyDescent="0.4">
      <c r="A368" s="8">
        <v>545</v>
      </c>
      <c r="B368" s="8" t="s">
        <v>12</v>
      </c>
      <c r="C368" s="9">
        <v>4486.8999999999996</v>
      </c>
      <c r="D368" s="9">
        <v>3855.41</v>
      </c>
      <c r="E368" s="10">
        <v>0.4</v>
      </c>
      <c r="F368" s="8" t="str">
        <f>_xlfn.XLOOKUP(A368,[1]Lookup_APC!$A$2:$A$1000,[1]Lookup_APC!$B$2:$B$1000,"Not Found")</f>
        <v>Gastroenterology</v>
      </c>
      <c r="G368" s="8" t="str">
        <f>_xlfn.XLOOKUP(B368,[1]Lookup_Payer!$A$2:$A$100,[1]Lookup_Payer!$B$2:$B$100,"Not Found")</f>
        <v>Self-Pay</v>
      </c>
      <c r="H368" s="11">
        <f t="shared" si="20"/>
        <v>631.48999999999978</v>
      </c>
      <c r="I368" s="11">
        <f t="shared" si="21"/>
        <v>1163.27</v>
      </c>
      <c r="J368" s="12">
        <f t="shared" si="22"/>
        <v>0.25925917671443538</v>
      </c>
      <c r="K368" s="8" t="str">
        <f t="shared" si="23"/>
        <v>Below Benchmark</v>
      </c>
    </row>
    <row r="369" spans="1:11" x14ac:dyDescent="0.4">
      <c r="A369" s="8">
        <v>522</v>
      </c>
      <c r="B369" s="8" t="s">
        <v>11</v>
      </c>
      <c r="C369" s="9">
        <v>3271.38</v>
      </c>
      <c r="D369" s="9">
        <v>1985.83</v>
      </c>
      <c r="E369" s="10">
        <v>0.25</v>
      </c>
      <c r="F369" s="8" t="str">
        <f>_xlfn.XLOOKUP(A369,[1]Lookup_APC!$A$2:$A$1000,[1]Lookup_APC!$B$2:$B$1000,"Not Found")</f>
        <v>Neurology</v>
      </c>
      <c r="G369" s="8" t="str">
        <f>_xlfn.XLOOKUP(B369,[1]Lookup_Payer!$A$2:$A$100,[1]Lookup_Payer!$B$2:$B$100,"Not Found")</f>
        <v>Commercial</v>
      </c>
      <c r="H369" s="11">
        <f t="shared" si="20"/>
        <v>1285.5500000000002</v>
      </c>
      <c r="I369" s="11">
        <f t="shared" si="21"/>
        <v>23.001999999999953</v>
      </c>
      <c r="J369" s="12">
        <f t="shared" si="22"/>
        <v>7.0312834339024974E-3</v>
      </c>
      <c r="K369" s="8" t="str">
        <f t="shared" si="23"/>
        <v>Below Benchmark</v>
      </c>
    </row>
    <row r="370" spans="1:11" x14ac:dyDescent="0.4">
      <c r="A370" s="8">
        <v>522</v>
      </c>
      <c r="B370" s="8" t="s">
        <v>14</v>
      </c>
      <c r="C370" s="9">
        <v>1548.32</v>
      </c>
      <c r="D370" s="9">
        <v>3243.37</v>
      </c>
      <c r="E370" s="10">
        <v>0.35</v>
      </c>
      <c r="F370" s="8" t="str">
        <f>_xlfn.XLOOKUP(A370,[1]Lookup_APC!$A$2:$A$1000,[1]Lookup_APC!$B$2:$B$1000,"Not Found")</f>
        <v>Neurology</v>
      </c>
      <c r="G370" s="8" t="str">
        <f>_xlfn.XLOOKUP(B370,[1]Lookup_Payer!$A$2:$A$100,[1]Lookup_Payer!$B$2:$B$100,"Not Found")</f>
        <v>Government</v>
      </c>
      <c r="H370" s="11">
        <f t="shared" si="20"/>
        <v>-1695.05</v>
      </c>
      <c r="I370" s="11">
        <f t="shared" si="21"/>
        <v>2314.3779999999997</v>
      </c>
      <c r="J370" s="12">
        <f t="shared" si="22"/>
        <v>1.4947672315800351</v>
      </c>
      <c r="K370" s="8" t="str">
        <f t="shared" si="23"/>
        <v>Above Benchmark</v>
      </c>
    </row>
    <row r="371" spans="1:11" x14ac:dyDescent="0.4">
      <c r="A371" s="8">
        <v>544</v>
      </c>
      <c r="B371" s="8" t="s">
        <v>11</v>
      </c>
      <c r="C371" s="9">
        <v>609.79999999999995</v>
      </c>
      <c r="D371" s="9">
        <v>2245.88</v>
      </c>
      <c r="E371" s="10">
        <v>0.4</v>
      </c>
      <c r="F371" s="8" t="str">
        <f>_xlfn.XLOOKUP(A371,[1]Lookup_APC!$A$2:$A$1000,[1]Lookup_APC!$B$2:$B$1000,"Not Found")</f>
        <v>Endocrinology</v>
      </c>
      <c r="G371" s="8" t="str">
        <f>_xlfn.XLOOKUP(B371,[1]Lookup_Payer!$A$2:$A$100,[1]Lookup_Payer!$B$2:$B$100,"Not Found")</f>
        <v>Commercial</v>
      </c>
      <c r="H371" s="11">
        <f t="shared" si="20"/>
        <v>-1636.0800000000002</v>
      </c>
      <c r="I371" s="11">
        <f t="shared" si="21"/>
        <v>1880.0000000000002</v>
      </c>
      <c r="J371" s="12">
        <f t="shared" si="22"/>
        <v>3.0829780255821588</v>
      </c>
      <c r="K371" s="8" t="str">
        <f t="shared" si="23"/>
        <v>Above Benchmark</v>
      </c>
    </row>
    <row r="372" spans="1:11" x14ac:dyDescent="0.4">
      <c r="A372" s="8">
        <v>521</v>
      </c>
      <c r="B372" s="8" t="s">
        <v>13</v>
      </c>
      <c r="C372" s="9">
        <v>4415.4399999999996</v>
      </c>
      <c r="D372" s="9">
        <v>269.31</v>
      </c>
      <c r="E372" s="10">
        <v>0.35</v>
      </c>
      <c r="F372" s="8" t="str">
        <f>_xlfn.XLOOKUP(A372,[1]Lookup_APC!$A$2:$A$1000,[1]Lookup_APC!$B$2:$B$1000,"Not Found")</f>
        <v>Radiology</v>
      </c>
      <c r="G372" s="8" t="str">
        <f>_xlfn.XLOOKUP(B372,[1]Lookup_Payer!$A$2:$A$100,[1]Lookup_Payer!$B$2:$B$100,"Not Found")</f>
        <v>Government</v>
      </c>
      <c r="H372" s="11">
        <f t="shared" si="20"/>
        <v>4146.1299999999992</v>
      </c>
      <c r="I372" s="11">
        <f t="shared" si="21"/>
        <v>-2379.9539999999997</v>
      </c>
      <c r="J372" s="12">
        <f t="shared" si="22"/>
        <v>-0.53900721105937344</v>
      </c>
      <c r="K372" s="8" t="str">
        <f t="shared" si="23"/>
        <v>Below Benchmark</v>
      </c>
    </row>
    <row r="373" spans="1:11" x14ac:dyDescent="0.4">
      <c r="A373" s="8">
        <v>529</v>
      </c>
      <c r="B373" s="8" t="s">
        <v>17</v>
      </c>
      <c r="C373" s="9">
        <v>595.71</v>
      </c>
      <c r="D373" s="9">
        <v>2569.29</v>
      </c>
      <c r="E373" s="10">
        <v>0.35</v>
      </c>
      <c r="F373" s="8" t="str">
        <f>_xlfn.XLOOKUP(A373,[1]Lookup_APC!$A$2:$A$1000,[1]Lookup_APC!$B$2:$B$1000,"Not Found")</f>
        <v>Urology</v>
      </c>
      <c r="G373" s="8" t="str">
        <f>_xlfn.XLOOKUP(B373,[1]Lookup_Payer!$A$2:$A$100,[1]Lookup_Payer!$B$2:$B$100,"Not Found")</f>
        <v>Commercial</v>
      </c>
      <c r="H373" s="11">
        <f t="shared" si="20"/>
        <v>-1973.58</v>
      </c>
      <c r="I373" s="11">
        <f t="shared" si="21"/>
        <v>2211.864</v>
      </c>
      <c r="J373" s="12">
        <f t="shared" si="22"/>
        <v>3.7129878632220374</v>
      </c>
      <c r="K373" s="8" t="str">
        <f t="shared" si="23"/>
        <v>Above Benchmark</v>
      </c>
    </row>
    <row r="374" spans="1:11" x14ac:dyDescent="0.4">
      <c r="A374" s="8">
        <v>521</v>
      </c>
      <c r="B374" s="8" t="s">
        <v>12</v>
      </c>
      <c r="C374" s="9">
        <v>4436.16</v>
      </c>
      <c r="D374" s="9">
        <v>3810.47</v>
      </c>
      <c r="E374" s="10">
        <v>0.35</v>
      </c>
      <c r="F374" s="8" t="str">
        <f>_xlfn.XLOOKUP(A374,[1]Lookup_APC!$A$2:$A$1000,[1]Lookup_APC!$B$2:$B$1000,"Not Found")</f>
        <v>Radiology</v>
      </c>
      <c r="G374" s="8" t="str">
        <f>_xlfn.XLOOKUP(B374,[1]Lookup_Payer!$A$2:$A$100,[1]Lookup_Payer!$B$2:$B$100,"Not Found")</f>
        <v>Self-Pay</v>
      </c>
      <c r="H374" s="11">
        <f t="shared" si="20"/>
        <v>625.69000000000005</v>
      </c>
      <c r="I374" s="11">
        <f t="shared" si="21"/>
        <v>1148.7739999999999</v>
      </c>
      <c r="J374" s="12">
        <f t="shared" si="22"/>
        <v>0.25895684556012405</v>
      </c>
      <c r="K374" s="8" t="str">
        <f t="shared" si="23"/>
        <v>Below Benchmark</v>
      </c>
    </row>
    <row r="375" spans="1:11" x14ac:dyDescent="0.4">
      <c r="A375" s="8">
        <v>519</v>
      </c>
      <c r="B375" s="8" t="s">
        <v>17</v>
      </c>
      <c r="C375" s="9">
        <v>2880.22</v>
      </c>
      <c r="D375" s="9">
        <v>2446.29</v>
      </c>
      <c r="E375" s="10">
        <v>0.35</v>
      </c>
      <c r="F375" s="8" t="str">
        <f>_xlfn.XLOOKUP(A375,[1]Lookup_APC!$A$2:$A$1000,[1]Lookup_APC!$B$2:$B$1000,"Not Found")</f>
        <v>Oncology</v>
      </c>
      <c r="G375" s="8" t="str">
        <f>_xlfn.XLOOKUP(B375,[1]Lookup_Payer!$A$2:$A$100,[1]Lookup_Payer!$B$2:$B$100,"Not Found")</f>
        <v>Commercial</v>
      </c>
      <c r="H375" s="11">
        <f t="shared" si="20"/>
        <v>433.92999999999984</v>
      </c>
      <c r="I375" s="11">
        <f t="shared" si="21"/>
        <v>718.15800000000013</v>
      </c>
      <c r="J375" s="12">
        <f t="shared" si="22"/>
        <v>0.249341369756477</v>
      </c>
      <c r="K375" s="8" t="str">
        <f t="shared" si="23"/>
        <v>Below Benchmark</v>
      </c>
    </row>
    <row r="376" spans="1:11" x14ac:dyDescent="0.4">
      <c r="A376" s="8">
        <v>544</v>
      </c>
      <c r="B376" s="8" t="s">
        <v>11</v>
      </c>
      <c r="C376" s="9">
        <v>4725.8</v>
      </c>
      <c r="D376" s="9">
        <v>3294.84</v>
      </c>
      <c r="E376" s="10">
        <v>0.4</v>
      </c>
      <c r="F376" s="8" t="str">
        <f>_xlfn.XLOOKUP(A376,[1]Lookup_APC!$A$2:$A$1000,[1]Lookup_APC!$B$2:$B$1000,"Not Found")</f>
        <v>Endocrinology</v>
      </c>
      <c r="G376" s="8" t="str">
        <f>_xlfn.XLOOKUP(B376,[1]Lookup_Payer!$A$2:$A$100,[1]Lookup_Payer!$B$2:$B$100,"Not Found")</f>
        <v>Commercial</v>
      </c>
      <c r="H376" s="11">
        <f t="shared" si="20"/>
        <v>1430.96</v>
      </c>
      <c r="I376" s="11">
        <f t="shared" si="21"/>
        <v>459.36000000000013</v>
      </c>
      <c r="J376" s="12">
        <f t="shared" si="22"/>
        <v>9.7202590037665598E-2</v>
      </c>
      <c r="K376" s="8" t="str">
        <f t="shared" si="23"/>
        <v>Below Benchmark</v>
      </c>
    </row>
    <row r="377" spans="1:11" x14ac:dyDescent="0.4">
      <c r="A377" s="8">
        <v>545</v>
      </c>
      <c r="B377" s="8" t="s">
        <v>12</v>
      </c>
      <c r="C377" s="9">
        <v>4094.52</v>
      </c>
      <c r="D377" s="9">
        <v>3548.41</v>
      </c>
      <c r="E377" s="10">
        <v>0.4</v>
      </c>
      <c r="F377" s="8" t="str">
        <f>_xlfn.XLOOKUP(A377,[1]Lookup_APC!$A$2:$A$1000,[1]Lookup_APC!$B$2:$B$1000,"Not Found")</f>
        <v>Gastroenterology</v>
      </c>
      <c r="G377" s="8" t="str">
        <f>_xlfn.XLOOKUP(B377,[1]Lookup_Payer!$A$2:$A$100,[1]Lookup_Payer!$B$2:$B$100,"Not Found")</f>
        <v>Self-Pay</v>
      </c>
      <c r="H377" s="11">
        <f t="shared" si="20"/>
        <v>546.11000000000013</v>
      </c>
      <c r="I377" s="11">
        <f t="shared" si="21"/>
        <v>1091.6979999999999</v>
      </c>
      <c r="J377" s="12">
        <f t="shared" si="22"/>
        <v>0.26662417084298035</v>
      </c>
      <c r="K377" s="8" t="str">
        <f t="shared" si="23"/>
        <v>Below Benchmark</v>
      </c>
    </row>
    <row r="378" spans="1:11" x14ac:dyDescent="0.4">
      <c r="A378" s="8">
        <v>521</v>
      </c>
      <c r="B378" s="8" t="s">
        <v>17</v>
      </c>
      <c r="C378" s="9">
        <v>4990.7</v>
      </c>
      <c r="D378" s="9">
        <v>989.51</v>
      </c>
      <c r="E378" s="10">
        <v>0.4</v>
      </c>
      <c r="F378" s="8" t="str">
        <f>_xlfn.XLOOKUP(A378,[1]Lookup_APC!$A$2:$A$1000,[1]Lookup_APC!$B$2:$B$1000,"Not Found")</f>
        <v>Radiology</v>
      </c>
      <c r="G378" s="8" t="str">
        <f>_xlfn.XLOOKUP(B378,[1]Lookup_Payer!$A$2:$A$100,[1]Lookup_Payer!$B$2:$B$100,"Not Found")</f>
        <v>Commercial</v>
      </c>
      <c r="H378" s="11">
        <f t="shared" si="20"/>
        <v>4001.1899999999996</v>
      </c>
      <c r="I378" s="11">
        <f t="shared" si="21"/>
        <v>-2004.9099999999996</v>
      </c>
      <c r="J378" s="12">
        <f t="shared" si="22"/>
        <v>-0.40172921634239678</v>
      </c>
      <c r="K378" s="8" t="str">
        <f t="shared" si="23"/>
        <v>Below Benchmark</v>
      </c>
    </row>
    <row r="379" spans="1:11" x14ac:dyDescent="0.4">
      <c r="A379" s="8">
        <v>516</v>
      </c>
      <c r="B379" s="8" t="s">
        <v>14</v>
      </c>
      <c r="C379" s="9">
        <v>2078.1999999999998</v>
      </c>
      <c r="D379" s="9">
        <v>926.97</v>
      </c>
      <c r="E379" s="10">
        <v>0.25</v>
      </c>
      <c r="F379" s="8" t="str">
        <f>_xlfn.XLOOKUP(A379,[1]Lookup_APC!$A$2:$A$1000,[1]Lookup_APC!$B$2:$B$1000,"Not Found")</f>
        <v>Orthopedics</v>
      </c>
      <c r="G379" s="8" t="str">
        <f>_xlfn.XLOOKUP(B379,[1]Lookup_Payer!$A$2:$A$100,[1]Lookup_Payer!$B$2:$B$100,"Not Found")</f>
        <v>Government</v>
      </c>
      <c r="H379" s="11">
        <f t="shared" si="20"/>
        <v>1151.2299999999998</v>
      </c>
      <c r="I379" s="11">
        <f t="shared" si="21"/>
        <v>-319.94999999999982</v>
      </c>
      <c r="J379" s="12">
        <f t="shared" si="22"/>
        <v>-0.15395534597247612</v>
      </c>
      <c r="K379" s="8" t="str">
        <f t="shared" si="23"/>
        <v>Below Benchmark</v>
      </c>
    </row>
    <row r="380" spans="1:11" x14ac:dyDescent="0.4">
      <c r="A380" s="8">
        <v>561</v>
      </c>
      <c r="B380" s="8" t="s">
        <v>15</v>
      </c>
      <c r="C380" s="9">
        <v>3952.35</v>
      </c>
      <c r="D380" s="9">
        <v>2482.83</v>
      </c>
      <c r="E380" s="10">
        <v>0.4</v>
      </c>
      <c r="F380" s="8" t="str">
        <f>_xlfn.XLOOKUP(A380,[1]Lookup_APC!$A$2:$A$1000,[1]Lookup_APC!$B$2:$B$1000,"Not Found")</f>
        <v>Ophthalmology</v>
      </c>
      <c r="G380" s="8" t="str">
        <f>_xlfn.XLOOKUP(B380,[1]Lookup_Payer!$A$2:$A$100,[1]Lookup_Payer!$B$2:$B$100,"Not Found")</f>
        <v>Commercial</v>
      </c>
      <c r="H380" s="11">
        <f t="shared" si="20"/>
        <v>1469.52</v>
      </c>
      <c r="I380" s="11">
        <f t="shared" si="21"/>
        <v>111.42000000000007</v>
      </c>
      <c r="J380" s="12">
        <f t="shared" si="22"/>
        <v>2.8190823181145415E-2</v>
      </c>
      <c r="K380" s="8" t="str">
        <f t="shared" si="23"/>
        <v>Below Benchmark</v>
      </c>
    </row>
    <row r="381" spans="1:11" x14ac:dyDescent="0.4">
      <c r="A381" s="8">
        <v>519</v>
      </c>
      <c r="B381" s="8" t="s">
        <v>11</v>
      </c>
      <c r="C381" s="9">
        <v>2308.69</v>
      </c>
      <c r="D381" s="9">
        <v>1703.01</v>
      </c>
      <c r="E381" s="10">
        <v>0.35</v>
      </c>
      <c r="F381" s="8" t="str">
        <f>_xlfn.XLOOKUP(A381,[1]Lookup_APC!$A$2:$A$1000,[1]Lookup_APC!$B$2:$B$1000,"Not Found")</f>
        <v>Oncology</v>
      </c>
      <c r="G381" s="8" t="str">
        <f>_xlfn.XLOOKUP(B381,[1]Lookup_Payer!$A$2:$A$100,[1]Lookup_Payer!$B$2:$B$100,"Not Found")</f>
        <v>Commercial</v>
      </c>
      <c r="H381" s="11">
        <f t="shared" si="20"/>
        <v>605.68000000000006</v>
      </c>
      <c r="I381" s="11">
        <f t="shared" si="21"/>
        <v>317.79600000000005</v>
      </c>
      <c r="J381" s="12">
        <f t="shared" si="22"/>
        <v>0.1376520884137758</v>
      </c>
      <c r="K381" s="8" t="str">
        <f t="shared" si="23"/>
        <v>Below Benchmark</v>
      </c>
    </row>
    <row r="382" spans="1:11" x14ac:dyDescent="0.4">
      <c r="A382" s="8">
        <v>512</v>
      </c>
      <c r="B382" s="8" t="s">
        <v>17</v>
      </c>
      <c r="C382" s="9">
        <v>2659.44</v>
      </c>
      <c r="D382" s="9">
        <v>3375.46</v>
      </c>
      <c r="E382" s="10">
        <v>0.4</v>
      </c>
      <c r="F382" s="8" t="str">
        <f>_xlfn.XLOOKUP(A382,[1]Lookup_APC!$A$2:$A$1000,[1]Lookup_APC!$B$2:$B$1000,"Not Found")</f>
        <v>Cardiology</v>
      </c>
      <c r="G382" s="8" t="str">
        <f>_xlfn.XLOOKUP(B382,[1]Lookup_Payer!$A$2:$A$100,[1]Lookup_Payer!$B$2:$B$100,"Not Found")</f>
        <v>Commercial</v>
      </c>
      <c r="H382" s="11">
        <f t="shared" si="20"/>
        <v>-716.02</v>
      </c>
      <c r="I382" s="11">
        <f t="shared" si="21"/>
        <v>1779.796</v>
      </c>
      <c r="J382" s="12">
        <f t="shared" si="22"/>
        <v>0.66923713262942575</v>
      </c>
      <c r="K382" s="8" t="str">
        <f t="shared" si="23"/>
        <v>Above Benchmark</v>
      </c>
    </row>
    <row r="383" spans="1:11" x14ac:dyDescent="0.4">
      <c r="A383" s="8">
        <v>545</v>
      </c>
      <c r="B383" s="8" t="s">
        <v>11</v>
      </c>
      <c r="C383" s="9">
        <v>3323.77</v>
      </c>
      <c r="D383" s="9">
        <v>3610.09</v>
      </c>
      <c r="E383" s="10">
        <v>0.35</v>
      </c>
      <c r="F383" s="8" t="str">
        <f>_xlfn.XLOOKUP(A383,[1]Lookup_APC!$A$2:$A$1000,[1]Lookup_APC!$B$2:$B$1000,"Not Found")</f>
        <v>Gastroenterology</v>
      </c>
      <c r="G383" s="8" t="str">
        <f>_xlfn.XLOOKUP(B383,[1]Lookup_Payer!$A$2:$A$100,[1]Lookup_Payer!$B$2:$B$100,"Not Found")</f>
        <v>Commercial</v>
      </c>
      <c r="H383" s="11">
        <f t="shared" si="20"/>
        <v>-286.32000000000016</v>
      </c>
      <c r="I383" s="11">
        <f t="shared" si="21"/>
        <v>1615.8280000000002</v>
      </c>
      <c r="J383" s="12">
        <f t="shared" si="22"/>
        <v>0.48614314468209296</v>
      </c>
      <c r="K383" s="8" t="str">
        <f t="shared" si="23"/>
        <v>Above Benchmark</v>
      </c>
    </row>
    <row r="384" spans="1:11" x14ac:dyDescent="0.4">
      <c r="A384" s="8">
        <v>519</v>
      </c>
      <c r="B384" s="8" t="s">
        <v>16</v>
      </c>
      <c r="C384" s="9">
        <v>4431.55</v>
      </c>
      <c r="D384" s="9">
        <v>1478.34</v>
      </c>
      <c r="E384" s="10">
        <v>0.25</v>
      </c>
      <c r="F384" s="8" t="str">
        <f>_xlfn.XLOOKUP(A384,[1]Lookup_APC!$A$2:$A$1000,[1]Lookup_APC!$B$2:$B$1000,"Not Found")</f>
        <v>Oncology</v>
      </c>
      <c r="G384" s="8" t="str">
        <f>_xlfn.XLOOKUP(B384,[1]Lookup_Payer!$A$2:$A$100,[1]Lookup_Payer!$B$2:$B$100,"Not Found")</f>
        <v>Commercial</v>
      </c>
      <c r="H384" s="11">
        <f t="shared" si="20"/>
        <v>2953.21</v>
      </c>
      <c r="I384" s="11">
        <f t="shared" si="21"/>
        <v>-1180.5899999999999</v>
      </c>
      <c r="J384" s="12">
        <f t="shared" si="22"/>
        <v>-0.26640565941939048</v>
      </c>
      <c r="K384" s="8" t="str">
        <f t="shared" si="23"/>
        <v>Below Benchmark</v>
      </c>
    </row>
    <row r="385" spans="1:11" x14ac:dyDescent="0.4">
      <c r="A385" s="8">
        <v>561</v>
      </c>
      <c r="B385" s="8" t="s">
        <v>11</v>
      </c>
      <c r="C385" s="9">
        <v>4928.38</v>
      </c>
      <c r="D385" s="9">
        <v>1023.8</v>
      </c>
      <c r="E385" s="10">
        <v>0.35</v>
      </c>
      <c r="F385" s="8" t="str">
        <f>_xlfn.XLOOKUP(A385,[1]Lookup_APC!$A$2:$A$1000,[1]Lookup_APC!$B$2:$B$1000,"Not Found")</f>
        <v>Ophthalmology</v>
      </c>
      <c r="G385" s="8" t="str">
        <f>_xlfn.XLOOKUP(B385,[1]Lookup_Payer!$A$2:$A$100,[1]Lookup_Payer!$B$2:$B$100,"Not Found")</f>
        <v>Commercial</v>
      </c>
      <c r="H385" s="11">
        <f t="shared" si="20"/>
        <v>3904.58</v>
      </c>
      <c r="I385" s="11">
        <f t="shared" si="21"/>
        <v>-1933.2279999999998</v>
      </c>
      <c r="J385" s="12">
        <f t="shared" si="22"/>
        <v>-0.3922643951967989</v>
      </c>
      <c r="K385" s="8" t="str">
        <f t="shared" si="23"/>
        <v>Below Benchmark</v>
      </c>
    </row>
    <row r="386" spans="1:11" x14ac:dyDescent="0.4">
      <c r="A386" s="8">
        <v>544</v>
      </c>
      <c r="B386" s="8" t="s">
        <v>12</v>
      </c>
      <c r="C386" s="9">
        <v>3957.23</v>
      </c>
      <c r="D386" s="9">
        <v>3144.05</v>
      </c>
      <c r="E386" s="10">
        <v>0.35</v>
      </c>
      <c r="F386" s="8" t="str">
        <f>_xlfn.XLOOKUP(A386,[1]Lookup_APC!$A$2:$A$1000,[1]Lookup_APC!$B$2:$B$1000,"Not Found")</f>
        <v>Endocrinology</v>
      </c>
      <c r="G386" s="8" t="str">
        <f>_xlfn.XLOOKUP(B386,[1]Lookup_Payer!$A$2:$A$100,[1]Lookup_Payer!$B$2:$B$100,"Not Found")</f>
        <v>Self-Pay</v>
      </c>
      <c r="H386" s="11">
        <f t="shared" ref="H386:H449" si="24">C386-D386</f>
        <v>813.17999999999984</v>
      </c>
      <c r="I386" s="11">
        <f t="shared" ref="I386:I449" si="25">D386-(C386*0.6)</f>
        <v>769.71200000000044</v>
      </c>
      <c r="J386" s="12">
        <f t="shared" ref="J386:J449" si="26">IFERROR(I386/C386,"")</f>
        <v>0.19450777437753186</v>
      </c>
      <c r="K386" s="8" t="str">
        <f t="shared" ref="K386:K449" si="27">IF(J386&gt;=E386,"Above Benchmark","Below Benchmark")</f>
        <v>Below Benchmark</v>
      </c>
    </row>
    <row r="387" spans="1:11" x14ac:dyDescent="0.4">
      <c r="A387" s="8">
        <v>561</v>
      </c>
      <c r="B387" s="8" t="s">
        <v>16</v>
      </c>
      <c r="C387" s="9">
        <v>2379.9499999999998</v>
      </c>
      <c r="D387" s="9">
        <v>1171.74</v>
      </c>
      <c r="E387" s="10">
        <v>0.35</v>
      </c>
      <c r="F387" s="8" t="str">
        <f>_xlfn.XLOOKUP(A387,[1]Lookup_APC!$A$2:$A$1000,[1]Lookup_APC!$B$2:$B$1000,"Not Found")</f>
        <v>Ophthalmology</v>
      </c>
      <c r="G387" s="8" t="str">
        <f>_xlfn.XLOOKUP(B387,[1]Lookup_Payer!$A$2:$A$100,[1]Lookup_Payer!$B$2:$B$100,"Not Found")</f>
        <v>Commercial</v>
      </c>
      <c r="H387" s="11">
        <f t="shared" si="24"/>
        <v>1208.2099999999998</v>
      </c>
      <c r="I387" s="11">
        <f t="shared" si="25"/>
        <v>-256.22999999999979</v>
      </c>
      <c r="J387" s="12">
        <f t="shared" si="26"/>
        <v>-0.10766192567070729</v>
      </c>
      <c r="K387" s="8" t="str">
        <f t="shared" si="27"/>
        <v>Below Benchmark</v>
      </c>
    </row>
    <row r="388" spans="1:11" x14ac:dyDescent="0.4">
      <c r="A388" s="8">
        <v>522</v>
      </c>
      <c r="B388" s="8" t="s">
        <v>12</v>
      </c>
      <c r="C388" s="9">
        <v>2396.11</v>
      </c>
      <c r="D388" s="9">
        <v>3308.2</v>
      </c>
      <c r="E388" s="10">
        <v>0.25</v>
      </c>
      <c r="F388" s="8" t="str">
        <f>_xlfn.XLOOKUP(A388,[1]Lookup_APC!$A$2:$A$1000,[1]Lookup_APC!$B$2:$B$1000,"Not Found")</f>
        <v>Neurology</v>
      </c>
      <c r="G388" s="8" t="str">
        <f>_xlfn.XLOOKUP(B388,[1]Lookup_Payer!$A$2:$A$100,[1]Lookup_Payer!$B$2:$B$100,"Not Found")</f>
        <v>Self-Pay</v>
      </c>
      <c r="H388" s="11">
        <f t="shared" si="24"/>
        <v>-912.08999999999969</v>
      </c>
      <c r="I388" s="11">
        <f t="shared" si="25"/>
        <v>1870.5339999999999</v>
      </c>
      <c r="J388" s="12">
        <f t="shared" si="26"/>
        <v>0.78065447746555872</v>
      </c>
      <c r="K388" s="8" t="str">
        <f t="shared" si="27"/>
        <v>Above Benchmark</v>
      </c>
    </row>
    <row r="389" spans="1:11" x14ac:dyDescent="0.4">
      <c r="A389" s="8">
        <v>561</v>
      </c>
      <c r="B389" s="8" t="s">
        <v>15</v>
      </c>
      <c r="C389" s="9">
        <v>3819.12</v>
      </c>
      <c r="D389" s="9">
        <v>1752.58</v>
      </c>
      <c r="E389" s="10">
        <v>0.4</v>
      </c>
      <c r="F389" s="8" t="str">
        <f>_xlfn.XLOOKUP(A389,[1]Lookup_APC!$A$2:$A$1000,[1]Lookup_APC!$B$2:$B$1000,"Not Found")</f>
        <v>Ophthalmology</v>
      </c>
      <c r="G389" s="8" t="str">
        <f>_xlfn.XLOOKUP(B389,[1]Lookup_Payer!$A$2:$A$100,[1]Lookup_Payer!$B$2:$B$100,"Not Found")</f>
        <v>Commercial</v>
      </c>
      <c r="H389" s="11">
        <f t="shared" si="24"/>
        <v>2066.54</v>
      </c>
      <c r="I389" s="11">
        <f t="shared" si="25"/>
        <v>-538.89199999999983</v>
      </c>
      <c r="J389" s="12">
        <f t="shared" si="26"/>
        <v>-0.14110370975512679</v>
      </c>
      <c r="K389" s="8" t="str">
        <f t="shared" si="27"/>
        <v>Below Benchmark</v>
      </c>
    </row>
    <row r="390" spans="1:11" x14ac:dyDescent="0.4">
      <c r="A390" s="8">
        <v>522</v>
      </c>
      <c r="B390" s="8" t="s">
        <v>16</v>
      </c>
      <c r="C390" s="9">
        <v>1574.5</v>
      </c>
      <c r="D390" s="9">
        <v>2703.44</v>
      </c>
      <c r="E390" s="10">
        <v>0.4</v>
      </c>
      <c r="F390" s="8" t="str">
        <f>_xlfn.XLOOKUP(A390,[1]Lookup_APC!$A$2:$A$1000,[1]Lookup_APC!$B$2:$B$1000,"Not Found")</f>
        <v>Neurology</v>
      </c>
      <c r="G390" s="8" t="str">
        <f>_xlfn.XLOOKUP(B390,[1]Lookup_Payer!$A$2:$A$100,[1]Lookup_Payer!$B$2:$B$100,"Not Found")</f>
        <v>Commercial</v>
      </c>
      <c r="H390" s="11">
        <f t="shared" si="24"/>
        <v>-1128.94</v>
      </c>
      <c r="I390" s="11">
        <f t="shared" si="25"/>
        <v>1758.7400000000002</v>
      </c>
      <c r="J390" s="12">
        <f t="shared" si="26"/>
        <v>1.1170149253731345</v>
      </c>
      <c r="K390" s="8" t="str">
        <f t="shared" si="27"/>
        <v>Above Benchmark</v>
      </c>
    </row>
    <row r="391" spans="1:11" x14ac:dyDescent="0.4">
      <c r="A391" s="8">
        <v>544</v>
      </c>
      <c r="B391" s="8" t="s">
        <v>14</v>
      </c>
      <c r="C391" s="9">
        <v>997.13</v>
      </c>
      <c r="D391" s="9">
        <v>472.59</v>
      </c>
      <c r="E391" s="10">
        <v>0.25</v>
      </c>
      <c r="F391" s="8" t="str">
        <f>_xlfn.XLOOKUP(A391,[1]Lookup_APC!$A$2:$A$1000,[1]Lookup_APC!$B$2:$B$1000,"Not Found")</f>
        <v>Endocrinology</v>
      </c>
      <c r="G391" s="8" t="str">
        <f>_xlfn.XLOOKUP(B391,[1]Lookup_Payer!$A$2:$A$100,[1]Lookup_Payer!$B$2:$B$100,"Not Found")</f>
        <v>Government</v>
      </c>
      <c r="H391" s="11">
        <f t="shared" si="24"/>
        <v>524.54</v>
      </c>
      <c r="I391" s="11">
        <f t="shared" si="25"/>
        <v>-125.68800000000005</v>
      </c>
      <c r="J391" s="12">
        <f t="shared" si="26"/>
        <v>-0.12604976281929142</v>
      </c>
      <c r="K391" s="8" t="str">
        <f t="shared" si="27"/>
        <v>Below Benchmark</v>
      </c>
    </row>
    <row r="392" spans="1:11" x14ac:dyDescent="0.4">
      <c r="A392" s="8">
        <v>552</v>
      </c>
      <c r="B392" s="8" t="s">
        <v>11</v>
      </c>
      <c r="C392" s="9">
        <v>2095.8000000000002</v>
      </c>
      <c r="D392" s="9">
        <v>2533.0500000000002</v>
      </c>
      <c r="E392" s="10">
        <v>0.35</v>
      </c>
      <c r="F392" s="8" t="str">
        <f>_xlfn.XLOOKUP(A392,[1]Lookup_APC!$A$2:$A$1000,[1]Lookup_APC!$B$2:$B$1000,"Not Found")</f>
        <v>Dermatology</v>
      </c>
      <c r="G392" s="8" t="str">
        <f>_xlfn.XLOOKUP(B392,[1]Lookup_Payer!$A$2:$A$100,[1]Lookup_Payer!$B$2:$B$100,"Not Found")</f>
        <v>Commercial</v>
      </c>
      <c r="H392" s="11">
        <f t="shared" si="24"/>
        <v>-437.25</v>
      </c>
      <c r="I392" s="11">
        <f t="shared" si="25"/>
        <v>1275.5700000000002</v>
      </c>
      <c r="J392" s="12">
        <f t="shared" si="26"/>
        <v>0.60863154881190951</v>
      </c>
      <c r="K392" s="8" t="str">
        <f t="shared" si="27"/>
        <v>Above Benchmark</v>
      </c>
    </row>
    <row r="393" spans="1:11" x14ac:dyDescent="0.4">
      <c r="A393" s="8">
        <v>522</v>
      </c>
      <c r="B393" s="8" t="s">
        <v>17</v>
      </c>
      <c r="C393" s="9">
        <v>1792.58</v>
      </c>
      <c r="D393" s="9">
        <v>1861.89</v>
      </c>
      <c r="E393" s="10">
        <v>0.4</v>
      </c>
      <c r="F393" s="8" t="str">
        <f>_xlfn.XLOOKUP(A393,[1]Lookup_APC!$A$2:$A$1000,[1]Lookup_APC!$B$2:$B$1000,"Not Found")</f>
        <v>Neurology</v>
      </c>
      <c r="G393" s="8" t="str">
        <f>_xlfn.XLOOKUP(B393,[1]Lookup_Payer!$A$2:$A$100,[1]Lookup_Payer!$B$2:$B$100,"Not Found")</f>
        <v>Commercial</v>
      </c>
      <c r="H393" s="11">
        <f t="shared" si="24"/>
        <v>-69.310000000000173</v>
      </c>
      <c r="I393" s="11">
        <f t="shared" si="25"/>
        <v>786.3420000000001</v>
      </c>
      <c r="J393" s="12">
        <f t="shared" si="26"/>
        <v>0.43866494103470982</v>
      </c>
      <c r="K393" s="8" t="str">
        <f t="shared" si="27"/>
        <v>Above Benchmark</v>
      </c>
    </row>
    <row r="394" spans="1:11" x14ac:dyDescent="0.4">
      <c r="A394" s="8">
        <v>512</v>
      </c>
      <c r="B394" s="8" t="s">
        <v>13</v>
      </c>
      <c r="C394" s="9">
        <v>1833.39</v>
      </c>
      <c r="D394" s="9">
        <v>2387.77</v>
      </c>
      <c r="E394" s="10">
        <v>0.25</v>
      </c>
      <c r="F394" s="8" t="str">
        <f>_xlfn.XLOOKUP(A394,[1]Lookup_APC!$A$2:$A$1000,[1]Lookup_APC!$B$2:$B$1000,"Not Found")</f>
        <v>Cardiology</v>
      </c>
      <c r="G394" s="8" t="str">
        <f>_xlfn.XLOOKUP(B394,[1]Lookup_Payer!$A$2:$A$100,[1]Lookup_Payer!$B$2:$B$100,"Not Found")</f>
        <v>Government</v>
      </c>
      <c r="H394" s="11">
        <f t="shared" si="24"/>
        <v>-554.37999999999988</v>
      </c>
      <c r="I394" s="11">
        <f t="shared" si="25"/>
        <v>1287.7359999999999</v>
      </c>
      <c r="J394" s="12">
        <f t="shared" si="26"/>
        <v>0.70237974462607511</v>
      </c>
      <c r="K394" s="8" t="str">
        <f t="shared" si="27"/>
        <v>Above Benchmark</v>
      </c>
    </row>
    <row r="395" spans="1:11" x14ac:dyDescent="0.4">
      <c r="A395" s="8">
        <v>561</v>
      </c>
      <c r="B395" s="8" t="s">
        <v>11</v>
      </c>
      <c r="C395" s="9">
        <v>1551.23</v>
      </c>
      <c r="D395" s="9">
        <v>755.26</v>
      </c>
      <c r="E395" s="10">
        <v>0.4</v>
      </c>
      <c r="F395" s="8" t="str">
        <f>_xlfn.XLOOKUP(A395,[1]Lookup_APC!$A$2:$A$1000,[1]Lookup_APC!$B$2:$B$1000,"Not Found")</f>
        <v>Ophthalmology</v>
      </c>
      <c r="G395" s="8" t="str">
        <f>_xlfn.XLOOKUP(B395,[1]Lookup_Payer!$A$2:$A$100,[1]Lookup_Payer!$B$2:$B$100,"Not Found")</f>
        <v>Commercial</v>
      </c>
      <c r="H395" s="11">
        <f t="shared" si="24"/>
        <v>795.97</v>
      </c>
      <c r="I395" s="11">
        <f t="shared" si="25"/>
        <v>-175.47799999999995</v>
      </c>
      <c r="J395" s="12">
        <f t="shared" si="26"/>
        <v>-0.11312184524538589</v>
      </c>
      <c r="K395" s="8" t="str">
        <f t="shared" si="27"/>
        <v>Below Benchmark</v>
      </c>
    </row>
    <row r="396" spans="1:11" x14ac:dyDescent="0.4">
      <c r="A396" s="8">
        <v>561</v>
      </c>
      <c r="B396" s="8" t="s">
        <v>11</v>
      </c>
      <c r="C396" s="9">
        <v>689.42</v>
      </c>
      <c r="D396" s="9">
        <v>2973.81</v>
      </c>
      <c r="E396" s="10">
        <v>0.25</v>
      </c>
      <c r="F396" s="8" t="str">
        <f>_xlfn.XLOOKUP(A396,[1]Lookup_APC!$A$2:$A$1000,[1]Lookup_APC!$B$2:$B$1000,"Not Found")</f>
        <v>Ophthalmology</v>
      </c>
      <c r="G396" s="8" t="str">
        <f>_xlfn.XLOOKUP(B396,[1]Lookup_Payer!$A$2:$A$100,[1]Lookup_Payer!$B$2:$B$100,"Not Found")</f>
        <v>Commercial</v>
      </c>
      <c r="H396" s="11">
        <f t="shared" si="24"/>
        <v>-2284.39</v>
      </c>
      <c r="I396" s="11">
        <f t="shared" si="25"/>
        <v>2560.1579999999999</v>
      </c>
      <c r="J396" s="12">
        <f t="shared" si="26"/>
        <v>3.7134954019320587</v>
      </c>
      <c r="K396" s="8" t="str">
        <f t="shared" si="27"/>
        <v>Above Benchmark</v>
      </c>
    </row>
    <row r="397" spans="1:11" x14ac:dyDescent="0.4">
      <c r="A397" s="8">
        <v>512</v>
      </c>
      <c r="B397" s="8" t="s">
        <v>15</v>
      </c>
      <c r="C397" s="9">
        <v>580.42999999999995</v>
      </c>
      <c r="D397" s="9">
        <v>3464.91</v>
      </c>
      <c r="E397" s="10">
        <v>0.35</v>
      </c>
      <c r="F397" s="8" t="str">
        <f>_xlfn.XLOOKUP(A397,[1]Lookup_APC!$A$2:$A$1000,[1]Lookup_APC!$B$2:$B$1000,"Not Found")</f>
        <v>Cardiology</v>
      </c>
      <c r="G397" s="8" t="str">
        <f>_xlfn.XLOOKUP(B397,[1]Lookup_Payer!$A$2:$A$100,[1]Lookup_Payer!$B$2:$B$100,"Not Found")</f>
        <v>Commercial</v>
      </c>
      <c r="H397" s="11">
        <f t="shared" si="24"/>
        <v>-2884.48</v>
      </c>
      <c r="I397" s="11">
        <f t="shared" si="25"/>
        <v>3116.652</v>
      </c>
      <c r="J397" s="12">
        <f t="shared" si="26"/>
        <v>5.3695570525300216</v>
      </c>
      <c r="K397" s="8" t="str">
        <f t="shared" si="27"/>
        <v>Above Benchmark</v>
      </c>
    </row>
    <row r="398" spans="1:11" x14ac:dyDescent="0.4">
      <c r="A398" s="8">
        <v>516</v>
      </c>
      <c r="B398" s="8" t="s">
        <v>14</v>
      </c>
      <c r="C398" s="9">
        <v>4944.75</v>
      </c>
      <c r="D398" s="9">
        <v>945.29</v>
      </c>
      <c r="E398" s="10">
        <v>0.4</v>
      </c>
      <c r="F398" s="8" t="str">
        <f>_xlfn.XLOOKUP(A398,[1]Lookup_APC!$A$2:$A$1000,[1]Lookup_APC!$B$2:$B$1000,"Not Found")</f>
        <v>Orthopedics</v>
      </c>
      <c r="G398" s="8" t="str">
        <f>_xlfn.XLOOKUP(B398,[1]Lookup_Payer!$A$2:$A$100,[1]Lookup_Payer!$B$2:$B$100,"Not Found")</f>
        <v>Government</v>
      </c>
      <c r="H398" s="11">
        <f t="shared" si="24"/>
        <v>3999.46</v>
      </c>
      <c r="I398" s="11">
        <f t="shared" si="25"/>
        <v>-2021.56</v>
      </c>
      <c r="J398" s="12">
        <f t="shared" si="26"/>
        <v>-0.40882956671216947</v>
      </c>
      <c r="K398" s="8" t="str">
        <f t="shared" si="27"/>
        <v>Below Benchmark</v>
      </c>
    </row>
    <row r="399" spans="1:11" x14ac:dyDescent="0.4">
      <c r="A399" s="8">
        <v>529</v>
      </c>
      <c r="B399" s="8" t="s">
        <v>13</v>
      </c>
      <c r="C399" s="9">
        <v>2424.98</v>
      </c>
      <c r="D399" s="9">
        <v>473.29</v>
      </c>
      <c r="E399" s="10">
        <v>0.25</v>
      </c>
      <c r="F399" s="8" t="str">
        <f>_xlfn.XLOOKUP(A399,[1]Lookup_APC!$A$2:$A$1000,[1]Lookup_APC!$B$2:$B$1000,"Not Found")</f>
        <v>Urology</v>
      </c>
      <c r="G399" s="8" t="str">
        <f>_xlfn.XLOOKUP(B399,[1]Lookup_Payer!$A$2:$A$100,[1]Lookup_Payer!$B$2:$B$100,"Not Found")</f>
        <v>Government</v>
      </c>
      <c r="H399" s="11">
        <f t="shared" si="24"/>
        <v>1951.69</v>
      </c>
      <c r="I399" s="11">
        <f t="shared" si="25"/>
        <v>-981.69800000000009</v>
      </c>
      <c r="J399" s="12">
        <f t="shared" si="26"/>
        <v>-0.40482725630726857</v>
      </c>
      <c r="K399" s="8" t="str">
        <f t="shared" si="27"/>
        <v>Below Benchmark</v>
      </c>
    </row>
    <row r="400" spans="1:11" x14ac:dyDescent="0.4">
      <c r="A400" s="8">
        <v>552</v>
      </c>
      <c r="B400" s="8" t="s">
        <v>16</v>
      </c>
      <c r="C400" s="9">
        <v>2229.4699999999998</v>
      </c>
      <c r="D400" s="9">
        <v>192.19</v>
      </c>
      <c r="E400" s="10">
        <v>0.4</v>
      </c>
      <c r="F400" s="8" t="str">
        <f>_xlfn.XLOOKUP(A400,[1]Lookup_APC!$A$2:$A$1000,[1]Lookup_APC!$B$2:$B$1000,"Not Found")</f>
        <v>Dermatology</v>
      </c>
      <c r="G400" s="8" t="str">
        <f>_xlfn.XLOOKUP(B400,[1]Lookup_Payer!$A$2:$A$100,[1]Lookup_Payer!$B$2:$B$100,"Not Found")</f>
        <v>Commercial</v>
      </c>
      <c r="H400" s="11">
        <f t="shared" si="24"/>
        <v>2037.2799999999997</v>
      </c>
      <c r="I400" s="11">
        <f t="shared" si="25"/>
        <v>-1145.4919999999997</v>
      </c>
      <c r="J400" s="12">
        <f t="shared" si="26"/>
        <v>-0.51379565546968553</v>
      </c>
      <c r="K400" s="8" t="str">
        <f t="shared" si="27"/>
        <v>Below Benchmark</v>
      </c>
    </row>
    <row r="401" spans="1:11" x14ac:dyDescent="0.4">
      <c r="A401" s="8">
        <v>545</v>
      </c>
      <c r="B401" s="8" t="s">
        <v>16</v>
      </c>
      <c r="C401" s="9">
        <v>3558.41</v>
      </c>
      <c r="D401" s="9">
        <v>2603.69</v>
      </c>
      <c r="E401" s="10">
        <v>0.4</v>
      </c>
      <c r="F401" s="8" t="str">
        <f>_xlfn.XLOOKUP(A401,[1]Lookup_APC!$A$2:$A$1000,[1]Lookup_APC!$B$2:$B$1000,"Not Found")</f>
        <v>Gastroenterology</v>
      </c>
      <c r="G401" s="8" t="str">
        <f>_xlfn.XLOOKUP(B401,[1]Lookup_Payer!$A$2:$A$100,[1]Lookup_Payer!$B$2:$B$100,"Not Found")</f>
        <v>Commercial</v>
      </c>
      <c r="H401" s="11">
        <f t="shared" si="24"/>
        <v>954.7199999999998</v>
      </c>
      <c r="I401" s="11">
        <f t="shared" si="25"/>
        <v>468.64400000000023</v>
      </c>
      <c r="J401" s="12">
        <f t="shared" si="26"/>
        <v>0.13170039427721938</v>
      </c>
      <c r="K401" s="8" t="str">
        <f t="shared" si="27"/>
        <v>Below Benchmark</v>
      </c>
    </row>
    <row r="402" spans="1:11" x14ac:dyDescent="0.4">
      <c r="A402" s="8">
        <v>522</v>
      </c>
      <c r="B402" s="8" t="s">
        <v>16</v>
      </c>
      <c r="C402" s="9">
        <v>1482.14</v>
      </c>
      <c r="D402" s="9">
        <v>2467.67</v>
      </c>
      <c r="E402" s="10">
        <v>0.4</v>
      </c>
      <c r="F402" s="8" t="str">
        <f>_xlfn.XLOOKUP(A402,[1]Lookup_APC!$A$2:$A$1000,[1]Lookup_APC!$B$2:$B$1000,"Not Found")</f>
        <v>Neurology</v>
      </c>
      <c r="G402" s="8" t="str">
        <f>_xlfn.XLOOKUP(B402,[1]Lookup_Payer!$A$2:$A$100,[1]Lookup_Payer!$B$2:$B$100,"Not Found")</f>
        <v>Commercial</v>
      </c>
      <c r="H402" s="11">
        <f t="shared" si="24"/>
        <v>-985.53</v>
      </c>
      <c r="I402" s="11">
        <f t="shared" si="25"/>
        <v>1578.386</v>
      </c>
      <c r="J402" s="12">
        <f t="shared" si="26"/>
        <v>1.0649371854210803</v>
      </c>
      <c r="K402" s="8" t="str">
        <f t="shared" si="27"/>
        <v>Above Benchmark</v>
      </c>
    </row>
    <row r="403" spans="1:11" x14ac:dyDescent="0.4">
      <c r="A403" s="8">
        <v>512</v>
      </c>
      <c r="B403" s="8" t="s">
        <v>12</v>
      </c>
      <c r="C403" s="9">
        <v>4774.83</v>
      </c>
      <c r="D403" s="9">
        <v>2232.12</v>
      </c>
      <c r="E403" s="10">
        <v>0.4</v>
      </c>
      <c r="F403" s="8" t="str">
        <f>_xlfn.XLOOKUP(A403,[1]Lookup_APC!$A$2:$A$1000,[1]Lookup_APC!$B$2:$B$1000,"Not Found")</f>
        <v>Cardiology</v>
      </c>
      <c r="G403" s="8" t="str">
        <f>_xlfn.XLOOKUP(B403,[1]Lookup_Payer!$A$2:$A$100,[1]Lookup_Payer!$B$2:$B$100,"Not Found")</f>
        <v>Self-Pay</v>
      </c>
      <c r="H403" s="11">
        <f t="shared" si="24"/>
        <v>2542.71</v>
      </c>
      <c r="I403" s="11">
        <f t="shared" si="25"/>
        <v>-632.77799999999979</v>
      </c>
      <c r="J403" s="12">
        <f t="shared" si="26"/>
        <v>-0.13252367099980519</v>
      </c>
      <c r="K403" s="8" t="str">
        <f t="shared" si="27"/>
        <v>Below Benchmark</v>
      </c>
    </row>
    <row r="404" spans="1:11" x14ac:dyDescent="0.4">
      <c r="A404" s="8">
        <v>544</v>
      </c>
      <c r="B404" s="8" t="s">
        <v>12</v>
      </c>
      <c r="C404" s="9">
        <v>4038.55</v>
      </c>
      <c r="D404" s="9">
        <v>1004.59</v>
      </c>
      <c r="E404" s="10">
        <v>0.25</v>
      </c>
      <c r="F404" s="8" t="str">
        <f>_xlfn.XLOOKUP(A404,[1]Lookup_APC!$A$2:$A$1000,[1]Lookup_APC!$B$2:$B$1000,"Not Found")</f>
        <v>Endocrinology</v>
      </c>
      <c r="G404" s="8" t="str">
        <f>_xlfn.XLOOKUP(B404,[1]Lookup_Payer!$A$2:$A$100,[1]Lookup_Payer!$B$2:$B$100,"Not Found")</f>
        <v>Self-Pay</v>
      </c>
      <c r="H404" s="11">
        <f t="shared" si="24"/>
        <v>3033.96</v>
      </c>
      <c r="I404" s="11">
        <f t="shared" si="25"/>
        <v>-1418.54</v>
      </c>
      <c r="J404" s="12">
        <f t="shared" si="26"/>
        <v>-0.35124982976563368</v>
      </c>
      <c r="K404" s="8" t="str">
        <f t="shared" si="27"/>
        <v>Below Benchmark</v>
      </c>
    </row>
    <row r="405" spans="1:11" x14ac:dyDescent="0.4">
      <c r="A405" s="8">
        <v>522</v>
      </c>
      <c r="B405" s="8" t="s">
        <v>17</v>
      </c>
      <c r="C405" s="9">
        <v>902.35</v>
      </c>
      <c r="D405" s="9">
        <v>1624.53</v>
      </c>
      <c r="E405" s="10">
        <v>0.35</v>
      </c>
      <c r="F405" s="8" t="str">
        <f>_xlfn.XLOOKUP(A405,[1]Lookup_APC!$A$2:$A$1000,[1]Lookup_APC!$B$2:$B$1000,"Not Found")</f>
        <v>Neurology</v>
      </c>
      <c r="G405" s="8" t="str">
        <f>_xlfn.XLOOKUP(B405,[1]Lookup_Payer!$A$2:$A$100,[1]Lookup_Payer!$B$2:$B$100,"Not Found")</f>
        <v>Commercial</v>
      </c>
      <c r="H405" s="11">
        <f t="shared" si="24"/>
        <v>-722.18</v>
      </c>
      <c r="I405" s="11">
        <f t="shared" si="25"/>
        <v>1083.1199999999999</v>
      </c>
      <c r="J405" s="12">
        <f t="shared" si="26"/>
        <v>1.2003324652296778</v>
      </c>
      <c r="K405" s="8" t="str">
        <f t="shared" si="27"/>
        <v>Above Benchmark</v>
      </c>
    </row>
    <row r="406" spans="1:11" x14ac:dyDescent="0.4">
      <c r="A406" s="8">
        <v>529</v>
      </c>
      <c r="B406" s="8" t="s">
        <v>13</v>
      </c>
      <c r="C406" s="9">
        <v>2379.11</v>
      </c>
      <c r="D406" s="9">
        <v>2418.46</v>
      </c>
      <c r="E406" s="10">
        <v>0.25</v>
      </c>
      <c r="F406" s="8" t="str">
        <f>_xlfn.XLOOKUP(A406,[1]Lookup_APC!$A$2:$A$1000,[1]Lookup_APC!$B$2:$B$1000,"Not Found")</f>
        <v>Urology</v>
      </c>
      <c r="G406" s="8" t="str">
        <f>_xlfn.XLOOKUP(B406,[1]Lookup_Payer!$A$2:$A$100,[1]Lookup_Payer!$B$2:$B$100,"Not Found")</f>
        <v>Government</v>
      </c>
      <c r="H406" s="11">
        <f t="shared" si="24"/>
        <v>-39.349999999999909</v>
      </c>
      <c r="I406" s="11">
        <f t="shared" si="25"/>
        <v>990.99399999999991</v>
      </c>
      <c r="J406" s="12">
        <f t="shared" si="26"/>
        <v>0.4165397984960762</v>
      </c>
      <c r="K406" s="8" t="str">
        <f t="shared" si="27"/>
        <v>Above Benchmark</v>
      </c>
    </row>
    <row r="407" spans="1:11" x14ac:dyDescent="0.4">
      <c r="A407" s="8">
        <v>544</v>
      </c>
      <c r="B407" s="8" t="s">
        <v>16</v>
      </c>
      <c r="C407" s="9">
        <v>4456.03</v>
      </c>
      <c r="D407" s="9">
        <v>2037.39</v>
      </c>
      <c r="E407" s="10">
        <v>0.25</v>
      </c>
      <c r="F407" s="8" t="str">
        <f>_xlfn.XLOOKUP(A407,[1]Lookup_APC!$A$2:$A$1000,[1]Lookup_APC!$B$2:$B$1000,"Not Found")</f>
        <v>Endocrinology</v>
      </c>
      <c r="G407" s="8" t="str">
        <f>_xlfn.XLOOKUP(B407,[1]Lookup_Payer!$A$2:$A$100,[1]Lookup_Payer!$B$2:$B$100,"Not Found")</f>
        <v>Commercial</v>
      </c>
      <c r="H407" s="11">
        <f t="shared" si="24"/>
        <v>2418.6399999999994</v>
      </c>
      <c r="I407" s="11">
        <f t="shared" si="25"/>
        <v>-636.22799999999984</v>
      </c>
      <c r="J407" s="12">
        <f t="shared" si="26"/>
        <v>-0.14277911055356446</v>
      </c>
      <c r="K407" s="8" t="str">
        <f t="shared" si="27"/>
        <v>Below Benchmark</v>
      </c>
    </row>
    <row r="408" spans="1:11" x14ac:dyDescent="0.4">
      <c r="A408" s="8">
        <v>519</v>
      </c>
      <c r="B408" s="8" t="s">
        <v>12</v>
      </c>
      <c r="C408" s="9">
        <v>4751.29</v>
      </c>
      <c r="D408" s="9">
        <v>3952.36</v>
      </c>
      <c r="E408" s="10">
        <v>0.25</v>
      </c>
      <c r="F408" s="8" t="str">
        <f>_xlfn.XLOOKUP(A408,[1]Lookup_APC!$A$2:$A$1000,[1]Lookup_APC!$B$2:$B$1000,"Not Found")</f>
        <v>Oncology</v>
      </c>
      <c r="G408" s="8" t="str">
        <f>_xlfn.XLOOKUP(B408,[1]Lookup_Payer!$A$2:$A$100,[1]Lookup_Payer!$B$2:$B$100,"Not Found")</f>
        <v>Self-Pay</v>
      </c>
      <c r="H408" s="11">
        <f t="shared" si="24"/>
        <v>798.92999999999984</v>
      </c>
      <c r="I408" s="11">
        <f t="shared" si="25"/>
        <v>1101.5860000000002</v>
      </c>
      <c r="J408" s="12">
        <f t="shared" si="26"/>
        <v>0.2318498765598396</v>
      </c>
      <c r="K408" s="8" t="str">
        <f t="shared" si="27"/>
        <v>Below Benchmark</v>
      </c>
    </row>
    <row r="409" spans="1:11" x14ac:dyDescent="0.4">
      <c r="A409" s="8">
        <v>561</v>
      </c>
      <c r="B409" s="8" t="s">
        <v>17</v>
      </c>
      <c r="C409" s="9">
        <v>2603.31</v>
      </c>
      <c r="D409" s="9">
        <v>632.12</v>
      </c>
      <c r="E409" s="10">
        <v>0.35</v>
      </c>
      <c r="F409" s="8" t="str">
        <f>_xlfn.XLOOKUP(A409,[1]Lookup_APC!$A$2:$A$1000,[1]Lookup_APC!$B$2:$B$1000,"Not Found")</f>
        <v>Ophthalmology</v>
      </c>
      <c r="G409" s="8" t="str">
        <f>_xlfn.XLOOKUP(B409,[1]Lookup_Payer!$A$2:$A$100,[1]Lookup_Payer!$B$2:$B$100,"Not Found")</f>
        <v>Commercial</v>
      </c>
      <c r="H409" s="11">
        <f t="shared" si="24"/>
        <v>1971.19</v>
      </c>
      <c r="I409" s="11">
        <f t="shared" si="25"/>
        <v>-929.86599999999987</v>
      </c>
      <c r="J409" s="12">
        <f t="shared" si="26"/>
        <v>-0.35718604392100822</v>
      </c>
      <c r="K409" s="8" t="str">
        <f t="shared" si="27"/>
        <v>Below Benchmark</v>
      </c>
    </row>
    <row r="410" spans="1:11" x14ac:dyDescent="0.4">
      <c r="A410" s="8">
        <v>519</v>
      </c>
      <c r="B410" s="8" t="s">
        <v>14</v>
      </c>
      <c r="C410" s="9">
        <v>3260.35</v>
      </c>
      <c r="D410" s="9">
        <v>2811.06</v>
      </c>
      <c r="E410" s="10">
        <v>0.4</v>
      </c>
      <c r="F410" s="8" t="str">
        <f>_xlfn.XLOOKUP(A410,[1]Lookup_APC!$A$2:$A$1000,[1]Lookup_APC!$B$2:$B$1000,"Not Found")</f>
        <v>Oncology</v>
      </c>
      <c r="G410" s="8" t="str">
        <f>_xlfn.XLOOKUP(B410,[1]Lookup_Payer!$A$2:$A$100,[1]Lookup_Payer!$B$2:$B$100,"Not Found")</f>
        <v>Government</v>
      </c>
      <c r="H410" s="11">
        <f t="shared" si="24"/>
        <v>449.28999999999996</v>
      </c>
      <c r="I410" s="11">
        <f t="shared" si="25"/>
        <v>854.85000000000014</v>
      </c>
      <c r="J410" s="12">
        <f t="shared" si="26"/>
        <v>0.26219577652706005</v>
      </c>
      <c r="K410" s="8" t="str">
        <f t="shared" si="27"/>
        <v>Below Benchmark</v>
      </c>
    </row>
    <row r="411" spans="1:11" x14ac:dyDescent="0.4">
      <c r="A411" s="8">
        <v>522</v>
      </c>
      <c r="B411" s="8" t="s">
        <v>17</v>
      </c>
      <c r="C411" s="9">
        <v>1251.6500000000001</v>
      </c>
      <c r="D411" s="9">
        <v>1676.84</v>
      </c>
      <c r="E411" s="10">
        <v>0.4</v>
      </c>
      <c r="F411" s="8" t="str">
        <f>_xlfn.XLOOKUP(A411,[1]Lookup_APC!$A$2:$A$1000,[1]Lookup_APC!$B$2:$B$1000,"Not Found")</f>
        <v>Neurology</v>
      </c>
      <c r="G411" s="8" t="str">
        <f>_xlfn.XLOOKUP(B411,[1]Lookup_Payer!$A$2:$A$100,[1]Lookup_Payer!$B$2:$B$100,"Not Found")</f>
        <v>Commercial</v>
      </c>
      <c r="H411" s="11">
        <f t="shared" si="24"/>
        <v>-425.18999999999983</v>
      </c>
      <c r="I411" s="11">
        <f t="shared" si="25"/>
        <v>925.84999999999991</v>
      </c>
      <c r="J411" s="12">
        <f t="shared" si="26"/>
        <v>0.73970359125953733</v>
      </c>
      <c r="K411" s="8" t="str">
        <f t="shared" si="27"/>
        <v>Above Benchmark</v>
      </c>
    </row>
    <row r="412" spans="1:11" x14ac:dyDescent="0.4">
      <c r="A412" s="8">
        <v>529</v>
      </c>
      <c r="B412" s="8" t="s">
        <v>12</v>
      </c>
      <c r="C412" s="9">
        <v>4960.26</v>
      </c>
      <c r="D412" s="9">
        <v>1769.98</v>
      </c>
      <c r="E412" s="10">
        <v>0.4</v>
      </c>
      <c r="F412" s="8" t="str">
        <f>_xlfn.XLOOKUP(A412,[1]Lookup_APC!$A$2:$A$1000,[1]Lookup_APC!$B$2:$B$1000,"Not Found")</f>
        <v>Urology</v>
      </c>
      <c r="G412" s="8" t="str">
        <f>_xlfn.XLOOKUP(B412,[1]Lookup_Payer!$A$2:$A$100,[1]Lookup_Payer!$B$2:$B$100,"Not Found")</f>
        <v>Self-Pay</v>
      </c>
      <c r="H412" s="11">
        <f t="shared" si="24"/>
        <v>3190.28</v>
      </c>
      <c r="I412" s="11">
        <f t="shared" si="25"/>
        <v>-1206.1759999999999</v>
      </c>
      <c r="J412" s="12">
        <f t="shared" si="26"/>
        <v>-0.2431678984569357</v>
      </c>
      <c r="K412" s="8" t="str">
        <f t="shared" si="27"/>
        <v>Below Benchmark</v>
      </c>
    </row>
    <row r="413" spans="1:11" x14ac:dyDescent="0.4">
      <c r="A413" s="8">
        <v>552</v>
      </c>
      <c r="B413" s="8" t="s">
        <v>15</v>
      </c>
      <c r="C413" s="9">
        <v>1542.52</v>
      </c>
      <c r="D413" s="9">
        <v>2898.63</v>
      </c>
      <c r="E413" s="10">
        <v>0.35</v>
      </c>
      <c r="F413" s="8" t="str">
        <f>_xlfn.XLOOKUP(A413,[1]Lookup_APC!$A$2:$A$1000,[1]Lookup_APC!$B$2:$B$1000,"Not Found")</f>
        <v>Dermatology</v>
      </c>
      <c r="G413" s="8" t="str">
        <f>_xlfn.XLOOKUP(B413,[1]Lookup_Payer!$A$2:$A$100,[1]Lookup_Payer!$B$2:$B$100,"Not Found")</f>
        <v>Commercial</v>
      </c>
      <c r="H413" s="11">
        <f t="shared" si="24"/>
        <v>-1356.1100000000001</v>
      </c>
      <c r="I413" s="11">
        <f t="shared" si="25"/>
        <v>1973.1180000000002</v>
      </c>
      <c r="J413" s="12">
        <f t="shared" si="26"/>
        <v>1.2791522962425124</v>
      </c>
      <c r="K413" s="8" t="str">
        <f t="shared" si="27"/>
        <v>Above Benchmark</v>
      </c>
    </row>
    <row r="414" spans="1:11" x14ac:dyDescent="0.4">
      <c r="A414" s="8">
        <v>522</v>
      </c>
      <c r="B414" s="8" t="s">
        <v>15</v>
      </c>
      <c r="C414" s="9">
        <v>4742.29</v>
      </c>
      <c r="D414" s="9">
        <v>2800.5</v>
      </c>
      <c r="E414" s="10">
        <v>0.4</v>
      </c>
      <c r="F414" s="8" t="str">
        <f>_xlfn.XLOOKUP(A414,[1]Lookup_APC!$A$2:$A$1000,[1]Lookup_APC!$B$2:$B$1000,"Not Found")</f>
        <v>Neurology</v>
      </c>
      <c r="G414" s="8" t="str">
        <f>_xlfn.XLOOKUP(B414,[1]Lookup_Payer!$A$2:$A$100,[1]Lookup_Payer!$B$2:$B$100,"Not Found")</f>
        <v>Commercial</v>
      </c>
      <c r="H414" s="11">
        <f t="shared" si="24"/>
        <v>1941.79</v>
      </c>
      <c r="I414" s="11">
        <f t="shared" si="25"/>
        <v>-44.873999999999796</v>
      </c>
      <c r="J414" s="12">
        <f t="shared" si="26"/>
        <v>-9.4625170539970761E-3</v>
      </c>
      <c r="K414" s="8" t="str">
        <f t="shared" si="27"/>
        <v>Below Benchmark</v>
      </c>
    </row>
    <row r="415" spans="1:11" x14ac:dyDescent="0.4">
      <c r="A415" s="8">
        <v>512</v>
      </c>
      <c r="B415" s="8" t="s">
        <v>16</v>
      </c>
      <c r="C415" s="9">
        <v>3423.41</v>
      </c>
      <c r="D415" s="9">
        <v>3965.9</v>
      </c>
      <c r="E415" s="10">
        <v>0.35</v>
      </c>
      <c r="F415" s="8" t="str">
        <f>_xlfn.XLOOKUP(A415,[1]Lookup_APC!$A$2:$A$1000,[1]Lookup_APC!$B$2:$B$1000,"Not Found")</f>
        <v>Cardiology</v>
      </c>
      <c r="G415" s="8" t="str">
        <f>_xlfn.XLOOKUP(B415,[1]Lookup_Payer!$A$2:$A$100,[1]Lookup_Payer!$B$2:$B$100,"Not Found")</f>
        <v>Commercial</v>
      </c>
      <c r="H415" s="11">
        <f t="shared" si="24"/>
        <v>-542.49000000000024</v>
      </c>
      <c r="I415" s="11">
        <f t="shared" si="25"/>
        <v>1911.8540000000003</v>
      </c>
      <c r="J415" s="12">
        <f t="shared" si="26"/>
        <v>0.55846480555936928</v>
      </c>
      <c r="K415" s="8" t="str">
        <f t="shared" si="27"/>
        <v>Above Benchmark</v>
      </c>
    </row>
    <row r="416" spans="1:11" x14ac:dyDescent="0.4">
      <c r="A416" s="8">
        <v>521</v>
      </c>
      <c r="B416" s="8" t="s">
        <v>15</v>
      </c>
      <c r="C416" s="9">
        <v>3234.82</v>
      </c>
      <c r="D416" s="9">
        <v>600.74</v>
      </c>
      <c r="E416" s="10">
        <v>0.4</v>
      </c>
      <c r="F416" s="8" t="str">
        <f>_xlfn.XLOOKUP(A416,[1]Lookup_APC!$A$2:$A$1000,[1]Lookup_APC!$B$2:$B$1000,"Not Found")</f>
        <v>Radiology</v>
      </c>
      <c r="G416" s="8" t="str">
        <f>_xlfn.XLOOKUP(B416,[1]Lookup_Payer!$A$2:$A$100,[1]Lookup_Payer!$B$2:$B$100,"Not Found")</f>
        <v>Commercial</v>
      </c>
      <c r="H416" s="11">
        <f t="shared" si="24"/>
        <v>2634.08</v>
      </c>
      <c r="I416" s="11">
        <f t="shared" si="25"/>
        <v>-1340.152</v>
      </c>
      <c r="J416" s="12">
        <f t="shared" si="26"/>
        <v>-0.41428951224488536</v>
      </c>
      <c r="K416" s="8" t="str">
        <f t="shared" si="27"/>
        <v>Below Benchmark</v>
      </c>
    </row>
    <row r="417" spans="1:11" x14ac:dyDescent="0.4">
      <c r="A417" s="8">
        <v>522</v>
      </c>
      <c r="B417" s="8" t="s">
        <v>16</v>
      </c>
      <c r="C417" s="9">
        <v>2807.1</v>
      </c>
      <c r="D417" s="9">
        <v>506.03</v>
      </c>
      <c r="E417" s="10">
        <v>0.4</v>
      </c>
      <c r="F417" s="8" t="str">
        <f>_xlfn.XLOOKUP(A417,[1]Lookup_APC!$A$2:$A$1000,[1]Lookup_APC!$B$2:$B$1000,"Not Found")</f>
        <v>Neurology</v>
      </c>
      <c r="G417" s="8" t="str">
        <f>_xlfn.XLOOKUP(B417,[1]Lookup_Payer!$A$2:$A$100,[1]Lookup_Payer!$B$2:$B$100,"Not Found")</f>
        <v>Commercial</v>
      </c>
      <c r="H417" s="11">
        <f t="shared" si="24"/>
        <v>2301.0699999999997</v>
      </c>
      <c r="I417" s="11">
        <f t="shared" si="25"/>
        <v>-1178.23</v>
      </c>
      <c r="J417" s="12">
        <f t="shared" si="26"/>
        <v>-0.41973210786933135</v>
      </c>
      <c r="K417" s="8" t="str">
        <f t="shared" si="27"/>
        <v>Below Benchmark</v>
      </c>
    </row>
    <row r="418" spans="1:11" x14ac:dyDescent="0.4">
      <c r="A418" s="8">
        <v>561</v>
      </c>
      <c r="B418" s="8" t="s">
        <v>16</v>
      </c>
      <c r="C418" s="9">
        <v>1538.01</v>
      </c>
      <c r="D418" s="9">
        <v>2924.92</v>
      </c>
      <c r="E418" s="10">
        <v>0.25</v>
      </c>
      <c r="F418" s="8" t="str">
        <f>_xlfn.XLOOKUP(A418,[1]Lookup_APC!$A$2:$A$1000,[1]Lookup_APC!$B$2:$B$1000,"Not Found")</f>
        <v>Ophthalmology</v>
      </c>
      <c r="G418" s="8" t="str">
        <f>_xlfn.XLOOKUP(B418,[1]Lookup_Payer!$A$2:$A$100,[1]Lookup_Payer!$B$2:$B$100,"Not Found")</f>
        <v>Commercial</v>
      </c>
      <c r="H418" s="11">
        <f t="shared" si="24"/>
        <v>-1386.91</v>
      </c>
      <c r="I418" s="11">
        <f t="shared" si="25"/>
        <v>2002.114</v>
      </c>
      <c r="J418" s="12">
        <f t="shared" si="26"/>
        <v>1.3017561654345551</v>
      </c>
      <c r="K418" s="8" t="str">
        <f t="shared" si="27"/>
        <v>Above Benchmark</v>
      </c>
    </row>
    <row r="419" spans="1:11" x14ac:dyDescent="0.4">
      <c r="A419" s="8">
        <v>561</v>
      </c>
      <c r="B419" s="8" t="s">
        <v>12</v>
      </c>
      <c r="C419" s="9">
        <v>1294.3800000000001</v>
      </c>
      <c r="D419" s="9">
        <v>2355.71</v>
      </c>
      <c r="E419" s="10">
        <v>0.35</v>
      </c>
      <c r="F419" s="8" t="str">
        <f>_xlfn.XLOOKUP(A419,[1]Lookup_APC!$A$2:$A$1000,[1]Lookup_APC!$B$2:$B$1000,"Not Found")</f>
        <v>Ophthalmology</v>
      </c>
      <c r="G419" s="8" t="str">
        <f>_xlfn.XLOOKUP(B419,[1]Lookup_Payer!$A$2:$A$100,[1]Lookup_Payer!$B$2:$B$100,"Not Found")</f>
        <v>Self-Pay</v>
      </c>
      <c r="H419" s="11">
        <f t="shared" si="24"/>
        <v>-1061.33</v>
      </c>
      <c r="I419" s="11">
        <f t="shared" si="25"/>
        <v>1579.0819999999999</v>
      </c>
      <c r="J419" s="12">
        <f t="shared" si="26"/>
        <v>1.219952409647862</v>
      </c>
      <c r="K419" s="8" t="str">
        <f t="shared" si="27"/>
        <v>Above Benchmark</v>
      </c>
    </row>
    <row r="420" spans="1:11" x14ac:dyDescent="0.4">
      <c r="A420" s="8">
        <v>522</v>
      </c>
      <c r="B420" s="8" t="s">
        <v>15</v>
      </c>
      <c r="C420" s="9">
        <v>1492.19</v>
      </c>
      <c r="D420" s="9">
        <v>1169.23</v>
      </c>
      <c r="E420" s="10">
        <v>0.25</v>
      </c>
      <c r="F420" s="8" t="str">
        <f>_xlfn.XLOOKUP(A420,[1]Lookup_APC!$A$2:$A$1000,[1]Lookup_APC!$B$2:$B$1000,"Not Found")</f>
        <v>Neurology</v>
      </c>
      <c r="G420" s="8" t="str">
        <f>_xlfn.XLOOKUP(B420,[1]Lookup_Payer!$A$2:$A$100,[1]Lookup_Payer!$B$2:$B$100,"Not Found")</f>
        <v>Commercial</v>
      </c>
      <c r="H420" s="11">
        <f t="shared" si="24"/>
        <v>322.96000000000004</v>
      </c>
      <c r="I420" s="11">
        <f t="shared" si="25"/>
        <v>273.91600000000005</v>
      </c>
      <c r="J420" s="12">
        <f t="shared" si="26"/>
        <v>0.1835664359096362</v>
      </c>
      <c r="K420" s="8" t="str">
        <f t="shared" si="27"/>
        <v>Below Benchmark</v>
      </c>
    </row>
    <row r="421" spans="1:11" x14ac:dyDescent="0.4">
      <c r="A421" s="8">
        <v>544</v>
      </c>
      <c r="B421" s="8" t="s">
        <v>16</v>
      </c>
      <c r="C421" s="9">
        <v>1338.97</v>
      </c>
      <c r="D421" s="9">
        <v>409.74</v>
      </c>
      <c r="E421" s="10">
        <v>0.25</v>
      </c>
      <c r="F421" s="8" t="str">
        <f>_xlfn.XLOOKUP(A421,[1]Lookup_APC!$A$2:$A$1000,[1]Lookup_APC!$B$2:$B$1000,"Not Found")</f>
        <v>Endocrinology</v>
      </c>
      <c r="G421" s="8" t="str">
        <f>_xlfn.XLOOKUP(B421,[1]Lookup_Payer!$A$2:$A$100,[1]Lookup_Payer!$B$2:$B$100,"Not Found")</f>
        <v>Commercial</v>
      </c>
      <c r="H421" s="11">
        <f t="shared" si="24"/>
        <v>929.23</v>
      </c>
      <c r="I421" s="11">
        <f t="shared" si="25"/>
        <v>-393.64199999999994</v>
      </c>
      <c r="J421" s="12">
        <f t="shared" si="26"/>
        <v>-0.29398866292747405</v>
      </c>
      <c r="K421" s="8" t="str">
        <f t="shared" si="27"/>
        <v>Below Benchmark</v>
      </c>
    </row>
    <row r="422" spans="1:11" x14ac:dyDescent="0.4">
      <c r="A422" s="8">
        <v>521</v>
      </c>
      <c r="B422" s="8" t="s">
        <v>13</v>
      </c>
      <c r="C422" s="9">
        <v>4008.13</v>
      </c>
      <c r="D422" s="9">
        <v>434.07</v>
      </c>
      <c r="E422" s="10">
        <v>0.25</v>
      </c>
      <c r="F422" s="8" t="str">
        <f>_xlfn.XLOOKUP(A422,[1]Lookup_APC!$A$2:$A$1000,[1]Lookup_APC!$B$2:$B$1000,"Not Found")</f>
        <v>Radiology</v>
      </c>
      <c r="G422" s="8" t="str">
        <f>_xlfn.XLOOKUP(B422,[1]Lookup_Payer!$A$2:$A$100,[1]Lookup_Payer!$B$2:$B$100,"Not Found")</f>
        <v>Government</v>
      </c>
      <c r="H422" s="11">
        <f t="shared" si="24"/>
        <v>3574.06</v>
      </c>
      <c r="I422" s="11">
        <f t="shared" si="25"/>
        <v>-1970.8080000000002</v>
      </c>
      <c r="J422" s="12">
        <f t="shared" si="26"/>
        <v>-0.49170261443615854</v>
      </c>
      <c r="K422" s="8" t="str">
        <f t="shared" si="27"/>
        <v>Below Benchmark</v>
      </c>
    </row>
    <row r="423" spans="1:11" x14ac:dyDescent="0.4">
      <c r="A423" s="8">
        <v>512</v>
      </c>
      <c r="B423" s="8" t="s">
        <v>14</v>
      </c>
      <c r="C423" s="9">
        <v>2075.56</v>
      </c>
      <c r="D423" s="9">
        <v>3587.34</v>
      </c>
      <c r="E423" s="10">
        <v>0.35</v>
      </c>
      <c r="F423" s="8" t="str">
        <f>_xlfn.XLOOKUP(A423,[1]Lookup_APC!$A$2:$A$1000,[1]Lookup_APC!$B$2:$B$1000,"Not Found")</f>
        <v>Cardiology</v>
      </c>
      <c r="G423" s="8" t="str">
        <f>_xlfn.XLOOKUP(B423,[1]Lookup_Payer!$A$2:$A$100,[1]Lookup_Payer!$B$2:$B$100,"Not Found")</f>
        <v>Government</v>
      </c>
      <c r="H423" s="11">
        <f t="shared" si="24"/>
        <v>-1511.7800000000002</v>
      </c>
      <c r="I423" s="11">
        <f t="shared" si="25"/>
        <v>2342.0039999999999</v>
      </c>
      <c r="J423" s="12">
        <f t="shared" si="26"/>
        <v>1.1283721019869337</v>
      </c>
      <c r="K423" s="8" t="str">
        <f t="shared" si="27"/>
        <v>Above Benchmark</v>
      </c>
    </row>
    <row r="424" spans="1:11" x14ac:dyDescent="0.4">
      <c r="A424" s="8">
        <v>522</v>
      </c>
      <c r="B424" s="8" t="s">
        <v>17</v>
      </c>
      <c r="C424" s="9">
        <v>760.29</v>
      </c>
      <c r="D424" s="9">
        <v>848.28</v>
      </c>
      <c r="E424" s="10">
        <v>0.35</v>
      </c>
      <c r="F424" s="8" t="str">
        <f>_xlfn.XLOOKUP(A424,[1]Lookup_APC!$A$2:$A$1000,[1]Lookup_APC!$B$2:$B$1000,"Not Found")</f>
        <v>Neurology</v>
      </c>
      <c r="G424" s="8" t="str">
        <f>_xlfn.XLOOKUP(B424,[1]Lookup_Payer!$A$2:$A$100,[1]Lookup_Payer!$B$2:$B$100,"Not Found")</f>
        <v>Commercial</v>
      </c>
      <c r="H424" s="11">
        <f t="shared" si="24"/>
        <v>-87.990000000000009</v>
      </c>
      <c r="I424" s="11">
        <f t="shared" si="25"/>
        <v>392.10599999999999</v>
      </c>
      <c r="J424" s="12">
        <f t="shared" si="26"/>
        <v>0.51573215483565482</v>
      </c>
      <c r="K424" s="8" t="str">
        <f t="shared" si="27"/>
        <v>Above Benchmark</v>
      </c>
    </row>
    <row r="425" spans="1:11" x14ac:dyDescent="0.4">
      <c r="A425" s="8">
        <v>544</v>
      </c>
      <c r="B425" s="8" t="s">
        <v>17</v>
      </c>
      <c r="C425" s="9">
        <v>4860.96</v>
      </c>
      <c r="D425" s="9">
        <v>1361.15</v>
      </c>
      <c r="E425" s="10">
        <v>0.4</v>
      </c>
      <c r="F425" s="8" t="str">
        <f>_xlfn.XLOOKUP(A425,[1]Lookup_APC!$A$2:$A$1000,[1]Lookup_APC!$B$2:$B$1000,"Not Found")</f>
        <v>Endocrinology</v>
      </c>
      <c r="G425" s="8" t="str">
        <f>_xlfn.XLOOKUP(B425,[1]Lookup_Payer!$A$2:$A$100,[1]Lookup_Payer!$B$2:$B$100,"Not Found")</f>
        <v>Commercial</v>
      </c>
      <c r="H425" s="11">
        <f t="shared" si="24"/>
        <v>3499.81</v>
      </c>
      <c r="I425" s="11">
        <f t="shared" si="25"/>
        <v>-1555.4259999999999</v>
      </c>
      <c r="J425" s="12">
        <f t="shared" si="26"/>
        <v>-0.31998329548072807</v>
      </c>
      <c r="K425" s="8" t="str">
        <f t="shared" si="27"/>
        <v>Below Benchmark</v>
      </c>
    </row>
    <row r="426" spans="1:11" x14ac:dyDescent="0.4">
      <c r="A426" s="8">
        <v>561</v>
      </c>
      <c r="B426" s="8" t="s">
        <v>12</v>
      </c>
      <c r="C426" s="9">
        <v>4477.04</v>
      </c>
      <c r="D426" s="9">
        <v>983.96</v>
      </c>
      <c r="E426" s="10">
        <v>0.25</v>
      </c>
      <c r="F426" s="8" t="str">
        <f>_xlfn.XLOOKUP(A426,[1]Lookup_APC!$A$2:$A$1000,[1]Lookup_APC!$B$2:$B$1000,"Not Found")</f>
        <v>Ophthalmology</v>
      </c>
      <c r="G426" s="8" t="str">
        <f>_xlfn.XLOOKUP(B426,[1]Lookup_Payer!$A$2:$A$100,[1]Lookup_Payer!$B$2:$B$100,"Not Found")</f>
        <v>Self-Pay</v>
      </c>
      <c r="H426" s="11">
        <f t="shared" si="24"/>
        <v>3493.08</v>
      </c>
      <c r="I426" s="11">
        <f t="shared" si="25"/>
        <v>-1702.2639999999997</v>
      </c>
      <c r="J426" s="12">
        <f t="shared" si="26"/>
        <v>-0.38022086021121093</v>
      </c>
      <c r="K426" s="8" t="str">
        <f t="shared" si="27"/>
        <v>Below Benchmark</v>
      </c>
    </row>
    <row r="427" spans="1:11" x14ac:dyDescent="0.4">
      <c r="A427" s="8">
        <v>561</v>
      </c>
      <c r="B427" s="8" t="s">
        <v>15</v>
      </c>
      <c r="C427" s="9">
        <v>4674.8900000000003</v>
      </c>
      <c r="D427" s="9">
        <v>1484.49</v>
      </c>
      <c r="E427" s="10">
        <v>0.4</v>
      </c>
      <c r="F427" s="8" t="str">
        <f>_xlfn.XLOOKUP(A427,[1]Lookup_APC!$A$2:$A$1000,[1]Lookup_APC!$B$2:$B$1000,"Not Found")</f>
        <v>Ophthalmology</v>
      </c>
      <c r="G427" s="8" t="str">
        <f>_xlfn.XLOOKUP(B427,[1]Lookup_Payer!$A$2:$A$100,[1]Lookup_Payer!$B$2:$B$100,"Not Found")</f>
        <v>Commercial</v>
      </c>
      <c r="H427" s="11">
        <f t="shared" si="24"/>
        <v>3190.4000000000005</v>
      </c>
      <c r="I427" s="11">
        <f t="shared" si="25"/>
        <v>-1320.4440000000002</v>
      </c>
      <c r="J427" s="12">
        <f t="shared" si="26"/>
        <v>-0.28245456042815981</v>
      </c>
      <c r="K427" s="8" t="str">
        <f t="shared" si="27"/>
        <v>Below Benchmark</v>
      </c>
    </row>
    <row r="428" spans="1:11" x14ac:dyDescent="0.4">
      <c r="A428" s="8">
        <v>529</v>
      </c>
      <c r="B428" s="8" t="s">
        <v>15</v>
      </c>
      <c r="C428" s="9">
        <v>4977.09</v>
      </c>
      <c r="D428" s="9">
        <v>370.75</v>
      </c>
      <c r="E428" s="10">
        <v>0.25</v>
      </c>
      <c r="F428" s="8" t="str">
        <f>_xlfn.XLOOKUP(A428,[1]Lookup_APC!$A$2:$A$1000,[1]Lookup_APC!$B$2:$B$1000,"Not Found")</f>
        <v>Urology</v>
      </c>
      <c r="G428" s="8" t="str">
        <f>_xlfn.XLOOKUP(B428,[1]Lookup_Payer!$A$2:$A$100,[1]Lookup_Payer!$B$2:$B$100,"Not Found")</f>
        <v>Commercial</v>
      </c>
      <c r="H428" s="11">
        <f t="shared" si="24"/>
        <v>4606.34</v>
      </c>
      <c r="I428" s="11">
        <f t="shared" si="25"/>
        <v>-2615.5039999999999</v>
      </c>
      <c r="J428" s="12">
        <f t="shared" si="26"/>
        <v>-0.52550868077531243</v>
      </c>
      <c r="K428" s="8" t="str">
        <f t="shared" si="27"/>
        <v>Below Benchmark</v>
      </c>
    </row>
    <row r="429" spans="1:11" x14ac:dyDescent="0.4">
      <c r="A429" s="8">
        <v>522</v>
      </c>
      <c r="B429" s="8" t="s">
        <v>16</v>
      </c>
      <c r="C429" s="9">
        <v>1282.53</v>
      </c>
      <c r="D429" s="9">
        <v>2124.33</v>
      </c>
      <c r="E429" s="10">
        <v>0.35</v>
      </c>
      <c r="F429" s="8" t="str">
        <f>_xlfn.XLOOKUP(A429,[1]Lookup_APC!$A$2:$A$1000,[1]Lookup_APC!$B$2:$B$1000,"Not Found")</f>
        <v>Neurology</v>
      </c>
      <c r="G429" s="8" t="str">
        <f>_xlfn.XLOOKUP(B429,[1]Lookup_Payer!$A$2:$A$100,[1]Lookup_Payer!$B$2:$B$100,"Not Found")</f>
        <v>Commercial</v>
      </c>
      <c r="H429" s="11">
        <f t="shared" si="24"/>
        <v>-841.8</v>
      </c>
      <c r="I429" s="11">
        <f t="shared" si="25"/>
        <v>1354.8119999999999</v>
      </c>
      <c r="J429" s="12">
        <f t="shared" si="26"/>
        <v>1.0563589155809221</v>
      </c>
      <c r="K429" s="8" t="str">
        <f t="shared" si="27"/>
        <v>Above Benchmark</v>
      </c>
    </row>
    <row r="430" spans="1:11" x14ac:dyDescent="0.4">
      <c r="A430" s="8">
        <v>521</v>
      </c>
      <c r="B430" s="8" t="s">
        <v>11</v>
      </c>
      <c r="C430" s="9">
        <v>2283.09</v>
      </c>
      <c r="D430" s="9">
        <v>363.69</v>
      </c>
      <c r="E430" s="10">
        <v>0.35</v>
      </c>
      <c r="F430" s="8" t="str">
        <f>_xlfn.XLOOKUP(A430,[1]Lookup_APC!$A$2:$A$1000,[1]Lookup_APC!$B$2:$B$1000,"Not Found")</f>
        <v>Radiology</v>
      </c>
      <c r="G430" s="8" t="str">
        <f>_xlfn.XLOOKUP(B430,[1]Lookup_Payer!$A$2:$A$100,[1]Lookup_Payer!$B$2:$B$100,"Not Found")</f>
        <v>Commercial</v>
      </c>
      <c r="H430" s="11">
        <f t="shared" si="24"/>
        <v>1919.4</v>
      </c>
      <c r="I430" s="11">
        <f t="shared" si="25"/>
        <v>-1006.164</v>
      </c>
      <c r="J430" s="12">
        <f t="shared" si="26"/>
        <v>-0.44070273182397535</v>
      </c>
      <c r="K430" s="8" t="str">
        <f t="shared" si="27"/>
        <v>Below Benchmark</v>
      </c>
    </row>
    <row r="431" spans="1:11" x14ac:dyDescent="0.4">
      <c r="A431" s="8">
        <v>516</v>
      </c>
      <c r="B431" s="8" t="s">
        <v>16</v>
      </c>
      <c r="C431" s="9">
        <v>3912.07</v>
      </c>
      <c r="D431" s="9">
        <v>3221.39</v>
      </c>
      <c r="E431" s="10">
        <v>0.35</v>
      </c>
      <c r="F431" s="8" t="str">
        <f>_xlfn.XLOOKUP(A431,[1]Lookup_APC!$A$2:$A$1000,[1]Lookup_APC!$B$2:$B$1000,"Not Found")</f>
        <v>Orthopedics</v>
      </c>
      <c r="G431" s="8" t="str">
        <f>_xlfn.XLOOKUP(B431,[1]Lookup_Payer!$A$2:$A$100,[1]Lookup_Payer!$B$2:$B$100,"Not Found")</f>
        <v>Commercial</v>
      </c>
      <c r="H431" s="11">
        <f t="shared" si="24"/>
        <v>690.68000000000029</v>
      </c>
      <c r="I431" s="11">
        <f t="shared" si="25"/>
        <v>874.14799999999968</v>
      </c>
      <c r="J431" s="12">
        <f t="shared" si="26"/>
        <v>0.2234489669152136</v>
      </c>
      <c r="K431" s="8" t="str">
        <f t="shared" si="27"/>
        <v>Below Benchmark</v>
      </c>
    </row>
    <row r="432" spans="1:11" x14ac:dyDescent="0.4">
      <c r="A432" s="8">
        <v>521</v>
      </c>
      <c r="B432" s="8" t="s">
        <v>14</v>
      </c>
      <c r="C432" s="9">
        <v>3632.09</v>
      </c>
      <c r="D432" s="9">
        <v>1011.48</v>
      </c>
      <c r="E432" s="10">
        <v>0.25</v>
      </c>
      <c r="F432" s="8" t="str">
        <f>_xlfn.XLOOKUP(A432,[1]Lookup_APC!$A$2:$A$1000,[1]Lookup_APC!$B$2:$B$1000,"Not Found")</f>
        <v>Radiology</v>
      </c>
      <c r="G432" s="8" t="str">
        <f>_xlfn.XLOOKUP(B432,[1]Lookup_Payer!$A$2:$A$100,[1]Lookup_Payer!$B$2:$B$100,"Not Found")</f>
        <v>Government</v>
      </c>
      <c r="H432" s="11">
        <f t="shared" si="24"/>
        <v>2620.61</v>
      </c>
      <c r="I432" s="11">
        <f t="shared" si="25"/>
        <v>-1167.7739999999999</v>
      </c>
      <c r="J432" s="12">
        <f t="shared" si="26"/>
        <v>-0.32151571133975199</v>
      </c>
      <c r="K432" s="8" t="str">
        <f t="shared" si="27"/>
        <v>Below Benchmark</v>
      </c>
    </row>
    <row r="433" spans="1:11" x14ac:dyDescent="0.4">
      <c r="A433" s="8">
        <v>561</v>
      </c>
      <c r="B433" s="8" t="s">
        <v>13</v>
      </c>
      <c r="C433" s="9">
        <v>1192.53</v>
      </c>
      <c r="D433" s="9">
        <v>2206.0500000000002</v>
      </c>
      <c r="E433" s="10">
        <v>0.35</v>
      </c>
      <c r="F433" s="8" t="str">
        <f>_xlfn.XLOOKUP(A433,[1]Lookup_APC!$A$2:$A$1000,[1]Lookup_APC!$B$2:$B$1000,"Not Found")</f>
        <v>Ophthalmology</v>
      </c>
      <c r="G433" s="8" t="str">
        <f>_xlfn.XLOOKUP(B433,[1]Lookup_Payer!$A$2:$A$100,[1]Lookup_Payer!$B$2:$B$100,"Not Found")</f>
        <v>Government</v>
      </c>
      <c r="H433" s="11">
        <f t="shared" si="24"/>
        <v>-1013.5200000000002</v>
      </c>
      <c r="I433" s="11">
        <f t="shared" si="25"/>
        <v>1490.5320000000002</v>
      </c>
      <c r="J433" s="12">
        <f t="shared" si="26"/>
        <v>1.2498905687907225</v>
      </c>
      <c r="K433" s="8" t="str">
        <f t="shared" si="27"/>
        <v>Above Benchmark</v>
      </c>
    </row>
    <row r="434" spans="1:11" x14ac:dyDescent="0.4">
      <c r="A434" s="8">
        <v>561</v>
      </c>
      <c r="B434" s="8" t="s">
        <v>17</v>
      </c>
      <c r="C434" s="9">
        <v>4171.25</v>
      </c>
      <c r="D434" s="9">
        <v>3532.31</v>
      </c>
      <c r="E434" s="10">
        <v>0.25</v>
      </c>
      <c r="F434" s="8" t="str">
        <f>_xlfn.XLOOKUP(A434,[1]Lookup_APC!$A$2:$A$1000,[1]Lookup_APC!$B$2:$B$1000,"Not Found")</f>
        <v>Ophthalmology</v>
      </c>
      <c r="G434" s="8" t="str">
        <f>_xlfn.XLOOKUP(B434,[1]Lookup_Payer!$A$2:$A$100,[1]Lookup_Payer!$B$2:$B$100,"Not Found")</f>
        <v>Commercial</v>
      </c>
      <c r="H434" s="11">
        <f t="shared" si="24"/>
        <v>638.94000000000005</v>
      </c>
      <c r="I434" s="11">
        <f t="shared" si="25"/>
        <v>1029.56</v>
      </c>
      <c r="J434" s="12">
        <f t="shared" si="26"/>
        <v>0.24682289481570271</v>
      </c>
      <c r="K434" s="8" t="str">
        <f t="shared" si="27"/>
        <v>Below Benchmark</v>
      </c>
    </row>
    <row r="435" spans="1:11" x14ac:dyDescent="0.4">
      <c r="A435" s="8">
        <v>519</v>
      </c>
      <c r="B435" s="8" t="s">
        <v>16</v>
      </c>
      <c r="C435" s="9">
        <v>1509.98</v>
      </c>
      <c r="D435" s="9">
        <v>2638.42</v>
      </c>
      <c r="E435" s="10">
        <v>0.4</v>
      </c>
      <c r="F435" s="8" t="str">
        <f>_xlfn.XLOOKUP(A435,[1]Lookup_APC!$A$2:$A$1000,[1]Lookup_APC!$B$2:$B$1000,"Not Found")</f>
        <v>Oncology</v>
      </c>
      <c r="G435" s="8" t="str">
        <f>_xlfn.XLOOKUP(B435,[1]Lookup_Payer!$A$2:$A$100,[1]Lookup_Payer!$B$2:$B$100,"Not Found")</f>
        <v>Commercial</v>
      </c>
      <c r="H435" s="11">
        <f t="shared" si="24"/>
        <v>-1128.44</v>
      </c>
      <c r="I435" s="11">
        <f t="shared" si="25"/>
        <v>1732.4320000000002</v>
      </c>
      <c r="J435" s="12">
        <f t="shared" si="26"/>
        <v>1.1473211565716104</v>
      </c>
      <c r="K435" s="8" t="str">
        <f t="shared" si="27"/>
        <v>Above Benchmark</v>
      </c>
    </row>
    <row r="436" spans="1:11" x14ac:dyDescent="0.4">
      <c r="A436" s="8">
        <v>561</v>
      </c>
      <c r="B436" s="8" t="s">
        <v>11</v>
      </c>
      <c r="C436" s="9">
        <v>1507.18</v>
      </c>
      <c r="D436" s="9">
        <v>2178.54</v>
      </c>
      <c r="E436" s="10">
        <v>0.25</v>
      </c>
      <c r="F436" s="8" t="str">
        <f>_xlfn.XLOOKUP(A436,[1]Lookup_APC!$A$2:$A$1000,[1]Lookup_APC!$B$2:$B$1000,"Not Found")</f>
        <v>Ophthalmology</v>
      </c>
      <c r="G436" s="8" t="str">
        <f>_xlfn.XLOOKUP(B436,[1]Lookup_Payer!$A$2:$A$100,[1]Lookup_Payer!$B$2:$B$100,"Not Found")</f>
        <v>Commercial</v>
      </c>
      <c r="H436" s="11">
        <f t="shared" si="24"/>
        <v>-671.3599999999999</v>
      </c>
      <c r="I436" s="11">
        <f t="shared" si="25"/>
        <v>1274.232</v>
      </c>
      <c r="J436" s="12">
        <f t="shared" si="26"/>
        <v>0.84544115500471073</v>
      </c>
      <c r="K436" s="8" t="str">
        <f t="shared" si="27"/>
        <v>Above Benchmark</v>
      </c>
    </row>
    <row r="437" spans="1:11" x14ac:dyDescent="0.4">
      <c r="A437" s="8">
        <v>512</v>
      </c>
      <c r="B437" s="8" t="s">
        <v>11</v>
      </c>
      <c r="C437" s="9">
        <v>2916.38</v>
      </c>
      <c r="D437" s="9">
        <v>1364.9</v>
      </c>
      <c r="E437" s="10">
        <v>0.4</v>
      </c>
      <c r="F437" s="8" t="str">
        <f>_xlfn.XLOOKUP(A437,[1]Lookup_APC!$A$2:$A$1000,[1]Lookup_APC!$B$2:$B$1000,"Not Found")</f>
        <v>Cardiology</v>
      </c>
      <c r="G437" s="8" t="str">
        <f>_xlfn.XLOOKUP(B437,[1]Lookup_Payer!$A$2:$A$100,[1]Lookup_Payer!$B$2:$B$100,"Not Found")</f>
        <v>Commercial</v>
      </c>
      <c r="H437" s="11">
        <f t="shared" si="24"/>
        <v>1551.48</v>
      </c>
      <c r="I437" s="11">
        <f t="shared" si="25"/>
        <v>-384.92799999999988</v>
      </c>
      <c r="J437" s="12">
        <f t="shared" si="26"/>
        <v>-0.13198828684876451</v>
      </c>
      <c r="K437" s="8" t="str">
        <f t="shared" si="27"/>
        <v>Below Benchmark</v>
      </c>
    </row>
    <row r="438" spans="1:11" x14ac:dyDescent="0.4">
      <c r="A438" s="8">
        <v>545</v>
      </c>
      <c r="B438" s="8" t="s">
        <v>16</v>
      </c>
      <c r="C438" s="9">
        <v>3168.23</v>
      </c>
      <c r="D438" s="9">
        <v>1398.71</v>
      </c>
      <c r="E438" s="10">
        <v>0.25</v>
      </c>
      <c r="F438" s="8" t="str">
        <f>_xlfn.XLOOKUP(A438,[1]Lookup_APC!$A$2:$A$1000,[1]Lookup_APC!$B$2:$B$1000,"Not Found")</f>
        <v>Gastroenterology</v>
      </c>
      <c r="G438" s="8" t="str">
        <f>_xlfn.XLOOKUP(B438,[1]Lookup_Payer!$A$2:$A$100,[1]Lookup_Payer!$B$2:$B$100,"Not Found")</f>
        <v>Commercial</v>
      </c>
      <c r="H438" s="11">
        <f t="shared" si="24"/>
        <v>1769.52</v>
      </c>
      <c r="I438" s="11">
        <f t="shared" si="25"/>
        <v>-502.22799999999984</v>
      </c>
      <c r="J438" s="12">
        <f t="shared" si="26"/>
        <v>-0.15852005694031046</v>
      </c>
      <c r="K438" s="8" t="str">
        <f t="shared" si="27"/>
        <v>Below Benchmark</v>
      </c>
    </row>
    <row r="439" spans="1:11" x14ac:dyDescent="0.4">
      <c r="A439" s="8">
        <v>522</v>
      </c>
      <c r="B439" s="8" t="s">
        <v>12</v>
      </c>
      <c r="C439" s="9">
        <v>3110.39</v>
      </c>
      <c r="D439" s="9">
        <v>2711</v>
      </c>
      <c r="E439" s="10">
        <v>0.4</v>
      </c>
      <c r="F439" s="8" t="str">
        <f>_xlfn.XLOOKUP(A439,[1]Lookup_APC!$A$2:$A$1000,[1]Lookup_APC!$B$2:$B$1000,"Not Found")</f>
        <v>Neurology</v>
      </c>
      <c r="G439" s="8" t="str">
        <f>_xlfn.XLOOKUP(B439,[1]Lookup_Payer!$A$2:$A$100,[1]Lookup_Payer!$B$2:$B$100,"Not Found")</f>
        <v>Self-Pay</v>
      </c>
      <c r="H439" s="11">
        <f t="shared" si="24"/>
        <v>399.38999999999987</v>
      </c>
      <c r="I439" s="11">
        <f t="shared" si="25"/>
        <v>844.76600000000008</v>
      </c>
      <c r="J439" s="12">
        <f t="shared" si="26"/>
        <v>0.27159488038477492</v>
      </c>
      <c r="K439" s="8" t="str">
        <f t="shared" si="27"/>
        <v>Below Benchmark</v>
      </c>
    </row>
    <row r="440" spans="1:11" x14ac:dyDescent="0.4">
      <c r="A440" s="8">
        <v>521</v>
      </c>
      <c r="B440" s="8" t="s">
        <v>17</v>
      </c>
      <c r="C440" s="9">
        <v>911.69</v>
      </c>
      <c r="D440" s="9">
        <v>3977.14</v>
      </c>
      <c r="E440" s="10">
        <v>0.35</v>
      </c>
      <c r="F440" s="8" t="str">
        <f>_xlfn.XLOOKUP(A440,[1]Lookup_APC!$A$2:$A$1000,[1]Lookup_APC!$B$2:$B$1000,"Not Found")</f>
        <v>Radiology</v>
      </c>
      <c r="G440" s="8" t="str">
        <f>_xlfn.XLOOKUP(B440,[1]Lookup_Payer!$A$2:$A$100,[1]Lookup_Payer!$B$2:$B$100,"Not Found")</f>
        <v>Commercial</v>
      </c>
      <c r="H440" s="11">
        <f t="shared" si="24"/>
        <v>-3065.45</v>
      </c>
      <c r="I440" s="11">
        <f t="shared" si="25"/>
        <v>3430.1259999999997</v>
      </c>
      <c r="J440" s="12">
        <f t="shared" si="26"/>
        <v>3.7623819500049356</v>
      </c>
      <c r="K440" s="8" t="str">
        <f t="shared" si="27"/>
        <v>Above Benchmark</v>
      </c>
    </row>
    <row r="441" spans="1:11" x14ac:dyDescent="0.4">
      <c r="A441" s="8">
        <v>545</v>
      </c>
      <c r="B441" s="8" t="s">
        <v>12</v>
      </c>
      <c r="C441" s="9">
        <v>4448.57</v>
      </c>
      <c r="D441" s="9">
        <v>2681.17</v>
      </c>
      <c r="E441" s="10">
        <v>0.4</v>
      </c>
      <c r="F441" s="8" t="str">
        <f>_xlfn.XLOOKUP(A441,[1]Lookup_APC!$A$2:$A$1000,[1]Lookup_APC!$B$2:$B$1000,"Not Found")</f>
        <v>Gastroenterology</v>
      </c>
      <c r="G441" s="8" t="str">
        <f>_xlfn.XLOOKUP(B441,[1]Lookup_Payer!$A$2:$A$100,[1]Lookup_Payer!$B$2:$B$100,"Not Found")</f>
        <v>Self-Pay</v>
      </c>
      <c r="H441" s="11">
        <f t="shared" si="24"/>
        <v>1767.3999999999996</v>
      </c>
      <c r="I441" s="11">
        <f t="shared" si="25"/>
        <v>12.028000000000247</v>
      </c>
      <c r="J441" s="12">
        <f t="shared" si="26"/>
        <v>2.7037902067406487E-3</v>
      </c>
      <c r="K441" s="8" t="str">
        <f t="shared" si="27"/>
        <v>Below Benchmark</v>
      </c>
    </row>
    <row r="442" spans="1:11" x14ac:dyDescent="0.4">
      <c r="A442" s="8">
        <v>544</v>
      </c>
      <c r="B442" s="8" t="s">
        <v>13</v>
      </c>
      <c r="C442" s="9">
        <v>1695.2</v>
      </c>
      <c r="D442" s="9">
        <v>2275.36</v>
      </c>
      <c r="E442" s="10">
        <v>0.35</v>
      </c>
      <c r="F442" s="8" t="str">
        <f>_xlfn.XLOOKUP(A442,[1]Lookup_APC!$A$2:$A$1000,[1]Lookup_APC!$B$2:$B$1000,"Not Found")</f>
        <v>Endocrinology</v>
      </c>
      <c r="G442" s="8" t="str">
        <f>_xlfn.XLOOKUP(B442,[1]Lookup_Payer!$A$2:$A$100,[1]Lookup_Payer!$B$2:$B$100,"Not Found")</f>
        <v>Government</v>
      </c>
      <c r="H442" s="11">
        <f t="shared" si="24"/>
        <v>-580.16000000000008</v>
      </c>
      <c r="I442" s="11">
        <f t="shared" si="25"/>
        <v>1258.2400000000002</v>
      </c>
      <c r="J442" s="12">
        <f t="shared" si="26"/>
        <v>0.74223690420009447</v>
      </c>
      <c r="K442" s="8" t="str">
        <f t="shared" si="27"/>
        <v>Above Benchmark</v>
      </c>
    </row>
    <row r="443" spans="1:11" x14ac:dyDescent="0.4">
      <c r="A443" s="8">
        <v>516</v>
      </c>
      <c r="B443" s="8" t="s">
        <v>11</v>
      </c>
      <c r="C443" s="9">
        <v>1082.82</v>
      </c>
      <c r="D443" s="9">
        <v>2949.54</v>
      </c>
      <c r="E443" s="10">
        <v>0.35</v>
      </c>
      <c r="F443" s="8" t="str">
        <f>_xlfn.XLOOKUP(A443,[1]Lookup_APC!$A$2:$A$1000,[1]Lookup_APC!$B$2:$B$1000,"Not Found")</f>
        <v>Orthopedics</v>
      </c>
      <c r="G443" s="8" t="str">
        <f>_xlfn.XLOOKUP(B443,[1]Lookup_Payer!$A$2:$A$100,[1]Lookup_Payer!$B$2:$B$100,"Not Found")</f>
        <v>Commercial</v>
      </c>
      <c r="H443" s="11">
        <f t="shared" si="24"/>
        <v>-1866.72</v>
      </c>
      <c r="I443" s="11">
        <f t="shared" si="25"/>
        <v>2299.848</v>
      </c>
      <c r="J443" s="12">
        <f t="shared" si="26"/>
        <v>2.1239430376239818</v>
      </c>
      <c r="K443" s="8" t="str">
        <f t="shared" si="27"/>
        <v>Above Benchmark</v>
      </c>
    </row>
    <row r="444" spans="1:11" x14ac:dyDescent="0.4">
      <c r="A444" s="8">
        <v>512</v>
      </c>
      <c r="B444" s="8" t="s">
        <v>11</v>
      </c>
      <c r="C444" s="9">
        <v>4499.37</v>
      </c>
      <c r="D444" s="9">
        <v>1914.3</v>
      </c>
      <c r="E444" s="10">
        <v>0.4</v>
      </c>
      <c r="F444" s="8" t="str">
        <f>_xlfn.XLOOKUP(A444,[1]Lookup_APC!$A$2:$A$1000,[1]Lookup_APC!$B$2:$B$1000,"Not Found")</f>
        <v>Cardiology</v>
      </c>
      <c r="G444" s="8" t="str">
        <f>_xlfn.XLOOKUP(B444,[1]Lookup_Payer!$A$2:$A$100,[1]Lookup_Payer!$B$2:$B$100,"Not Found")</f>
        <v>Commercial</v>
      </c>
      <c r="H444" s="11">
        <f t="shared" si="24"/>
        <v>2585.0699999999997</v>
      </c>
      <c r="I444" s="11">
        <f t="shared" si="25"/>
        <v>-785.32199999999989</v>
      </c>
      <c r="J444" s="12">
        <f t="shared" si="26"/>
        <v>-0.17454043566099253</v>
      </c>
      <c r="K444" s="8" t="str">
        <f t="shared" si="27"/>
        <v>Below Benchmark</v>
      </c>
    </row>
    <row r="445" spans="1:11" x14ac:dyDescent="0.4">
      <c r="A445" s="8">
        <v>521</v>
      </c>
      <c r="B445" s="8" t="s">
        <v>14</v>
      </c>
      <c r="C445" s="9">
        <v>4800.43</v>
      </c>
      <c r="D445" s="9">
        <v>334.56</v>
      </c>
      <c r="E445" s="10">
        <v>0.25</v>
      </c>
      <c r="F445" s="8" t="str">
        <f>_xlfn.XLOOKUP(A445,[1]Lookup_APC!$A$2:$A$1000,[1]Lookup_APC!$B$2:$B$1000,"Not Found")</f>
        <v>Radiology</v>
      </c>
      <c r="G445" s="8" t="str">
        <f>_xlfn.XLOOKUP(B445,[1]Lookup_Payer!$A$2:$A$100,[1]Lookup_Payer!$B$2:$B$100,"Not Found")</f>
        <v>Government</v>
      </c>
      <c r="H445" s="11">
        <f t="shared" si="24"/>
        <v>4465.87</v>
      </c>
      <c r="I445" s="11">
        <f t="shared" si="25"/>
        <v>-2545.6980000000003</v>
      </c>
      <c r="J445" s="12">
        <f t="shared" si="26"/>
        <v>-0.53030624339902888</v>
      </c>
      <c r="K445" s="8" t="str">
        <f t="shared" si="27"/>
        <v>Below Benchmark</v>
      </c>
    </row>
    <row r="446" spans="1:11" x14ac:dyDescent="0.4">
      <c r="A446" s="8">
        <v>545</v>
      </c>
      <c r="B446" s="8" t="s">
        <v>13</v>
      </c>
      <c r="C446" s="9">
        <v>4379.57</v>
      </c>
      <c r="D446" s="9">
        <v>2292.96</v>
      </c>
      <c r="E446" s="10">
        <v>0.25</v>
      </c>
      <c r="F446" s="8" t="str">
        <f>_xlfn.XLOOKUP(A446,[1]Lookup_APC!$A$2:$A$1000,[1]Lookup_APC!$B$2:$B$1000,"Not Found")</f>
        <v>Gastroenterology</v>
      </c>
      <c r="G446" s="8" t="str">
        <f>_xlfn.XLOOKUP(B446,[1]Lookup_Payer!$A$2:$A$100,[1]Lookup_Payer!$B$2:$B$100,"Not Found")</f>
        <v>Government</v>
      </c>
      <c r="H446" s="11">
        <f t="shared" si="24"/>
        <v>2086.6099999999997</v>
      </c>
      <c r="I446" s="11">
        <f t="shared" si="25"/>
        <v>-334.7819999999997</v>
      </c>
      <c r="J446" s="12">
        <f t="shared" si="26"/>
        <v>-7.6441751130818719E-2</v>
      </c>
      <c r="K446" s="8" t="str">
        <f t="shared" si="27"/>
        <v>Below Benchmark</v>
      </c>
    </row>
    <row r="447" spans="1:11" x14ac:dyDescent="0.4">
      <c r="A447" s="8">
        <v>516</v>
      </c>
      <c r="B447" s="8" t="s">
        <v>11</v>
      </c>
      <c r="C447" s="9">
        <v>4142.82</v>
      </c>
      <c r="D447" s="9">
        <v>3834.74</v>
      </c>
      <c r="E447" s="10">
        <v>0.25</v>
      </c>
      <c r="F447" s="8" t="str">
        <f>_xlfn.XLOOKUP(A447,[1]Lookup_APC!$A$2:$A$1000,[1]Lookup_APC!$B$2:$B$1000,"Not Found")</f>
        <v>Orthopedics</v>
      </c>
      <c r="G447" s="8" t="str">
        <f>_xlfn.XLOOKUP(B447,[1]Lookup_Payer!$A$2:$A$100,[1]Lookup_Payer!$B$2:$B$100,"Not Found")</f>
        <v>Commercial</v>
      </c>
      <c r="H447" s="11">
        <f t="shared" si="24"/>
        <v>308.07999999999993</v>
      </c>
      <c r="I447" s="11">
        <f t="shared" si="25"/>
        <v>1349.0480000000002</v>
      </c>
      <c r="J447" s="12">
        <f t="shared" si="26"/>
        <v>0.32563519535002733</v>
      </c>
      <c r="K447" s="8" t="str">
        <f t="shared" si="27"/>
        <v>Above Benchmark</v>
      </c>
    </row>
    <row r="448" spans="1:11" x14ac:dyDescent="0.4">
      <c r="A448" s="8">
        <v>519</v>
      </c>
      <c r="B448" s="8" t="s">
        <v>13</v>
      </c>
      <c r="C448" s="9">
        <v>3448.59</v>
      </c>
      <c r="D448" s="9">
        <v>783.68</v>
      </c>
      <c r="E448" s="10">
        <v>0.25</v>
      </c>
      <c r="F448" s="8" t="str">
        <f>_xlfn.XLOOKUP(A448,[1]Lookup_APC!$A$2:$A$1000,[1]Lookup_APC!$B$2:$B$1000,"Not Found")</f>
        <v>Oncology</v>
      </c>
      <c r="G448" s="8" t="str">
        <f>_xlfn.XLOOKUP(B448,[1]Lookup_Payer!$A$2:$A$100,[1]Lookup_Payer!$B$2:$B$100,"Not Found")</f>
        <v>Government</v>
      </c>
      <c r="H448" s="11">
        <f t="shared" si="24"/>
        <v>2664.9100000000003</v>
      </c>
      <c r="I448" s="11">
        <f t="shared" si="25"/>
        <v>-1285.4740000000002</v>
      </c>
      <c r="J448" s="12">
        <f t="shared" si="26"/>
        <v>-0.3727535021559536</v>
      </c>
      <c r="K448" s="8" t="str">
        <f t="shared" si="27"/>
        <v>Below Benchmark</v>
      </c>
    </row>
    <row r="449" spans="1:11" x14ac:dyDescent="0.4">
      <c r="A449" s="8">
        <v>512</v>
      </c>
      <c r="B449" s="8" t="s">
        <v>17</v>
      </c>
      <c r="C449" s="9">
        <v>2978.86</v>
      </c>
      <c r="D449" s="9">
        <v>2791.02</v>
      </c>
      <c r="E449" s="10">
        <v>0.25</v>
      </c>
      <c r="F449" s="8" t="str">
        <f>_xlfn.XLOOKUP(A449,[1]Lookup_APC!$A$2:$A$1000,[1]Lookup_APC!$B$2:$B$1000,"Not Found")</f>
        <v>Cardiology</v>
      </c>
      <c r="G449" s="8" t="str">
        <f>_xlfn.XLOOKUP(B449,[1]Lookup_Payer!$A$2:$A$100,[1]Lookup_Payer!$B$2:$B$100,"Not Found")</f>
        <v>Commercial</v>
      </c>
      <c r="H449" s="11">
        <f t="shared" si="24"/>
        <v>187.84000000000015</v>
      </c>
      <c r="I449" s="11">
        <f t="shared" si="25"/>
        <v>1003.704</v>
      </c>
      <c r="J449" s="12">
        <f t="shared" si="26"/>
        <v>0.33694232021645859</v>
      </c>
      <c r="K449" s="8" t="str">
        <f t="shared" si="27"/>
        <v>Above Benchmark</v>
      </c>
    </row>
    <row r="450" spans="1:11" x14ac:dyDescent="0.4">
      <c r="A450" s="8">
        <v>512</v>
      </c>
      <c r="B450" s="8" t="s">
        <v>15</v>
      </c>
      <c r="C450" s="9">
        <v>891.44</v>
      </c>
      <c r="D450" s="9">
        <v>883.64</v>
      </c>
      <c r="E450" s="10">
        <v>0.35</v>
      </c>
      <c r="F450" s="8" t="str">
        <f>_xlfn.XLOOKUP(A450,[1]Lookup_APC!$A$2:$A$1000,[1]Lookup_APC!$B$2:$B$1000,"Not Found")</f>
        <v>Cardiology</v>
      </c>
      <c r="G450" s="8" t="str">
        <f>_xlfn.XLOOKUP(B450,[1]Lookup_Payer!$A$2:$A$100,[1]Lookup_Payer!$B$2:$B$100,"Not Found")</f>
        <v>Commercial</v>
      </c>
      <c r="H450" s="11">
        <f t="shared" ref="H450:H501" si="28">C450-D450</f>
        <v>7.8000000000000682</v>
      </c>
      <c r="I450" s="11">
        <f t="shared" ref="I450:I501" si="29">D450-(C450*0.6)</f>
        <v>348.77599999999995</v>
      </c>
      <c r="J450" s="12">
        <f t="shared" ref="J450:J501" si="30">IFERROR(I450/C450,"")</f>
        <v>0.39125011217804895</v>
      </c>
      <c r="K450" s="8" t="str">
        <f t="shared" ref="K450:K501" si="31">IF(J450&gt;=E450,"Above Benchmark","Below Benchmark")</f>
        <v>Above Benchmark</v>
      </c>
    </row>
    <row r="451" spans="1:11" x14ac:dyDescent="0.4">
      <c r="A451" s="8">
        <v>519</v>
      </c>
      <c r="B451" s="8" t="s">
        <v>11</v>
      </c>
      <c r="C451" s="9">
        <v>2338.04</v>
      </c>
      <c r="D451" s="9">
        <v>2189.73</v>
      </c>
      <c r="E451" s="10">
        <v>0.25</v>
      </c>
      <c r="F451" s="8" t="str">
        <f>_xlfn.XLOOKUP(A451,[1]Lookup_APC!$A$2:$A$1000,[1]Lookup_APC!$B$2:$B$1000,"Not Found")</f>
        <v>Oncology</v>
      </c>
      <c r="G451" s="8" t="str">
        <f>_xlfn.XLOOKUP(B451,[1]Lookup_Payer!$A$2:$A$100,[1]Lookup_Payer!$B$2:$B$100,"Not Found")</f>
        <v>Commercial</v>
      </c>
      <c r="H451" s="11">
        <f t="shared" si="28"/>
        <v>148.30999999999995</v>
      </c>
      <c r="I451" s="11">
        <f t="shared" si="29"/>
        <v>786.90600000000018</v>
      </c>
      <c r="J451" s="12">
        <f t="shared" si="30"/>
        <v>0.33656652580794177</v>
      </c>
      <c r="K451" s="8" t="str">
        <f t="shared" si="31"/>
        <v>Above Benchmark</v>
      </c>
    </row>
    <row r="452" spans="1:11" x14ac:dyDescent="0.4">
      <c r="A452" s="8">
        <v>522</v>
      </c>
      <c r="B452" s="8" t="s">
        <v>14</v>
      </c>
      <c r="C452" s="9">
        <v>2177.1</v>
      </c>
      <c r="D452" s="9">
        <v>477.04</v>
      </c>
      <c r="E452" s="10">
        <v>0.35</v>
      </c>
      <c r="F452" s="8" t="str">
        <f>_xlfn.XLOOKUP(A452,[1]Lookup_APC!$A$2:$A$1000,[1]Lookup_APC!$B$2:$B$1000,"Not Found")</f>
        <v>Neurology</v>
      </c>
      <c r="G452" s="8" t="str">
        <f>_xlfn.XLOOKUP(B452,[1]Lookup_Payer!$A$2:$A$100,[1]Lookup_Payer!$B$2:$B$100,"Not Found")</f>
        <v>Government</v>
      </c>
      <c r="H452" s="11">
        <f t="shared" si="28"/>
        <v>1700.06</v>
      </c>
      <c r="I452" s="11">
        <f t="shared" si="29"/>
        <v>-829.22</v>
      </c>
      <c r="J452" s="12">
        <f t="shared" si="30"/>
        <v>-0.38088282577741034</v>
      </c>
      <c r="K452" s="8" t="str">
        <f t="shared" si="31"/>
        <v>Below Benchmark</v>
      </c>
    </row>
    <row r="453" spans="1:11" x14ac:dyDescent="0.4">
      <c r="A453" s="8">
        <v>519</v>
      </c>
      <c r="B453" s="8" t="s">
        <v>17</v>
      </c>
      <c r="C453" s="9">
        <v>1668.89</v>
      </c>
      <c r="D453" s="9">
        <v>1856.45</v>
      </c>
      <c r="E453" s="10">
        <v>0.35</v>
      </c>
      <c r="F453" s="8" t="str">
        <f>_xlfn.XLOOKUP(A453,[1]Lookup_APC!$A$2:$A$1000,[1]Lookup_APC!$B$2:$B$1000,"Not Found")</f>
        <v>Oncology</v>
      </c>
      <c r="G453" s="8" t="str">
        <f>_xlfn.XLOOKUP(B453,[1]Lookup_Payer!$A$2:$A$100,[1]Lookup_Payer!$B$2:$B$100,"Not Found")</f>
        <v>Commercial</v>
      </c>
      <c r="H453" s="11">
        <f t="shared" si="28"/>
        <v>-187.55999999999995</v>
      </c>
      <c r="I453" s="11">
        <f t="shared" si="29"/>
        <v>855.11599999999999</v>
      </c>
      <c r="J453" s="12">
        <f t="shared" si="30"/>
        <v>0.51238607697331751</v>
      </c>
      <c r="K453" s="8" t="str">
        <f t="shared" si="31"/>
        <v>Above Benchmark</v>
      </c>
    </row>
    <row r="454" spans="1:11" x14ac:dyDescent="0.4">
      <c r="A454" s="8">
        <v>512</v>
      </c>
      <c r="B454" s="8" t="s">
        <v>16</v>
      </c>
      <c r="C454" s="9">
        <v>3755.39</v>
      </c>
      <c r="D454" s="9">
        <v>3049.04</v>
      </c>
      <c r="E454" s="10">
        <v>0.35</v>
      </c>
      <c r="F454" s="8" t="str">
        <f>_xlfn.XLOOKUP(A454,[1]Lookup_APC!$A$2:$A$1000,[1]Lookup_APC!$B$2:$B$1000,"Not Found")</f>
        <v>Cardiology</v>
      </c>
      <c r="G454" s="8" t="str">
        <f>_xlfn.XLOOKUP(B454,[1]Lookup_Payer!$A$2:$A$100,[1]Lookup_Payer!$B$2:$B$100,"Not Found")</f>
        <v>Commercial</v>
      </c>
      <c r="H454" s="11">
        <f t="shared" si="28"/>
        <v>706.34999999999991</v>
      </c>
      <c r="I454" s="11">
        <f t="shared" si="29"/>
        <v>795.80600000000004</v>
      </c>
      <c r="J454" s="12">
        <f t="shared" si="30"/>
        <v>0.21191034752715432</v>
      </c>
      <c r="K454" s="8" t="str">
        <f t="shared" si="31"/>
        <v>Below Benchmark</v>
      </c>
    </row>
    <row r="455" spans="1:11" x14ac:dyDescent="0.4">
      <c r="A455" s="8">
        <v>512</v>
      </c>
      <c r="B455" s="8" t="s">
        <v>13</v>
      </c>
      <c r="C455" s="9">
        <v>2731.44</v>
      </c>
      <c r="D455" s="9">
        <v>1455.53</v>
      </c>
      <c r="E455" s="10">
        <v>0.4</v>
      </c>
      <c r="F455" s="8" t="str">
        <f>_xlfn.XLOOKUP(A455,[1]Lookup_APC!$A$2:$A$1000,[1]Lookup_APC!$B$2:$B$1000,"Not Found")</f>
        <v>Cardiology</v>
      </c>
      <c r="G455" s="8" t="str">
        <f>_xlfn.XLOOKUP(B455,[1]Lookup_Payer!$A$2:$A$100,[1]Lookup_Payer!$B$2:$B$100,"Not Found")</f>
        <v>Government</v>
      </c>
      <c r="H455" s="11">
        <f t="shared" si="28"/>
        <v>1275.9100000000001</v>
      </c>
      <c r="I455" s="11">
        <f t="shared" si="29"/>
        <v>-183.33400000000006</v>
      </c>
      <c r="J455" s="12">
        <f t="shared" si="30"/>
        <v>-6.7119907448086005E-2</v>
      </c>
      <c r="K455" s="8" t="str">
        <f t="shared" si="31"/>
        <v>Below Benchmark</v>
      </c>
    </row>
    <row r="456" spans="1:11" x14ac:dyDescent="0.4">
      <c r="A456" s="8">
        <v>545</v>
      </c>
      <c r="B456" s="8" t="s">
        <v>16</v>
      </c>
      <c r="C456" s="9">
        <v>864.71</v>
      </c>
      <c r="D456" s="9">
        <v>2693.16</v>
      </c>
      <c r="E456" s="10">
        <v>0.4</v>
      </c>
      <c r="F456" s="8" t="str">
        <f>_xlfn.XLOOKUP(A456,[1]Lookup_APC!$A$2:$A$1000,[1]Lookup_APC!$B$2:$B$1000,"Not Found")</f>
        <v>Gastroenterology</v>
      </c>
      <c r="G456" s="8" t="str">
        <f>_xlfn.XLOOKUP(B456,[1]Lookup_Payer!$A$2:$A$100,[1]Lookup_Payer!$B$2:$B$100,"Not Found")</f>
        <v>Commercial</v>
      </c>
      <c r="H456" s="11">
        <f t="shared" si="28"/>
        <v>-1828.4499999999998</v>
      </c>
      <c r="I456" s="11">
        <f t="shared" si="29"/>
        <v>2174.3339999999998</v>
      </c>
      <c r="J456" s="12">
        <f t="shared" si="30"/>
        <v>2.5145239444438015</v>
      </c>
      <c r="K456" s="8" t="str">
        <f t="shared" si="31"/>
        <v>Above Benchmark</v>
      </c>
    </row>
    <row r="457" spans="1:11" x14ac:dyDescent="0.4">
      <c r="A457" s="8">
        <v>561</v>
      </c>
      <c r="B457" s="8" t="s">
        <v>12</v>
      </c>
      <c r="C457" s="9">
        <v>1490.82</v>
      </c>
      <c r="D457" s="9">
        <v>3202.25</v>
      </c>
      <c r="E457" s="10">
        <v>0.35</v>
      </c>
      <c r="F457" s="8" t="str">
        <f>_xlfn.XLOOKUP(A457,[1]Lookup_APC!$A$2:$A$1000,[1]Lookup_APC!$B$2:$B$1000,"Not Found")</f>
        <v>Ophthalmology</v>
      </c>
      <c r="G457" s="8" t="str">
        <f>_xlfn.XLOOKUP(B457,[1]Lookup_Payer!$A$2:$A$100,[1]Lookup_Payer!$B$2:$B$100,"Not Found")</f>
        <v>Self-Pay</v>
      </c>
      <c r="H457" s="11">
        <f t="shared" si="28"/>
        <v>-1711.43</v>
      </c>
      <c r="I457" s="11">
        <f t="shared" si="29"/>
        <v>2307.7579999999998</v>
      </c>
      <c r="J457" s="12">
        <f t="shared" si="30"/>
        <v>1.5479789645966648</v>
      </c>
      <c r="K457" s="8" t="str">
        <f t="shared" si="31"/>
        <v>Above Benchmark</v>
      </c>
    </row>
    <row r="458" spans="1:11" x14ac:dyDescent="0.4">
      <c r="A458" s="8">
        <v>516</v>
      </c>
      <c r="B458" s="8" t="s">
        <v>17</v>
      </c>
      <c r="C458" s="9">
        <v>3574.66</v>
      </c>
      <c r="D458" s="9">
        <v>3715.99</v>
      </c>
      <c r="E458" s="10">
        <v>0.4</v>
      </c>
      <c r="F458" s="8" t="str">
        <f>_xlfn.XLOOKUP(A458,[1]Lookup_APC!$A$2:$A$1000,[1]Lookup_APC!$B$2:$B$1000,"Not Found")</f>
        <v>Orthopedics</v>
      </c>
      <c r="G458" s="8" t="str">
        <f>_xlfn.XLOOKUP(B458,[1]Lookup_Payer!$A$2:$A$100,[1]Lookup_Payer!$B$2:$B$100,"Not Found")</f>
        <v>Commercial</v>
      </c>
      <c r="H458" s="11">
        <f t="shared" si="28"/>
        <v>-141.32999999999993</v>
      </c>
      <c r="I458" s="11">
        <f t="shared" si="29"/>
        <v>1571.194</v>
      </c>
      <c r="J458" s="12">
        <f t="shared" si="30"/>
        <v>0.43953662725965548</v>
      </c>
      <c r="K458" s="8" t="str">
        <f t="shared" si="31"/>
        <v>Above Benchmark</v>
      </c>
    </row>
    <row r="459" spans="1:11" x14ac:dyDescent="0.4">
      <c r="A459" s="8">
        <v>519</v>
      </c>
      <c r="B459" s="8" t="s">
        <v>16</v>
      </c>
      <c r="C459" s="9">
        <v>842.59</v>
      </c>
      <c r="D459" s="9">
        <v>1015.1</v>
      </c>
      <c r="E459" s="10">
        <v>0.25</v>
      </c>
      <c r="F459" s="8" t="str">
        <f>_xlfn.XLOOKUP(A459,[1]Lookup_APC!$A$2:$A$1000,[1]Lookup_APC!$B$2:$B$1000,"Not Found")</f>
        <v>Oncology</v>
      </c>
      <c r="G459" s="8" t="str">
        <f>_xlfn.XLOOKUP(B459,[1]Lookup_Payer!$A$2:$A$100,[1]Lookup_Payer!$B$2:$B$100,"Not Found")</f>
        <v>Commercial</v>
      </c>
      <c r="H459" s="11">
        <f t="shared" si="28"/>
        <v>-172.51</v>
      </c>
      <c r="I459" s="11">
        <f t="shared" si="29"/>
        <v>509.54600000000005</v>
      </c>
      <c r="J459" s="12">
        <f t="shared" si="30"/>
        <v>0.60473777281952079</v>
      </c>
      <c r="K459" s="8" t="str">
        <f t="shared" si="31"/>
        <v>Above Benchmark</v>
      </c>
    </row>
    <row r="460" spans="1:11" x14ac:dyDescent="0.4">
      <c r="A460" s="8">
        <v>516</v>
      </c>
      <c r="B460" s="8" t="s">
        <v>11</v>
      </c>
      <c r="C460" s="9">
        <v>4330.43</v>
      </c>
      <c r="D460" s="9">
        <v>1657.33</v>
      </c>
      <c r="E460" s="10">
        <v>0.25</v>
      </c>
      <c r="F460" s="8" t="str">
        <f>_xlfn.XLOOKUP(A460,[1]Lookup_APC!$A$2:$A$1000,[1]Lookup_APC!$B$2:$B$1000,"Not Found")</f>
        <v>Orthopedics</v>
      </c>
      <c r="G460" s="8" t="str">
        <f>_xlfn.XLOOKUP(B460,[1]Lookup_Payer!$A$2:$A$100,[1]Lookup_Payer!$B$2:$B$100,"Not Found")</f>
        <v>Commercial</v>
      </c>
      <c r="H460" s="11">
        <f t="shared" si="28"/>
        <v>2673.1000000000004</v>
      </c>
      <c r="I460" s="11">
        <f t="shared" si="29"/>
        <v>-940.92800000000034</v>
      </c>
      <c r="J460" s="12">
        <f t="shared" si="30"/>
        <v>-0.21728281025209975</v>
      </c>
      <c r="K460" s="8" t="str">
        <f t="shared" si="31"/>
        <v>Below Benchmark</v>
      </c>
    </row>
    <row r="461" spans="1:11" x14ac:dyDescent="0.4">
      <c r="A461" s="8">
        <v>519</v>
      </c>
      <c r="B461" s="8" t="s">
        <v>13</v>
      </c>
      <c r="C461" s="9">
        <v>2728.16</v>
      </c>
      <c r="D461" s="9">
        <v>694.42</v>
      </c>
      <c r="E461" s="10">
        <v>0.35</v>
      </c>
      <c r="F461" s="8" t="str">
        <f>_xlfn.XLOOKUP(A461,[1]Lookup_APC!$A$2:$A$1000,[1]Lookup_APC!$B$2:$B$1000,"Not Found")</f>
        <v>Oncology</v>
      </c>
      <c r="G461" s="8" t="str">
        <f>_xlfn.XLOOKUP(B461,[1]Lookup_Payer!$A$2:$A$100,[1]Lookup_Payer!$B$2:$B$100,"Not Found")</f>
        <v>Government</v>
      </c>
      <c r="H461" s="11">
        <f t="shared" si="28"/>
        <v>2033.7399999999998</v>
      </c>
      <c r="I461" s="11">
        <f t="shared" si="29"/>
        <v>-942.476</v>
      </c>
      <c r="J461" s="12">
        <f t="shared" si="30"/>
        <v>-0.3454621429828163</v>
      </c>
      <c r="K461" s="8" t="str">
        <f t="shared" si="31"/>
        <v>Below Benchmark</v>
      </c>
    </row>
    <row r="462" spans="1:11" x14ac:dyDescent="0.4">
      <c r="A462" s="8">
        <v>544</v>
      </c>
      <c r="B462" s="8" t="s">
        <v>15</v>
      </c>
      <c r="C462" s="9">
        <v>2662.64</v>
      </c>
      <c r="D462" s="9">
        <v>3970.69</v>
      </c>
      <c r="E462" s="10">
        <v>0.25</v>
      </c>
      <c r="F462" s="8" t="str">
        <f>_xlfn.XLOOKUP(A462,[1]Lookup_APC!$A$2:$A$1000,[1]Lookup_APC!$B$2:$B$1000,"Not Found")</f>
        <v>Endocrinology</v>
      </c>
      <c r="G462" s="8" t="str">
        <f>_xlfn.XLOOKUP(B462,[1]Lookup_Payer!$A$2:$A$100,[1]Lookup_Payer!$B$2:$B$100,"Not Found")</f>
        <v>Commercial</v>
      </c>
      <c r="H462" s="11">
        <f t="shared" si="28"/>
        <v>-1308.0500000000002</v>
      </c>
      <c r="I462" s="11">
        <f t="shared" si="29"/>
        <v>2373.1060000000002</v>
      </c>
      <c r="J462" s="12">
        <f t="shared" si="30"/>
        <v>0.891260553435688</v>
      </c>
      <c r="K462" s="8" t="str">
        <f t="shared" si="31"/>
        <v>Above Benchmark</v>
      </c>
    </row>
    <row r="463" spans="1:11" x14ac:dyDescent="0.4">
      <c r="A463" s="8">
        <v>512</v>
      </c>
      <c r="B463" s="8" t="s">
        <v>17</v>
      </c>
      <c r="C463" s="9">
        <v>3165.84</v>
      </c>
      <c r="D463" s="9">
        <v>3715.3</v>
      </c>
      <c r="E463" s="10">
        <v>0.35</v>
      </c>
      <c r="F463" s="8" t="str">
        <f>_xlfn.XLOOKUP(A463,[1]Lookup_APC!$A$2:$A$1000,[1]Lookup_APC!$B$2:$B$1000,"Not Found")</f>
        <v>Cardiology</v>
      </c>
      <c r="G463" s="8" t="str">
        <f>_xlfn.XLOOKUP(B463,[1]Lookup_Payer!$A$2:$A$100,[1]Lookup_Payer!$B$2:$B$100,"Not Found")</f>
        <v>Commercial</v>
      </c>
      <c r="H463" s="11">
        <f t="shared" si="28"/>
        <v>-549.46</v>
      </c>
      <c r="I463" s="11">
        <f t="shared" si="29"/>
        <v>1815.7960000000003</v>
      </c>
      <c r="J463" s="12">
        <f t="shared" si="30"/>
        <v>0.57355899224218543</v>
      </c>
      <c r="K463" s="8" t="str">
        <f t="shared" si="31"/>
        <v>Above Benchmark</v>
      </c>
    </row>
    <row r="464" spans="1:11" x14ac:dyDescent="0.4">
      <c r="A464" s="8">
        <v>561</v>
      </c>
      <c r="B464" s="8" t="s">
        <v>11</v>
      </c>
      <c r="C464" s="9">
        <v>4211.0600000000004</v>
      </c>
      <c r="D464" s="9">
        <v>2205.83</v>
      </c>
      <c r="E464" s="10">
        <v>0.35</v>
      </c>
      <c r="F464" s="8" t="str">
        <f>_xlfn.XLOOKUP(A464,[1]Lookup_APC!$A$2:$A$1000,[1]Lookup_APC!$B$2:$B$1000,"Not Found")</f>
        <v>Ophthalmology</v>
      </c>
      <c r="G464" s="8" t="str">
        <f>_xlfn.XLOOKUP(B464,[1]Lookup_Payer!$A$2:$A$100,[1]Lookup_Payer!$B$2:$B$100,"Not Found")</f>
        <v>Commercial</v>
      </c>
      <c r="H464" s="11">
        <f t="shared" si="28"/>
        <v>2005.2300000000005</v>
      </c>
      <c r="I464" s="11">
        <f t="shared" si="29"/>
        <v>-320.80600000000004</v>
      </c>
      <c r="J464" s="12">
        <f t="shared" si="30"/>
        <v>-7.6181768960784227E-2</v>
      </c>
      <c r="K464" s="8" t="str">
        <f t="shared" si="31"/>
        <v>Below Benchmark</v>
      </c>
    </row>
    <row r="465" spans="1:11" x14ac:dyDescent="0.4">
      <c r="A465" s="8">
        <v>545</v>
      </c>
      <c r="B465" s="8" t="s">
        <v>14</v>
      </c>
      <c r="C465" s="9">
        <v>2065.14</v>
      </c>
      <c r="D465" s="9">
        <v>3383.93</v>
      </c>
      <c r="E465" s="10">
        <v>0.25</v>
      </c>
      <c r="F465" s="8" t="str">
        <f>_xlfn.XLOOKUP(A465,[1]Lookup_APC!$A$2:$A$1000,[1]Lookup_APC!$B$2:$B$1000,"Not Found")</f>
        <v>Gastroenterology</v>
      </c>
      <c r="G465" s="8" t="str">
        <f>_xlfn.XLOOKUP(B465,[1]Lookup_Payer!$A$2:$A$100,[1]Lookup_Payer!$B$2:$B$100,"Not Found")</f>
        <v>Government</v>
      </c>
      <c r="H465" s="11">
        <f t="shared" si="28"/>
        <v>-1318.79</v>
      </c>
      <c r="I465" s="11">
        <f t="shared" si="29"/>
        <v>2144.846</v>
      </c>
      <c r="J465" s="12">
        <f t="shared" si="30"/>
        <v>1.0385959305422394</v>
      </c>
      <c r="K465" s="8" t="str">
        <f t="shared" si="31"/>
        <v>Above Benchmark</v>
      </c>
    </row>
    <row r="466" spans="1:11" x14ac:dyDescent="0.4">
      <c r="A466" s="8">
        <v>561</v>
      </c>
      <c r="B466" s="8" t="s">
        <v>12</v>
      </c>
      <c r="C466" s="9">
        <v>3551.07</v>
      </c>
      <c r="D466" s="9">
        <v>2131.7399999999998</v>
      </c>
      <c r="E466" s="10">
        <v>0.4</v>
      </c>
      <c r="F466" s="8" t="str">
        <f>_xlfn.XLOOKUP(A466,[1]Lookup_APC!$A$2:$A$1000,[1]Lookup_APC!$B$2:$B$1000,"Not Found")</f>
        <v>Ophthalmology</v>
      </c>
      <c r="G466" s="8" t="str">
        <f>_xlfn.XLOOKUP(B466,[1]Lookup_Payer!$A$2:$A$100,[1]Lookup_Payer!$B$2:$B$100,"Not Found")</f>
        <v>Self-Pay</v>
      </c>
      <c r="H466" s="11">
        <f t="shared" si="28"/>
        <v>1419.3300000000004</v>
      </c>
      <c r="I466" s="11">
        <f t="shared" si="29"/>
        <v>1.0979999999999563</v>
      </c>
      <c r="J466" s="12">
        <f t="shared" si="30"/>
        <v>3.0920257837777239E-4</v>
      </c>
      <c r="K466" s="8" t="str">
        <f t="shared" si="31"/>
        <v>Below Benchmark</v>
      </c>
    </row>
    <row r="467" spans="1:11" x14ac:dyDescent="0.4">
      <c r="A467" s="8">
        <v>561</v>
      </c>
      <c r="B467" s="8" t="s">
        <v>13</v>
      </c>
      <c r="C467" s="9">
        <v>3045.79</v>
      </c>
      <c r="D467" s="9">
        <v>2531.98</v>
      </c>
      <c r="E467" s="10">
        <v>0.25</v>
      </c>
      <c r="F467" s="8" t="str">
        <f>_xlfn.XLOOKUP(A467,[1]Lookup_APC!$A$2:$A$1000,[1]Lookup_APC!$B$2:$B$1000,"Not Found")</f>
        <v>Ophthalmology</v>
      </c>
      <c r="G467" s="8" t="str">
        <f>_xlfn.XLOOKUP(B467,[1]Lookup_Payer!$A$2:$A$100,[1]Lookup_Payer!$B$2:$B$100,"Not Found")</f>
        <v>Government</v>
      </c>
      <c r="H467" s="11">
        <f t="shared" si="28"/>
        <v>513.80999999999995</v>
      </c>
      <c r="I467" s="11">
        <f t="shared" si="29"/>
        <v>704.50600000000009</v>
      </c>
      <c r="J467" s="12">
        <f t="shared" si="30"/>
        <v>0.23130485030156384</v>
      </c>
      <c r="K467" s="8" t="str">
        <f t="shared" si="31"/>
        <v>Below Benchmark</v>
      </c>
    </row>
    <row r="468" spans="1:11" x14ac:dyDescent="0.4">
      <c r="A468" s="8">
        <v>561</v>
      </c>
      <c r="B468" s="8" t="s">
        <v>17</v>
      </c>
      <c r="C468" s="9">
        <v>1701.63</v>
      </c>
      <c r="D468" s="9">
        <v>447.59</v>
      </c>
      <c r="E468" s="10">
        <v>0.25</v>
      </c>
      <c r="F468" s="8" t="str">
        <f>_xlfn.XLOOKUP(A468,[1]Lookup_APC!$A$2:$A$1000,[1]Lookup_APC!$B$2:$B$1000,"Not Found")</f>
        <v>Ophthalmology</v>
      </c>
      <c r="G468" s="8" t="str">
        <f>_xlfn.XLOOKUP(B468,[1]Lookup_Payer!$A$2:$A$100,[1]Lookup_Payer!$B$2:$B$100,"Not Found")</f>
        <v>Commercial</v>
      </c>
      <c r="H468" s="11">
        <f t="shared" si="28"/>
        <v>1254.0400000000002</v>
      </c>
      <c r="I468" s="11">
        <f t="shared" si="29"/>
        <v>-573.38800000000015</v>
      </c>
      <c r="J468" s="12">
        <f t="shared" si="30"/>
        <v>-0.33696396984068222</v>
      </c>
      <c r="K468" s="8" t="str">
        <f t="shared" si="31"/>
        <v>Below Benchmark</v>
      </c>
    </row>
    <row r="469" spans="1:11" x14ac:dyDescent="0.4">
      <c r="A469" s="8">
        <v>516</v>
      </c>
      <c r="B469" s="8" t="s">
        <v>17</v>
      </c>
      <c r="C469" s="9">
        <v>4453.83</v>
      </c>
      <c r="D469" s="9">
        <v>3045.55</v>
      </c>
      <c r="E469" s="10">
        <v>0.35</v>
      </c>
      <c r="F469" s="8" t="str">
        <f>_xlfn.XLOOKUP(A469,[1]Lookup_APC!$A$2:$A$1000,[1]Lookup_APC!$B$2:$B$1000,"Not Found")</f>
        <v>Orthopedics</v>
      </c>
      <c r="G469" s="8" t="str">
        <f>_xlfn.XLOOKUP(B469,[1]Lookup_Payer!$A$2:$A$100,[1]Lookup_Payer!$B$2:$B$100,"Not Found")</f>
        <v>Commercial</v>
      </c>
      <c r="H469" s="11">
        <f t="shared" si="28"/>
        <v>1408.2799999999997</v>
      </c>
      <c r="I469" s="11">
        <f t="shared" si="29"/>
        <v>373.25200000000041</v>
      </c>
      <c r="J469" s="12">
        <f t="shared" si="30"/>
        <v>8.3804725371197472E-2</v>
      </c>
      <c r="K469" s="8" t="str">
        <f t="shared" si="31"/>
        <v>Below Benchmark</v>
      </c>
    </row>
    <row r="470" spans="1:11" x14ac:dyDescent="0.4">
      <c r="A470" s="8">
        <v>519</v>
      </c>
      <c r="B470" s="8" t="s">
        <v>15</v>
      </c>
      <c r="C470" s="9">
        <v>4088.42</v>
      </c>
      <c r="D470" s="9">
        <v>598.08000000000004</v>
      </c>
      <c r="E470" s="10">
        <v>0.35</v>
      </c>
      <c r="F470" s="8" t="str">
        <f>_xlfn.XLOOKUP(A470,[1]Lookup_APC!$A$2:$A$1000,[1]Lookup_APC!$B$2:$B$1000,"Not Found")</f>
        <v>Oncology</v>
      </c>
      <c r="G470" s="8" t="str">
        <f>_xlfn.XLOOKUP(B470,[1]Lookup_Payer!$A$2:$A$100,[1]Lookup_Payer!$B$2:$B$100,"Not Found")</f>
        <v>Commercial</v>
      </c>
      <c r="H470" s="11">
        <f t="shared" si="28"/>
        <v>3490.34</v>
      </c>
      <c r="I470" s="11">
        <f t="shared" si="29"/>
        <v>-1854.9720000000002</v>
      </c>
      <c r="J470" s="12">
        <f t="shared" si="30"/>
        <v>-0.45371365955552517</v>
      </c>
      <c r="K470" s="8" t="str">
        <f t="shared" si="31"/>
        <v>Below Benchmark</v>
      </c>
    </row>
    <row r="471" spans="1:11" x14ac:dyDescent="0.4">
      <c r="A471" s="8">
        <v>552</v>
      </c>
      <c r="B471" s="8" t="s">
        <v>15</v>
      </c>
      <c r="C471" s="9">
        <v>3463.03</v>
      </c>
      <c r="D471" s="9">
        <v>3321.66</v>
      </c>
      <c r="E471" s="10">
        <v>0.35</v>
      </c>
      <c r="F471" s="8" t="str">
        <f>_xlfn.XLOOKUP(A471,[1]Lookup_APC!$A$2:$A$1000,[1]Lookup_APC!$B$2:$B$1000,"Not Found")</f>
        <v>Dermatology</v>
      </c>
      <c r="G471" s="8" t="str">
        <f>_xlfn.XLOOKUP(B471,[1]Lookup_Payer!$A$2:$A$100,[1]Lookup_Payer!$B$2:$B$100,"Not Found")</f>
        <v>Commercial</v>
      </c>
      <c r="H471" s="11">
        <f t="shared" si="28"/>
        <v>141.37000000000035</v>
      </c>
      <c r="I471" s="11">
        <f t="shared" si="29"/>
        <v>1243.8419999999996</v>
      </c>
      <c r="J471" s="12">
        <f t="shared" si="30"/>
        <v>0.35917736779640935</v>
      </c>
      <c r="K471" s="8" t="str">
        <f t="shared" si="31"/>
        <v>Above Benchmark</v>
      </c>
    </row>
    <row r="472" spans="1:11" x14ac:dyDescent="0.4">
      <c r="A472" s="8">
        <v>544</v>
      </c>
      <c r="B472" s="8" t="s">
        <v>14</v>
      </c>
      <c r="C472" s="9">
        <v>4327.62</v>
      </c>
      <c r="D472" s="9">
        <v>3149.91</v>
      </c>
      <c r="E472" s="10">
        <v>0.35</v>
      </c>
      <c r="F472" s="8" t="str">
        <f>_xlfn.XLOOKUP(A472,[1]Lookup_APC!$A$2:$A$1000,[1]Lookup_APC!$B$2:$B$1000,"Not Found")</f>
        <v>Endocrinology</v>
      </c>
      <c r="G472" s="8" t="str">
        <f>_xlfn.XLOOKUP(B472,[1]Lookup_Payer!$A$2:$A$100,[1]Lookup_Payer!$B$2:$B$100,"Not Found")</f>
        <v>Government</v>
      </c>
      <c r="H472" s="11">
        <f t="shared" si="28"/>
        <v>1177.71</v>
      </c>
      <c r="I472" s="11">
        <f t="shared" si="29"/>
        <v>553.33800000000019</v>
      </c>
      <c r="J472" s="12">
        <f t="shared" si="30"/>
        <v>0.1278619656993914</v>
      </c>
      <c r="K472" s="8" t="str">
        <f t="shared" si="31"/>
        <v>Below Benchmark</v>
      </c>
    </row>
    <row r="473" spans="1:11" x14ac:dyDescent="0.4">
      <c r="A473" s="8">
        <v>521</v>
      </c>
      <c r="B473" s="8" t="s">
        <v>12</v>
      </c>
      <c r="C473" s="9">
        <v>4402.82</v>
      </c>
      <c r="D473" s="9">
        <v>2864.1</v>
      </c>
      <c r="E473" s="10">
        <v>0.4</v>
      </c>
      <c r="F473" s="8" t="str">
        <f>_xlfn.XLOOKUP(A473,[1]Lookup_APC!$A$2:$A$1000,[1]Lookup_APC!$B$2:$B$1000,"Not Found")</f>
        <v>Radiology</v>
      </c>
      <c r="G473" s="8" t="str">
        <f>_xlfn.XLOOKUP(B473,[1]Lookup_Payer!$A$2:$A$100,[1]Lookup_Payer!$B$2:$B$100,"Not Found")</f>
        <v>Self-Pay</v>
      </c>
      <c r="H473" s="11">
        <f t="shared" si="28"/>
        <v>1538.7199999999998</v>
      </c>
      <c r="I473" s="11">
        <f t="shared" si="29"/>
        <v>222.40800000000036</v>
      </c>
      <c r="J473" s="12">
        <f t="shared" si="30"/>
        <v>5.0514897270385883E-2</v>
      </c>
      <c r="K473" s="8" t="str">
        <f t="shared" si="31"/>
        <v>Below Benchmark</v>
      </c>
    </row>
    <row r="474" spans="1:11" x14ac:dyDescent="0.4">
      <c r="A474" s="8">
        <v>561</v>
      </c>
      <c r="B474" s="8" t="s">
        <v>14</v>
      </c>
      <c r="C474" s="9">
        <v>3687.63</v>
      </c>
      <c r="D474" s="9">
        <v>241.03</v>
      </c>
      <c r="E474" s="10">
        <v>0.4</v>
      </c>
      <c r="F474" s="8" t="str">
        <f>_xlfn.XLOOKUP(A474,[1]Lookup_APC!$A$2:$A$1000,[1]Lookup_APC!$B$2:$B$1000,"Not Found")</f>
        <v>Ophthalmology</v>
      </c>
      <c r="G474" s="8" t="str">
        <f>_xlfn.XLOOKUP(B474,[1]Lookup_Payer!$A$2:$A$100,[1]Lookup_Payer!$B$2:$B$100,"Not Found")</f>
        <v>Government</v>
      </c>
      <c r="H474" s="11">
        <f t="shared" si="28"/>
        <v>3446.6</v>
      </c>
      <c r="I474" s="11">
        <f t="shared" si="29"/>
        <v>-1971.548</v>
      </c>
      <c r="J474" s="12">
        <f t="shared" si="30"/>
        <v>-0.53463823648251041</v>
      </c>
      <c r="K474" s="8" t="str">
        <f t="shared" si="31"/>
        <v>Below Benchmark</v>
      </c>
    </row>
    <row r="475" spans="1:11" x14ac:dyDescent="0.4">
      <c r="A475" s="8">
        <v>522</v>
      </c>
      <c r="B475" s="8" t="s">
        <v>11</v>
      </c>
      <c r="C475" s="9">
        <v>4266.5600000000004</v>
      </c>
      <c r="D475" s="9">
        <v>1282.2</v>
      </c>
      <c r="E475" s="10">
        <v>0.4</v>
      </c>
      <c r="F475" s="8" t="str">
        <f>_xlfn.XLOOKUP(A475,[1]Lookup_APC!$A$2:$A$1000,[1]Lookup_APC!$B$2:$B$1000,"Not Found")</f>
        <v>Neurology</v>
      </c>
      <c r="G475" s="8" t="str">
        <f>_xlfn.XLOOKUP(B475,[1]Lookup_Payer!$A$2:$A$100,[1]Lookup_Payer!$B$2:$B$100,"Not Found")</f>
        <v>Commercial</v>
      </c>
      <c r="H475" s="11">
        <f t="shared" si="28"/>
        <v>2984.3600000000006</v>
      </c>
      <c r="I475" s="11">
        <f t="shared" si="29"/>
        <v>-1277.7360000000001</v>
      </c>
      <c r="J475" s="12">
        <f t="shared" si="30"/>
        <v>-0.29947686192154804</v>
      </c>
      <c r="K475" s="8" t="str">
        <f t="shared" si="31"/>
        <v>Below Benchmark</v>
      </c>
    </row>
    <row r="476" spans="1:11" x14ac:dyDescent="0.4">
      <c r="A476" s="8">
        <v>516</v>
      </c>
      <c r="B476" s="8" t="s">
        <v>11</v>
      </c>
      <c r="C476" s="9">
        <v>3638.62</v>
      </c>
      <c r="D476" s="9">
        <v>1126.1400000000001</v>
      </c>
      <c r="E476" s="10">
        <v>0.35</v>
      </c>
      <c r="F476" s="8" t="str">
        <f>_xlfn.XLOOKUP(A476,[1]Lookup_APC!$A$2:$A$1000,[1]Lookup_APC!$B$2:$B$1000,"Not Found")</f>
        <v>Orthopedics</v>
      </c>
      <c r="G476" s="8" t="str">
        <f>_xlfn.XLOOKUP(B476,[1]Lookup_Payer!$A$2:$A$100,[1]Lookup_Payer!$B$2:$B$100,"Not Found")</f>
        <v>Commercial</v>
      </c>
      <c r="H476" s="11">
        <f t="shared" si="28"/>
        <v>2512.4799999999996</v>
      </c>
      <c r="I476" s="11">
        <f t="shared" si="29"/>
        <v>-1057.0319999999999</v>
      </c>
      <c r="J476" s="12">
        <f t="shared" si="30"/>
        <v>-0.29050354255184657</v>
      </c>
      <c r="K476" s="8" t="str">
        <f t="shared" si="31"/>
        <v>Below Benchmark</v>
      </c>
    </row>
    <row r="477" spans="1:11" x14ac:dyDescent="0.4">
      <c r="A477" s="8">
        <v>545</v>
      </c>
      <c r="B477" s="8" t="s">
        <v>14</v>
      </c>
      <c r="C477" s="9">
        <v>3560.63</v>
      </c>
      <c r="D477" s="9">
        <v>1504.53</v>
      </c>
      <c r="E477" s="10">
        <v>0.35</v>
      </c>
      <c r="F477" s="8" t="str">
        <f>_xlfn.XLOOKUP(A477,[1]Lookup_APC!$A$2:$A$1000,[1]Lookup_APC!$B$2:$B$1000,"Not Found")</f>
        <v>Gastroenterology</v>
      </c>
      <c r="G477" s="8" t="str">
        <f>_xlfn.XLOOKUP(B477,[1]Lookup_Payer!$A$2:$A$100,[1]Lookup_Payer!$B$2:$B$100,"Not Found")</f>
        <v>Government</v>
      </c>
      <c r="H477" s="11">
        <f t="shared" si="28"/>
        <v>2056.1000000000004</v>
      </c>
      <c r="I477" s="11">
        <f t="shared" si="29"/>
        <v>-631.84800000000018</v>
      </c>
      <c r="J477" s="12">
        <f t="shared" si="30"/>
        <v>-0.17745398988381275</v>
      </c>
      <c r="K477" s="8" t="str">
        <f t="shared" si="31"/>
        <v>Below Benchmark</v>
      </c>
    </row>
    <row r="478" spans="1:11" x14ac:dyDescent="0.4">
      <c r="A478" s="8">
        <v>521</v>
      </c>
      <c r="B478" s="8" t="s">
        <v>12</v>
      </c>
      <c r="C478" s="9">
        <v>3283.75</v>
      </c>
      <c r="D478" s="9">
        <v>441.81</v>
      </c>
      <c r="E478" s="10">
        <v>0.35</v>
      </c>
      <c r="F478" s="8" t="str">
        <f>_xlfn.XLOOKUP(A478,[1]Lookup_APC!$A$2:$A$1000,[1]Lookup_APC!$B$2:$B$1000,"Not Found")</f>
        <v>Radiology</v>
      </c>
      <c r="G478" s="8" t="str">
        <f>_xlfn.XLOOKUP(B478,[1]Lookup_Payer!$A$2:$A$100,[1]Lookup_Payer!$B$2:$B$100,"Not Found")</f>
        <v>Self-Pay</v>
      </c>
      <c r="H478" s="11">
        <f t="shared" si="28"/>
        <v>2841.94</v>
      </c>
      <c r="I478" s="11">
        <f t="shared" si="29"/>
        <v>-1528.44</v>
      </c>
      <c r="J478" s="12">
        <f t="shared" si="30"/>
        <v>-0.46545565283593454</v>
      </c>
      <c r="K478" s="8" t="str">
        <f t="shared" si="31"/>
        <v>Below Benchmark</v>
      </c>
    </row>
    <row r="479" spans="1:11" x14ac:dyDescent="0.4">
      <c r="A479" s="8">
        <v>552</v>
      </c>
      <c r="B479" s="8" t="s">
        <v>14</v>
      </c>
      <c r="C479" s="9">
        <v>3887.22</v>
      </c>
      <c r="D479" s="9">
        <v>3754.14</v>
      </c>
      <c r="E479" s="10">
        <v>0.4</v>
      </c>
      <c r="F479" s="8" t="str">
        <f>_xlfn.XLOOKUP(A479,[1]Lookup_APC!$A$2:$A$1000,[1]Lookup_APC!$B$2:$B$1000,"Not Found")</f>
        <v>Dermatology</v>
      </c>
      <c r="G479" s="8" t="str">
        <f>_xlfn.XLOOKUP(B479,[1]Lookup_Payer!$A$2:$A$100,[1]Lookup_Payer!$B$2:$B$100,"Not Found")</f>
        <v>Government</v>
      </c>
      <c r="H479" s="11">
        <f t="shared" si="28"/>
        <v>133.07999999999993</v>
      </c>
      <c r="I479" s="11">
        <f t="shared" si="29"/>
        <v>1421.808</v>
      </c>
      <c r="J479" s="12">
        <f t="shared" si="30"/>
        <v>0.36576473675274362</v>
      </c>
      <c r="K479" s="8" t="str">
        <f t="shared" si="31"/>
        <v>Below Benchmark</v>
      </c>
    </row>
    <row r="480" spans="1:11" x14ac:dyDescent="0.4">
      <c r="A480" s="8">
        <v>522</v>
      </c>
      <c r="B480" s="8" t="s">
        <v>12</v>
      </c>
      <c r="C480" s="9">
        <v>1213.72</v>
      </c>
      <c r="D480" s="9">
        <v>2259.83</v>
      </c>
      <c r="E480" s="10">
        <v>0.35</v>
      </c>
      <c r="F480" s="8" t="str">
        <f>_xlfn.XLOOKUP(A480,[1]Lookup_APC!$A$2:$A$1000,[1]Lookup_APC!$B$2:$B$1000,"Not Found")</f>
        <v>Neurology</v>
      </c>
      <c r="G480" s="8" t="str">
        <f>_xlfn.XLOOKUP(B480,[1]Lookup_Payer!$A$2:$A$100,[1]Lookup_Payer!$B$2:$B$100,"Not Found")</f>
        <v>Self-Pay</v>
      </c>
      <c r="H480" s="11">
        <f t="shared" si="28"/>
        <v>-1046.1099999999999</v>
      </c>
      <c r="I480" s="11">
        <f t="shared" si="29"/>
        <v>1531.598</v>
      </c>
      <c r="J480" s="12">
        <f t="shared" si="30"/>
        <v>1.2619038987575388</v>
      </c>
      <c r="K480" s="8" t="str">
        <f t="shared" si="31"/>
        <v>Above Benchmark</v>
      </c>
    </row>
    <row r="481" spans="1:11" x14ac:dyDescent="0.4">
      <c r="A481" s="8">
        <v>552</v>
      </c>
      <c r="B481" s="8" t="s">
        <v>12</v>
      </c>
      <c r="C481" s="9">
        <v>4463.92</v>
      </c>
      <c r="D481" s="9">
        <v>1291.54</v>
      </c>
      <c r="E481" s="10">
        <v>0.25</v>
      </c>
      <c r="F481" s="8" t="str">
        <f>_xlfn.XLOOKUP(A481,[1]Lookup_APC!$A$2:$A$1000,[1]Lookup_APC!$B$2:$B$1000,"Not Found")</f>
        <v>Dermatology</v>
      </c>
      <c r="G481" s="8" t="str">
        <f>_xlfn.XLOOKUP(B481,[1]Lookup_Payer!$A$2:$A$100,[1]Lookup_Payer!$B$2:$B$100,"Not Found")</f>
        <v>Self-Pay</v>
      </c>
      <c r="H481" s="11">
        <f t="shared" si="28"/>
        <v>3172.38</v>
      </c>
      <c r="I481" s="11">
        <f t="shared" si="29"/>
        <v>-1386.8119999999999</v>
      </c>
      <c r="J481" s="12">
        <f t="shared" si="30"/>
        <v>-0.31067133819602499</v>
      </c>
      <c r="K481" s="8" t="str">
        <f t="shared" si="31"/>
        <v>Below Benchmark</v>
      </c>
    </row>
    <row r="482" spans="1:11" x14ac:dyDescent="0.4">
      <c r="A482" s="8">
        <v>521</v>
      </c>
      <c r="B482" s="8" t="s">
        <v>16</v>
      </c>
      <c r="C482" s="9">
        <v>4423.3</v>
      </c>
      <c r="D482" s="9">
        <v>1648.23</v>
      </c>
      <c r="E482" s="10">
        <v>0.25</v>
      </c>
      <c r="F482" s="8" t="str">
        <f>_xlfn.XLOOKUP(A482,[1]Lookup_APC!$A$2:$A$1000,[1]Lookup_APC!$B$2:$B$1000,"Not Found")</f>
        <v>Radiology</v>
      </c>
      <c r="G482" s="8" t="str">
        <f>_xlfn.XLOOKUP(B482,[1]Lookup_Payer!$A$2:$A$100,[1]Lookup_Payer!$B$2:$B$100,"Not Found")</f>
        <v>Commercial</v>
      </c>
      <c r="H482" s="11">
        <f t="shared" si="28"/>
        <v>2775.07</v>
      </c>
      <c r="I482" s="11">
        <f t="shared" si="29"/>
        <v>-1005.75</v>
      </c>
      <c r="J482" s="12">
        <f t="shared" si="30"/>
        <v>-0.22737548888838649</v>
      </c>
      <c r="K482" s="8" t="str">
        <f t="shared" si="31"/>
        <v>Below Benchmark</v>
      </c>
    </row>
    <row r="483" spans="1:11" x14ac:dyDescent="0.4">
      <c r="A483" s="8">
        <v>561</v>
      </c>
      <c r="B483" s="8" t="s">
        <v>13</v>
      </c>
      <c r="C483" s="9">
        <v>631.61</v>
      </c>
      <c r="D483" s="9">
        <v>1844.09</v>
      </c>
      <c r="E483" s="10">
        <v>0.35</v>
      </c>
      <c r="F483" s="8" t="str">
        <f>_xlfn.XLOOKUP(A483,[1]Lookup_APC!$A$2:$A$1000,[1]Lookup_APC!$B$2:$B$1000,"Not Found")</f>
        <v>Ophthalmology</v>
      </c>
      <c r="G483" s="8" t="str">
        <f>_xlfn.XLOOKUP(B483,[1]Lookup_Payer!$A$2:$A$100,[1]Lookup_Payer!$B$2:$B$100,"Not Found")</f>
        <v>Government</v>
      </c>
      <c r="H483" s="11">
        <f t="shared" si="28"/>
        <v>-1212.48</v>
      </c>
      <c r="I483" s="11">
        <f t="shared" si="29"/>
        <v>1465.1239999999998</v>
      </c>
      <c r="J483" s="12">
        <f t="shared" si="30"/>
        <v>2.3196656164405245</v>
      </c>
      <c r="K483" s="8" t="str">
        <f t="shared" si="31"/>
        <v>Above Benchmark</v>
      </c>
    </row>
    <row r="484" spans="1:11" x14ac:dyDescent="0.4">
      <c r="A484" s="8">
        <v>522</v>
      </c>
      <c r="B484" s="8" t="s">
        <v>12</v>
      </c>
      <c r="C484" s="9">
        <v>4216.18</v>
      </c>
      <c r="D484" s="9">
        <v>2442.3200000000002</v>
      </c>
      <c r="E484" s="10">
        <v>0.25</v>
      </c>
      <c r="F484" s="8" t="str">
        <f>_xlfn.XLOOKUP(A484,[1]Lookup_APC!$A$2:$A$1000,[1]Lookup_APC!$B$2:$B$1000,"Not Found")</f>
        <v>Neurology</v>
      </c>
      <c r="G484" s="8" t="str">
        <f>_xlfn.XLOOKUP(B484,[1]Lookup_Payer!$A$2:$A$100,[1]Lookup_Payer!$B$2:$B$100,"Not Found")</f>
        <v>Self-Pay</v>
      </c>
      <c r="H484" s="11">
        <f t="shared" si="28"/>
        <v>1773.8600000000001</v>
      </c>
      <c r="I484" s="11">
        <f t="shared" si="29"/>
        <v>-87.38799999999992</v>
      </c>
      <c r="J484" s="12">
        <f t="shared" si="30"/>
        <v>-2.0726819063702193E-2</v>
      </c>
      <c r="K484" s="8" t="str">
        <f t="shared" si="31"/>
        <v>Below Benchmark</v>
      </c>
    </row>
    <row r="485" spans="1:11" x14ac:dyDescent="0.4">
      <c r="A485" s="8">
        <v>552</v>
      </c>
      <c r="B485" s="8" t="s">
        <v>15</v>
      </c>
      <c r="C485" s="9">
        <v>1079.9100000000001</v>
      </c>
      <c r="D485" s="9">
        <v>2111.15</v>
      </c>
      <c r="E485" s="10">
        <v>0.25</v>
      </c>
      <c r="F485" s="8" t="str">
        <f>_xlfn.XLOOKUP(A485,[1]Lookup_APC!$A$2:$A$1000,[1]Lookup_APC!$B$2:$B$1000,"Not Found")</f>
        <v>Dermatology</v>
      </c>
      <c r="G485" s="8" t="str">
        <f>_xlfn.XLOOKUP(B485,[1]Lookup_Payer!$A$2:$A$100,[1]Lookup_Payer!$B$2:$B$100,"Not Found")</f>
        <v>Commercial</v>
      </c>
      <c r="H485" s="11">
        <f t="shared" si="28"/>
        <v>-1031.24</v>
      </c>
      <c r="I485" s="11">
        <f t="shared" si="29"/>
        <v>1463.2040000000002</v>
      </c>
      <c r="J485" s="12">
        <f t="shared" si="30"/>
        <v>1.3549314294709744</v>
      </c>
      <c r="K485" s="8" t="str">
        <f t="shared" si="31"/>
        <v>Above Benchmark</v>
      </c>
    </row>
    <row r="486" spans="1:11" x14ac:dyDescent="0.4">
      <c r="A486" s="8">
        <v>545</v>
      </c>
      <c r="B486" s="8" t="s">
        <v>12</v>
      </c>
      <c r="C486" s="9">
        <v>2008.03</v>
      </c>
      <c r="D486" s="9">
        <v>3685.63</v>
      </c>
      <c r="E486" s="10">
        <v>0.4</v>
      </c>
      <c r="F486" s="8" t="str">
        <f>_xlfn.XLOOKUP(A486,[1]Lookup_APC!$A$2:$A$1000,[1]Lookup_APC!$B$2:$B$1000,"Not Found")</f>
        <v>Gastroenterology</v>
      </c>
      <c r="G486" s="8" t="str">
        <f>_xlfn.XLOOKUP(B486,[1]Lookup_Payer!$A$2:$A$100,[1]Lookup_Payer!$B$2:$B$100,"Not Found")</f>
        <v>Self-Pay</v>
      </c>
      <c r="H486" s="11">
        <f t="shared" si="28"/>
        <v>-1677.6000000000001</v>
      </c>
      <c r="I486" s="11">
        <f t="shared" si="29"/>
        <v>2480.8119999999999</v>
      </c>
      <c r="J486" s="12">
        <f t="shared" si="30"/>
        <v>1.2354456855724267</v>
      </c>
      <c r="K486" s="8" t="str">
        <f t="shared" si="31"/>
        <v>Above Benchmark</v>
      </c>
    </row>
    <row r="487" spans="1:11" x14ac:dyDescent="0.4">
      <c r="A487" s="8">
        <v>519</v>
      </c>
      <c r="B487" s="8" t="s">
        <v>12</v>
      </c>
      <c r="C487" s="9">
        <v>3845.79</v>
      </c>
      <c r="D487" s="9">
        <v>2038.16</v>
      </c>
      <c r="E487" s="10">
        <v>0.35</v>
      </c>
      <c r="F487" s="8" t="str">
        <f>_xlfn.XLOOKUP(A487,[1]Lookup_APC!$A$2:$A$1000,[1]Lookup_APC!$B$2:$B$1000,"Not Found")</f>
        <v>Oncology</v>
      </c>
      <c r="G487" s="8" t="str">
        <f>_xlfn.XLOOKUP(B487,[1]Lookup_Payer!$A$2:$A$100,[1]Lookup_Payer!$B$2:$B$100,"Not Found")</f>
        <v>Self-Pay</v>
      </c>
      <c r="H487" s="11">
        <f t="shared" si="28"/>
        <v>1807.6299999999999</v>
      </c>
      <c r="I487" s="11">
        <f t="shared" si="29"/>
        <v>-269.31399999999962</v>
      </c>
      <c r="J487" s="12">
        <f t="shared" si="30"/>
        <v>-7.0028264673838048E-2</v>
      </c>
      <c r="K487" s="8" t="str">
        <f t="shared" si="31"/>
        <v>Below Benchmark</v>
      </c>
    </row>
    <row r="488" spans="1:11" x14ac:dyDescent="0.4">
      <c r="A488" s="8">
        <v>512</v>
      </c>
      <c r="B488" s="8" t="s">
        <v>12</v>
      </c>
      <c r="C488" s="9">
        <v>1223.42</v>
      </c>
      <c r="D488" s="9">
        <v>3969.42</v>
      </c>
      <c r="E488" s="10">
        <v>0.35</v>
      </c>
      <c r="F488" s="8" t="str">
        <f>_xlfn.XLOOKUP(A488,[1]Lookup_APC!$A$2:$A$1000,[1]Lookup_APC!$B$2:$B$1000,"Not Found")</f>
        <v>Cardiology</v>
      </c>
      <c r="G488" s="8" t="str">
        <f>_xlfn.XLOOKUP(B488,[1]Lookup_Payer!$A$2:$A$100,[1]Lookup_Payer!$B$2:$B$100,"Not Found")</f>
        <v>Self-Pay</v>
      </c>
      <c r="H488" s="11">
        <f t="shared" si="28"/>
        <v>-2746</v>
      </c>
      <c r="I488" s="11">
        <f t="shared" si="29"/>
        <v>3235.3679999999999</v>
      </c>
      <c r="J488" s="12">
        <f t="shared" si="30"/>
        <v>2.6445276356443412</v>
      </c>
      <c r="K488" s="8" t="str">
        <f t="shared" si="31"/>
        <v>Above Benchmark</v>
      </c>
    </row>
    <row r="489" spans="1:11" x14ac:dyDescent="0.4">
      <c r="A489" s="8">
        <v>519</v>
      </c>
      <c r="B489" s="8" t="s">
        <v>16</v>
      </c>
      <c r="C489" s="9">
        <v>4180.8500000000004</v>
      </c>
      <c r="D489" s="9">
        <v>3420.56</v>
      </c>
      <c r="E489" s="10">
        <v>0.4</v>
      </c>
      <c r="F489" s="8" t="str">
        <f>_xlfn.XLOOKUP(A489,[1]Lookup_APC!$A$2:$A$1000,[1]Lookup_APC!$B$2:$B$1000,"Not Found")</f>
        <v>Oncology</v>
      </c>
      <c r="G489" s="8" t="str">
        <f>_xlfn.XLOOKUP(B489,[1]Lookup_Payer!$A$2:$A$100,[1]Lookup_Payer!$B$2:$B$100,"Not Found")</f>
        <v>Commercial</v>
      </c>
      <c r="H489" s="11">
        <f t="shared" si="28"/>
        <v>760.29000000000042</v>
      </c>
      <c r="I489" s="11">
        <f t="shared" si="29"/>
        <v>912.04999999999973</v>
      </c>
      <c r="J489" s="12">
        <f t="shared" si="30"/>
        <v>0.2181494193764425</v>
      </c>
      <c r="K489" s="8" t="str">
        <f t="shared" si="31"/>
        <v>Below Benchmark</v>
      </c>
    </row>
    <row r="490" spans="1:11" x14ac:dyDescent="0.4">
      <c r="A490" s="8">
        <v>521</v>
      </c>
      <c r="B490" s="8" t="s">
        <v>16</v>
      </c>
      <c r="C490" s="9">
        <v>4244.6000000000004</v>
      </c>
      <c r="D490" s="9">
        <v>913.19</v>
      </c>
      <c r="E490" s="10">
        <v>0.25</v>
      </c>
      <c r="F490" s="8" t="str">
        <f>_xlfn.XLOOKUP(A490,[1]Lookup_APC!$A$2:$A$1000,[1]Lookup_APC!$B$2:$B$1000,"Not Found")</f>
        <v>Radiology</v>
      </c>
      <c r="G490" s="8" t="str">
        <f>_xlfn.XLOOKUP(B490,[1]Lookup_Payer!$A$2:$A$100,[1]Lookup_Payer!$B$2:$B$100,"Not Found")</f>
        <v>Commercial</v>
      </c>
      <c r="H490" s="11">
        <f t="shared" si="28"/>
        <v>3331.4100000000003</v>
      </c>
      <c r="I490" s="11">
        <f t="shared" si="29"/>
        <v>-1633.5700000000002</v>
      </c>
      <c r="J490" s="12">
        <f t="shared" si="30"/>
        <v>-0.38485840833058477</v>
      </c>
      <c r="K490" s="8" t="str">
        <f t="shared" si="31"/>
        <v>Below Benchmark</v>
      </c>
    </row>
    <row r="491" spans="1:11" x14ac:dyDescent="0.4">
      <c r="A491" s="8">
        <v>516</v>
      </c>
      <c r="B491" s="8" t="s">
        <v>11</v>
      </c>
      <c r="C491" s="9">
        <v>2783.6</v>
      </c>
      <c r="D491" s="9">
        <v>3729.32</v>
      </c>
      <c r="E491" s="10">
        <v>0.25</v>
      </c>
      <c r="F491" s="8" t="str">
        <f>_xlfn.XLOOKUP(A491,[1]Lookup_APC!$A$2:$A$1000,[1]Lookup_APC!$B$2:$B$1000,"Not Found")</f>
        <v>Orthopedics</v>
      </c>
      <c r="G491" s="8" t="str">
        <f>_xlfn.XLOOKUP(B491,[1]Lookup_Payer!$A$2:$A$100,[1]Lookup_Payer!$B$2:$B$100,"Not Found")</f>
        <v>Commercial</v>
      </c>
      <c r="H491" s="11">
        <f t="shared" si="28"/>
        <v>-945.72000000000025</v>
      </c>
      <c r="I491" s="11">
        <f t="shared" si="29"/>
        <v>2059.1600000000003</v>
      </c>
      <c r="J491" s="12">
        <f t="shared" si="30"/>
        <v>0.73974709009915229</v>
      </c>
      <c r="K491" s="8" t="str">
        <f t="shared" si="31"/>
        <v>Above Benchmark</v>
      </c>
    </row>
    <row r="492" spans="1:11" x14ac:dyDescent="0.4">
      <c r="A492" s="8">
        <v>512</v>
      </c>
      <c r="B492" s="8" t="s">
        <v>16</v>
      </c>
      <c r="C492" s="9">
        <v>528.74</v>
      </c>
      <c r="D492" s="9">
        <v>553.83000000000004</v>
      </c>
      <c r="E492" s="10">
        <v>0.35</v>
      </c>
      <c r="F492" s="8" t="str">
        <f>_xlfn.XLOOKUP(A492,[1]Lookup_APC!$A$2:$A$1000,[1]Lookup_APC!$B$2:$B$1000,"Not Found")</f>
        <v>Cardiology</v>
      </c>
      <c r="G492" s="8" t="str">
        <f>_xlfn.XLOOKUP(B492,[1]Lookup_Payer!$A$2:$A$100,[1]Lookup_Payer!$B$2:$B$100,"Not Found")</f>
        <v>Commercial</v>
      </c>
      <c r="H492" s="11">
        <f t="shared" si="28"/>
        <v>-25.090000000000032</v>
      </c>
      <c r="I492" s="11">
        <f t="shared" si="29"/>
        <v>236.58600000000007</v>
      </c>
      <c r="J492" s="12">
        <f t="shared" si="30"/>
        <v>0.44745243408858809</v>
      </c>
      <c r="K492" s="8" t="str">
        <f t="shared" si="31"/>
        <v>Above Benchmark</v>
      </c>
    </row>
    <row r="493" spans="1:11" x14ac:dyDescent="0.4">
      <c r="A493" s="8">
        <v>544</v>
      </c>
      <c r="B493" s="8" t="s">
        <v>15</v>
      </c>
      <c r="C493" s="9">
        <v>1791.67</v>
      </c>
      <c r="D493" s="9">
        <v>3288.05</v>
      </c>
      <c r="E493" s="10">
        <v>0.25</v>
      </c>
      <c r="F493" s="8" t="str">
        <f>_xlfn.XLOOKUP(A493,[1]Lookup_APC!$A$2:$A$1000,[1]Lookup_APC!$B$2:$B$1000,"Not Found")</f>
        <v>Endocrinology</v>
      </c>
      <c r="G493" s="8" t="str">
        <f>_xlfn.XLOOKUP(B493,[1]Lookup_Payer!$A$2:$A$100,[1]Lookup_Payer!$B$2:$B$100,"Not Found")</f>
        <v>Commercial</v>
      </c>
      <c r="H493" s="11">
        <f t="shared" si="28"/>
        <v>-1496.38</v>
      </c>
      <c r="I493" s="11">
        <f t="shared" si="29"/>
        <v>2213.0480000000002</v>
      </c>
      <c r="J493" s="12">
        <f t="shared" si="30"/>
        <v>1.2351872833724962</v>
      </c>
      <c r="K493" s="8" t="str">
        <f t="shared" si="31"/>
        <v>Above Benchmark</v>
      </c>
    </row>
    <row r="494" spans="1:11" x14ac:dyDescent="0.4">
      <c r="A494" s="8">
        <v>545</v>
      </c>
      <c r="B494" s="8" t="s">
        <v>15</v>
      </c>
      <c r="C494" s="9">
        <v>3276.17</v>
      </c>
      <c r="D494" s="9">
        <v>1584.43</v>
      </c>
      <c r="E494" s="10">
        <v>0.4</v>
      </c>
      <c r="F494" s="8" t="str">
        <f>_xlfn.XLOOKUP(A494,[1]Lookup_APC!$A$2:$A$1000,[1]Lookup_APC!$B$2:$B$1000,"Not Found")</f>
        <v>Gastroenterology</v>
      </c>
      <c r="G494" s="8" t="str">
        <f>_xlfn.XLOOKUP(B494,[1]Lookup_Payer!$A$2:$A$100,[1]Lookup_Payer!$B$2:$B$100,"Not Found")</f>
        <v>Commercial</v>
      </c>
      <c r="H494" s="11">
        <f t="shared" si="28"/>
        <v>1691.74</v>
      </c>
      <c r="I494" s="11">
        <f t="shared" si="29"/>
        <v>-381.27199999999993</v>
      </c>
      <c r="J494" s="12">
        <f t="shared" si="30"/>
        <v>-0.11637735526544712</v>
      </c>
      <c r="K494" s="8" t="str">
        <f t="shared" si="31"/>
        <v>Below Benchmark</v>
      </c>
    </row>
    <row r="495" spans="1:11" x14ac:dyDescent="0.4">
      <c r="A495" s="8">
        <v>544</v>
      </c>
      <c r="B495" s="8" t="s">
        <v>16</v>
      </c>
      <c r="C495" s="9">
        <v>4915.34</v>
      </c>
      <c r="D495" s="9">
        <v>3524.1</v>
      </c>
      <c r="E495" s="10">
        <v>0.4</v>
      </c>
      <c r="F495" s="8" t="str">
        <f>_xlfn.XLOOKUP(A495,[1]Lookup_APC!$A$2:$A$1000,[1]Lookup_APC!$B$2:$B$1000,"Not Found")</f>
        <v>Endocrinology</v>
      </c>
      <c r="G495" s="8" t="str">
        <f>_xlfn.XLOOKUP(B495,[1]Lookup_Payer!$A$2:$A$100,[1]Lookup_Payer!$B$2:$B$100,"Not Found")</f>
        <v>Commercial</v>
      </c>
      <c r="H495" s="11">
        <f t="shared" si="28"/>
        <v>1391.2400000000002</v>
      </c>
      <c r="I495" s="11">
        <f t="shared" si="29"/>
        <v>574.89599999999973</v>
      </c>
      <c r="J495" s="12">
        <f t="shared" si="30"/>
        <v>0.11695955925734532</v>
      </c>
      <c r="K495" s="8" t="str">
        <f t="shared" si="31"/>
        <v>Below Benchmark</v>
      </c>
    </row>
    <row r="496" spans="1:11" x14ac:dyDescent="0.4">
      <c r="A496" s="8">
        <v>522</v>
      </c>
      <c r="B496" s="8" t="s">
        <v>14</v>
      </c>
      <c r="C496" s="9">
        <v>3343.16</v>
      </c>
      <c r="D496" s="9">
        <v>3485.42</v>
      </c>
      <c r="E496" s="10">
        <v>0.35</v>
      </c>
      <c r="F496" s="8" t="str">
        <f>_xlfn.XLOOKUP(A496,[1]Lookup_APC!$A$2:$A$1000,[1]Lookup_APC!$B$2:$B$1000,"Not Found")</f>
        <v>Neurology</v>
      </c>
      <c r="G496" s="8" t="str">
        <f>_xlfn.XLOOKUP(B496,[1]Lookup_Payer!$A$2:$A$100,[1]Lookup_Payer!$B$2:$B$100,"Not Found")</f>
        <v>Government</v>
      </c>
      <c r="H496" s="11">
        <f t="shared" si="28"/>
        <v>-142.26000000000022</v>
      </c>
      <c r="I496" s="11">
        <f t="shared" si="29"/>
        <v>1479.5240000000003</v>
      </c>
      <c r="J496" s="12">
        <f t="shared" si="30"/>
        <v>0.44255255506766067</v>
      </c>
      <c r="K496" s="8" t="str">
        <f t="shared" si="31"/>
        <v>Above Benchmark</v>
      </c>
    </row>
    <row r="497" spans="1:11" x14ac:dyDescent="0.4">
      <c r="A497" s="8">
        <v>512</v>
      </c>
      <c r="B497" s="8" t="s">
        <v>13</v>
      </c>
      <c r="C497" s="9">
        <v>1669.12</v>
      </c>
      <c r="D497" s="9">
        <v>3243.11</v>
      </c>
      <c r="E497" s="10">
        <v>0.4</v>
      </c>
      <c r="F497" s="8" t="str">
        <f>_xlfn.XLOOKUP(A497,[1]Lookup_APC!$A$2:$A$1000,[1]Lookup_APC!$B$2:$B$1000,"Not Found")</f>
        <v>Cardiology</v>
      </c>
      <c r="G497" s="8" t="str">
        <f>_xlfn.XLOOKUP(B497,[1]Lookup_Payer!$A$2:$A$100,[1]Lookup_Payer!$B$2:$B$100,"Not Found")</f>
        <v>Government</v>
      </c>
      <c r="H497" s="11">
        <f t="shared" si="28"/>
        <v>-1573.9900000000002</v>
      </c>
      <c r="I497" s="11">
        <f t="shared" si="29"/>
        <v>2241.6380000000004</v>
      </c>
      <c r="J497" s="12">
        <f t="shared" si="30"/>
        <v>1.3430058953220863</v>
      </c>
      <c r="K497" s="8" t="str">
        <f t="shared" si="31"/>
        <v>Above Benchmark</v>
      </c>
    </row>
    <row r="498" spans="1:11" x14ac:dyDescent="0.4">
      <c r="A498" s="8">
        <v>544</v>
      </c>
      <c r="B498" s="8" t="s">
        <v>16</v>
      </c>
      <c r="C498" s="9">
        <v>3353.03</v>
      </c>
      <c r="D498" s="9">
        <v>3181.12</v>
      </c>
      <c r="E498" s="10">
        <v>0.4</v>
      </c>
      <c r="F498" s="8" t="str">
        <f>_xlfn.XLOOKUP(A498,[1]Lookup_APC!$A$2:$A$1000,[1]Lookup_APC!$B$2:$B$1000,"Not Found")</f>
        <v>Endocrinology</v>
      </c>
      <c r="G498" s="8" t="str">
        <f>_xlfn.XLOOKUP(B498,[1]Lookup_Payer!$A$2:$A$100,[1]Lookup_Payer!$B$2:$B$100,"Not Found")</f>
        <v>Commercial</v>
      </c>
      <c r="H498" s="11">
        <f t="shared" si="28"/>
        <v>171.91000000000031</v>
      </c>
      <c r="I498" s="11">
        <f t="shared" si="29"/>
        <v>1169.3019999999999</v>
      </c>
      <c r="J498" s="12">
        <f t="shared" si="30"/>
        <v>0.3487299546976913</v>
      </c>
      <c r="K498" s="8" t="str">
        <f t="shared" si="31"/>
        <v>Below Benchmark</v>
      </c>
    </row>
    <row r="499" spans="1:11" x14ac:dyDescent="0.4">
      <c r="A499" s="8">
        <v>544</v>
      </c>
      <c r="B499" s="8" t="s">
        <v>12</v>
      </c>
      <c r="C499" s="9">
        <v>2929.93</v>
      </c>
      <c r="D499" s="9">
        <v>1288.25</v>
      </c>
      <c r="E499" s="10">
        <v>0.35</v>
      </c>
      <c r="F499" s="8" t="str">
        <f>_xlfn.XLOOKUP(A499,[1]Lookup_APC!$A$2:$A$1000,[1]Lookup_APC!$B$2:$B$1000,"Not Found")</f>
        <v>Endocrinology</v>
      </c>
      <c r="G499" s="8" t="str">
        <f>_xlfn.XLOOKUP(B499,[1]Lookup_Payer!$A$2:$A$100,[1]Lookup_Payer!$B$2:$B$100,"Not Found")</f>
        <v>Self-Pay</v>
      </c>
      <c r="H499" s="11">
        <f t="shared" si="28"/>
        <v>1641.6799999999998</v>
      </c>
      <c r="I499" s="11">
        <f t="shared" si="29"/>
        <v>-469.70799999999986</v>
      </c>
      <c r="J499" s="12">
        <f t="shared" si="30"/>
        <v>-0.16031372763171811</v>
      </c>
      <c r="K499" s="8" t="str">
        <f t="shared" si="31"/>
        <v>Below Benchmark</v>
      </c>
    </row>
    <row r="500" spans="1:11" x14ac:dyDescent="0.4">
      <c r="A500" s="8">
        <v>552</v>
      </c>
      <c r="B500" s="8" t="s">
        <v>17</v>
      </c>
      <c r="C500" s="9">
        <v>4009.3</v>
      </c>
      <c r="D500" s="9">
        <v>415.59</v>
      </c>
      <c r="E500" s="10">
        <v>0.4</v>
      </c>
      <c r="F500" s="8" t="str">
        <f>_xlfn.XLOOKUP(A500,[1]Lookup_APC!$A$2:$A$1000,[1]Lookup_APC!$B$2:$B$1000,"Not Found")</f>
        <v>Dermatology</v>
      </c>
      <c r="G500" s="8" t="str">
        <f>_xlfn.XLOOKUP(B500,[1]Lookup_Payer!$A$2:$A$100,[1]Lookup_Payer!$B$2:$B$100,"Not Found")</f>
        <v>Commercial</v>
      </c>
      <c r="H500" s="11">
        <f t="shared" si="28"/>
        <v>3593.71</v>
      </c>
      <c r="I500" s="11">
        <f t="shared" si="29"/>
        <v>-1989.99</v>
      </c>
      <c r="J500" s="12">
        <f t="shared" si="30"/>
        <v>-0.49634350135933952</v>
      </c>
      <c r="K500" s="8" t="str">
        <f t="shared" si="31"/>
        <v>Below Benchmark</v>
      </c>
    </row>
    <row r="501" spans="1:11" x14ac:dyDescent="0.4">
      <c r="A501" s="8">
        <v>519</v>
      </c>
      <c r="B501" s="8" t="s">
        <v>13</v>
      </c>
      <c r="C501" s="9">
        <v>981.41</v>
      </c>
      <c r="D501" s="9">
        <v>1671.62</v>
      </c>
      <c r="E501" s="10">
        <v>0.4</v>
      </c>
      <c r="F501" s="8" t="str">
        <f>_xlfn.XLOOKUP(A501,[1]Lookup_APC!$A$2:$A$1000,[1]Lookup_APC!$B$2:$B$1000,"Not Found")</f>
        <v>Oncology</v>
      </c>
      <c r="G501" s="8" t="str">
        <f>_xlfn.XLOOKUP(B501,[1]Lookup_Payer!$A$2:$A$100,[1]Lookup_Payer!$B$2:$B$100,"Not Found")</f>
        <v>Government</v>
      </c>
      <c r="H501" s="11">
        <f t="shared" si="28"/>
        <v>-690.20999999999992</v>
      </c>
      <c r="I501" s="11">
        <f t="shared" si="29"/>
        <v>1082.7739999999999</v>
      </c>
      <c r="J501" s="12">
        <f t="shared" si="30"/>
        <v>1.1032840504987722</v>
      </c>
      <c r="K501" s="8" t="str">
        <f t="shared" si="31"/>
        <v>Above Benchmark</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Fareeha Rizvi</dc:creator>
  <cp:lastModifiedBy>Fareeha Rizvi</cp:lastModifiedBy>
  <dcterms:created xsi:type="dcterms:W3CDTF">2025-08-12T09:07:56Z</dcterms:created>
  <dcterms:modified xsi:type="dcterms:W3CDTF">2025-08-12T09:35:55Z</dcterms:modified>
</cp:coreProperties>
</file>