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Copy2" sheetId="2" r:id="rId5"/>
    <sheet state="hidden" name="Copy of Sheet1" sheetId="3" r:id="rId6"/>
  </sheets>
  <definedNames/>
  <calcPr/>
</workbook>
</file>

<file path=xl/sharedStrings.xml><?xml version="1.0" encoding="utf-8"?>
<sst xmlns="http://schemas.openxmlformats.org/spreadsheetml/2006/main" count="5374" uniqueCount="791">
  <si>
    <t>Date</t>
  </si>
  <si>
    <t>Daily Confirmed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</si>
  <si>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</si>
  <si>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</si>
  <si>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</si>
  <si>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</si>
  <si>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</si>
  <si>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</si>
  <si>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</si>
  <si>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</si>
  <si>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</si>
  <si>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</si>
  <si>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</si>
  <si>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</si>
  <si>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</si>
  <si>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</si>
  <si>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</si>
  <si>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</si>
  <si>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</si>
  <si>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</si>
  <si>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</si>
  <si>
    <t>Requires Oxygen Supplementation or Unstable</t>
  </si>
  <si>
    <t>Linked community cases</t>
  </si>
  <si>
    <t>Unlinked community cases</t>
  </si>
  <si>
    <t>Phase</t>
  </si>
  <si>
    <t>Cumulative Vaccine Doses</t>
  </si>
  <si>
    <t>Cumulative Individuals Vaccinated</t>
  </si>
  <si>
    <t>Cumulative Individuals Vaccination Completed</t>
  </si>
  <si>
    <t>Perc population completed at least one dose</t>
  </si>
  <si>
    <t>Perc population completed vaccination</t>
  </si>
  <si>
    <t>Sinovac vaccine doses</t>
  </si>
  <si>
    <t>Cumulative individuals using Sinovac vaccine</t>
  </si>
  <si>
    <t>Doses of other vaccines recognised by WHO</t>
  </si>
  <si>
    <t>Cumulative individuals using other vaccines recognised by WHO</t>
  </si>
  <si>
    <t>Number taken booster shots</t>
  </si>
  <si>
    <t>Perc population taken booster shots</t>
  </si>
  <si>
    <t>2020-01-23</t>
  </si>
  <si>
    <t/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</si>
  <si>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</si>
  <si>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</si>
  <si>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</si>
  <si>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</si>
  <si>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</si>
  <si>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</si>
  <si>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</si>
  <si>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</si>
  <si>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</si>
  <si>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</si>
  <si>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</si>
  <si>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</si>
  <si>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</si>
  <si>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</si>
  <si>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</si>
  <si>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</si>
  <si>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</si>
  <si>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</si>
  <si>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</si>
  <si>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</si>
  <si>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</si>
  <si>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</si>
  <si>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</si>
  <si>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</si>
  <si>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</si>
  <si>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</si>
  <si>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</si>
  <si>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</si>
  <si>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</si>
  <si>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</si>
  <si>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</si>
  <si>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</si>
  <si>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</si>
  <si>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</si>
  <si>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</si>
  <si>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</si>
  <si>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</si>
  <si>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</si>
  <si>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</si>
  <si>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</si>
  <si>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</si>
  <si>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</si>
  <si>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</si>
  <si>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</si>
  <si>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</si>
  <si>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</si>
  <si>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</si>
  <si>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</si>
  <si>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</si>
  <si>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</si>
  <si>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</si>
  <si>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</si>
  <si>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</si>
  <si>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</si>
  <si>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</si>
  <si>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</si>
  <si>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</si>
  <si>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</si>
  <si>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</si>
  <si>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</si>
  <si>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</si>
  <si>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</si>
  <si>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</si>
  <si>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</si>
  <si>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</si>
  <si>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</si>
  <si>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</si>
  <si>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</si>
  <si>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</si>
  <si>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</si>
  <si>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</si>
  <si>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</si>
  <si>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</si>
  <si>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</si>
  <si>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</si>
  <si>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Circuit Breaker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</si>
  <si>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</si>
  <si>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</si>
  <si>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</si>
  <si>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</si>
  <si>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</si>
  <si>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</si>
  <si>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</si>
  <si>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</si>
  <si>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</si>
  <si>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</si>
  <si>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</si>
  <si>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</si>
  <si>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</si>
  <si>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</si>
  <si>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</si>
  <si>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</si>
  <si>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</si>
  <si>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</si>
  <si>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</si>
  <si>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</si>
  <si>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</si>
  <si>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</si>
  <si>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</si>
  <si>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</si>
  <si>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</si>
  <si>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</si>
  <si>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</si>
  <si>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</si>
  <si>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</si>
  <si>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</si>
  <si>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</si>
  <si>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</si>
  <si>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</si>
  <si>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</si>
  <si>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</si>
  <si>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</si>
  <si>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</si>
  <si>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</si>
  <si>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</si>
  <si>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</si>
  <si>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</si>
  <si>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</si>
  <si>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</si>
  <si>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</si>
  <si>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</si>
  <si>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</si>
  <si>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</si>
  <si>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</si>
  <si>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</si>
  <si>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</si>
  <si>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</si>
  <si>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</si>
  <si>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</si>
  <si>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</si>
  <si>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</si>
  <si>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</si>
  <si>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Phase 1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</si>
  <si>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</si>
  <si>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</si>
  <si>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</si>
  <si>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</si>
  <si>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</si>
  <si>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</si>
  <si>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</si>
  <si>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</si>
  <si>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</si>
  <si>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</si>
  <si>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</si>
  <si>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</si>
  <si>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</si>
  <si>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</si>
  <si>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</si>
  <si>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</si>
  <si>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</si>
  <si>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Phase 2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</si>
  <si>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</si>
  <si>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</si>
  <si>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</si>
  <si>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</si>
  <si>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</si>
  <si>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</si>
  <si>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</si>
  <si>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</si>
  <si>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</si>
  <si>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</si>
  <si>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</si>
  <si>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</si>
  <si>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</si>
  <si>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</si>
  <si>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</si>
  <si>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</si>
  <si>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</si>
  <si>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</si>
  <si>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</si>
  <si>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</si>
  <si>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</si>
  <si>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</si>
  <si>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</si>
  <si>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</si>
  <si>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</si>
  <si>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</si>
  <si>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</si>
  <si>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</si>
  <si>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</si>
  <si>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</si>
  <si>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</si>
  <si>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</si>
  <si>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</si>
  <si>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</si>
  <si>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</si>
  <si>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</si>
  <si>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</si>
  <si>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</si>
  <si>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</si>
  <si>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</si>
  <si>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</si>
  <si>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</si>
  <si>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</si>
  <si>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</si>
  <si>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</si>
  <si>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</si>
  <si>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</si>
  <si>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</si>
  <si>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</si>
  <si>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</si>
  <si>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</si>
  <si>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</si>
  <si>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</si>
  <si>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</si>
  <si>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</si>
  <si>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</si>
  <si>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</si>
  <si>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</si>
  <si>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</si>
  <si>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</si>
  <si>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</si>
  <si>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</si>
  <si>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</si>
  <si>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</si>
  <si>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</si>
  <si>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</si>
  <si>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</si>
  <si>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</si>
  <si>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</si>
  <si>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</si>
  <si>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</si>
  <si>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</si>
  <si>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</si>
  <si>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</si>
  <si>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</si>
  <si>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</si>
  <si>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</si>
  <si>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</si>
  <si>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</si>
  <si>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</si>
  <si>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</si>
  <si>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</si>
  <si>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</si>
  <si>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</si>
  <si>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</si>
  <si>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</si>
  <si>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</si>
  <si>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</si>
  <si>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</si>
  <si>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</si>
  <si>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</si>
  <si>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</si>
  <si>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</si>
  <si>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</si>
  <si>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</si>
  <si>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</si>
  <si>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</si>
  <si>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</si>
  <si>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</si>
  <si>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</si>
  <si>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</si>
  <si>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</si>
  <si>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</si>
  <si>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</si>
  <si>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</si>
  <si>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</si>
  <si>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</si>
  <si>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</si>
  <si>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</si>
  <si>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</si>
  <si>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</si>
  <si>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</si>
  <si>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</si>
  <si>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</si>
  <si>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</si>
  <si>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</si>
  <si>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</si>
  <si>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</si>
  <si>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</si>
  <si>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</si>
  <si>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</si>
  <si>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</si>
  <si>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</si>
  <si>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</si>
  <si>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</si>
  <si>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</si>
  <si>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</si>
  <si>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</si>
  <si>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</si>
  <si>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</si>
  <si>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</si>
  <si>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</si>
  <si>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</si>
  <si>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</si>
  <si>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</si>
  <si>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</si>
  <si>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</si>
  <si>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</si>
  <si>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</si>
  <si>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</si>
  <si>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</si>
  <si>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</si>
  <si>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</si>
  <si>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</si>
  <si>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</si>
  <si>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</si>
  <si>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</si>
  <si>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</si>
  <si>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</si>
  <si>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</si>
  <si>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</si>
  <si>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</si>
  <si>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</si>
  <si>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</si>
  <si>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</si>
  <si>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</si>
  <si>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</si>
  <si>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</si>
  <si>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</si>
  <si>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</si>
  <si>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</si>
  <si>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</si>
  <si>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</si>
  <si>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</si>
  <si>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</si>
  <si>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</si>
  <si>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</si>
  <si>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</si>
  <si>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</si>
  <si>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</si>
  <si>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</si>
  <si>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</si>
  <si>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</si>
  <si>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</si>
  <si>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</si>
  <si>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</si>
  <si>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</si>
  <si>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</si>
  <si>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</si>
  <si>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</si>
  <si>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</si>
  <si>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</si>
  <si>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</si>
  <si>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</si>
  <si>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</si>
  <si>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</si>
  <si>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</si>
  <si>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</si>
  <si>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</si>
  <si>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</si>
  <si>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</si>
  <si>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</si>
  <si>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Phase 3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</si>
  <si>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</si>
  <si>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</si>
  <si>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</si>
  <si>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</si>
  <si>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</si>
  <si>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</si>
  <si>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</si>
  <si>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</si>
  <si>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</si>
  <si>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</si>
  <si>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</si>
  <si>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</si>
  <si>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</si>
  <si>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</si>
  <si>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</si>
  <si>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</si>
  <si>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</si>
  <si>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</si>
  <si>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</si>
  <si>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</si>
  <si>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</si>
  <si>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</si>
  <si>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</si>
  <si>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</si>
  <si>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</si>
  <si>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</si>
  <si>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</si>
  <si>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</si>
  <si>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</si>
  <si>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</si>
  <si>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</si>
  <si>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</si>
  <si>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</si>
  <si>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</si>
  <si>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</si>
  <si>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</si>
  <si>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</si>
  <si>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</si>
  <si>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</si>
  <si>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</si>
  <si>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</si>
  <si>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</si>
  <si>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</si>
  <si>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</si>
  <si>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</si>
  <si>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</si>
  <si>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</si>
  <si>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</si>
  <si>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</si>
  <si>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</si>
  <si>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</si>
  <si>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</si>
  <si>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</si>
  <si>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</si>
  <si>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</si>
  <si>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</si>
  <si>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</si>
  <si>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</si>
  <si>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</si>
  <si>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</si>
  <si>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</si>
  <si>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</si>
  <si>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</si>
  <si>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</si>
  <si>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</si>
  <si>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</si>
  <si>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</si>
  <si>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</si>
  <si>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</si>
  <si>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</si>
  <si>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</si>
  <si>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</si>
  <si>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</si>
  <si>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</si>
  <si>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</si>
  <si>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</si>
  <si>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</si>
  <si>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</si>
  <si>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</si>
  <si>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</si>
  <si>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</si>
  <si>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</si>
  <si>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</si>
  <si>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</si>
  <si>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</si>
  <si>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</si>
  <si>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</si>
  <si>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</si>
  <si>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</si>
  <si>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</si>
  <si>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</si>
  <si>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</si>
  <si>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</si>
  <si>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</si>
  <si>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</si>
  <si>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</si>
  <si>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</si>
  <si>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</si>
  <si>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</si>
  <si>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</si>
  <si>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</si>
  <si>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</si>
  <si>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</si>
  <si>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</si>
  <si>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</si>
  <si>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</si>
  <si>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</si>
  <si>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</si>
  <si>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</si>
  <si>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</si>
  <si>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</si>
  <si>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</si>
  <si>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</si>
  <si>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</si>
  <si>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</si>
  <si>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</si>
  <si>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</si>
  <si>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</si>
  <si>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</si>
  <si>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</si>
  <si>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</si>
  <si>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</si>
  <si>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</si>
  <si>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</si>
  <si>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</si>
  <si>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</si>
  <si>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</si>
  <si>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</si>
  <si>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</si>
  <si>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</si>
  <si>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</si>
  <si>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</si>
  <si>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</si>
  <si>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</si>
  <si>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</si>
  <si>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</si>
  <si>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</si>
  <si>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</si>
  <si>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</si>
  <si>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Phase 2 (Heightened Alert)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</si>
  <si>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</si>
  <si>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</si>
  <si>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</si>
  <si>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</si>
  <si>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</si>
  <si>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</si>
  <si>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</si>
  <si>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</si>
  <si>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</si>
  <si>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</si>
  <si>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</si>
  <si>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</si>
  <si>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</si>
  <si>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</si>
  <si>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</si>
  <si>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</si>
  <si>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</si>
  <si>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</si>
  <si>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</si>
  <si>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</si>
  <si>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</si>
  <si>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</si>
  <si>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</si>
  <si>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</si>
  <si>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</si>
  <si>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</si>
  <si>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</si>
  <si>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</si>
  <si>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</si>
  <si>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Phase 3 (Heightened Alert)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</si>
  <si>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</si>
  <si>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</si>
  <si>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</si>
  <si>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</si>
  <si>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</si>
  <si>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</si>
  <si>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</si>
  <si>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</si>
  <si>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</si>
  <si>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</si>
  <si>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</si>
  <si>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</si>
  <si>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</si>
  <si>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</si>
  <si>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</si>
  <si>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</si>
  <si>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</si>
  <si>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</si>
  <si>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</si>
  <si>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</si>
  <si>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</si>
  <si>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</si>
  <si>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</si>
  <si>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</si>
  <si>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</si>
  <si>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</si>
  <si>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</si>
  <si>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</si>
  <si>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</si>
  <si>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</si>
  <si>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</si>
  <si>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</si>
  <si>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</si>
  <si>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</si>
  <si>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</si>
  <si>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</si>
  <si>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</si>
  <si>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</si>
  <si>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</si>
  <si>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</si>
  <si>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</si>
  <si>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</si>
  <si>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</si>
  <si>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</si>
  <si>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</si>
  <si>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</si>
  <si>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</si>
  <si>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</si>
  <si>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</si>
  <si>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</si>
  <si>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</si>
  <si>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</si>
  <si>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</si>
  <si>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</si>
  <si>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</si>
  <si>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</si>
  <si>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</si>
  <si>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Preparatory Stage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</si>
  <si>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</si>
  <si>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</si>
  <si>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</si>
  <si>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</si>
  <si>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</si>
  <si>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</si>
  <si>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</si>
  <si>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</si>
  <si>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</si>
  <si>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</si>
  <si>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</si>
  <si>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</si>
  <si>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</si>
  <si>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</si>
  <si>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</si>
  <si>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</si>
  <si>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</si>
  <si>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</si>
  <si>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</si>
  <si>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</si>
  <si>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</si>
  <si>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</si>
  <si>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</si>
  <si>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</si>
  <si>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</si>
  <si>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</si>
  <si>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</si>
  <si>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</si>
  <si>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</si>
  <si>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</si>
  <si>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</si>
  <si>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</si>
  <si>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</si>
  <si>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</si>
  <si>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</si>
  <si>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</si>
  <si>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</si>
  <si>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</si>
  <si>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</si>
  <si>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</si>
  <si>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</si>
  <si>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</si>
  <si>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</si>
  <si>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</si>
  <si>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</si>
  <si>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</si>
  <si>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</si>
  <si>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Stabilisation Phase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</si>
  <si>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</si>
  <si>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</si>
  <si>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</si>
  <si>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</si>
  <si>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</si>
  <si>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</si>
  <si>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</si>
  <si>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</si>
  <si>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</si>
  <si>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</si>
  <si>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</si>
  <si>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</si>
  <si>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</si>
  <si>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</si>
  <si>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</si>
  <si>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</si>
  <si>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</si>
  <si>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</si>
  <si>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</si>
  <si>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</si>
  <si>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</si>
  <si>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</si>
  <si>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</si>
  <si>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</si>
  <si>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</si>
  <si>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</si>
  <si>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</si>
  <si>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</si>
  <si>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</si>
  <si>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</si>
  <si>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</si>
  <si>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</si>
  <si>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</si>
  <si>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</si>
  <si>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</si>
  <si>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</si>
  <si>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</si>
  <si>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</si>
  <si>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</si>
  <si>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</si>
  <si>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</si>
  <si>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</si>
  <si>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</si>
  <si>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</si>
  <si>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</si>
  <si>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</si>
  <si>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</si>
  <si>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</si>
  <si>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</si>
  <si>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</si>
  <si>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</si>
  <si>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</si>
  <si>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</si>
  <si>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</si>
  <si>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</si>
  <si>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</si>
  <si>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</si>
  <si>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Transition Phase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</si>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</sst>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9" xfId="0" applyAlignment="1" applyFont="1" applyNumberFormat="1">
      <alignment readingOrder="0" shrinkToFit="0" wrapText="1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9" xfId="0" applyAlignment="1" applyFont="1" applyNumberFormat="1">
      <alignment horizontal="right" vertical="bottom"/>
    </xf>
    <xf borderId="0" fillId="0" fontId="2" numFmtId="164" xfId="0" applyFont="1" applyNumberFormat="1"/>
    <xf borderId="0" fillId="0" fontId="1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Sheet1!$A$2:$A$800</c:f>
            </c:strRef>
          </c:cat>
          <c:val>
            <c:numRef>
              <c:f>Sheet1!$D$2:$D$800</c:f>
              <c:numCache/>
            </c:numRef>
          </c:val>
          <c:smooth val="0"/>
        </c:ser>
        <c:axId val="1277478420"/>
        <c:axId val="1909173202"/>
      </c:lineChart>
      <c:catAx>
        <c:axId val="1277478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173202"/>
      </c:catAx>
      <c:valAx>
        <c:axId val="1909173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4784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Sheet1!$A$2:$A$800</c:f>
            </c:strRef>
          </c:cat>
          <c:val>
            <c:numRef>
              <c:f>Sheet1!$B$2:$B$800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Sheet1!$A$2:$A$800</c:f>
            </c:strRef>
          </c:cat>
          <c:val>
            <c:numRef>
              <c:f>Sheet1!$E$2:$E$800</c:f>
              <c:numCache/>
            </c:numRef>
          </c:val>
        </c:ser>
        <c:axId val="537214916"/>
        <c:axId val="320548214"/>
      </c:barChart>
      <c:catAx>
        <c:axId val="537214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548214"/>
      </c:catAx>
      <c:valAx>
        <c:axId val="3205482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7214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Sheet1!$M$1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Sheet1!$A$2:$A$800</c:f>
            </c:strRef>
          </c:cat>
          <c:val>
            <c:numRef>
              <c:f>Sheet1!$M$2:$M$800</c:f>
              <c:numCache/>
            </c:numRef>
          </c:val>
        </c:ser>
        <c:axId val="2111549114"/>
        <c:axId val="1733975867"/>
      </c:barChart>
      <c:catAx>
        <c:axId val="2111549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975867"/>
      </c:catAx>
      <c:valAx>
        <c:axId val="1733975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15491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Sheet1!$N$1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Sheet1!$N$2:$N$1000</c:f>
              <c:numCache/>
            </c:numRef>
          </c:val>
        </c:ser>
        <c:axId val="770447151"/>
        <c:axId val="239446681"/>
      </c:barChart>
      <c:catAx>
        <c:axId val="770447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9446681"/>
      </c:catAx>
      <c:valAx>
        <c:axId val="239446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447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Sheet1!$E$2:$E$1000</c:f>
              <c:numCache/>
            </c:numRef>
          </c:val>
        </c:ser>
        <c:axId val="954563039"/>
        <c:axId val="1418743280"/>
      </c:barChart>
      <c:catAx>
        <c:axId val="954563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8743280"/>
      </c:catAx>
      <c:valAx>
        <c:axId val="14187432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5630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Sheet1!$Q$1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Sheet1!$Q$2:$Q$1000</c:f>
              <c:numCache/>
            </c:numRef>
          </c:val>
        </c:ser>
        <c:ser>
          <c:idx val="1"/>
          <c:order val="1"/>
          <c:tx>
            <c:strRef>
              <c:f>Sheet1!$R$1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Sheet1!$R$2:$R$1000</c:f>
              <c:numCache/>
            </c:numRef>
          </c:val>
        </c:ser>
        <c:ser>
          <c:idx val="2"/>
          <c:order val="2"/>
          <c:tx>
            <c:strRef>
              <c:f>Sheet1!$S$1</c:f>
            </c:strRef>
          </c:tx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Sheet1!$S$2:$S$1000</c:f>
              <c:numCache/>
            </c:numRef>
          </c:val>
        </c:ser>
        <c:overlap val="100"/>
        <c:axId val="1444449896"/>
        <c:axId val="1877725781"/>
      </c:barChart>
      <c:catAx>
        <c:axId val="144444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725781"/>
      </c:catAx>
      <c:valAx>
        <c:axId val="1877725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4498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7"/>
          </c:dPt>
          <c:cat>
            <c:strRef>
              <c:f>Sheet1!$A$436:$A$620</c:f>
            </c:strRef>
          </c:cat>
          <c:val>
            <c:numRef>
              <c:f>Sheet1!$W$436:$W$620</c:f>
              <c:numCache/>
            </c:numRef>
          </c:val>
        </c:ser>
        <c:ser>
          <c:idx val="1"/>
          <c:order val="1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29"/>
          </c:dPt>
          <c:cat>
            <c:strRef>
              <c:f>Sheet1!$A$436:$A$620</c:f>
            </c:strRef>
          </c:cat>
          <c:val>
            <c:numRef>
              <c:f>Sheet1!$X$436:$X$620</c:f>
              <c:numCache/>
            </c:numRef>
          </c:val>
        </c:ser>
        <c:overlap val="100"/>
        <c:axId val="301879974"/>
        <c:axId val="1964005466"/>
      </c:barChart>
      <c:catAx>
        <c:axId val="301879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005466"/>
      </c:catAx>
      <c:valAx>
        <c:axId val="1964005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879974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Count of Doses administered (bar) and Individuals vaccinated (line; blue - at least one dose, yellow - completed two doses)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Sheet1!$A$527:$A$670</c:f>
            </c:strRef>
          </c:cat>
          <c:val>
            <c:numRef>
              <c:f>Sheet1!$Z$527:$Z$670</c:f>
              <c:numCache/>
            </c:numRef>
          </c:val>
        </c:ser>
        <c:axId val="1086659026"/>
        <c:axId val="1257199785"/>
      </c:barChart>
      <c:catAx>
        <c:axId val="1086659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of report (figures as of the previous day)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199785"/>
      </c:catAx>
      <c:valAx>
        <c:axId val="1257199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doses administered ('millions)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659026"/>
      </c:valAx>
      <c:lineChart>
        <c:ser>
          <c:idx val="1"/>
          <c:order val="1"/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Sheet1!$A$527:$A$670</c:f>
            </c:strRef>
          </c:cat>
          <c:val>
            <c:numRef>
              <c:f>Sheet1!$AA$527:$AA$670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Sheet1!$A$527:$A$670</c:f>
            </c:strRef>
          </c:cat>
          <c:val>
            <c:numRef>
              <c:f>Sheet1!$AB$527:$AB$670</c:f>
              <c:numCache/>
            </c:numRef>
          </c:val>
          <c:smooth val="0"/>
        </c:ser>
        <c:axId val="462914234"/>
        <c:axId val="215531033"/>
      </c:lineChart>
      <c:catAx>
        <c:axId val="46291423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531033"/>
      </c:catAx>
      <c:valAx>
        <c:axId val="21553103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individuals vaccinated ('millions)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914234"/>
        <c:crosses val="max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Cumulative Count of COVID-19 death cases (red) and Daily count of cases requiring oxygen supplementation/ unstable cases (teal) in Singapore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Sheet1!$A$450:$A$800</c:f>
            </c:strRef>
          </c:cat>
          <c:val>
            <c:numRef>
              <c:f>Sheet1!$K$450:$K$800</c:f>
              <c:numCache/>
            </c:numRef>
          </c:val>
          <c:smooth val="0"/>
        </c:ser>
        <c:axId val="1254344084"/>
        <c:axId val="335337098"/>
      </c:lineChart>
      <c:catAx>
        <c:axId val="1254344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337098"/>
      </c:catAx>
      <c:valAx>
        <c:axId val="335337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344084"/>
      </c:valAx>
      <c:barChart>
        <c:barDir val="col"/>
        <c:ser>
          <c:idx val="1"/>
          <c:order val="1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Sheet1!$A$450:$A$800</c:f>
            </c:strRef>
          </c:cat>
          <c:val>
            <c:numRef>
              <c:f>Sheet1!$V$450:$V$800</c:f>
              <c:numCache/>
            </c:numRef>
          </c:val>
        </c:ser>
        <c:axId val="1853639993"/>
        <c:axId val="1493953060"/>
      </c:barChart>
      <c:catAx>
        <c:axId val="185363999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953060"/>
      </c:catAx>
      <c:valAx>
        <c:axId val="149395306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639993"/>
        <c:crosses val="max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Copy2!$D$1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Copy2!$A$2:$A$600</c:f>
            </c:strRef>
          </c:cat>
          <c:val>
            <c:numRef>
              <c:f>Copy2!$D$2:$D$600</c:f>
              <c:numCache/>
            </c:numRef>
          </c:val>
          <c:smooth val="0"/>
        </c:ser>
        <c:axId val="818154968"/>
        <c:axId val="1320975603"/>
      </c:lineChart>
      <c:catAx>
        <c:axId val="81815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975603"/>
      </c:catAx>
      <c:valAx>
        <c:axId val="1320975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154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Copy2!$B$1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Copy2!$B$2:$B$600</c:f>
              <c:numCache/>
            </c:numRef>
          </c:val>
        </c:ser>
        <c:ser>
          <c:idx val="1"/>
          <c:order val="1"/>
          <c:tx>
            <c:strRef>
              <c:f>Copy2!$E$1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Copy2!$E$2:$E$609</c:f>
              <c:numCache/>
            </c:numRef>
          </c:val>
        </c:ser>
        <c:axId val="1394599898"/>
        <c:axId val="130572026"/>
      </c:barChart>
      <c:catAx>
        <c:axId val="1394599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72026"/>
      </c:catAx>
      <c:valAx>
        <c:axId val="130572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599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Copy2!$M$1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Copy2!$M$2:$M$609</c:f>
              <c:numCache/>
            </c:numRef>
          </c:val>
        </c:ser>
        <c:axId val="1020776677"/>
        <c:axId val="1540858184"/>
      </c:barChart>
      <c:catAx>
        <c:axId val="1020776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858184"/>
      </c:catAx>
      <c:valAx>
        <c:axId val="1540858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776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Copy2!$N$1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Copy2!$N$2:$N$600</c:f>
              <c:numCache/>
            </c:numRef>
          </c:val>
        </c:ser>
        <c:axId val="1576501630"/>
        <c:axId val="639173302"/>
      </c:barChart>
      <c:catAx>
        <c:axId val="1576501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173302"/>
      </c:catAx>
      <c:valAx>
        <c:axId val="639173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501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Copy2!$E$1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Copy2!$E$2:$E$600</c:f>
              <c:numCache/>
            </c:numRef>
          </c:val>
        </c:ser>
        <c:axId val="321667983"/>
        <c:axId val="913420762"/>
      </c:barChart>
      <c:catAx>
        <c:axId val="321667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420762"/>
      </c:catAx>
      <c:valAx>
        <c:axId val="913420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6679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Copy2!$Q$1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Copy2!$Q$2:$Q$600</c:f>
              <c:numCache/>
            </c:numRef>
          </c:val>
        </c:ser>
        <c:ser>
          <c:idx val="1"/>
          <c:order val="1"/>
          <c:tx>
            <c:strRef>
              <c:f>Copy2!$R$1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Copy2!$R$2:$R$600</c:f>
              <c:numCache/>
            </c:numRef>
          </c:val>
        </c:ser>
        <c:ser>
          <c:idx val="2"/>
          <c:order val="2"/>
          <c:tx>
            <c:strRef>
              <c:f>Copy2!$S$1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Copy2!$S$2:$S$600</c:f>
              <c:numCache/>
            </c:numRef>
          </c:val>
        </c:ser>
        <c:ser>
          <c:idx val="3"/>
          <c:order val="3"/>
          <c:tx>
            <c:strRef>
              <c:f>Copy2!$T$1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Copy2!$T$2:$T$600</c:f>
              <c:numCache/>
            </c:numRef>
          </c:val>
        </c:ser>
        <c:ser>
          <c:idx val="4"/>
          <c:order val="4"/>
          <c:tx>
            <c:strRef>
              <c:f>Copy2!$U$1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Copy2!$A$2:$A$600</c:f>
            </c:strRef>
          </c:cat>
          <c:val>
            <c:numRef>
              <c:f>Copy2!$U$2:$U$600</c:f>
              <c:numCache/>
            </c:numRef>
          </c:val>
        </c:ser>
        <c:overlap val="100"/>
        <c:axId val="796157582"/>
        <c:axId val="116465955"/>
      </c:barChart>
      <c:catAx>
        <c:axId val="796157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65955"/>
      </c:catAx>
      <c:valAx>
        <c:axId val="116465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157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Daily Count of locally transmitted (bar) and imported (line) COVID-19 cases in Singapore for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Copy2!$A$346:$A$600</c:f>
            </c:strRef>
          </c:cat>
          <c:val>
            <c:numRef>
              <c:f>Copy2!$N$346:$N$600</c:f>
              <c:numCache/>
            </c:numRef>
          </c:val>
        </c:ser>
        <c:axId val="1120200963"/>
        <c:axId val="38535775"/>
      </c:barChart>
      <c:lineChart>
        <c:varyColors val="0"/>
        <c:ser>
          <c:idx val="1"/>
          <c:order val="1"/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Copy2!$A$346:$A$600</c:f>
            </c:strRef>
          </c:cat>
          <c:val>
            <c:numRef>
              <c:f>Copy2!$M$346:$M$600</c:f>
              <c:numCache/>
            </c:numRef>
          </c:val>
          <c:smooth val="0"/>
        </c:ser>
        <c:axId val="1120200963"/>
        <c:axId val="38535775"/>
      </c:lineChart>
      <c:catAx>
        <c:axId val="1120200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35775"/>
      </c:catAx>
      <c:valAx>
        <c:axId val="38535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0200963"/>
      </c:valAx>
    </c:plotArea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7"/>
          </c:dPt>
          <c:cat>
            <c:strRef>
              <c:f>Copy2!$A$436:$A$700</c:f>
            </c:strRef>
          </c:cat>
          <c:val>
            <c:numRef>
              <c:f>Copy2!$V$436:$V$700</c:f>
              <c:numCache/>
            </c:numRef>
          </c:val>
        </c:ser>
        <c:ser>
          <c:idx val="1"/>
          <c:order val="1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29"/>
          </c:dPt>
          <c:cat>
            <c:strRef>
              <c:f>Copy2!$A$436:$A$700</c:f>
            </c:strRef>
          </c:cat>
          <c:val>
            <c:numRef>
              <c:f>Copy2!$W$436:$W$700</c:f>
              <c:numCache/>
            </c:numRef>
          </c:val>
        </c:ser>
        <c:overlap val="100"/>
        <c:axId val="848581323"/>
        <c:axId val="267874217"/>
      </c:barChart>
      <c:catAx>
        <c:axId val="848581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874217"/>
      </c:catAx>
      <c:valAx>
        <c:axId val="267874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8581323"/>
      </c:valAx>
    </c:plotArea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Sheet1'!$D$1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'Copy of Sheet1'!$A$2:$A$600</c:f>
            </c:strRef>
          </c:cat>
          <c:val>
            <c:numRef>
              <c:f>'Copy of Sheet1'!$D$2:$D$600</c:f>
              <c:numCache/>
            </c:numRef>
          </c:val>
          <c:smooth val="0"/>
        </c:ser>
        <c:axId val="655017578"/>
        <c:axId val="1947429456"/>
      </c:lineChart>
      <c:catAx>
        <c:axId val="655017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429456"/>
      </c:catAx>
      <c:valAx>
        <c:axId val="1947429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50175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'Copy of Sheet1'!$B$1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Sheet1'!$B$2:$B$600</c:f>
              <c:numCache/>
            </c:numRef>
          </c:val>
        </c:ser>
        <c:ser>
          <c:idx val="1"/>
          <c:order val="1"/>
          <c:tx>
            <c:strRef>
              <c:f>'Copy of Sheet1'!$E$1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Sheet1'!$E$2:$E$609</c:f>
              <c:numCache/>
            </c:numRef>
          </c:val>
        </c:ser>
        <c:axId val="579387838"/>
        <c:axId val="1242154135"/>
      </c:barChart>
      <c:catAx>
        <c:axId val="579387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154135"/>
      </c:catAx>
      <c:valAx>
        <c:axId val="1242154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3878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'Copy of Sheet1'!$M$1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Sheet1'!$M$2:$M$609</c:f>
              <c:numCache/>
            </c:numRef>
          </c:val>
        </c:ser>
        <c:axId val="1526680661"/>
        <c:axId val="1769635741"/>
      </c:barChart>
      <c:catAx>
        <c:axId val="1526680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635741"/>
      </c:catAx>
      <c:valAx>
        <c:axId val="1769635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6806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'Copy of Sheet1'!$N$1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Sheet1'!$N$2:$N$600</c:f>
              <c:numCache/>
            </c:numRef>
          </c:val>
        </c:ser>
        <c:axId val="41275132"/>
        <c:axId val="57691360"/>
      </c:barChart>
      <c:catAx>
        <c:axId val="41275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691360"/>
      </c:catAx>
      <c:valAx>
        <c:axId val="5769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75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'Copy of Sheet1'!$E$1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Sheet1'!$E$2:$E$600</c:f>
              <c:numCache/>
            </c:numRef>
          </c:val>
        </c:ser>
        <c:axId val="1684805665"/>
        <c:axId val="1528977489"/>
      </c:barChart>
      <c:catAx>
        <c:axId val="1684805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977489"/>
      </c:catAx>
      <c:valAx>
        <c:axId val="1528977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4805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'Copy of Sheet1'!$Q$1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Sheet1'!$Q$2:$Q$600</c:f>
              <c:numCache/>
            </c:numRef>
          </c:val>
        </c:ser>
        <c:ser>
          <c:idx val="1"/>
          <c:order val="1"/>
          <c:tx>
            <c:strRef>
              <c:f>'Copy of Sheet1'!$R$1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Sheet1'!$R$2:$R$600</c:f>
              <c:numCache/>
            </c:numRef>
          </c:val>
        </c:ser>
        <c:ser>
          <c:idx val="2"/>
          <c:order val="2"/>
          <c:tx>
            <c:strRef>
              <c:f>'Copy of Sheet1'!$S$1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Sheet1'!$S$2:$S$600</c:f>
              <c:numCache/>
            </c:numRef>
          </c:val>
        </c:ser>
        <c:ser>
          <c:idx val="3"/>
          <c:order val="3"/>
          <c:tx>
            <c:strRef>
              <c:f>'Copy of Sheet1'!$T$1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Sheet1'!$T$2:$T$600</c:f>
              <c:numCache/>
            </c:numRef>
          </c:val>
        </c:ser>
        <c:ser>
          <c:idx val="4"/>
          <c:order val="4"/>
          <c:tx>
            <c:strRef>
              <c:f>'Copy of Sheet1'!$U$1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Sheet1'!$A$2:$A$600</c:f>
            </c:strRef>
          </c:cat>
          <c:val>
            <c:numRef>
              <c:f>'Copy of Sheet1'!$U$2:$U$600</c:f>
              <c:numCache/>
            </c:numRef>
          </c:val>
        </c:ser>
        <c:overlap val="100"/>
        <c:axId val="1484398923"/>
        <c:axId val="1502987558"/>
      </c:barChart>
      <c:catAx>
        <c:axId val="1484398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2987558"/>
      </c:catAx>
      <c:valAx>
        <c:axId val="15029875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398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Daily Count of locally transmitted (bar) and imported (line) COVID-19 cases in Singapore for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'Copy of Sheet1'!$A$346:$A$600</c:f>
            </c:strRef>
          </c:cat>
          <c:val>
            <c:numRef>
              <c:f>'Copy of Sheet1'!$N$346:$N$600</c:f>
              <c:numCache/>
            </c:numRef>
          </c:val>
        </c:ser>
        <c:axId val="1400260904"/>
        <c:axId val="1000094173"/>
      </c:barChart>
      <c:lineChart>
        <c:varyColors val="0"/>
        <c:ser>
          <c:idx val="1"/>
          <c:order val="1"/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'Copy of Sheet1'!$A$346:$A$600</c:f>
            </c:strRef>
          </c:cat>
          <c:val>
            <c:numRef>
              <c:f>'Copy of Sheet1'!$M$346:$M$600</c:f>
              <c:numCache/>
            </c:numRef>
          </c:val>
          <c:smooth val="0"/>
        </c:ser>
        <c:axId val="1400260904"/>
        <c:axId val="1000094173"/>
      </c:lineChart>
      <c:catAx>
        <c:axId val="140026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0094173"/>
      </c:catAx>
      <c:valAx>
        <c:axId val="1000094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260904"/>
      </c:valAx>
    </c:plotArea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7"/>
          </c:dPt>
          <c:cat>
            <c:strRef>
              <c:f>'Copy of Sheet1'!$A$436:$A$700</c:f>
            </c:strRef>
          </c:cat>
          <c:val>
            <c:numRef>
              <c:f>'Copy of Sheet1'!$V$436:$V$700</c:f>
              <c:numCache/>
            </c:numRef>
          </c:val>
        </c:ser>
        <c:ser>
          <c:idx val="1"/>
          <c:order val="1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29"/>
          </c:dPt>
          <c:cat>
            <c:strRef>
              <c:f>'Copy of Sheet1'!$A$436:$A$700</c:f>
            </c:strRef>
          </c:cat>
          <c:val>
            <c:numRef>
              <c:f>'Copy of Sheet1'!$W$436:$W$700</c:f>
              <c:numCache/>
            </c:numRef>
          </c:val>
        </c:ser>
        <c:overlap val="100"/>
        <c:axId val="536460655"/>
        <c:axId val="1883788066"/>
      </c:barChart>
      <c:catAx>
        <c:axId val="53646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788066"/>
      </c:catAx>
      <c:valAx>
        <c:axId val="1883788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46065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Relationship Id="rId8" Type="http://schemas.openxmlformats.org/officeDocument/2006/relationships/chart" Target="../charts/chart1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Relationship Id="rId6" Type="http://schemas.openxmlformats.org/officeDocument/2006/relationships/chart" Target="../charts/chart23.xml"/><Relationship Id="rId7" Type="http://schemas.openxmlformats.org/officeDocument/2006/relationships/chart" Target="../charts/chart24.xml"/><Relationship Id="rId8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590550</xdr:colOff>
      <xdr:row>1</xdr:row>
      <xdr:rowOff>114300</xdr:rowOff>
    </xdr:from>
    <xdr:ext cx="11811000" cy="4381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36</xdr:col>
      <xdr:colOff>600075</xdr:colOff>
      <xdr:row>23</xdr:row>
      <xdr:rowOff>152400</xdr:rowOff>
    </xdr:from>
    <xdr:ext cx="11811000" cy="3657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36</xdr:col>
      <xdr:colOff>609600</xdr:colOff>
      <xdr:row>61</xdr:row>
      <xdr:rowOff>9525</xdr:rowOff>
    </xdr:from>
    <xdr:ext cx="11791950" cy="3657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36</xdr:col>
      <xdr:colOff>590550</xdr:colOff>
      <xdr:row>42</xdr:row>
      <xdr:rowOff>76200</xdr:rowOff>
    </xdr:from>
    <xdr:ext cx="11811000" cy="3657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36</xdr:col>
      <xdr:colOff>590550</xdr:colOff>
      <xdr:row>79</xdr:row>
      <xdr:rowOff>133350</xdr:rowOff>
    </xdr:from>
    <xdr:ext cx="11811000" cy="3657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36</xdr:col>
      <xdr:colOff>600075</xdr:colOff>
      <xdr:row>98</xdr:row>
      <xdr:rowOff>57150</xdr:rowOff>
    </xdr:from>
    <xdr:ext cx="11811000" cy="36576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36</xdr:col>
      <xdr:colOff>590550</xdr:colOff>
      <xdr:row>138</xdr:row>
      <xdr:rowOff>38100</xdr:rowOff>
    </xdr:from>
    <xdr:ext cx="11811000" cy="36576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36</xdr:col>
      <xdr:colOff>590550</xdr:colOff>
      <xdr:row>157</xdr:row>
      <xdr:rowOff>76200</xdr:rowOff>
    </xdr:from>
    <xdr:ext cx="11811000" cy="36576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36</xdr:col>
      <xdr:colOff>600075</xdr:colOff>
      <xdr:row>177</xdr:row>
      <xdr:rowOff>19050</xdr:rowOff>
    </xdr:from>
    <xdr:ext cx="11811000" cy="36576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590550</xdr:colOff>
      <xdr:row>1</xdr:row>
      <xdr:rowOff>114300</xdr:rowOff>
    </xdr:from>
    <xdr:ext cx="11811000" cy="43815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600075</xdr:colOff>
      <xdr:row>23</xdr:row>
      <xdr:rowOff>152400</xdr:rowOff>
    </xdr:from>
    <xdr:ext cx="11811000" cy="36576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24</xdr:col>
      <xdr:colOff>609600</xdr:colOff>
      <xdr:row>61</xdr:row>
      <xdr:rowOff>9525</xdr:rowOff>
    </xdr:from>
    <xdr:ext cx="11791950" cy="36576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24</xdr:col>
      <xdr:colOff>590550</xdr:colOff>
      <xdr:row>42</xdr:row>
      <xdr:rowOff>76200</xdr:rowOff>
    </xdr:from>
    <xdr:ext cx="11811000" cy="36576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24</xdr:col>
      <xdr:colOff>590550</xdr:colOff>
      <xdr:row>79</xdr:row>
      <xdr:rowOff>133350</xdr:rowOff>
    </xdr:from>
    <xdr:ext cx="11811000" cy="36576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24</xdr:col>
      <xdr:colOff>600075</xdr:colOff>
      <xdr:row>98</xdr:row>
      <xdr:rowOff>57150</xdr:rowOff>
    </xdr:from>
    <xdr:ext cx="11811000" cy="36576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24</xdr:col>
      <xdr:colOff>590550</xdr:colOff>
      <xdr:row>119</xdr:row>
      <xdr:rowOff>76200</xdr:rowOff>
    </xdr:from>
    <xdr:ext cx="11811000" cy="36576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24</xdr:col>
      <xdr:colOff>590550</xdr:colOff>
      <xdr:row>138</xdr:row>
      <xdr:rowOff>38100</xdr:rowOff>
    </xdr:from>
    <xdr:ext cx="11811000" cy="365760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590550</xdr:colOff>
      <xdr:row>1</xdr:row>
      <xdr:rowOff>114300</xdr:rowOff>
    </xdr:from>
    <xdr:ext cx="11811000" cy="438150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600075</xdr:colOff>
      <xdr:row>23</xdr:row>
      <xdr:rowOff>152400</xdr:rowOff>
    </xdr:from>
    <xdr:ext cx="11811000" cy="365760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24</xdr:col>
      <xdr:colOff>609600</xdr:colOff>
      <xdr:row>61</xdr:row>
      <xdr:rowOff>9525</xdr:rowOff>
    </xdr:from>
    <xdr:ext cx="11791950" cy="365760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24</xdr:col>
      <xdr:colOff>590550</xdr:colOff>
      <xdr:row>42</xdr:row>
      <xdr:rowOff>76200</xdr:rowOff>
    </xdr:from>
    <xdr:ext cx="11811000" cy="365760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24</xdr:col>
      <xdr:colOff>590550</xdr:colOff>
      <xdr:row>79</xdr:row>
      <xdr:rowOff>133350</xdr:rowOff>
    </xdr:from>
    <xdr:ext cx="11811000" cy="365760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24</xdr:col>
      <xdr:colOff>600075</xdr:colOff>
      <xdr:row>98</xdr:row>
      <xdr:rowOff>57150</xdr:rowOff>
    </xdr:from>
    <xdr:ext cx="11811000" cy="3657600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24</xdr:col>
      <xdr:colOff>590550</xdr:colOff>
      <xdr:row>119</xdr:row>
      <xdr:rowOff>76200</xdr:rowOff>
    </xdr:from>
    <xdr:ext cx="11811000" cy="3657600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24</xdr:col>
      <xdr:colOff>590550</xdr:colOff>
      <xdr:row>138</xdr:row>
      <xdr:rowOff>38100</xdr:rowOff>
    </xdr:from>
    <xdr:ext cx="11811000" cy="3657600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43"/>
    <col customWidth="1" min="2" max="2" width="11.14"/>
    <col customWidth="1" min="3" max="3" width="10.0"/>
    <col customWidth="1" min="4" max="4" width="10.86"/>
    <col customWidth="1" min="5" max="5" width="11.29"/>
    <col customWidth="1" min="6" max="8" width="11.57"/>
    <col customWidth="1" min="9" max="9" width="11.43"/>
    <col customWidth="1" min="10" max="11" width="10.43"/>
    <col customWidth="1" min="12" max="12" width="10.14"/>
    <col customWidth="1" min="13" max="13" width="10.43"/>
    <col customWidth="1" min="14" max="14" width="12.86"/>
    <col customWidth="1" min="15" max="17" width="13.0"/>
    <col customWidth="1" min="18" max="23" width="11.57"/>
    <col customWidth="1" min="24" max="24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2">
        <v>1.0</v>
      </c>
      <c r="C2" s="2" t="s">
        <v>37</v>
      </c>
      <c r="D2" s="2">
        <v>1.0</v>
      </c>
      <c r="E2" s="2">
        <v>0.0</v>
      </c>
      <c r="F2" s="2">
        <v>0.0</v>
      </c>
      <c r="G2" s="2">
        <v>0.0</v>
      </c>
      <c r="H2" s="2">
        <v>0.0</v>
      </c>
      <c r="I2" s="4">
        <v>1.0</v>
      </c>
      <c r="J2" s="2">
        <v>0.0</v>
      </c>
      <c r="K2" s="2">
        <v>0.0</v>
      </c>
      <c r="L2" s="2">
        <v>0.0</v>
      </c>
      <c r="M2" s="4">
        <v>1.0</v>
      </c>
      <c r="N2" s="4">
        <v>0.0</v>
      </c>
      <c r="O2" s="2" t="s">
        <v>37</v>
      </c>
      <c r="P2" s="2" t="s">
        <v>37</v>
      </c>
      <c r="Q2" s="2">
        <v>0.0</v>
      </c>
      <c r="R2" s="2" t="s">
        <v>37</v>
      </c>
      <c r="S2" s="2" t="s">
        <v>37</v>
      </c>
      <c r="T2" s="2" t="s">
        <v>37</v>
      </c>
      <c r="U2" s="2" t="s">
        <v>37</v>
      </c>
      <c r="V2" s="2"/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5"/>
      <c r="AD2" s="5"/>
      <c r="AE2" s="5"/>
      <c r="AF2" s="5"/>
    </row>
    <row r="3">
      <c r="A3" s="3" t="s">
        <v>38</v>
      </c>
      <c r="B3" s="2">
        <v>2.0</v>
      </c>
      <c r="C3" s="2" t="s">
        <v>37</v>
      </c>
      <c r="D3" s="2">
        <v>3.0</v>
      </c>
      <c r="E3" s="2">
        <v>0.0</v>
      </c>
      <c r="F3" s="2">
        <v>0.0</v>
      </c>
      <c r="G3" s="2">
        <v>0.0</v>
      </c>
      <c r="H3" s="2">
        <v>0.0</v>
      </c>
      <c r="I3" s="4">
        <v>3.0</v>
      </c>
      <c r="J3" s="2">
        <v>0.0</v>
      </c>
      <c r="K3" s="4">
        <v>0.0</v>
      </c>
      <c r="L3" s="2">
        <v>0.0</v>
      </c>
      <c r="M3" s="4">
        <v>2.0</v>
      </c>
      <c r="N3" s="4">
        <v>0.0</v>
      </c>
      <c r="O3" s="2" t="s">
        <v>37</v>
      </c>
      <c r="P3" s="2" t="s">
        <v>37</v>
      </c>
      <c r="Q3" s="2">
        <v>0.0</v>
      </c>
      <c r="R3" s="2" t="s">
        <v>37</v>
      </c>
      <c r="S3" s="2" t="s">
        <v>37</v>
      </c>
      <c r="T3" s="2" t="s">
        <v>37</v>
      </c>
      <c r="U3" s="2" t="s">
        <v>37</v>
      </c>
      <c r="V3" s="2"/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5"/>
      <c r="AD3" s="5"/>
      <c r="AE3" s="5"/>
      <c r="AF3" s="5"/>
    </row>
    <row r="4">
      <c r="A4" s="3" t="s">
        <v>39</v>
      </c>
      <c r="B4" s="2">
        <v>1.0</v>
      </c>
      <c r="C4" s="2" t="s">
        <v>37</v>
      </c>
      <c r="D4" s="2">
        <v>4.0</v>
      </c>
      <c r="E4" s="2">
        <v>0.0</v>
      </c>
      <c r="F4" s="2">
        <v>0.0</v>
      </c>
      <c r="G4" s="2">
        <v>0.0</v>
      </c>
      <c r="H4" s="2">
        <v>0.0</v>
      </c>
      <c r="I4" s="4">
        <v>4.0</v>
      </c>
      <c r="J4" s="2">
        <v>0.0</v>
      </c>
      <c r="K4" s="4">
        <v>0.0</v>
      </c>
      <c r="L4" s="2">
        <v>0.0</v>
      </c>
      <c r="M4" s="4">
        <v>1.0</v>
      </c>
      <c r="N4" s="4">
        <v>0.0</v>
      </c>
      <c r="O4" s="2" t="s">
        <v>37</v>
      </c>
      <c r="P4" s="2" t="s">
        <v>37</v>
      </c>
      <c r="Q4" s="2">
        <v>0.0</v>
      </c>
      <c r="R4" s="2" t="s">
        <v>37</v>
      </c>
      <c r="S4" s="2" t="s">
        <v>37</v>
      </c>
      <c r="T4" s="2" t="s">
        <v>37</v>
      </c>
      <c r="U4" s="2" t="s">
        <v>37</v>
      </c>
      <c r="V4" s="2"/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5"/>
      <c r="AD4" s="5"/>
      <c r="AE4" s="5"/>
      <c r="AF4" s="5"/>
    </row>
    <row r="5">
      <c r="A5" s="3" t="s">
        <v>40</v>
      </c>
      <c r="B5" s="2">
        <v>0.0</v>
      </c>
      <c r="C5" s="2" t="s">
        <v>37</v>
      </c>
      <c r="D5" s="2">
        <v>4.0</v>
      </c>
      <c r="E5" s="2">
        <v>0.0</v>
      </c>
      <c r="F5" s="2">
        <v>0.0</v>
      </c>
      <c r="G5" s="2">
        <v>0.0</v>
      </c>
      <c r="H5" s="2">
        <v>0.0</v>
      </c>
      <c r="I5" s="4">
        <v>4.0</v>
      </c>
      <c r="J5" s="2">
        <v>0.0</v>
      </c>
      <c r="K5" s="4">
        <v>0.0</v>
      </c>
      <c r="L5" s="2">
        <v>0.0</v>
      </c>
      <c r="M5" s="4">
        <v>0.0</v>
      </c>
      <c r="N5" s="4">
        <v>0.0</v>
      </c>
      <c r="O5" s="2" t="s">
        <v>37</v>
      </c>
      <c r="P5" s="2" t="s">
        <v>37</v>
      </c>
      <c r="Q5" s="2">
        <v>0.0</v>
      </c>
      <c r="R5" s="2" t="s">
        <v>37</v>
      </c>
      <c r="S5" s="2" t="s">
        <v>37</v>
      </c>
      <c r="T5" s="2" t="s">
        <v>37</v>
      </c>
      <c r="U5" s="2" t="s">
        <v>37</v>
      </c>
      <c r="V5" s="2"/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5"/>
      <c r="AD5" s="5"/>
      <c r="AE5" s="5"/>
      <c r="AF5" s="5"/>
    </row>
    <row r="6">
      <c r="A6" s="3" t="s">
        <v>41</v>
      </c>
      <c r="B6" s="2">
        <v>1.0</v>
      </c>
      <c r="C6" s="2" t="s">
        <v>37</v>
      </c>
      <c r="D6" s="2">
        <v>5.0</v>
      </c>
      <c r="E6" s="2">
        <v>0.0</v>
      </c>
      <c r="F6" s="2">
        <v>0.0</v>
      </c>
      <c r="G6" s="2">
        <v>0.0</v>
      </c>
      <c r="H6" s="2">
        <v>0.0</v>
      </c>
      <c r="I6" s="4">
        <v>5.0</v>
      </c>
      <c r="J6" s="2">
        <v>0.0</v>
      </c>
      <c r="K6" s="4">
        <v>0.0</v>
      </c>
      <c r="L6" s="2">
        <v>0.0</v>
      </c>
      <c r="M6" s="4">
        <v>1.0</v>
      </c>
      <c r="N6" s="4">
        <v>0.0</v>
      </c>
      <c r="O6" s="2" t="s">
        <v>37</v>
      </c>
      <c r="P6" s="2" t="s">
        <v>37</v>
      </c>
      <c r="Q6" s="2">
        <v>0.0</v>
      </c>
      <c r="R6" s="2" t="s">
        <v>37</v>
      </c>
      <c r="S6" s="2" t="s">
        <v>37</v>
      </c>
      <c r="T6" s="2" t="s">
        <v>37</v>
      </c>
      <c r="U6" s="2" t="s">
        <v>37</v>
      </c>
      <c r="V6" s="2"/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5"/>
      <c r="AD6" s="5"/>
      <c r="AE6" s="5"/>
      <c r="AF6" s="5"/>
    </row>
    <row r="7">
      <c r="A7" s="3" t="s">
        <v>42</v>
      </c>
      <c r="B7" s="2">
        <v>2.0</v>
      </c>
      <c r="C7" s="2" t="s">
        <v>37</v>
      </c>
      <c r="D7" s="2">
        <v>7.0</v>
      </c>
      <c r="E7" s="2">
        <v>0.0</v>
      </c>
      <c r="F7" s="2">
        <v>0.0</v>
      </c>
      <c r="G7" s="2">
        <v>0.0</v>
      </c>
      <c r="H7" s="2">
        <v>0.0</v>
      </c>
      <c r="I7" s="4">
        <v>7.0</v>
      </c>
      <c r="J7" s="2">
        <v>0.0</v>
      </c>
      <c r="K7" s="4">
        <v>0.0</v>
      </c>
      <c r="L7" s="2">
        <v>0.0</v>
      </c>
      <c r="M7" s="4">
        <v>2.0</v>
      </c>
      <c r="N7" s="4">
        <v>0.0</v>
      </c>
      <c r="O7" s="2" t="s">
        <v>37</v>
      </c>
      <c r="P7" s="2" t="s">
        <v>37</v>
      </c>
      <c r="Q7" s="2">
        <v>0.0</v>
      </c>
      <c r="R7" s="2" t="s">
        <v>37</v>
      </c>
      <c r="S7" s="2" t="s">
        <v>37</v>
      </c>
      <c r="T7" s="2" t="s">
        <v>37</v>
      </c>
      <c r="U7" s="2" t="s">
        <v>37</v>
      </c>
      <c r="V7" s="2"/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5"/>
      <c r="AD7" s="5"/>
      <c r="AE7" s="5"/>
      <c r="AF7" s="5"/>
    </row>
    <row r="8">
      <c r="A8" s="3" t="s">
        <v>43</v>
      </c>
      <c r="B8" s="2">
        <v>3.0</v>
      </c>
      <c r="C8" s="2" t="s">
        <v>37</v>
      </c>
      <c r="D8" s="2">
        <v>10.0</v>
      </c>
      <c r="E8" s="2">
        <v>0.0</v>
      </c>
      <c r="F8" s="2">
        <v>0.0</v>
      </c>
      <c r="G8" s="2">
        <v>0.0</v>
      </c>
      <c r="H8" s="2">
        <v>0.0</v>
      </c>
      <c r="I8" s="4">
        <v>10.0</v>
      </c>
      <c r="J8" s="2">
        <v>0.0</v>
      </c>
      <c r="K8" s="4">
        <v>0.0</v>
      </c>
      <c r="L8" s="2">
        <v>0.0</v>
      </c>
      <c r="M8" s="4">
        <v>3.0</v>
      </c>
      <c r="N8" s="4">
        <v>0.0</v>
      </c>
      <c r="O8" s="2" t="s">
        <v>37</v>
      </c>
      <c r="P8" s="2" t="s">
        <v>37</v>
      </c>
      <c r="Q8" s="2">
        <v>0.0</v>
      </c>
      <c r="R8" s="2" t="s">
        <v>37</v>
      </c>
      <c r="S8" s="2" t="s">
        <v>37</v>
      </c>
      <c r="T8" s="2" t="s">
        <v>37</v>
      </c>
      <c r="U8" s="2" t="s">
        <v>37</v>
      </c>
      <c r="V8" s="2"/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5"/>
      <c r="AD8" s="5"/>
      <c r="AE8" s="5"/>
      <c r="AF8" s="5"/>
    </row>
    <row r="9">
      <c r="A9" s="3" t="s">
        <v>44</v>
      </c>
      <c r="B9" s="2">
        <v>3.0</v>
      </c>
      <c r="C9" s="2" t="s">
        <v>37</v>
      </c>
      <c r="D9" s="2">
        <v>13.0</v>
      </c>
      <c r="E9" s="2">
        <v>0.0</v>
      </c>
      <c r="F9" s="2">
        <v>0.0</v>
      </c>
      <c r="G9" s="2">
        <v>0.0</v>
      </c>
      <c r="H9" s="2">
        <v>0.0</v>
      </c>
      <c r="I9" s="4">
        <v>13.0</v>
      </c>
      <c r="J9" s="2">
        <v>0.0</v>
      </c>
      <c r="K9" s="4">
        <v>0.0</v>
      </c>
      <c r="L9" s="2">
        <v>0.0</v>
      </c>
      <c r="M9" s="4">
        <v>3.0</v>
      </c>
      <c r="N9" s="4">
        <v>0.0</v>
      </c>
      <c r="O9" s="2" t="s">
        <v>37</v>
      </c>
      <c r="P9" s="2" t="s">
        <v>37</v>
      </c>
      <c r="Q9" s="2">
        <v>0.0</v>
      </c>
      <c r="R9" s="2" t="s">
        <v>37</v>
      </c>
      <c r="S9" s="2" t="s">
        <v>37</v>
      </c>
      <c r="T9" s="2" t="s">
        <v>37</v>
      </c>
      <c r="U9" s="2" t="s">
        <v>37</v>
      </c>
      <c r="V9" s="2"/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5"/>
      <c r="AD9" s="5"/>
      <c r="AE9" s="5"/>
      <c r="AF9" s="5"/>
    </row>
    <row r="10">
      <c r="A10" s="3" t="s">
        <v>45</v>
      </c>
      <c r="B10" s="2">
        <v>3.0</v>
      </c>
      <c r="C10" s="2" t="s">
        <v>37</v>
      </c>
      <c r="D10" s="2">
        <v>16.0</v>
      </c>
      <c r="E10" s="2">
        <v>0.0</v>
      </c>
      <c r="F10" s="2">
        <v>0.0</v>
      </c>
      <c r="G10" s="2">
        <v>0.0</v>
      </c>
      <c r="H10" s="2">
        <v>0.0</v>
      </c>
      <c r="I10" s="4">
        <v>16.0</v>
      </c>
      <c r="J10" s="2">
        <v>0.0</v>
      </c>
      <c r="K10" s="4">
        <v>0.0</v>
      </c>
      <c r="L10" s="2">
        <v>0.0</v>
      </c>
      <c r="M10" s="4">
        <v>3.0</v>
      </c>
      <c r="N10" s="4">
        <v>0.0</v>
      </c>
      <c r="O10" s="2" t="s">
        <v>37</v>
      </c>
      <c r="P10" s="2" t="s">
        <v>37</v>
      </c>
      <c r="Q10" s="2">
        <v>0.0</v>
      </c>
      <c r="R10" s="2" t="s">
        <v>37</v>
      </c>
      <c r="S10" s="2" t="s">
        <v>37</v>
      </c>
      <c r="T10" s="2" t="s">
        <v>37</v>
      </c>
      <c r="U10" s="2" t="s">
        <v>37</v>
      </c>
      <c r="V10" s="2"/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5"/>
      <c r="AD10" s="5"/>
      <c r="AE10" s="5"/>
      <c r="AF10" s="5"/>
    </row>
    <row r="11">
      <c r="A11" s="3" t="s">
        <v>46</v>
      </c>
      <c r="B11" s="2">
        <v>2.0</v>
      </c>
      <c r="C11" s="2" t="s">
        <v>37</v>
      </c>
      <c r="D11" s="2">
        <v>18.0</v>
      </c>
      <c r="E11" s="2">
        <v>0.0</v>
      </c>
      <c r="F11" s="2">
        <v>0.0</v>
      </c>
      <c r="G11" s="2">
        <v>0.0</v>
      </c>
      <c r="H11" s="2">
        <v>0.0</v>
      </c>
      <c r="I11" s="4">
        <v>18.0</v>
      </c>
      <c r="J11" s="2">
        <v>0.0</v>
      </c>
      <c r="K11" s="4">
        <v>0.0</v>
      </c>
      <c r="L11" s="2">
        <v>0.0</v>
      </c>
      <c r="M11" s="4">
        <v>2.0</v>
      </c>
      <c r="N11" s="4">
        <v>0.0</v>
      </c>
      <c r="O11" s="2" t="s">
        <v>37</v>
      </c>
      <c r="P11" s="2" t="s">
        <v>37</v>
      </c>
      <c r="Q11" s="2">
        <v>0.0</v>
      </c>
      <c r="R11" s="2" t="s">
        <v>37</v>
      </c>
      <c r="S11" s="2" t="s">
        <v>37</v>
      </c>
      <c r="T11" s="2" t="s">
        <v>37</v>
      </c>
      <c r="U11" s="2" t="s">
        <v>37</v>
      </c>
      <c r="V11" s="2"/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5"/>
      <c r="AD11" s="5"/>
      <c r="AE11" s="5"/>
      <c r="AF11" s="5"/>
    </row>
    <row r="12">
      <c r="A12" s="3" t="s">
        <v>47</v>
      </c>
      <c r="B12" s="2">
        <v>0.0</v>
      </c>
      <c r="C12" s="2" t="s">
        <v>37</v>
      </c>
      <c r="D12" s="2">
        <v>18.0</v>
      </c>
      <c r="E12" s="2">
        <v>0.0</v>
      </c>
      <c r="F12" s="2">
        <v>0.0</v>
      </c>
      <c r="G12" s="2">
        <v>0.0</v>
      </c>
      <c r="H12" s="2">
        <v>0.0</v>
      </c>
      <c r="I12" s="4">
        <v>18.0</v>
      </c>
      <c r="J12" s="2">
        <v>0.0</v>
      </c>
      <c r="K12" s="4">
        <v>0.0</v>
      </c>
      <c r="L12" s="2">
        <v>0.0</v>
      </c>
      <c r="M12" s="4">
        <v>0.0</v>
      </c>
      <c r="N12" s="4">
        <v>0.0</v>
      </c>
      <c r="O12" s="2" t="s">
        <v>37</v>
      </c>
      <c r="P12" s="2" t="s">
        <v>37</v>
      </c>
      <c r="Q12" s="2">
        <v>0.0</v>
      </c>
      <c r="R12" s="2" t="s">
        <v>37</v>
      </c>
      <c r="S12" s="2" t="s">
        <v>37</v>
      </c>
      <c r="T12" s="2" t="s">
        <v>37</v>
      </c>
      <c r="U12" s="2" t="s">
        <v>37</v>
      </c>
      <c r="V12" s="2"/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5"/>
      <c r="AD12" s="5"/>
      <c r="AE12" s="5"/>
      <c r="AF12" s="5"/>
    </row>
    <row r="13">
      <c r="A13" s="3" t="s">
        <v>48</v>
      </c>
      <c r="B13" s="2">
        <v>0.0</v>
      </c>
      <c r="C13" s="2" t="s">
        <v>37</v>
      </c>
      <c r="D13" s="2">
        <v>18.0</v>
      </c>
      <c r="E13" s="2">
        <v>0.0</v>
      </c>
      <c r="F13" s="2">
        <v>0.0</v>
      </c>
      <c r="G13" s="2">
        <v>0.0</v>
      </c>
      <c r="H13" s="2">
        <v>0.0</v>
      </c>
      <c r="I13" s="4">
        <v>18.0</v>
      </c>
      <c r="J13" s="2">
        <v>0.0</v>
      </c>
      <c r="K13" s="4">
        <v>0.0</v>
      </c>
      <c r="L13" s="2">
        <v>0.0</v>
      </c>
      <c r="M13" s="4">
        <v>0.0</v>
      </c>
      <c r="N13" s="4">
        <v>0.0</v>
      </c>
      <c r="O13" s="2" t="s">
        <v>37</v>
      </c>
      <c r="P13" s="2" t="s">
        <v>37</v>
      </c>
      <c r="Q13" s="2">
        <v>0.0</v>
      </c>
      <c r="R13" s="2" t="s">
        <v>37</v>
      </c>
      <c r="S13" s="2" t="s">
        <v>37</v>
      </c>
      <c r="T13" s="2" t="s">
        <v>37</v>
      </c>
      <c r="U13" s="2" t="s">
        <v>37</v>
      </c>
      <c r="V13" s="2"/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5"/>
      <c r="AD13" s="5"/>
      <c r="AE13" s="5"/>
      <c r="AF13" s="5"/>
    </row>
    <row r="14">
      <c r="A14" s="3" t="s">
        <v>49</v>
      </c>
      <c r="B14" s="2">
        <v>6.0</v>
      </c>
      <c r="C14" s="2" t="s">
        <v>37</v>
      </c>
      <c r="D14" s="2">
        <v>24.0</v>
      </c>
      <c r="E14" s="2">
        <v>1.0</v>
      </c>
      <c r="F14" s="2">
        <v>0.0</v>
      </c>
      <c r="G14" s="2">
        <v>1.0</v>
      </c>
      <c r="H14" s="2">
        <v>0.0</v>
      </c>
      <c r="I14" s="4">
        <v>23.0</v>
      </c>
      <c r="J14" s="2">
        <v>0.0</v>
      </c>
      <c r="K14" s="4">
        <v>0.0</v>
      </c>
      <c r="L14" s="2">
        <v>0.0</v>
      </c>
      <c r="M14" s="2">
        <v>2.0</v>
      </c>
      <c r="N14" s="4">
        <v>4.0</v>
      </c>
      <c r="O14" s="2" t="s">
        <v>37</v>
      </c>
      <c r="P14" s="2" t="s">
        <v>37</v>
      </c>
      <c r="Q14" s="2">
        <v>0.0</v>
      </c>
      <c r="R14" s="2" t="s">
        <v>37</v>
      </c>
      <c r="S14" s="2" t="s">
        <v>37</v>
      </c>
      <c r="T14" s="2" t="s">
        <v>37</v>
      </c>
      <c r="U14" s="2" t="s">
        <v>37</v>
      </c>
      <c r="V14" s="2"/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5"/>
      <c r="AD14" s="5"/>
      <c r="AE14" s="5"/>
      <c r="AF14" s="5"/>
    </row>
    <row r="15">
      <c r="A15" s="3" t="s">
        <v>50</v>
      </c>
      <c r="B15" s="2">
        <v>4.0</v>
      </c>
      <c r="C15" s="2" t="s">
        <v>37</v>
      </c>
      <c r="D15" s="2">
        <v>28.0</v>
      </c>
      <c r="E15" s="2">
        <v>0.0</v>
      </c>
      <c r="F15" s="2">
        <v>0.0</v>
      </c>
      <c r="G15" s="2">
        <v>1.0</v>
      </c>
      <c r="H15" s="2">
        <v>0.0</v>
      </c>
      <c r="I15" s="4">
        <v>27.0</v>
      </c>
      <c r="J15" s="2">
        <v>0.0</v>
      </c>
      <c r="K15" s="4">
        <v>0.0</v>
      </c>
      <c r="L15" s="2">
        <v>0.0</v>
      </c>
      <c r="M15" s="2">
        <v>1.0</v>
      </c>
      <c r="N15" s="4">
        <v>3.0</v>
      </c>
      <c r="O15" s="2" t="s">
        <v>37</v>
      </c>
      <c r="P15" s="2" t="s">
        <v>37</v>
      </c>
      <c r="Q15" s="2">
        <v>0.0</v>
      </c>
      <c r="R15" s="2" t="s">
        <v>37</v>
      </c>
      <c r="S15" s="2" t="s">
        <v>37</v>
      </c>
      <c r="T15" s="2" t="s">
        <v>37</v>
      </c>
      <c r="U15" s="2" t="s">
        <v>37</v>
      </c>
      <c r="V15" s="2"/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5"/>
      <c r="AD15" s="5"/>
      <c r="AE15" s="5"/>
      <c r="AF15" s="5"/>
    </row>
    <row r="16">
      <c r="A16" s="3" t="s">
        <v>51</v>
      </c>
      <c r="B16" s="2">
        <v>2.0</v>
      </c>
      <c r="C16" s="2" t="s">
        <v>37</v>
      </c>
      <c r="D16" s="2">
        <v>30.0</v>
      </c>
      <c r="E16" s="2">
        <v>0.0</v>
      </c>
      <c r="F16" s="2">
        <v>0.0</v>
      </c>
      <c r="G16" s="2">
        <v>1.0</v>
      </c>
      <c r="H16" s="2">
        <v>0.0</v>
      </c>
      <c r="I16" s="4">
        <v>29.0</v>
      </c>
      <c r="J16" s="2">
        <v>0.0</v>
      </c>
      <c r="K16" s="4">
        <v>0.0</v>
      </c>
      <c r="L16" s="2">
        <v>0.0</v>
      </c>
      <c r="M16" s="2">
        <v>0.0</v>
      </c>
      <c r="N16" s="4">
        <v>2.0</v>
      </c>
      <c r="O16" s="2" t="s">
        <v>37</v>
      </c>
      <c r="P16" s="2" t="s">
        <v>37</v>
      </c>
      <c r="Q16" s="2">
        <v>1.0</v>
      </c>
      <c r="R16" s="2" t="s">
        <v>37</v>
      </c>
      <c r="S16" s="2" t="s">
        <v>37</v>
      </c>
      <c r="T16" s="2" t="s">
        <v>37</v>
      </c>
      <c r="U16" s="2" t="s">
        <v>37</v>
      </c>
      <c r="V16" s="2"/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5"/>
      <c r="AD16" s="5"/>
      <c r="AE16" s="5"/>
      <c r="AF16" s="5"/>
    </row>
    <row r="17">
      <c r="A17" s="3" t="s">
        <v>52</v>
      </c>
      <c r="B17" s="2">
        <v>3.0</v>
      </c>
      <c r="C17" s="2" t="s">
        <v>37</v>
      </c>
      <c r="D17" s="2">
        <v>33.0</v>
      </c>
      <c r="E17" s="2">
        <v>1.0</v>
      </c>
      <c r="F17" s="2">
        <v>0.0</v>
      </c>
      <c r="G17" s="2">
        <v>2.0</v>
      </c>
      <c r="H17" s="2">
        <v>0.0</v>
      </c>
      <c r="I17" s="4">
        <v>31.0</v>
      </c>
      <c r="J17" s="2">
        <v>0.0</v>
      </c>
      <c r="K17" s="4">
        <v>0.0</v>
      </c>
      <c r="L17" s="2">
        <v>0.0</v>
      </c>
      <c r="M17" s="2">
        <v>0.0</v>
      </c>
      <c r="N17" s="4">
        <v>3.0</v>
      </c>
      <c r="O17" s="2" t="s">
        <v>37</v>
      </c>
      <c r="P17" s="2" t="s">
        <v>37</v>
      </c>
      <c r="Q17" s="2">
        <v>2.0</v>
      </c>
      <c r="R17" s="2" t="s">
        <v>37</v>
      </c>
      <c r="S17" s="2" t="s">
        <v>37</v>
      </c>
      <c r="T17" s="2" t="s">
        <v>37</v>
      </c>
      <c r="U17" s="2" t="s">
        <v>37</v>
      </c>
      <c r="V17" s="2"/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5"/>
      <c r="AD17" s="5"/>
      <c r="AE17" s="5"/>
      <c r="AF17" s="5"/>
    </row>
    <row r="18">
      <c r="A18" s="3" t="s">
        <v>53</v>
      </c>
      <c r="B18" s="2">
        <v>7.0</v>
      </c>
      <c r="C18" s="2" t="s">
        <v>37</v>
      </c>
      <c r="D18" s="2">
        <v>40.0</v>
      </c>
      <c r="E18" s="2">
        <v>0.0</v>
      </c>
      <c r="F18" s="2">
        <v>0.0</v>
      </c>
      <c r="G18" s="2">
        <v>2.0</v>
      </c>
      <c r="H18" s="2">
        <v>0.0</v>
      </c>
      <c r="I18" s="4">
        <v>38.0</v>
      </c>
      <c r="J18" s="2">
        <v>0.0</v>
      </c>
      <c r="K18" s="4">
        <v>0.0</v>
      </c>
      <c r="L18" s="2">
        <v>0.0</v>
      </c>
      <c r="M18" s="2">
        <v>0.0</v>
      </c>
      <c r="N18" s="4">
        <v>7.0</v>
      </c>
      <c r="O18" s="2" t="s">
        <v>37</v>
      </c>
      <c r="P18" s="2" t="s">
        <v>37</v>
      </c>
      <c r="Q18" s="2">
        <v>4.0</v>
      </c>
      <c r="R18" s="2" t="s">
        <v>37</v>
      </c>
      <c r="S18" s="2" t="s">
        <v>37</v>
      </c>
      <c r="T18" s="2" t="s">
        <v>37</v>
      </c>
      <c r="U18" s="2" t="s">
        <v>37</v>
      </c>
      <c r="V18" s="2"/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5"/>
      <c r="AD18" s="5"/>
      <c r="AE18" s="5"/>
      <c r="AF18" s="5"/>
    </row>
    <row r="19">
      <c r="A19" s="3" t="s">
        <v>54</v>
      </c>
      <c r="B19" s="2">
        <v>3.0</v>
      </c>
      <c r="C19" s="2" t="s">
        <v>37</v>
      </c>
      <c r="D19" s="2">
        <v>43.0</v>
      </c>
      <c r="E19" s="2">
        <v>4.0</v>
      </c>
      <c r="F19" s="2">
        <v>0.0</v>
      </c>
      <c r="G19" s="2">
        <v>6.0</v>
      </c>
      <c r="H19" s="2">
        <v>0.0</v>
      </c>
      <c r="I19" s="4">
        <v>37.0</v>
      </c>
      <c r="J19" s="2">
        <v>0.0</v>
      </c>
      <c r="K19" s="4">
        <v>0.0</v>
      </c>
      <c r="L19" s="2">
        <v>0.0</v>
      </c>
      <c r="M19" s="2">
        <v>0.0</v>
      </c>
      <c r="N19" s="4">
        <v>3.0</v>
      </c>
      <c r="O19" s="2" t="s">
        <v>37</v>
      </c>
      <c r="P19" s="2" t="s">
        <v>37</v>
      </c>
      <c r="Q19" s="2">
        <v>6.0</v>
      </c>
      <c r="R19" s="2" t="s">
        <v>37</v>
      </c>
      <c r="S19" s="2" t="s">
        <v>37</v>
      </c>
      <c r="T19" s="2" t="s">
        <v>37</v>
      </c>
      <c r="U19" s="2" t="s">
        <v>37</v>
      </c>
      <c r="V19" s="2"/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5"/>
      <c r="AD19" s="5"/>
      <c r="AE19" s="5"/>
      <c r="AF19" s="5"/>
    </row>
    <row r="20">
      <c r="A20" s="3" t="s">
        <v>55</v>
      </c>
      <c r="B20" s="2">
        <v>2.0</v>
      </c>
      <c r="C20" s="2" t="s">
        <v>37</v>
      </c>
      <c r="D20" s="2">
        <v>45.0</v>
      </c>
      <c r="E20" s="2">
        <v>1.0</v>
      </c>
      <c r="F20" s="2">
        <v>0.0</v>
      </c>
      <c r="G20" s="2">
        <v>7.0</v>
      </c>
      <c r="H20" s="2">
        <v>0.0</v>
      </c>
      <c r="I20" s="4">
        <v>38.0</v>
      </c>
      <c r="J20" s="2">
        <v>0.0</v>
      </c>
      <c r="K20" s="4">
        <v>0.0</v>
      </c>
      <c r="L20" s="2">
        <v>0.0</v>
      </c>
      <c r="M20" s="2">
        <v>1.0</v>
      </c>
      <c r="N20" s="4">
        <v>1.0</v>
      </c>
      <c r="O20" s="2" t="s">
        <v>37</v>
      </c>
      <c r="P20" s="2" t="s">
        <v>37</v>
      </c>
      <c r="Q20" s="2">
        <v>7.0</v>
      </c>
      <c r="R20" s="2" t="s">
        <v>37</v>
      </c>
      <c r="S20" s="2" t="s">
        <v>37</v>
      </c>
      <c r="T20" s="2" t="s">
        <v>37</v>
      </c>
      <c r="U20" s="2" t="s">
        <v>37</v>
      </c>
      <c r="V20" s="2"/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5"/>
      <c r="AD20" s="5"/>
      <c r="AE20" s="5"/>
      <c r="AF20" s="5"/>
    </row>
    <row r="21">
      <c r="A21" s="3" t="s">
        <v>56</v>
      </c>
      <c r="B21" s="2">
        <v>2.0</v>
      </c>
      <c r="C21" s="2" t="s">
        <v>37</v>
      </c>
      <c r="D21" s="2">
        <v>47.0</v>
      </c>
      <c r="E21" s="2">
        <v>2.0</v>
      </c>
      <c r="F21" s="2">
        <v>0.0</v>
      </c>
      <c r="G21" s="2">
        <v>9.0</v>
      </c>
      <c r="H21" s="2">
        <v>0.0</v>
      </c>
      <c r="I21" s="4">
        <v>38.0</v>
      </c>
      <c r="J21" s="2">
        <v>0.0</v>
      </c>
      <c r="K21" s="4">
        <v>0.0</v>
      </c>
      <c r="L21" s="2">
        <v>0.0</v>
      </c>
      <c r="M21" s="2">
        <v>0.0</v>
      </c>
      <c r="N21" s="4">
        <v>2.0</v>
      </c>
      <c r="O21" s="2" t="s">
        <v>37</v>
      </c>
      <c r="P21" s="2" t="s">
        <v>37</v>
      </c>
      <c r="Q21" s="2">
        <v>7.0</v>
      </c>
      <c r="R21" s="2" t="s">
        <v>37</v>
      </c>
      <c r="S21" s="2" t="s">
        <v>37</v>
      </c>
      <c r="T21" s="2" t="s">
        <v>37</v>
      </c>
      <c r="U21" s="2" t="s">
        <v>37</v>
      </c>
      <c r="V21" s="2"/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5"/>
      <c r="AD21" s="5"/>
      <c r="AE21" s="5"/>
      <c r="AF21" s="5"/>
    </row>
    <row r="22">
      <c r="A22" s="3" t="s">
        <v>57</v>
      </c>
      <c r="B22" s="2">
        <v>3.0</v>
      </c>
      <c r="C22" s="2" t="s">
        <v>37</v>
      </c>
      <c r="D22" s="2">
        <v>50.0</v>
      </c>
      <c r="E22" s="2">
        <v>6.0</v>
      </c>
      <c r="F22" s="2">
        <v>0.0</v>
      </c>
      <c r="G22" s="2">
        <v>15.0</v>
      </c>
      <c r="H22" s="2">
        <v>0.0</v>
      </c>
      <c r="I22" s="4">
        <v>35.0</v>
      </c>
      <c r="J22" s="2">
        <v>0.0</v>
      </c>
      <c r="K22" s="4">
        <v>0.0</v>
      </c>
      <c r="L22" s="2">
        <v>0.0</v>
      </c>
      <c r="M22" s="2">
        <v>0.0</v>
      </c>
      <c r="N22" s="4">
        <v>3.0</v>
      </c>
      <c r="O22" s="2" t="s">
        <v>37</v>
      </c>
      <c r="P22" s="2" t="s">
        <v>37</v>
      </c>
      <c r="Q22" s="2">
        <v>8.0</v>
      </c>
      <c r="R22" s="2" t="s">
        <v>37</v>
      </c>
      <c r="S22" s="2" t="s">
        <v>37</v>
      </c>
      <c r="T22" s="2" t="s">
        <v>37</v>
      </c>
      <c r="U22" s="2" t="s">
        <v>37</v>
      </c>
      <c r="V22" s="2"/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5"/>
      <c r="AD22" s="5"/>
      <c r="AE22" s="5"/>
      <c r="AF22" s="5"/>
    </row>
    <row r="23">
      <c r="A23" s="3" t="s">
        <v>58</v>
      </c>
      <c r="B23" s="2">
        <v>8.0</v>
      </c>
      <c r="C23" s="2" t="s">
        <v>37</v>
      </c>
      <c r="D23" s="2">
        <v>58.0</v>
      </c>
      <c r="E23" s="2">
        <v>0.0</v>
      </c>
      <c r="F23" s="2">
        <v>0.0</v>
      </c>
      <c r="G23" s="2">
        <v>15.0</v>
      </c>
      <c r="H23" s="2">
        <v>0.0</v>
      </c>
      <c r="I23" s="4">
        <v>43.0</v>
      </c>
      <c r="J23" s="2">
        <v>0.0</v>
      </c>
      <c r="K23" s="4">
        <v>0.0</v>
      </c>
      <c r="L23" s="2">
        <v>0.0</v>
      </c>
      <c r="M23" s="2">
        <v>0.0</v>
      </c>
      <c r="N23" s="4">
        <v>8.0</v>
      </c>
      <c r="O23" s="2" t="s">
        <v>37</v>
      </c>
      <c r="P23" s="2" t="s">
        <v>37</v>
      </c>
      <c r="Q23" s="2">
        <v>7.0</v>
      </c>
      <c r="R23" s="2" t="s">
        <v>37</v>
      </c>
      <c r="S23" s="2" t="s">
        <v>37</v>
      </c>
      <c r="T23" s="2" t="s">
        <v>37</v>
      </c>
      <c r="U23" s="2" t="s">
        <v>37</v>
      </c>
      <c r="V23" s="2"/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5"/>
      <c r="AD23" s="5"/>
      <c r="AE23" s="5"/>
      <c r="AF23" s="5"/>
    </row>
    <row r="24">
      <c r="A24" s="3" t="s">
        <v>59</v>
      </c>
      <c r="B24" s="2">
        <v>9.0</v>
      </c>
      <c r="C24" s="2" t="s">
        <v>37</v>
      </c>
      <c r="D24" s="2">
        <v>67.0</v>
      </c>
      <c r="E24" s="2">
        <v>2.0</v>
      </c>
      <c r="F24" s="2">
        <v>0.0</v>
      </c>
      <c r="G24" s="2">
        <v>17.0</v>
      </c>
      <c r="H24" s="2">
        <v>0.0</v>
      </c>
      <c r="I24" s="4">
        <v>50.0</v>
      </c>
      <c r="J24" s="2">
        <v>0.0</v>
      </c>
      <c r="K24" s="4">
        <v>0.0</v>
      </c>
      <c r="L24" s="2">
        <v>0.0</v>
      </c>
      <c r="M24" s="2">
        <v>0.0</v>
      </c>
      <c r="N24" s="4">
        <v>9.0</v>
      </c>
      <c r="O24" s="2" t="s">
        <v>37</v>
      </c>
      <c r="P24" s="2" t="s">
        <v>37</v>
      </c>
      <c r="Q24" s="2">
        <v>6.0</v>
      </c>
      <c r="R24" s="2" t="s">
        <v>37</v>
      </c>
      <c r="S24" s="2" t="s">
        <v>37</v>
      </c>
      <c r="T24" s="2" t="s">
        <v>37</v>
      </c>
      <c r="U24" s="2" t="s">
        <v>37</v>
      </c>
      <c r="V24" s="2"/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5"/>
      <c r="AD24" s="5"/>
      <c r="AE24" s="5"/>
      <c r="AF24" s="5"/>
    </row>
    <row r="25">
      <c r="A25" s="3" t="s">
        <v>60</v>
      </c>
      <c r="B25" s="2">
        <v>5.0</v>
      </c>
      <c r="C25" s="2" t="s">
        <v>37</v>
      </c>
      <c r="D25" s="2">
        <v>72.0</v>
      </c>
      <c r="E25" s="2">
        <v>1.0</v>
      </c>
      <c r="F25" s="2">
        <v>0.0</v>
      </c>
      <c r="G25" s="2">
        <v>18.0</v>
      </c>
      <c r="H25" s="2">
        <v>0.0</v>
      </c>
      <c r="I25" s="4">
        <v>54.0</v>
      </c>
      <c r="J25" s="2">
        <v>0.0</v>
      </c>
      <c r="K25" s="4">
        <v>0.0</v>
      </c>
      <c r="L25" s="2">
        <v>0.0</v>
      </c>
      <c r="M25" s="2">
        <v>0.0</v>
      </c>
      <c r="N25" s="4">
        <v>5.0</v>
      </c>
      <c r="O25" s="2" t="s">
        <v>37</v>
      </c>
      <c r="P25" s="2" t="s">
        <v>37</v>
      </c>
      <c r="Q25" s="2">
        <v>6.0</v>
      </c>
      <c r="R25" s="2" t="s">
        <v>37</v>
      </c>
      <c r="S25" s="2" t="s">
        <v>37</v>
      </c>
      <c r="T25" s="2" t="s">
        <v>37</v>
      </c>
      <c r="U25" s="2" t="s">
        <v>37</v>
      </c>
      <c r="V25" s="2"/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5"/>
      <c r="AD25" s="5"/>
      <c r="AE25" s="5"/>
      <c r="AF25" s="5"/>
    </row>
    <row r="26">
      <c r="A26" s="3" t="s">
        <v>61</v>
      </c>
      <c r="B26" s="2">
        <v>3.0</v>
      </c>
      <c r="C26" s="2" t="s">
        <v>37</v>
      </c>
      <c r="D26" s="2">
        <v>75.0</v>
      </c>
      <c r="E26" s="2">
        <v>1.0</v>
      </c>
      <c r="F26" s="2">
        <v>0.0</v>
      </c>
      <c r="G26" s="2">
        <v>19.0</v>
      </c>
      <c r="H26" s="2">
        <v>0.0</v>
      </c>
      <c r="I26" s="4">
        <v>56.0</v>
      </c>
      <c r="J26" s="2">
        <v>0.0</v>
      </c>
      <c r="K26" s="4">
        <v>0.0</v>
      </c>
      <c r="L26" s="2">
        <v>0.0</v>
      </c>
      <c r="M26" s="2">
        <v>0.0</v>
      </c>
      <c r="N26" s="4">
        <v>3.0</v>
      </c>
      <c r="O26" s="2" t="s">
        <v>37</v>
      </c>
      <c r="P26" s="2" t="s">
        <v>37</v>
      </c>
      <c r="Q26" s="2">
        <v>5.0</v>
      </c>
      <c r="R26" s="2" t="s">
        <v>37</v>
      </c>
      <c r="S26" s="2" t="s">
        <v>37</v>
      </c>
      <c r="T26" s="2" t="s">
        <v>37</v>
      </c>
      <c r="U26" s="2" t="s">
        <v>37</v>
      </c>
      <c r="V26" s="2"/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5"/>
      <c r="AD26" s="5"/>
      <c r="AE26" s="5"/>
      <c r="AF26" s="5"/>
    </row>
    <row r="27">
      <c r="A27" s="3" t="s">
        <v>62</v>
      </c>
      <c r="B27" s="2">
        <v>2.0</v>
      </c>
      <c r="C27" s="2" t="s">
        <v>37</v>
      </c>
      <c r="D27" s="2">
        <v>77.0</v>
      </c>
      <c r="E27" s="2">
        <v>5.0</v>
      </c>
      <c r="F27" s="2">
        <v>0.0</v>
      </c>
      <c r="G27" s="2">
        <v>24.0</v>
      </c>
      <c r="H27" s="2">
        <v>0.0</v>
      </c>
      <c r="I27" s="4">
        <v>53.0</v>
      </c>
      <c r="J27" s="2">
        <v>0.0</v>
      </c>
      <c r="K27" s="4">
        <v>0.0</v>
      </c>
      <c r="L27" s="2">
        <v>0.0</v>
      </c>
      <c r="M27" s="2">
        <v>1.0</v>
      </c>
      <c r="N27" s="4">
        <v>1.0</v>
      </c>
      <c r="O27" s="2" t="s">
        <v>37</v>
      </c>
      <c r="P27" s="2" t="s">
        <v>37</v>
      </c>
      <c r="Q27" s="2">
        <v>4.0</v>
      </c>
      <c r="R27" s="2" t="s">
        <v>37</v>
      </c>
      <c r="S27" s="2" t="s">
        <v>37</v>
      </c>
      <c r="T27" s="2" t="s">
        <v>37</v>
      </c>
      <c r="U27" s="2" t="s">
        <v>37</v>
      </c>
      <c r="V27" s="2"/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5"/>
      <c r="AD27" s="5"/>
      <c r="AE27" s="5"/>
      <c r="AF27" s="5"/>
    </row>
    <row r="28">
      <c r="A28" s="3" t="s">
        <v>63</v>
      </c>
      <c r="B28" s="2">
        <v>4.0</v>
      </c>
      <c r="C28" s="2" t="s">
        <v>37</v>
      </c>
      <c r="D28" s="2">
        <v>81.0</v>
      </c>
      <c r="E28" s="2">
        <v>5.0</v>
      </c>
      <c r="F28" s="2">
        <v>0.0</v>
      </c>
      <c r="G28" s="2">
        <v>29.0</v>
      </c>
      <c r="H28" s="2">
        <v>0.0</v>
      </c>
      <c r="I28" s="4">
        <v>52.0</v>
      </c>
      <c r="J28" s="2">
        <v>0.0</v>
      </c>
      <c r="K28" s="4">
        <v>0.0</v>
      </c>
      <c r="L28" s="2">
        <v>0.0</v>
      </c>
      <c r="M28" s="2">
        <v>0.0</v>
      </c>
      <c r="N28" s="4">
        <v>4.0</v>
      </c>
      <c r="O28" s="2" t="s">
        <v>37</v>
      </c>
      <c r="P28" s="2" t="s">
        <v>37</v>
      </c>
      <c r="Q28" s="2">
        <v>4.0</v>
      </c>
      <c r="R28" s="2" t="s">
        <v>37</v>
      </c>
      <c r="S28" s="2" t="s">
        <v>37</v>
      </c>
      <c r="T28" s="2" t="s">
        <v>37</v>
      </c>
      <c r="U28" s="2" t="s">
        <v>37</v>
      </c>
      <c r="V28" s="2"/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5"/>
      <c r="AD28" s="5"/>
      <c r="AE28" s="5"/>
      <c r="AF28" s="5"/>
    </row>
    <row r="29">
      <c r="A29" s="3" t="s">
        <v>64</v>
      </c>
      <c r="B29" s="2">
        <v>3.0</v>
      </c>
      <c r="C29" s="2" t="s">
        <v>37</v>
      </c>
      <c r="D29" s="2">
        <v>84.0</v>
      </c>
      <c r="E29" s="2">
        <v>5.0</v>
      </c>
      <c r="F29" s="2">
        <v>0.0</v>
      </c>
      <c r="G29" s="2">
        <v>34.0</v>
      </c>
      <c r="H29" s="2">
        <v>0.0</v>
      </c>
      <c r="I29" s="4">
        <v>50.0</v>
      </c>
      <c r="J29" s="2">
        <v>0.0</v>
      </c>
      <c r="K29" s="4">
        <v>0.0</v>
      </c>
      <c r="L29" s="2">
        <v>0.0</v>
      </c>
      <c r="M29" s="2">
        <v>0.0</v>
      </c>
      <c r="N29" s="4">
        <v>3.0</v>
      </c>
      <c r="O29" s="2" t="s">
        <v>37</v>
      </c>
      <c r="P29" s="2" t="s">
        <v>37</v>
      </c>
      <c r="Q29" s="2">
        <v>4.0</v>
      </c>
      <c r="R29" s="2" t="s">
        <v>37</v>
      </c>
      <c r="S29" s="2" t="s">
        <v>37</v>
      </c>
      <c r="T29" s="2" t="s">
        <v>37</v>
      </c>
      <c r="U29" s="2" t="s">
        <v>37</v>
      </c>
      <c r="V29" s="2"/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5"/>
      <c r="AD29" s="5"/>
      <c r="AE29" s="5"/>
      <c r="AF29" s="5"/>
    </row>
    <row r="30">
      <c r="A30" s="3" t="s">
        <v>65</v>
      </c>
      <c r="B30" s="2">
        <v>1.0</v>
      </c>
      <c r="C30" s="2" t="s">
        <v>37</v>
      </c>
      <c r="D30" s="2">
        <v>85.0</v>
      </c>
      <c r="E30" s="2">
        <v>3.0</v>
      </c>
      <c r="F30" s="2">
        <v>0.0</v>
      </c>
      <c r="G30" s="2">
        <v>37.0</v>
      </c>
      <c r="H30" s="2">
        <v>0.0</v>
      </c>
      <c r="I30" s="4">
        <v>48.0</v>
      </c>
      <c r="J30" s="2">
        <v>0.0</v>
      </c>
      <c r="K30" s="4">
        <v>0.0</v>
      </c>
      <c r="L30" s="2">
        <v>0.0</v>
      </c>
      <c r="M30" s="2">
        <v>0.0</v>
      </c>
      <c r="N30" s="4">
        <v>1.0</v>
      </c>
      <c r="O30" s="2" t="s">
        <v>37</v>
      </c>
      <c r="P30" s="2" t="s">
        <v>37</v>
      </c>
      <c r="Q30" s="2">
        <v>4.0</v>
      </c>
      <c r="R30" s="2" t="s">
        <v>37</v>
      </c>
      <c r="S30" s="2" t="s">
        <v>37</v>
      </c>
      <c r="T30" s="2" t="s">
        <v>37</v>
      </c>
      <c r="U30" s="2" t="s">
        <v>37</v>
      </c>
      <c r="V30" s="2"/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5"/>
      <c r="AD30" s="5"/>
      <c r="AE30" s="5"/>
      <c r="AF30" s="5"/>
    </row>
    <row r="31">
      <c r="A31" s="3" t="s">
        <v>66</v>
      </c>
      <c r="B31" s="2">
        <v>1.0</v>
      </c>
      <c r="C31" s="2" t="s">
        <v>37</v>
      </c>
      <c r="D31" s="2">
        <v>86.0</v>
      </c>
      <c r="E31" s="2">
        <v>10.0</v>
      </c>
      <c r="F31" s="2">
        <v>0.0</v>
      </c>
      <c r="G31" s="2">
        <v>47.0</v>
      </c>
      <c r="H31" s="2">
        <v>0.0</v>
      </c>
      <c r="I31" s="4">
        <v>39.0</v>
      </c>
      <c r="J31" s="2">
        <v>0.0</v>
      </c>
      <c r="K31" s="4">
        <v>0.0</v>
      </c>
      <c r="L31" s="2">
        <v>0.0</v>
      </c>
      <c r="M31" s="2">
        <v>0.0</v>
      </c>
      <c r="N31" s="4">
        <v>1.0</v>
      </c>
      <c r="O31" s="2" t="s">
        <v>37</v>
      </c>
      <c r="P31" s="2" t="s">
        <v>37</v>
      </c>
      <c r="Q31" s="2">
        <v>5.0</v>
      </c>
      <c r="R31" s="2" t="s">
        <v>37</v>
      </c>
      <c r="S31" s="2" t="s">
        <v>37</v>
      </c>
      <c r="T31" s="2" t="s">
        <v>37</v>
      </c>
      <c r="U31" s="2" t="s">
        <v>37</v>
      </c>
      <c r="V31" s="2"/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5"/>
      <c r="AD31" s="5"/>
      <c r="AE31" s="5"/>
      <c r="AF31" s="5"/>
    </row>
    <row r="32">
      <c r="A32" s="3" t="s">
        <v>67</v>
      </c>
      <c r="B32" s="2">
        <v>3.0</v>
      </c>
      <c r="C32" s="2" t="s">
        <v>37</v>
      </c>
      <c r="D32" s="2">
        <v>89.0</v>
      </c>
      <c r="E32" s="2">
        <v>2.0</v>
      </c>
      <c r="F32" s="2">
        <v>0.0</v>
      </c>
      <c r="G32" s="2">
        <v>49.0</v>
      </c>
      <c r="H32" s="2">
        <v>0.0</v>
      </c>
      <c r="I32" s="4">
        <v>40.0</v>
      </c>
      <c r="J32" s="2">
        <v>0.0</v>
      </c>
      <c r="K32" s="4">
        <v>0.0</v>
      </c>
      <c r="L32" s="2">
        <v>0.0</v>
      </c>
      <c r="M32" s="2">
        <v>1.0</v>
      </c>
      <c r="N32" s="4">
        <v>2.0</v>
      </c>
      <c r="O32" s="2" t="s">
        <v>37</v>
      </c>
      <c r="P32" s="2" t="s">
        <v>37</v>
      </c>
      <c r="Q32" s="2">
        <v>5.0</v>
      </c>
      <c r="R32" s="2" t="s">
        <v>37</v>
      </c>
      <c r="S32" s="2" t="s">
        <v>37</v>
      </c>
      <c r="T32" s="2" t="s">
        <v>37</v>
      </c>
      <c r="U32" s="2" t="s">
        <v>37</v>
      </c>
      <c r="V32" s="2"/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5"/>
      <c r="AD32" s="5"/>
      <c r="AE32" s="5"/>
      <c r="AF32" s="5"/>
    </row>
    <row r="33">
      <c r="A33" s="3" t="s">
        <v>68</v>
      </c>
      <c r="B33" s="2">
        <v>0.0</v>
      </c>
      <c r="C33" s="2" t="s">
        <v>37</v>
      </c>
      <c r="D33" s="2">
        <v>89.0</v>
      </c>
      <c r="E33" s="2">
        <v>2.0</v>
      </c>
      <c r="F33" s="2">
        <v>0.0</v>
      </c>
      <c r="G33" s="2">
        <v>51.0</v>
      </c>
      <c r="H33" s="2">
        <v>0.0</v>
      </c>
      <c r="I33" s="4">
        <v>38.0</v>
      </c>
      <c r="J33" s="2">
        <v>0.0</v>
      </c>
      <c r="K33" s="4">
        <v>0.0</v>
      </c>
      <c r="L33" s="2">
        <v>0.0</v>
      </c>
      <c r="M33" s="2">
        <v>0.0</v>
      </c>
      <c r="N33" s="4">
        <v>0.0</v>
      </c>
      <c r="O33" s="2" t="s">
        <v>37</v>
      </c>
      <c r="P33" s="2" t="s">
        <v>37</v>
      </c>
      <c r="Q33" s="2">
        <v>5.0</v>
      </c>
      <c r="R33" s="2" t="s">
        <v>37</v>
      </c>
      <c r="S33" s="2" t="s">
        <v>37</v>
      </c>
      <c r="T33" s="2" t="s">
        <v>37</v>
      </c>
      <c r="U33" s="2" t="s">
        <v>37</v>
      </c>
      <c r="V33" s="2"/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5"/>
      <c r="AD33" s="5"/>
      <c r="AE33" s="5"/>
      <c r="AF33" s="5"/>
    </row>
    <row r="34">
      <c r="A34" s="3" t="s">
        <v>69</v>
      </c>
      <c r="B34" s="2">
        <v>1.0</v>
      </c>
      <c r="C34" s="2" t="s">
        <v>37</v>
      </c>
      <c r="D34" s="2">
        <v>90.0</v>
      </c>
      <c r="E34" s="2">
        <v>2.0</v>
      </c>
      <c r="F34" s="2">
        <v>0.0</v>
      </c>
      <c r="G34" s="2">
        <v>53.0</v>
      </c>
      <c r="H34" s="2">
        <v>0.0</v>
      </c>
      <c r="I34" s="4">
        <v>37.0</v>
      </c>
      <c r="J34" s="2">
        <v>0.0</v>
      </c>
      <c r="K34" s="4">
        <v>0.0</v>
      </c>
      <c r="L34" s="2">
        <v>0.0</v>
      </c>
      <c r="M34" s="2">
        <v>0.0</v>
      </c>
      <c r="N34" s="4">
        <v>1.0</v>
      </c>
      <c r="O34" s="2" t="s">
        <v>37</v>
      </c>
      <c r="P34" s="2" t="s">
        <v>37</v>
      </c>
      <c r="Q34" s="2">
        <v>7.0</v>
      </c>
      <c r="R34" s="2" t="s">
        <v>37</v>
      </c>
      <c r="S34" s="2" t="s">
        <v>37</v>
      </c>
      <c r="T34" s="2" t="s">
        <v>37</v>
      </c>
      <c r="U34" s="2" t="s">
        <v>37</v>
      </c>
      <c r="V34" s="2"/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5"/>
      <c r="AD34" s="5"/>
      <c r="AE34" s="5"/>
      <c r="AF34" s="5"/>
    </row>
    <row r="35">
      <c r="A35" s="3" t="s">
        <v>70</v>
      </c>
      <c r="B35" s="2">
        <v>1.0</v>
      </c>
      <c r="C35" s="2" t="s">
        <v>37</v>
      </c>
      <c r="D35" s="2">
        <v>91.0</v>
      </c>
      <c r="E35" s="2">
        <v>5.0</v>
      </c>
      <c r="F35" s="2">
        <v>0.0</v>
      </c>
      <c r="G35" s="2">
        <v>58.0</v>
      </c>
      <c r="H35" s="2">
        <v>0.0</v>
      </c>
      <c r="I35" s="4">
        <v>33.0</v>
      </c>
      <c r="J35" s="2">
        <v>0.0</v>
      </c>
      <c r="K35" s="4">
        <v>0.0</v>
      </c>
      <c r="L35" s="2">
        <v>0.0</v>
      </c>
      <c r="M35" s="2">
        <v>0.0</v>
      </c>
      <c r="N35" s="4">
        <v>1.0</v>
      </c>
      <c r="O35" s="2" t="s">
        <v>37</v>
      </c>
      <c r="P35" s="2" t="s">
        <v>37</v>
      </c>
      <c r="Q35" s="2">
        <v>7.0</v>
      </c>
      <c r="R35" s="2" t="s">
        <v>37</v>
      </c>
      <c r="S35" s="2" t="s">
        <v>37</v>
      </c>
      <c r="T35" s="2" t="s">
        <v>37</v>
      </c>
      <c r="U35" s="2" t="s">
        <v>37</v>
      </c>
      <c r="V35" s="2"/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5"/>
      <c r="AD35" s="5"/>
      <c r="AE35" s="5"/>
      <c r="AF35" s="5"/>
    </row>
    <row r="36">
      <c r="A36" s="3" t="s">
        <v>71</v>
      </c>
      <c r="B36" s="2">
        <v>2.0</v>
      </c>
      <c r="C36" s="2" t="s">
        <v>37</v>
      </c>
      <c r="D36" s="2">
        <v>93.0</v>
      </c>
      <c r="E36" s="2">
        <v>4.0</v>
      </c>
      <c r="F36" s="2">
        <v>0.0</v>
      </c>
      <c r="G36" s="2">
        <v>62.0</v>
      </c>
      <c r="H36" s="2">
        <v>0.0</v>
      </c>
      <c r="I36" s="4">
        <v>31.0</v>
      </c>
      <c r="J36" s="2">
        <v>0.0</v>
      </c>
      <c r="K36" s="4">
        <v>0.0</v>
      </c>
      <c r="L36" s="2">
        <v>0.0</v>
      </c>
      <c r="M36" s="2">
        <v>0.0</v>
      </c>
      <c r="N36" s="4">
        <v>2.0</v>
      </c>
      <c r="O36" s="2" t="s">
        <v>37</v>
      </c>
      <c r="P36" s="2" t="s">
        <v>37</v>
      </c>
      <c r="Q36" s="2">
        <v>7.0</v>
      </c>
      <c r="R36" s="2" t="s">
        <v>37</v>
      </c>
      <c r="S36" s="2" t="s">
        <v>37</v>
      </c>
      <c r="T36" s="2" t="s">
        <v>37</v>
      </c>
      <c r="U36" s="2" t="s">
        <v>37</v>
      </c>
      <c r="V36" s="2"/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5"/>
      <c r="AD36" s="5"/>
      <c r="AE36" s="5"/>
      <c r="AF36" s="5"/>
    </row>
    <row r="37">
      <c r="A37" s="3" t="s">
        <v>72</v>
      </c>
      <c r="B37" s="2">
        <v>3.0</v>
      </c>
      <c r="C37" s="2" t="s">
        <v>37</v>
      </c>
      <c r="D37" s="2">
        <v>96.0</v>
      </c>
      <c r="E37" s="2">
        <v>4.0</v>
      </c>
      <c r="F37" s="2">
        <v>0.0</v>
      </c>
      <c r="G37" s="2">
        <v>66.0</v>
      </c>
      <c r="H37" s="2">
        <v>0.0</v>
      </c>
      <c r="I37" s="4">
        <v>30.0</v>
      </c>
      <c r="J37" s="2">
        <v>0.0</v>
      </c>
      <c r="K37" s="4">
        <v>0.0</v>
      </c>
      <c r="L37" s="2">
        <v>0.0</v>
      </c>
      <c r="M37" s="2">
        <v>0.0</v>
      </c>
      <c r="N37" s="4">
        <v>3.0</v>
      </c>
      <c r="O37" s="2" t="s">
        <v>37</v>
      </c>
      <c r="P37" s="2" t="s">
        <v>37</v>
      </c>
      <c r="Q37" s="2">
        <v>8.0</v>
      </c>
      <c r="R37" s="2" t="s">
        <v>37</v>
      </c>
      <c r="S37" s="2" t="s">
        <v>37</v>
      </c>
      <c r="T37" s="2" t="s">
        <v>37</v>
      </c>
      <c r="U37" s="2" t="s">
        <v>37</v>
      </c>
      <c r="V37" s="2"/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5"/>
      <c r="AD37" s="5"/>
      <c r="AE37" s="5"/>
      <c r="AF37" s="5"/>
    </row>
    <row r="38">
      <c r="A38" s="3" t="s">
        <v>73</v>
      </c>
      <c r="B38" s="2">
        <v>2.0</v>
      </c>
      <c r="C38" s="2" t="s">
        <v>37</v>
      </c>
      <c r="D38" s="2">
        <v>98.0</v>
      </c>
      <c r="E38" s="2">
        <v>3.0</v>
      </c>
      <c r="F38" s="2">
        <v>0.0</v>
      </c>
      <c r="G38" s="2">
        <v>69.0</v>
      </c>
      <c r="H38" s="2">
        <v>0.0</v>
      </c>
      <c r="I38" s="4">
        <v>29.0</v>
      </c>
      <c r="J38" s="2">
        <v>0.0</v>
      </c>
      <c r="K38" s="4">
        <v>0.0</v>
      </c>
      <c r="L38" s="2">
        <v>0.0</v>
      </c>
      <c r="M38" s="2">
        <v>0.0</v>
      </c>
      <c r="N38" s="4">
        <v>2.0</v>
      </c>
      <c r="O38" s="2" t="s">
        <v>37</v>
      </c>
      <c r="P38" s="2" t="s">
        <v>37</v>
      </c>
      <c r="Q38" s="2">
        <v>7.0</v>
      </c>
      <c r="R38" s="2" t="s">
        <v>37</v>
      </c>
      <c r="S38" s="2" t="s">
        <v>37</v>
      </c>
      <c r="T38" s="2" t="s">
        <v>37</v>
      </c>
      <c r="U38" s="2" t="s">
        <v>37</v>
      </c>
      <c r="V38" s="2"/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5"/>
      <c r="AD38" s="5"/>
      <c r="AE38" s="5"/>
      <c r="AF38" s="5"/>
    </row>
    <row r="39">
      <c r="A39" s="3" t="s">
        <v>74</v>
      </c>
      <c r="B39" s="2">
        <v>4.0</v>
      </c>
      <c r="C39" s="2" t="s">
        <v>37</v>
      </c>
      <c r="D39" s="2">
        <v>102.0</v>
      </c>
      <c r="E39" s="2">
        <v>3.0</v>
      </c>
      <c r="F39" s="2">
        <v>0.0</v>
      </c>
      <c r="G39" s="2">
        <v>72.0</v>
      </c>
      <c r="H39" s="2">
        <v>0.0</v>
      </c>
      <c r="I39" s="4">
        <v>30.0</v>
      </c>
      <c r="J39" s="2">
        <v>0.0</v>
      </c>
      <c r="K39" s="4">
        <v>0.0</v>
      </c>
      <c r="L39" s="2">
        <v>0.0</v>
      </c>
      <c r="M39" s="2">
        <v>0.0</v>
      </c>
      <c r="N39" s="4">
        <v>4.0</v>
      </c>
      <c r="O39" s="2" t="s">
        <v>37</v>
      </c>
      <c r="P39" s="2" t="s">
        <v>37</v>
      </c>
      <c r="Q39" s="2">
        <v>7.0</v>
      </c>
      <c r="R39" s="2" t="s">
        <v>37</v>
      </c>
      <c r="S39" s="2" t="s">
        <v>37</v>
      </c>
      <c r="T39" s="2" t="s">
        <v>37</v>
      </c>
      <c r="U39" s="2" t="s">
        <v>37</v>
      </c>
      <c r="V39" s="2"/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5"/>
      <c r="AD39" s="5"/>
      <c r="AE39" s="5"/>
      <c r="AF39" s="5"/>
    </row>
    <row r="40">
      <c r="A40" s="3" t="s">
        <v>75</v>
      </c>
      <c r="B40" s="2">
        <v>4.0</v>
      </c>
      <c r="C40" s="2" t="s">
        <v>37</v>
      </c>
      <c r="D40" s="2">
        <v>106.0</v>
      </c>
      <c r="E40" s="2">
        <v>2.0</v>
      </c>
      <c r="F40" s="2">
        <v>0.0</v>
      </c>
      <c r="G40" s="2">
        <v>74.0</v>
      </c>
      <c r="H40" s="2">
        <v>0.0</v>
      </c>
      <c r="I40" s="4">
        <v>32.0</v>
      </c>
      <c r="J40" s="2">
        <v>0.0</v>
      </c>
      <c r="K40" s="4">
        <v>0.0</v>
      </c>
      <c r="L40" s="2">
        <v>0.0</v>
      </c>
      <c r="M40" s="2">
        <v>0.0</v>
      </c>
      <c r="N40" s="4">
        <v>4.0</v>
      </c>
      <c r="O40" s="2" t="s">
        <v>37</v>
      </c>
      <c r="P40" s="2" t="s">
        <v>37</v>
      </c>
      <c r="Q40" s="2">
        <v>7.0</v>
      </c>
      <c r="R40" s="2" t="s">
        <v>37</v>
      </c>
      <c r="S40" s="2" t="s">
        <v>37</v>
      </c>
      <c r="T40" s="2" t="s">
        <v>37</v>
      </c>
      <c r="U40" s="2" t="s">
        <v>37</v>
      </c>
      <c r="V40" s="2"/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5"/>
      <c r="AD40" s="5"/>
      <c r="AE40" s="5"/>
      <c r="AF40" s="5"/>
    </row>
    <row r="41">
      <c r="A41" s="3" t="s">
        <v>76</v>
      </c>
      <c r="B41" s="2">
        <v>2.0</v>
      </c>
      <c r="C41" s="2" t="s">
        <v>37</v>
      </c>
      <c r="D41" s="2">
        <v>108.0</v>
      </c>
      <c r="E41" s="2">
        <v>4.0</v>
      </c>
      <c r="F41" s="2">
        <v>0.0</v>
      </c>
      <c r="G41" s="2">
        <v>78.0</v>
      </c>
      <c r="H41" s="2">
        <v>0.0</v>
      </c>
      <c r="I41" s="4">
        <v>30.0</v>
      </c>
      <c r="J41" s="2">
        <v>0.0</v>
      </c>
      <c r="K41" s="4">
        <v>0.0</v>
      </c>
      <c r="L41" s="2">
        <v>0.0</v>
      </c>
      <c r="M41" s="2">
        <v>0.0</v>
      </c>
      <c r="N41" s="4">
        <v>2.0</v>
      </c>
      <c r="O41" s="2" t="s">
        <v>37</v>
      </c>
      <c r="P41" s="2" t="s">
        <v>37</v>
      </c>
      <c r="Q41" s="2">
        <v>6.0</v>
      </c>
      <c r="R41" s="2" t="s">
        <v>37</v>
      </c>
      <c r="S41" s="2" t="s">
        <v>37</v>
      </c>
      <c r="T41" s="2" t="s">
        <v>37</v>
      </c>
      <c r="U41" s="2" t="s">
        <v>37</v>
      </c>
      <c r="V41" s="2"/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5"/>
      <c r="AD41" s="5"/>
      <c r="AE41" s="5"/>
      <c r="AF41" s="5"/>
    </row>
    <row r="42">
      <c r="A42" s="3" t="s">
        <v>77</v>
      </c>
      <c r="B42" s="2">
        <v>2.0</v>
      </c>
      <c r="C42" s="2" t="s">
        <v>37</v>
      </c>
      <c r="D42" s="2">
        <v>110.0</v>
      </c>
      <c r="E42" s="2">
        <v>0.0</v>
      </c>
      <c r="F42" s="2">
        <v>0.0</v>
      </c>
      <c r="G42" s="2">
        <v>78.0</v>
      </c>
      <c r="H42" s="2">
        <v>0.0</v>
      </c>
      <c r="I42" s="4">
        <v>32.0</v>
      </c>
      <c r="J42" s="2">
        <v>0.0</v>
      </c>
      <c r="K42" s="4">
        <v>0.0</v>
      </c>
      <c r="L42" s="2">
        <v>0.0</v>
      </c>
      <c r="M42" s="2">
        <v>0.0</v>
      </c>
      <c r="N42" s="4">
        <v>2.0</v>
      </c>
      <c r="O42" s="2" t="s">
        <v>37</v>
      </c>
      <c r="P42" s="2" t="s">
        <v>37</v>
      </c>
      <c r="Q42" s="2">
        <v>7.0</v>
      </c>
      <c r="R42" s="2" t="s">
        <v>37</v>
      </c>
      <c r="S42" s="2" t="s">
        <v>37</v>
      </c>
      <c r="T42" s="2" t="s">
        <v>37</v>
      </c>
      <c r="U42" s="2" t="s">
        <v>37</v>
      </c>
      <c r="V42" s="2"/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5"/>
      <c r="AD42" s="5"/>
      <c r="AE42" s="5"/>
      <c r="AF42" s="5"/>
    </row>
    <row r="43">
      <c r="A43" s="3" t="s">
        <v>78</v>
      </c>
      <c r="B43" s="2">
        <v>2.0</v>
      </c>
      <c r="C43" s="2" t="s">
        <v>37</v>
      </c>
      <c r="D43" s="2">
        <v>112.0</v>
      </c>
      <c r="E43" s="2">
        <v>1.0</v>
      </c>
      <c r="F43" s="2">
        <v>0.0</v>
      </c>
      <c r="G43" s="2">
        <v>79.0</v>
      </c>
      <c r="H43" s="2">
        <v>0.0</v>
      </c>
      <c r="I43" s="4">
        <v>33.0</v>
      </c>
      <c r="J43" s="2">
        <v>0.0</v>
      </c>
      <c r="K43" s="4">
        <v>0.0</v>
      </c>
      <c r="L43" s="2">
        <v>0.0</v>
      </c>
      <c r="M43" s="2">
        <v>0.0</v>
      </c>
      <c r="N43" s="4">
        <v>2.0</v>
      </c>
      <c r="O43" s="2" t="s">
        <v>37</v>
      </c>
      <c r="P43" s="2" t="s">
        <v>37</v>
      </c>
      <c r="Q43" s="2">
        <v>7.0</v>
      </c>
      <c r="R43" s="2" t="s">
        <v>37</v>
      </c>
      <c r="S43" s="2" t="s">
        <v>37</v>
      </c>
      <c r="T43" s="2" t="s">
        <v>37</v>
      </c>
      <c r="U43" s="2" t="s">
        <v>37</v>
      </c>
      <c r="V43" s="2"/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5"/>
      <c r="AD43" s="5"/>
      <c r="AE43" s="5"/>
      <c r="AF43" s="5"/>
    </row>
    <row r="44">
      <c r="A44" s="3" t="s">
        <v>79</v>
      </c>
      <c r="B44" s="2">
        <v>5.0</v>
      </c>
      <c r="C44" s="2" t="s">
        <v>37</v>
      </c>
      <c r="D44" s="2">
        <v>117.0</v>
      </c>
      <c r="E44" s="2">
        <v>2.0</v>
      </c>
      <c r="F44" s="2">
        <v>0.0</v>
      </c>
      <c r="G44" s="2">
        <v>81.0</v>
      </c>
      <c r="H44" s="2">
        <v>0.0</v>
      </c>
      <c r="I44" s="4">
        <v>36.0</v>
      </c>
      <c r="J44" s="2">
        <v>0.0</v>
      </c>
      <c r="K44" s="4">
        <v>0.0</v>
      </c>
      <c r="L44" s="2">
        <v>0.0</v>
      </c>
      <c r="M44" s="2">
        <v>1.0</v>
      </c>
      <c r="N44" s="4">
        <v>4.0</v>
      </c>
      <c r="O44" s="2" t="s">
        <v>37</v>
      </c>
      <c r="P44" s="2" t="s">
        <v>37</v>
      </c>
      <c r="Q44" s="2">
        <v>7.0</v>
      </c>
      <c r="R44" s="2" t="s">
        <v>37</v>
      </c>
      <c r="S44" s="2" t="s">
        <v>37</v>
      </c>
      <c r="T44" s="2" t="s">
        <v>37</v>
      </c>
      <c r="U44" s="2" t="s">
        <v>37</v>
      </c>
      <c r="V44" s="2"/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5"/>
      <c r="AD44" s="5"/>
      <c r="AE44" s="5"/>
      <c r="AF44" s="5"/>
    </row>
    <row r="45">
      <c r="A45" s="3" t="s">
        <v>80</v>
      </c>
      <c r="B45" s="2">
        <v>13.0</v>
      </c>
      <c r="C45" s="2" t="s">
        <v>37</v>
      </c>
      <c r="D45" s="2">
        <v>130.0</v>
      </c>
      <c r="E45" s="2">
        <v>1.0</v>
      </c>
      <c r="F45" s="2">
        <v>0.0</v>
      </c>
      <c r="G45" s="2">
        <v>82.0</v>
      </c>
      <c r="H45" s="2">
        <v>0.0</v>
      </c>
      <c r="I45" s="4">
        <v>48.0</v>
      </c>
      <c r="J45" s="2">
        <v>0.0</v>
      </c>
      <c r="K45" s="4">
        <v>0.0</v>
      </c>
      <c r="L45" s="2">
        <v>0.0</v>
      </c>
      <c r="M45" s="2">
        <v>2.0</v>
      </c>
      <c r="N45" s="4">
        <v>11.0</v>
      </c>
      <c r="O45" s="2" t="s">
        <v>37</v>
      </c>
      <c r="P45" s="2" t="s">
        <v>37</v>
      </c>
      <c r="Q45" s="2">
        <v>9.0</v>
      </c>
      <c r="R45" s="2" t="s">
        <v>37</v>
      </c>
      <c r="S45" s="2" t="s">
        <v>37</v>
      </c>
      <c r="T45" s="2" t="s">
        <v>37</v>
      </c>
      <c r="U45" s="2" t="s">
        <v>37</v>
      </c>
      <c r="V45" s="2"/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5"/>
      <c r="AD45" s="5"/>
      <c r="AE45" s="5"/>
      <c r="AF45" s="5"/>
    </row>
    <row r="46">
      <c r="A46" s="3" t="s">
        <v>81</v>
      </c>
      <c r="B46" s="2">
        <v>8.0</v>
      </c>
      <c r="C46" s="2" t="s">
        <v>37</v>
      </c>
      <c r="D46" s="2">
        <v>138.0</v>
      </c>
      <c r="E46" s="2">
        <v>8.0</v>
      </c>
      <c r="F46" s="2">
        <v>0.0</v>
      </c>
      <c r="G46" s="2">
        <v>90.0</v>
      </c>
      <c r="H46" s="2">
        <v>0.0</v>
      </c>
      <c r="I46" s="4">
        <v>48.0</v>
      </c>
      <c r="J46" s="2">
        <v>0.0</v>
      </c>
      <c r="K46" s="4">
        <v>0.0</v>
      </c>
      <c r="L46" s="2">
        <v>0.0</v>
      </c>
      <c r="M46" s="2">
        <v>2.0</v>
      </c>
      <c r="N46" s="4">
        <v>6.0</v>
      </c>
      <c r="O46" s="2" t="s">
        <v>37</v>
      </c>
      <c r="P46" s="2" t="s">
        <v>37</v>
      </c>
      <c r="Q46" s="2">
        <v>8.0</v>
      </c>
      <c r="R46" s="2" t="s">
        <v>37</v>
      </c>
      <c r="S46" s="2" t="s">
        <v>37</v>
      </c>
      <c r="T46" s="2" t="s">
        <v>37</v>
      </c>
      <c r="U46" s="2" t="s">
        <v>37</v>
      </c>
      <c r="V46" s="2"/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5"/>
      <c r="AD46" s="5"/>
      <c r="AE46" s="5"/>
      <c r="AF46" s="5"/>
    </row>
    <row r="47">
      <c r="A47" s="3" t="s">
        <v>82</v>
      </c>
      <c r="B47" s="2">
        <v>12.0</v>
      </c>
      <c r="C47" s="2" t="s">
        <v>37</v>
      </c>
      <c r="D47" s="2">
        <v>150.0</v>
      </c>
      <c r="E47" s="2">
        <v>0.0</v>
      </c>
      <c r="F47" s="2">
        <v>0.0</v>
      </c>
      <c r="G47" s="2">
        <v>90.0</v>
      </c>
      <c r="H47" s="2">
        <v>0.0</v>
      </c>
      <c r="I47" s="4">
        <v>60.0</v>
      </c>
      <c r="J47" s="2">
        <v>0.0</v>
      </c>
      <c r="K47" s="4">
        <v>0.0</v>
      </c>
      <c r="L47" s="2">
        <v>0.0</v>
      </c>
      <c r="M47" s="2">
        <v>1.0</v>
      </c>
      <c r="N47" s="4">
        <v>11.0</v>
      </c>
      <c r="O47" s="2" t="s">
        <v>37</v>
      </c>
      <c r="P47" s="2" t="s">
        <v>37</v>
      </c>
      <c r="Q47" s="2">
        <v>9.0</v>
      </c>
      <c r="R47" s="2" t="s">
        <v>37</v>
      </c>
      <c r="S47" s="2" t="s">
        <v>37</v>
      </c>
      <c r="T47" s="2" t="s">
        <v>37</v>
      </c>
      <c r="U47" s="2" t="s">
        <v>37</v>
      </c>
      <c r="V47" s="2"/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5"/>
      <c r="AD47" s="5"/>
      <c r="AE47" s="5"/>
      <c r="AF47" s="5"/>
    </row>
    <row r="48">
      <c r="A48" s="3" t="s">
        <v>83</v>
      </c>
      <c r="B48" s="2">
        <v>10.0</v>
      </c>
      <c r="C48" s="2" t="s">
        <v>37</v>
      </c>
      <c r="D48" s="2">
        <v>160.0</v>
      </c>
      <c r="E48" s="2">
        <v>3.0</v>
      </c>
      <c r="F48" s="2">
        <v>0.0</v>
      </c>
      <c r="G48" s="2">
        <v>93.0</v>
      </c>
      <c r="H48" s="2">
        <v>0.0</v>
      </c>
      <c r="I48" s="4">
        <v>67.0</v>
      </c>
      <c r="J48" s="2">
        <v>0.0</v>
      </c>
      <c r="K48" s="4">
        <v>0.0</v>
      </c>
      <c r="L48" s="2">
        <v>0.0</v>
      </c>
      <c r="M48" s="2">
        <v>3.0</v>
      </c>
      <c r="N48" s="4">
        <v>7.0</v>
      </c>
      <c r="O48" s="2" t="s">
        <v>37</v>
      </c>
      <c r="P48" s="2" t="s">
        <v>37</v>
      </c>
      <c r="Q48" s="2">
        <v>10.0</v>
      </c>
      <c r="R48" s="2" t="s">
        <v>37</v>
      </c>
      <c r="S48" s="2" t="s">
        <v>37</v>
      </c>
      <c r="T48" s="2" t="s">
        <v>37</v>
      </c>
      <c r="U48" s="2" t="s">
        <v>37</v>
      </c>
      <c r="V48" s="2"/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5"/>
      <c r="AD48" s="5"/>
      <c r="AE48" s="5"/>
      <c r="AF48" s="5"/>
    </row>
    <row r="49">
      <c r="A49" s="3" t="s">
        <v>84</v>
      </c>
      <c r="B49" s="2">
        <v>6.0</v>
      </c>
      <c r="C49" s="2" t="s">
        <v>37</v>
      </c>
      <c r="D49" s="2">
        <v>166.0</v>
      </c>
      <c r="E49" s="2">
        <v>0.0</v>
      </c>
      <c r="F49" s="2">
        <v>0.0</v>
      </c>
      <c r="G49" s="2">
        <v>93.0</v>
      </c>
      <c r="H49" s="2">
        <v>0.0</v>
      </c>
      <c r="I49" s="4">
        <v>73.0</v>
      </c>
      <c r="J49" s="2">
        <v>0.0</v>
      </c>
      <c r="K49" s="4">
        <v>0.0</v>
      </c>
      <c r="L49" s="2">
        <v>0.0</v>
      </c>
      <c r="M49" s="2">
        <v>0.0</v>
      </c>
      <c r="N49" s="4">
        <v>6.0</v>
      </c>
      <c r="O49" s="2" t="s">
        <v>37</v>
      </c>
      <c r="P49" s="2" t="s">
        <v>37</v>
      </c>
      <c r="Q49" s="2">
        <v>12.0</v>
      </c>
      <c r="R49" s="2" t="s">
        <v>37</v>
      </c>
      <c r="S49" s="2" t="s">
        <v>37</v>
      </c>
      <c r="T49" s="2" t="s">
        <v>37</v>
      </c>
      <c r="U49" s="2" t="s">
        <v>37</v>
      </c>
      <c r="V49" s="2"/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5"/>
      <c r="AD49" s="5"/>
      <c r="AE49" s="5"/>
      <c r="AF49" s="5"/>
    </row>
    <row r="50">
      <c r="A50" s="3" t="s">
        <v>85</v>
      </c>
      <c r="B50" s="2">
        <v>12.0</v>
      </c>
      <c r="C50" s="2" t="s">
        <v>37</v>
      </c>
      <c r="D50" s="2">
        <v>178.0</v>
      </c>
      <c r="E50" s="2">
        <v>3.0</v>
      </c>
      <c r="F50" s="2">
        <v>0.0</v>
      </c>
      <c r="G50" s="2">
        <v>96.0</v>
      </c>
      <c r="H50" s="2">
        <v>0.0</v>
      </c>
      <c r="I50" s="4">
        <v>82.0</v>
      </c>
      <c r="J50" s="2">
        <v>0.0</v>
      </c>
      <c r="K50" s="4">
        <v>0.0</v>
      </c>
      <c r="L50" s="2">
        <v>0.0</v>
      </c>
      <c r="M50" s="2">
        <v>8.0</v>
      </c>
      <c r="N50" s="4">
        <v>4.0</v>
      </c>
      <c r="O50" s="2" t="s">
        <v>37</v>
      </c>
      <c r="P50" s="2" t="s">
        <v>37</v>
      </c>
      <c r="Q50" s="2">
        <v>9.0</v>
      </c>
      <c r="R50" s="2" t="s">
        <v>37</v>
      </c>
      <c r="S50" s="2" t="s">
        <v>37</v>
      </c>
      <c r="T50" s="2" t="s">
        <v>37</v>
      </c>
      <c r="U50" s="2" t="s">
        <v>37</v>
      </c>
      <c r="V50" s="2"/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5"/>
      <c r="AD50" s="5"/>
      <c r="AE50" s="5"/>
      <c r="AF50" s="5"/>
    </row>
    <row r="51">
      <c r="A51" s="3" t="s">
        <v>86</v>
      </c>
      <c r="B51" s="2">
        <v>9.0</v>
      </c>
      <c r="C51" s="2" t="s">
        <v>37</v>
      </c>
      <c r="D51" s="2">
        <v>187.0</v>
      </c>
      <c r="E51" s="2">
        <v>0.0</v>
      </c>
      <c r="F51" s="2">
        <v>0.0</v>
      </c>
      <c r="G51" s="2">
        <v>96.0</v>
      </c>
      <c r="H51" s="2">
        <v>0.0</v>
      </c>
      <c r="I51" s="4">
        <v>91.0</v>
      </c>
      <c r="J51" s="2">
        <v>0.0</v>
      </c>
      <c r="K51" s="4">
        <v>0.0</v>
      </c>
      <c r="L51" s="2">
        <v>0.0</v>
      </c>
      <c r="M51" s="2">
        <v>5.0</v>
      </c>
      <c r="N51" s="4">
        <v>4.0</v>
      </c>
      <c r="O51" s="2" t="s">
        <v>37</v>
      </c>
      <c r="P51" s="2" t="s">
        <v>37</v>
      </c>
      <c r="Q51" s="2">
        <v>9.0</v>
      </c>
      <c r="R51" s="2" t="s">
        <v>37</v>
      </c>
      <c r="S51" s="2" t="s">
        <v>37</v>
      </c>
      <c r="T51" s="2" t="s">
        <v>37</v>
      </c>
      <c r="U51" s="2" t="s">
        <v>37</v>
      </c>
      <c r="V51" s="2"/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5"/>
      <c r="AD51" s="5"/>
      <c r="AE51" s="5"/>
      <c r="AF51" s="5"/>
    </row>
    <row r="52">
      <c r="A52" s="3" t="s">
        <v>87</v>
      </c>
      <c r="B52" s="2">
        <v>13.0</v>
      </c>
      <c r="C52" s="2" t="s">
        <v>37</v>
      </c>
      <c r="D52" s="2">
        <v>200.0</v>
      </c>
      <c r="E52" s="2">
        <v>1.0</v>
      </c>
      <c r="F52" s="2">
        <v>0.0</v>
      </c>
      <c r="G52" s="2">
        <v>97.0</v>
      </c>
      <c r="H52" s="2">
        <v>0.0</v>
      </c>
      <c r="I52" s="4">
        <v>103.0</v>
      </c>
      <c r="J52" s="2">
        <v>0.0</v>
      </c>
      <c r="K52" s="4">
        <v>0.0</v>
      </c>
      <c r="L52" s="2">
        <v>0.0</v>
      </c>
      <c r="M52" s="2">
        <v>9.0</v>
      </c>
      <c r="N52" s="4">
        <v>4.0</v>
      </c>
      <c r="O52" s="2" t="s">
        <v>37</v>
      </c>
      <c r="P52" s="2" t="s">
        <v>37</v>
      </c>
      <c r="Q52" s="2">
        <v>11.0</v>
      </c>
      <c r="R52" s="2" t="s">
        <v>37</v>
      </c>
      <c r="S52" s="2" t="s">
        <v>37</v>
      </c>
      <c r="T52" s="2" t="s">
        <v>37</v>
      </c>
      <c r="U52" s="2" t="s">
        <v>37</v>
      </c>
      <c r="V52" s="2"/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5"/>
      <c r="AD52" s="5"/>
      <c r="AE52" s="5"/>
      <c r="AF52" s="5"/>
    </row>
    <row r="53">
      <c r="A53" s="3" t="s">
        <v>88</v>
      </c>
      <c r="B53" s="2">
        <v>12.0</v>
      </c>
      <c r="C53" s="2" t="s">
        <v>37</v>
      </c>
      <c r="D53" s="2">
        <v>212.0</v>
      </c>
      <c r="E53" s="2">
        <v>8.0</v>
      </c>
      <c r="F53" s="2">
        <v>0.0</v>
      </c>
      <c r="G53" s="2">
        <v>105.0</v>
      </c>
      <c r="H53" s="2">
        <v>0.0</v>
      </c>
      <c r="I53" s="4">
        <v>107.0</v>
      </c>
      <c r="J53" s="2">
        <v>0.0</v>
      </c>
      <c r="K53" s="4">
        <v>0.0</v>
      </c>
      <c r="L53" s="2">
        <v>0.0</v>
      </c>
      <c r="M53" s="2">
        <v>9.0</v>
      </c>
      <c r="N53" s="4">
        <v>3.0</v>
      </c>
      <c r="O53" s="2" t="s">
        <v>37</v>
      </c>
      <c r="P53" s="2" t="s">
        <v>37</v>
      </c>
      <c r="Q53" s="2">
        <v>14.0</v>
      </c>
      <c r="R53" s="2" t="s">
        <v>37</v>
      </c>
      <c r="S53" s="2" t="s">
        <v>37</v>
      </c>
      <c r="T53" s="2" t="s">
        <v>37</v>
      </c>
      <c r="U53" s="2" t="s">
        <v>37</v>
      </c>
      <c r="V53" s="2"/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5"/>
      <c r="AD53" s="5"/>
      <c r="AE53" s="5"/>
      <c r="AF53" s="5"/>
    </row>
    <row r="54">
      <c r="A54" s="3" t="s">
        <v>89</v>
      </c>
      <c r="B54" s="2">
        <v>14.0</v>
      </c>
      <c r="C54" s="2" t="s">
        <v>37</v>
      </c>
      <c r="D54" s="2">
        <v>226.0</v>
      </c>
      <c r="E54" s="2">
        <v>0.0</v>
      </c>
      <c r="F54" s="2">
        <v>0.0</v>
      </c>
      <c r="G54" s="2">
        <v>105.0</v>
      </c>
      <c r="H54" s="2">
        <v>0.0</v>
      </c>
      <c r="I54" s="4">
        <v>121.0</v>
      </c>
      <c r="J54" s="2">
        <v>0.0</v>
      </c>
      <c r="K54" s="4">
        <v>0.0</v>
      </c>
      <c r="L54" s="2">
        <v>0.0</v>
      </c>
      <c r="M54" s="2">
        <v>9.0</v>
      </c>
      <c r="N54" s="4">
        <v>5.0</v>
      </c>
      <c r="O54" s="2" t="s">
        <v>37</v>
      </c>
      <c r="P54" s="2" t="s">
        <v>37</v>
      </c>
      <c r="Q54" s="2">
        <v>13.0</v>
      </c>
      <c r="R54" s="2" t="s">
        <v>37</v>
      </c>
      <c r="S54" s="2" t="s">
        <v>37</v>
      </c>
      <c r="T54" s="2" t="s">
        <v>37</v>
      </c>
      <c r="U54" s="2" t="s">
        <v>37</v>
      </c>
      <c r="V54" s="2"/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5"/>
      <c r="AD54" s="5"/>
      <c r="AE54" s="5"/>
      <c r="AF54" s="5"/>
    </row>
    <row r="55">
      <c r="A55" s="3" t="s">
        <v>90</v>
      </c>
      <c r="B55" s="2">
        <v>17.0</v>
      </c>
      <c r="C55" s="2" t="s">
        <v>37</v>
      </c>
      <c r="D55" s="2">
        <v>243.0</v>
      </c>
      <c r="E55" s="2">
        <v>4.0</v>
      </c>
      <c r="F55" s="2">
        <v>0.0</v>
      </c>
      <c r="G55" s="2">
        <v>109.0</v>
      </c>
      <c r="H55" s="2">
        <v>0.0</v>
      </c>
      <c r="I55" s="4">
        <v>134.0</v>
      </c>
      <c r="J55" s="2">
        <v>0.0</v>
      </c>
      <c r="K55" s="4">
        <v>0.0</v>
      </c>
      <c r="L55" s="2">
        <v>0.0</v>
      </c>
      <c r="M55" s="2">
        <v>11.0</v>
      </c>
      <c r="N55" s="4">
        <v>6.0</v>
      </c>
      <c r="O55" s="2" t="s">
        <v>37</v>
      </c>
      <c r="P55" s="2" t="s">
        <v>37</v>
      </c>
      <c r="Q55" s="2">
        <v>13.0</v>
      </c>
      <c r="R55" s="2" t="s">
        <v>37</v>
      </c>
      <c r="S55" s="2" t="s">
        <v>37</v>
      </c>
      <c r="T55" s="2" t="s">
        <v>37</v>
      </c>
      <c r="U55" s="2" t="s">
        <v>37</v>
      </c>
      <c r="V55" s="2"/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5"/>
      <c r="AD55" s="5"/>
      <c r="AE55" s="5"/>
      <c r="AF55" s="5"/>
    </row>
    <row r="56">
      <c r="A56" s="3" t="s">
        <v>91</v>
      </c>
      <c r="B56" s="2">
        <v>23.0</v>
      </c>
      <c r="C56" s="2" t="s">
        <v>37</v>
      </c>
      <c r="D56" s="2">
        <v>266.0</v>
      </c>
      <c r="E56" s="2">
        <v>5.0</v>
      </c>
      <c r="F56" s="2">
        <v>0.0</v>
      </c>
      <c r="G56" s="2">
        <v>114.0</v>
      </c>
      <c r="H56" s="2">
        <v>0.0</v>
      </c>
      <c r="I56" s="4">
        <v>152.0</v>
      </c>
      <c r="J56" s="2">
        <v>0.0</v>
      </c>
      <c r="K56" s="4">
        <v>0.0</v>
      </c>
      <c r="L56" s="2">
        <v>0.0</v>
      </c>
      <c r="M56" s="2">
        <v>17.0</v>
      </c>
      <c r="N56" s="4">
        <v>6.0</v>
      </c>
      <c r="O56" s="2" t="s">
        <v>37</v>
      </c>
      <c r="P56" s="2" t="s">
        <v>37</v>
      </c>
      <c r="Q56" s="2">
        <v>14.0</v>
      </c>
      <c r="R56" s="2" t="s">
        <v>37</v>
      </c>
      <c r="S56" s="2" t="s">
        <v>37</v>
      </c>
      <c r="T56" s="2" t="s">
        <v>37</v>
      </c>
      <c r="U56" s="2" t="s">
        <v>37</v>
      </c>
      <c r="V56" s="2"/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5"/>
      <c r="AD56" s="5"/>
      <c r="AE56" s="5"/>
      <c r="AF56" s="5"/>
    </row>
    <row r="57">
      <c r="A57" s="3" t="s">
        <v>92</v>
      </c>
      <c r="B57" s="2">
        <v>47.0</v>
      </c>
      <c r="C57" s="2" t="s">
        <v>37</v>
      </c>
      <c r="D57" s="2">
        <v>313.0</v>
      </c>
      <c r="E57" s="2">
        <v>3.0</v>
      </c>
      <c r="F57" s="2">
        <v>0.0</v>
      </c>
      <c r="G57" s="2">
        <v>117.0</v>
      </c>
      <c r="H57" s="2">
        <v>0.0</v>
      </c>
      <c r="I57" s="4">
        <v>196.0</v>
      </c>
      <c r="J57" s="2">
        <v>0.0</v>
      </c>
      <c r="K57" s="4">
        <v>0.0</v>
      </c>
      <c r="L57" s="2">
        <v>0.0</v>
      </c>
      <c r="M57" s="2">
        <v>33.0</v>
      </c>
      <c r="N57" s="4">
        <v>14.0</v>
      </c>
      <c r="O57" s="2" t="s">
        <v>37</v>
      </c>
      <c r="P57" s="2" t="s">
        <v>37</v>
      </c>
      <c r="Q57" s="2">
        <v>15.0</v>
      </c>
      <c r="R57" s="2" t="s">
        <v>37</v>
      </c>
      <c r="S57" s="2" t="s">
        <v>37</v>
      </c>
      <c r="T57" s="2" t="s">
        <v>37</v>
      </c>
      <c r="U57" s="2" t="s">
        <v>37</v>
      </c>
      <c r="V57" s="2"/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5"/>
      <c r="AD57" s="5"/>
      <c r="AE57" s="5"/>
      <c r="AF57" s="5"/>
    </row>
    <row r="58">
      <c r="A58" s="3" t="s">
        <v>93</v>
      </c>
      <c r="B58" s="2">
        <v>32.0</v>
      </c>
      <c r="C58" s="2" t="s">
        <v>37</v>
      </c>
      <c r="D58" s="2">
        <v>345.0</v>
      </c>
      <c r="E58" s="2">
        <v>7.0</v>
      </c>
      <c r="F58" s="2">
        <v>0.0</v>
      </c>
      <c r="G58" s="2">
        <v>124.0</v>
      </c>
      <c r="H58" s="2">
        <v>0.0</v>
      </c>
      <c r="I58" s="4">
        <v>221.0</v>
      </c>
      <c r="J58" s="2">
        <v>0.0</v>
      </c>
      <c r="K58" s="4">
        <v>0.0</v>
      </c>
      <c r="L58" s="2">
        <v>0.0</v>
      </c>
      <c r="M58" s="2">
        <v>24.0</v>
      </c>
      <c r="N58" s="4">
        <v>8.0</v>
      </c>
      <c r="O58" s="2" t="s">
        <v>37</v>
      </c>
      <c r="P58" s="2" t="s">
        <v>37</v>
      </c>
      <c r="Q58" s="2">
        <v>15.0</v>
      </c>
      <c r="R58" s="2" t="s">
        <v>37</v>
      </c>
      <c r="S58" s="2" t="s">
        <v>37</v>
      </c>
      <c r="T58" s="2" t="s">
        <v>37</v>
      </c>
      <c r="U58" s="2" t="s">
        <v>37</v>
      </c>
      <c r="V58" s="2"/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5"/>
      <c r="AD58" s="5"/>
      <c r="AE58" s="5"/>
      <c r="AF58" s="5"/>
    </row>
    <row r="59">
      <c r="A59" s="3" t="s">
        <v>94</v>
      </c>
      <c r="B59" s="2">
        <v>40.0</v>
      </c>
      <c r="C59" s="2" t="s">
        <v>37</v>
      </c>
      <c r="D59" s="2">
        <v>385.0</v>
      </c>
      <c r="E59" s="2">
        <v>7.0</v>
      </c>
      <c r="F59" s="2">
        <v>0.0</v>
      </c>
      <c r="G59" s="2">
        <v>131.0</v>
      </c>
      <c r="H59" s="2">
        <v>0.0</v>
      </c>
      <c r="I59" s="4">
        <v>254.0</v>
      </c>
      <c r="J59" s="2">
        <v>0.0</v>
      </c>
      <c r="K59" s="4">
        <v>0.0</v>
      </c>
      <c r="L59" s="2">
        <v>0.0</v>
      </c>
      <c r="M59" s="2">
        <v>30.0</v>
      </c>
      <c r="N59" s="4">
        <v>10.0</v>
      </c>
      <c r="O59" s="2" t="s">
        <v>37</v>
      </c>
      <c r="P59" s="2" t="s">
        <v>37</v>
      </c>
      <c r="Q59" s="2">
        <v>16.0</v>
      </c>
      <c r="R59" s="2">
        <v>238.0</v>
      </c>
      <c r="S59" s="2">
        <v>0.0</v>
      </c>
      <c r="T59" s="2">
        <v>0.0</v>
      </c>
      <c r="U59" s="2">
        <v>131.0</v>
      </c>
      <c r="V59" s="2"/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5"/>
      <c r="AD59" s="5"/>
      <c r="AE59" s="5"/>
      <c r="AF59" s="5"/>
    </row>
    <row r="60">
      <c r="A60" s="3" t="s">
        <v>95</v>
      </c>
      <c r="B60" s="2">
        <v>47.0</v>
      </c>
      <c r="C60" s="2" t="s">
        <v>37</v>
      </c>
      <c r="D60" s="2">
        <v>432.0</v>
      </c>
      <c r="E60" s="2">
        <v>9.0</v>
      </c>
      <c r="F60" s="2">
        <v>0.0</v>
      </c>
      <c r="G60" s="2">
        <v>140.0</v>
      </c>
      <c r="H60" s="2">
        <v>0.0</v>
      </c>
      <c r="I60" s="4">
        <v>290.0</v>
      </c>
      <c r="J60" s="2">
        <v>2.0</v>
      </c>
      <c r="K60" s="4">
        <v>2.0</v>
      </c>
      <c r="L60" s="2">
        <v>0.0</v>
      </c>
      <c r="M60" s="2">
        <v>39.0</v>
      </c>
      <c r="N60" s="4">
        <v>8.0</v>
      </c>
      <c r="O60" s="2" t="s">
        <v>37</v>
      </c>
      <c r="P60" s="2" t="s">
        <v>37</v>
      </c>
      <c r="Q60" s="2">
        <v>14.0</v>
      </c>
      <c r="R60" s="2">
        <v>276.0</v>
      </c>
      <c r="S60" s="2">
        <v>0.0</v>
      </c>
      <c r="T60" s="2">
        <v>0.0</v>
      </c>
      <c r="U60" s="2">
        <v>140.0</v>
      </c>
      <c r="V60" s="2"/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5"/>
      <c r="AD60" s="5"/>
      <c r="AE60" s="5"/>
      <c r="AF60" s="5"/>
    </row>
    <row r="61">
      <c r="A61" s="3" t="s">
        <v>96</v>
      </c>
      <c r="B61" s="2">
        <v>23.0</v>
      </c>
      <c r="C61" s="2" t="s">
        <v>37</v>
      </c>
      <c r="D61" s="2">
        <v>455.0</v>
      </c>
      <c r="E61" s="2">
        <v>4.0</v>
      </c>
      <c r="F61" s="2">
        <v>0.0</v>
      </c>
      <c r="G61" s="2">
        <v>144.0</v>
      </c>
      <c r="H61" s="2">
        <v>0.0</v>
      </c>
      <c r="I61" s="4">
        <v>309.0</v>
      </c>
      <c r="J61" s="2">
        <v>0.0</v>
      </c>
      <c r="K61" s="4">
        <v>2.0</v>
      </c>
      <c r="L61" s="2">
        <v>0.0</v>
      </c>
      <c r="M61" s="2">
        <v>18.0</v>
      </c>
      <c r="N61" s="4">
        <v>5.0</v>
      </c>
      <c r="O61" s="2" t="s">
        <v>37</v>
      </c>
      <c r="P61" s="2" t="s">
        <v>37</v>
      </c>
      <c r="Q61" s="2">
        <v>14.0</v>
      </c>
      <c r="R61" s="2">
        <v>295.0</v>
      </c>
      <c r="S61" s="2">
        <v>0.0</v>
      </c>
      <c r="T61" s="2">
        <v>0.0</v>
      </c>
      <c r="U61" s="2">
        <v>144.0</v>
      </c>
      <c r="V61" s="2"/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5"/>
      <c r="AD61" s="5"/>
      <c r="AE61" s="5"/>
      <c r="AF61" s="5"/>
    </row>
    <row r="62">
      <c r="A62" s="3" t="s">
        <v>97</v>
      </c>
      <c r="B62" s="2">
        <v>54.0</v>
      </c>
      <c r="C62" s="2" t="s">
        <v>37</v>
      </c>
      <c r="D62" s="2">
        <v>509.0</v>
      </c>
      <c r="E62" s="2">
        <v>8.0</v>
      </c>
      <c r="F62" s="2">
        <v>0.0</v>
      </c>
      <c r="G62" s="2">
        <v>152.0</v>
      </c>
      <c r="H62" s="2">
        <v>0.0</v>
      </c>
      <c r="I62" s="4">
        <v>355.0</v>
      </c>
      <c r="J62" s="2">
        <v>0.0</v>
      </c>
      <c r="K62" s="4">
        <v>2.0</v>
      </c>
      <c r="L62" s="2">
        <v>0.0</v>
      </c>
      <c r="M62" s="2">
        <v>48.0</v>
      </c>
      <c r="N62" s="4">
        <v>6.0</v>
      </c>
      <c r="O62" s="2" t="s">
        <v>37</v>
      </c>
      <c r="P62" s="2" t="s">
        <v>37</v>
      </c>
      <c r="Q62" s="2">
        <v>15.0</v>
      </c>
      <c r="R62" s="2">
        <v>340.0</v>
      </c>
      <c r="S62" s="2">
        <v>0.0</v>
      </c>
      <c r="T62" s="2">
        <v>0.0</v>
      </c>
      <c r="U62" s="2">
        <v>152.0</v>
      </c>
      <c r="V62" s="2"/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5"/>
      <c r="AD62" s="5"/>
      <c r="AE62" s="5"/>
      <c r="AF62" s="5"/>
    </row>
    <row r="63">
      <c r="A63" s="3" t="s">
        <v>98</v>
      </c>
      <c r="B63" s="2">
        <v>49.0</v>
      </c>
      <c r="C63" s="2" t="s">
        <v>37</v>
      </c>
      <c r="D63" s="2">
        <v>558.0</v>
      </c>
      <c r="E63" s="2">
        <v>3.0</v>
      </c>
      <c r="F63" s="2">
        <v>0.0</v>
      </c>
      <c r="G63" s="2">
        <v>155.0</v>
      </c>
      <c r="H63" s="2">
        <v>0.0</v>
      </c>
      <c r="I63" s="4">
        <v>401.0</v>
      </c>
      <c r="J63" s="2">
        <v>0.0</v>
      </c>
      <c r="K63" s="4">
        <v>2.0</v>
      </c>
      <c r="L63" s="2">
        <v>0.0</v>
      </c>
      <c r="M63" s="2">
        <v>32.0</v>
      </c>
      <c r="N63" s="4">
        <v>17.0</v>
      </c>
      <c r="O63" s="2" t="s">
        <v>37</v>
      </c>
      <c r="P63" s="2" t="s">
        <v>37</v>
      </c>
      <c r="Q63" s="2">
        <v>17.0</v>
      </c>
      <c r="R63" s="2">
        <v>384.0</v>
      </c>
      <c r="S63" s="2">
        <v>0.0</v>
      </c>
      <c r="T63" s="2">
        <v>0.0</v>
      </c>
      <c r="U63" s="2">
        <v>155.0</v>
      </c>
      <c r="V63" s="2"/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5"/>
      <c r="AD63" s="5"/>
      <c r="AE63" s="5"/>
      <c r="AF63" s="5"/>
    </row>
    <row r="64">
      <c r="A64" s="3" t="s">
        <v>99</v>
      </c>
      <c r="B64" s="2">
        <v>73.0</v>
      </c>
      <c r="C64" s="2" t="s">
        <v>37</v>
      </c>
      <c r="D64" s="2">
        <v>631.0</v>
      </c>
      <c r="E64" s="2">
        <v>5.0</v>
      </c>
      <c r="F64" s="2">
        <v>0.0</v>
      </c>
      <c r="G64" s="2">
        <v>160.0</v>
      </c>
      <c r="H64" s="2">
        <v>65.0</v>
      </c>
      <c r="I64" s="4">
        <v>404.0</v>
      </c>
      <c r="J64" s="2">
        <v>0.0</v>
      </c>
      <c r="K64" s="4">
        <v>2.0</v>
      </c>
      <c r="L64" s="2">
        <v>0.0</v>
      </c>
      <c r="M64" s="2">
        <v>38.0</v>
      </c>
      <c r="N64" s="4">
        <v>35.0</v>
      </c>
      <c r="O64" s="2" t="s">
        <v>37</v>
      </c>
      <c r="P64" s="2" t="s">
        <v>37</v>
      </c>
      <c r="Q64" s="2">
        <v>17.0</v>
      </c>
      <c r="R64" s="2">
        <v>388.0</v>
      </c>
      <c r="S64" s="2">
        <v>64.0</v>
      </c>
      <c r="T64" s="2">
        <v>0.0</v>
      </c>
      <c r="U64" s="2">
        <v>160.0</v>
      </c>
      <c r="V64" s="2"/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5"/>
      <c r="AD64" s="5"/>
      <c r="AE64" s="5"/>
      <c r="AF64" s="5"/>
    </row>
    <row r="65">
      <c r="A65" s="3" t="s">
        <v>100</v>
      </c>
      <c r="B65" s="2">
        <v>52.0</v>
      </c>
      <c r="C65" s="2" t="s">
        <v>37</v>
      </c>
      <c r="D65" s="2">
        <v>683.0</v>
      </c>
      <c r="E65" s="2">
        <v>12.0</v>
      </c>
      <c r="F65" s="2">
        <v>0.0</v>
      </c>
      <c r="G65" s="2">
        <v>172.0</v>
      </c>
      <c r="H65" s="4">
        <v>87.0</v>
      </c>
      <c r="I65" s="4">
        <v>422.0</v>
      </c>
      <c r="J65" s="2">
        <v>0.0</v>
      </c>
      <c r="K65" s="4">
        <v>2.0</v>
      </c>
      <c r="L65" s="2">
        <v>0.0</v>
      </c>
      <c r="M65" s="2">
        <v>28.0</v>
      </c>
      <c r="N65" s="4">
        <v>24.0</v>
      </c>
      <c r="O65" s="2" t="s">
        <v>37</v>
      </c>
      <c r="P65" s="2" t="s">
        <v>37</v>
      </c>
      <c r="Q65" s="2">
        <v>18.0</v>
      </c>
      <c r="R65" s="2">
        <v>404.0</v>
      </c>
      <c r="S65" s="2">
        <v>87.0</v>
      </c>
      <c r="T65" s="2">
        <v>0.0</v>
      </c>
      <c r="U65" s="2">
        <v>172.0</v>
      </c>
      <c r="V65" s="2"/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5"/>
      <c r="AD65" s="5"/>
      <c r="AE65" s="5"/>
      <c r="AF65" s="5"/>
    </row>
    <row r="66">
      <c r="A66" s="3" t="s">
        <v>101</v>
      </c>
      <c r="B66" s="2">
        <v>49.0</v>
      </c>
      <c r="C66" s="2" t="s">
        <v>37</v>
      </c>
      <c r="D66" s="2">
        <v>732.0</v>
      </c>
      <c r="E66" s="2">
        <v>11.0</v>
      </c>
      <c r="F66" s="2">
        <v>0.0</v>
      </c>
      <c r="G66" s="2">
        <v>183.0</v>
      </c>
      <c r="H66" s="2">
        <v>115.0</v>
      </c>
      <c r="I66" s="4">
        <v>432.0</v>
      </c>
      <c r="J66" s="2">
        <v>0.0</v>
      </c>
      <c r="K66" s="4">
        <v>2.0</v>
      </c>
      <c r="L66" s="2">
        <v>0.0</v>
      </c>
      <c r="M66" s="2">
        <v>22.0</v>
      </c>
      <c r="N66" s="4">
        <v>27.0</v>
      </c>
      <c r="O66" s="2" t="s">
        <v>37</v>
      </c>
      <c r="P66" s="2" t="s">
        <v>37</v>
      </c>
      <c r="Q66" s="2">
        <v>17.0</v>
      </c>
      <c r="R66" s="2">
        <v>415.0</v>
      </c>
      <c r="S66" s="2">
        <v>115.0</v>
      </c>
      <c r="T66" s="2">
        <v>4.0</v>
      </c>
      <c r="U66" s="2">
        <v>179.0</v>
      </c>
      <c r="V66" s="2"/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5"/>
      <c r="AD66" s="5"/>
      <c r="AE66" s="5"/>
      <c r="AF66" s="5"/>
    </row>
    <row r="67">
      <c r="A67" s="3" t="s">
        <v>102</v>
      </c>
      <c r="B67" s="2">
        <v>70.0</v>
      </c>
      <c r="C67" s="2" t="s">
        <v>37</v>
      </c>
      <c r="D67" s="2">
        <v>802.0</v>
      </c>
      <c r="E67" s="2">
        <v>15.0</v>
      </c>
      <c r="F67" s="2">
        <v>0.0</v>
      </c>
      <c r="G67" s="2">
        <v>198.0</v>
      </c>
      <c r="H67" s="2">
        <v>182.0</v>
      </c>
      <c r="I67" s="4">
        <v>420.0</v>
      </c>
      <c r="J67" s="2">
        <v>0.0</v>
      </c>
      <c r="K67" s="4">
        <v>2.0</v>
      </c>
      <c r="L67" s="2">
        <v>0.0</v>
      </c>
      <c r="M67" s="2">
        <v>41.0</v>
      </c>
      <c r="N67" s="4">
        <v>29.0</v>
      </c>
      <c r="O67" s="2" t="s">
        <v>37</v>
      </c>
      <c r="P67" s="2" t="s">
        <v>37</v>
      </c>
      <c r="Q67" s="2">
        <v>19.0</v>
      </c>
      <c r="R67" s="2">
        <v>401.0</v>
      </c>
      <c r="S67" s="2">
        <v>182.0</v>
      </c>
      <c r="T67" s="2">
        <v>14.0</v>
      </c>
      <c r="U67" s="2">
        <v>184.0</v>
      </c>
      <c r="V67" s="2"/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5"/>
      <c r="AD67" s="5"/>
      <c r="AE67" s="5"/>
      <c r="AF67" s="5"/>
    </row>
    <row r="68">
      <c r="A68" s="3" t="s">
        <v>103</v>
      </c>
      <c r="B68" s="2">
        <v>42.0</v>
      </c>
      <c r="C68" s="2" t="s">
        <v>37</v>
      </c>
      <c r="D68" s="2">
        <v>844.0</v>
      </c>
      <c r="E68" s="2">
        <v>14.0</v>
      </c>
      <c r="F68" s="2">
        <v>0.0</v>
      </c>
      <c r="G68" s="2">
        <v>212.0</v>
      </c>
      <c r="H68" s="2">
        <v>206.0</v>
      </c>
      <c r="I68" s="4">
        <v>423.0</v>
      </c>
      <c r="J68" s="2">
        <v>1.0</v>
      </c>
      <c r="K68" s="4">
        <v>3.0</v>
      </c>
      <c r="L68" s="2">
        <v>0.0</v>
      </c>
      <c r="M68" s="2">
        <v>24.0</v>
      </c>
      <c r="N68" s="4">
        <v>18.0</v>
      </c>
      <c r="O68" s="2">
        <v>2.0</v>
      </c>
      <c r="P68" s="2">
        <v>17.0</v>
      </c>
      <c r="Q68" s="2">
        <v>19.0</v>
      </c>
      <c r="R68" s="2">
        <v>404.0</v>
      </c>
      <c r="S68" s="2">
        <v>206.0</v>
      </c>
      <c r="T68" s="2">
        <v>18.0</v>
      </c>
      <c r="U68" s="2">
        <v>194.0</v>
      </c>
      <c r="V68" s="2"/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5"/>
      <c r="AD68" s="5"/>
      <c r="AE68" s="5"/>
      <c r="AF68" s="5"/>
    </row>
    <row r="69">
      <c r="A69" s="3" t="s">
        <v>104</v>
      </c>
      <c r="B69" s="2">
        <v>35.0</v>
      </c>
      <c r="C69" s="2" t="s">
        <v>37</v>
      </c>
      <c r="D69" s="2">
        <v>879.0</v>
      </c>
      <c r="E69" s="2">
        <v>16.0</v>
      </c>
      <c r="F69" s="2">
        <v>0.0</v>
      </c>
      <c r="G69" s="2">
        <v>228.0</v>
      </c>
      <c r="H69" s="2">
        <v>228.0</v>
      </c>
      <c r="I69" s="4">
        <v>420.0</v>
      </c>
      <c r="J69" s="2">
        <v>0.0</v>
      </c>
      <c r="K69" s="4">
        <v>3.0</v>
      </c>
      <c r="L69" s="2">
        <v>0.0</v>
      </c>
      <c r="M69" s="2">
        <v>9.0</v>
      </c>
      <c r="N69" s="4">
        <v>26.0</v>
      </c>
      <c r="O69" s="2">
        <v>3.0</v>
      </c>
      <c r="P69" s="2">
        <v>22.0</v>
      </c>
      <c r="Q69" s="2">
        <v>19.0</v>
      </c>
      <c r="R69" s="2">
        <v>401.0</v>
      </c>
      <c r="S69" s="2">
        <v>228.0</v>
      </c>
      <c r="T69" s="2">
        <v>28.0</v>
      </c>
      <c r="U69" s="2">
        <v>200.0</v>
      </c>
      <c r="V69" s="2"/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5"/>
      <c r="AD69" s="5"/>
      <c r="AE69" s="5"/>
      <c r="AF69" s="5"/>
    </row>
    <row r="70">
      <c r="A70" s="3" t="s">
        <v>105</v>
      </c>
      <c r="B70" s="2">
        <v>47.0</v>
      </c>
      <c r="C70" s="2" t="s">
        <v>37</v>
      </c>
      <c r="D70" s="2">
        <v>926.0</v>
      </c>
      <c r="E70" s="2">
        <v>12.0</v>
      </c>
      <c r="F70" s="2">
        <v>0.0</v>
      </c>
      <c r="G70" s="2">
        <v>240.0</v>
      </c>
      <c r="H70" s="2">
        <v>260.0</v>
      </c>
      <c r="I70" s="4">
        <v>423.0</v>
      </c>
      <c r="J70" s="2">
        <v>0.0</v>
      </c>
      <c r="K70" s="4">
        <v>3.0</v>
      </c>
      <c r="L70" s="2">
        <v>0.0</v>
      </c>
      <c r="M70" s="2">
        <v>16.0</v>
      </c>
      <c r="N70" s="4">
        <v>31.0</v>
      </c>
      <c r="O70" s="2">
        <v>6.0</v>
      </c>
      <c r="P70" s="2">
        <v>25.0</v>
      </c>
      <c r="Q70" s="2">
        <v>22.0</v>
      </c>
      <c r="R70" s="2">
        <v>401.0</v>
      </c>
      <c r="S70" s="2">
        <v>260.0</v>
      </c>
      <c r="T70" s="2">
        <v>32.0</v>
      </c>
      <c r="U70" s="2">
        <v>208.0</v>
      </c>
      <c r="V70" s="2"/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5"/>
      <c r="AD70" s="5"/>
      <c r="AE70" s="5"/>
      <c r="AF70" s="5"/>
    </row>
    <row r="71">
      <c r="A71" s="3" t="s">
        <v>106</v>
      </c>
      <c r="B71" s="2">
        <v>74.0</v>
      </c>
      <c r="C71" s="2" t="s">
        <v>37</v>
      </c>
      <c r="D71" s="2">
        <v>1000.0</v>
      </c>
      <c r="E71" s="2">
        <v>5.0</v>
      </c>
      <c r="F71" s="2">
        <v>0.0</v>
      </c>
      <c r="G71" s="2">
        <v>245.0</v>
      </c>
      <c r="H71" s="2">
        <v>291.0</v>
      </c>
      <c r="I71" s="4">
        <v>461.0</v>
      </c>
      <c r="J71" s="2">
        <v>0.0</v>
      </c>
      <c r="K71" s="4">
        <v>3.0</v>
      </c>
      <c r="L71" s="2">
        <v>0.0</v>
      </c>
      <c r="M71" s="2">
        <v>20.0</v>
      </c>
      <c r="N71" s="4">
        <v>54.0</v>
      </c>
      <c r="O71" s="2">
        <v>11.0</v>
      </c>
      <c r="P71" s="2">
        <v>43.0</v>
      </c>
      <c r="Q71" s="2">
        <v>24.0</v>
      </c>
      <c r="R71" s="2">
        <v>437.0</v>
      </c>
      <c r="S71" s="2">
        <v>291.0</v>
      </c>
      <c r="T71" s="2">
        <v>34.0</v>
      </c>
      <c r="U71" s="2">
        <v>211.0</v>
      </c>
      <c r="V71" s="2"/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5"/>
      <c r="AD71" s="5"/>
      <c r="AE71" s="5"/>
      <c r="AF71" s="5"/>
    </row>
    <row r="72">
      <c r="A72" s="3" t="s">
        <v>107</v>
      </c>
      <c r="B72" s="2">
        <v>49.0</v>
      </c>
      <c r="C72" s="2" t="s">
        <v>37</v>
      </c>
      <c r="D72" s="2">
        <v>1049.0</v>
      </c>
      <c r="E72" s="2">
        <v>21.0</v>
      </c>
      <c r="F72" s="2">
        <v>0.0</v>
      </c>
      <c r="G72" s="2">
        <v>266.0</v>
      </c>
      <c r="H72" s="2">
        <v>315.0</v>
      </c>
      <c r="I72" s="4">
        <v>464.0</v>
      </c>
      <c r="J72" s="2">
        <v>1.0</v>
      </c>
      <c r="K72" s="4">
        <v>4.0</v>
      </c>
      <c r="L72" s="2">
        <v>0.0</v>
      </c>
      <c r="M72" s="2">
        <v>8.0</v>
      </c>
      <c r="N72" s="4">
        <v>41.0</v>
      </c>
      <c r="O72" s="2">
        <v>7.0</v>
      </c>
      <c r="P72" s="2">
        <v>34.0</v>
      </c>
      <c r="Q72" s="2">
        <v>23.0</v>
      </c>
      <c r="R72" s="2">
        <v>441.0</v>
      </c>
      <c r="S72" s="2">
        <v>315.0</v>
      </c>
      <c r="T72" s="2">
        <v>42.0</v>
      </c>
      <c r="U72" s="2">
        <v>224.0</v>
      </c>
      <c r="V72" s="2"/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5"/>
      <c r="AD72" s="5"/>
      <c r="AE72" s="5"/>
      <c r="AF72" s="5"/>
    </row>
    <row r="73">
      <c r="A73" s="3" t="s">
        <v>108</v>
      </c>
      <c r="B73" s="2">
        <v>65.0</v>
      </c>
      <c r="C73" s="2" t="s">
        <v>37</v>
      </c>
      <c r="D73" s="2">
        <v>1114.0</v>
      </c>
      <c r="E73" s="2">
        <v>16.0</v>
      </c>
      <c r="F73" s="2">
        <v>0.0</v>
      </c>
      <c r="G73" s="2">
        <v>282.0</v>
      </c>
      <c r="H73" s="2">
        <v>354.0</v>
      </c>
      <c r="I73" s="4">
        <v>473.0</v>
      </c>
      <c r="J73" s="2">
        <v>1.0</v>
      </c>
      <c r="K73" s="4">
        <v>5.0</v>
      </c>
      <c r="L73" s="2">
        <v>0.0</v>
      </c>
      <c r="M73" s="2">
        <v>9.0</v>
      </c>
      <c r="N73" s="4">
        <v>56.0</v>
      </c>
      <c r="O73" s="2">
        <v>22.0</v>
      </c>
      <c r="P73" s="2">
        <v>34.0</v>
      </c>
      <c r="Q73" s="2">
        <v>25.0</v>
      </c>
      <c r="R73" s="2">
        <v>448.0</v>
      </c>
      <c r="S73" s="2">
        <v>354.0</v>
      </c>
      <c r="T73" s="2">
        <v>47.0</v>
      </c>
      <c r="U73" s="2">
        <v>235.0</v>
      </c>
      <c r="V73" s="2"/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5"/>
      <c r="AD73" s="5"/>
      <c r="AE73" s="5"/>
      <c r="AF73" s="5"/>
    </row>
    <row r="74">
      <c r="A74" s="3" t="s">
        <v>109</v>
      </c>
      <c r="B74" s="2">
        <v>75.0</v>
      </c>
      <c r="C74" s="2" t="s">
        <v>37</v>
      </c>
      <c r="D74" s="2">
        <v>1189.0</v>
      </c>
      <c r="E74" s="2">
        <v>15.0</v>
      </c>
      <c r="F74" s="2">
        <v>0.0</v>
      </c>
      <c r="G74" s="2">
        <v>297.0</v>
      </c>
      <c r="H74" s="2">
        <v>386.0</v>
      </c>
      <c r="I74" s="4">
        <v>500.0</v>
      </c>
      <c r="J74" s="2">
        <v>1.0</v>
      </c>
      <c r="K74" s="4">
        <v>6.0</v>
      </c>
      <c r="L74" s="2">
        <v>0.0</v>
      </c>
      <c r="M74" s="2">
        <v>6.0</v>
      </c>
      <c r="N74" s="4">
        <v>69.0</v>
      </c>
      <c r="O74" s="2">
        <v>23.0</v>
      </c>
      <c r="P74" s="2">
        <v>45.0</v>
      </c>
      <c r="Q74" s="2">
        <v>26.0</v>
      </c>
      <c r="R74" s="2">
        <v>474.0</v>
      </c>
      <c r="S74" s="2">
        <v>386.0</v>
      </c>
      <c r="T74" s="2">
        <v>55.0</v>
      </c>
      <c r="U74" s="2">
        <v>242.0</v>
      </c>
      <c r="V74" s="2"/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5"/>
      <c r="AD74" s="5"/>
      <c r="AE74" s="5"/>
      <c r="AF74" s="5"/>
    </row>
    <row r="75">
      <c r="A75" s="3" t="s">
        <v>110</v>
      </c>
      <c r="B75" s="2">
        <v>120.0</v>
      </c>
      <c r="C75" s="2" t="s">
        <v>37</v>
      </c>
      <c r="D75" s="2">
        <v>1309.0</v>
      </c>
      <c r="E75" s="2">
        <v>23.0</v>
      </c>
      <c r="F75" s="2">
        <v>0.0</v>
      </c>
      <c r="G75" s="2">
        <v>320.0</v>
      </c>
      <c r="H75" s="2">
        <v>414.0</v>
      </c>
      <c r="I75" s="4">
        <v>569.0</v>
      </c>
      <c r="J75" s="2">
        <v>0.0</v>
      </c>
      <c r="K75" s="4">
        <v>6.0</v>
      </c>
      <c r="L75" s="2">
        <v>0.0</v>
      </c>
      <c r="M75" s="2">
        <v>4.0</v>
      </c>
      <c r="N75" s="4">
        <v>116.0</v>
      </c>
      <c r="O75" s="2">
        <v>57.0</v>
      </c>
      <c r="P75" s="2">
        <v>59.0</v>
      </c>
      <c r="Q75" s="2">
        <v>25.0</v>
      </c>
      <c r="R75" s="2">
        <v>544.0</v>
      </c>
      <c r="S75" s="2">
        <v>414.0</v>
      </c>
      <c r="T75" s="2">
        <v>68.0</v>
      </c>
      <c r="U75" s="2">
        <v>252.0</v>
      </c>
      <c r="V75" s="2"/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5"/>
      <c r="AD75" s="5"/>
      <c r="AE75" s="5"/>
      <c r="AF75" s="5"/>
    </row>
    <row r="76">
      <c r="A76" s="3" t="s">
        <v>111</v>
      </c>
      <c r="B76" s="2">
        <v>66.0</v>
      </c>
      <c r="C76" s="2" t="s">
        <v>37</v>
      </c>
      <c r="D76" s="2">
        <v>1375.0</v>
      </c>
      <c r="E76" s="2">
        <v>24.0</v>
      </c>
      <c r="F76" s="2">
        <v>0.0</v>
      </c>
      <c r="G76" s="2">
        <v>344.0</v>
      </c>
      <c r="H76" s="2">
        <v>454.0</v>
      </c>
      <c r="I76" s="4">
        <v>571.0</v>
      </c>
      <c r="J76" s="2">
        <v>0.0</v>
      </c>
      <c r="K76" s="4">
        <v>6.0</v>
      </c>
      <c r="L76" s="2">
        <v>0.0</v>
      </c>
      <c r="M76" s="2">
        <v>1.0</v>
      </c>
      <c r="N76" s="4">
        <v>65.0</v>
      </c>
      <c r="O76" s="2">
        <v>38.0</v>
      </c>
      <c r="P76" s="2">
        <v>27.0</v>
      </c>
      <c r="Q76" s="2">
        <v>25.0</v>
      </c>
      <c r="R76" s="2">
        <v>546.0</v>
      </c>
      <c r="S76" s="2">
        <v>454.0</v>
      </c>
      <c r="T76" s="2">
        <v>81.0</v>
      </c>
      <c r="U76" s="2">
        <v>263.0</v>
      </c>
      <c r="V76" s="2"/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5"/>
      <c r="AD76" s="5"/>
      <c r="AE76" s="5"/>
      <c r="AF76" s="5"/>
    </row>
    <row r="77">
      <c r="A77" s="3" t="s">
        <v>112</v>
      </c>
      <c r="B77" s="2">
        <v>106.0</v>
      </c>
      <c r="C77" s="2" t="s">
        <v>37</v>
      </c>
      <c r="D77" s="2">
        <v>1481.0</v>
      </c>
      <c r="E77" s="2">
        <v>33.0</v>
      </c>
      <c r="F77" s="2">
        <v>0.0</v>
      </c>
      <c r="G77" s="2">
        <v>377.0</v>
      </c>
      <c r="H77" s="2">
        <v>471.0</v>
      </c>
      <c r="I77" s="4">
        <v>627.0</v>
      </c>
      <c r="J77" s="2">
        <v>0.0</v>
      </c>
      <c r="K77" s="4">
        <v>6.0</v>
      </c>
      <c r="L77" s="2">
        <v>0.0</v>
      </c>
      <c r="M77" s="2">
        <v>3.0</v>
      </c>
      <c r="N77" s="4">
        <v>103.0</v>
      </c>
      <c r="O77" s="2">
        <v>46.0</v>
      </c>
      <c r="P77" s="2">
        <v>57.0</v>
      </c>
      <c r="Q77" s="2">
        <v>29.0</v>
      </c>
      <c r="R77" s="2">
        <v>598.0</v>
      </c>
      <c r="S77" s="2">
        <v>471.0</v>
      </c>
      <c r="T77" s="2">
        <v>101.0</v>
      </c>
      <c r="U77" s="2">
        <v>276.0</v>
      </c>
      <c r="V77" s="2"/>
      <c r="W77" s="2" t="s">
        <v>37</v>
      </c>
      <c r="X77" s="2" t="s">
        <v>37</v>
      </c>
      <c r="Y77" s="6" t="s">
        <v>113</v>
      </c>
      <c r="Z77" s="2" t="s">
        <v>37</v>
      </c>
      <c r="AA77" s="2" t="s">
        <v>37</v>
      </c>
      <c r="AB77" s="2" t="s">
        <v>37</v>
      </c>
      <c r="AC77" s="5"/>
      <c r="AD77" s="5"/>
      <c r="AE77" s="5"/>
      <c r="AF77" s="5"/>
    </row>
    <row r="78">
      <c r="A78" s="3" t="s">
        <v>114</v>
      </c>
      <c r="B78" s="2">
        <v>142.0</v>
      </c>
      <c r="C78" s="2" t="s">
        <v>37</v>
      </c>
      <c r="D78" s="2">
        <v>1623.0</v>
      </c>
      <c r="E78" s="2">
        <v>29.0</v>
      </c>
      <c r="F78" s="2">
        <v>0.0</v>
      </c>
      <c r="G78" s="2">
        <v>406.0</v>
      </c>
      <c r="H78" s="2">
        <v>542.0</v>
      </c>
      <c r="I78" s="4">
        <v>669.0</v>
      </c>
      <c r="J78" s="2">
        <v>0.0</v>
      </c>
      <c r="K78" s="4">
        <v>6.0</v>
      </c>
      <c r="L78" s="2">
        <v>0.0</v>
      </c>
      <c r="M78" s="2">
        <v>2.0</v>
      </c>
      <c r="N78" s="4">
        <v>140.0</v>
      </c>
      <c r="O78" s="2">
        <v>65.0</v>
      </c>
      <c r="P78" s="2">
        <v>75.0</v>
      </c>
      <c r="Q78" s="2">
        <v>29.0</v>
      </c>
      <c r="R78" s="2">
        <v>640.0</v>
      </c>
      <c r="S78" s="2">
        <v>542.0</v>
      </c>
      <c r="T78" s="2">
        <v>115.0</v>
      </c>
      <c r="U78" s="2">
        <v>291.0</v>
      </c>
      <c r="V78" s="2"/>
      <c r="W78" s="2" t="s">
        <v>37</v>
      </c>
      <c r="X78" s="2" t="s">
        <v>37</v>
      </c>
      <c r="Y78" s="6" t="s">
        <v>113</v>
      </c>
      <c r="Z78" s="2" t="s">
        <v>37</v>
      </c>
      <c r="AA78" s="2" t="s">
        <v>37</v>
      </c>
      <c r="AB78" s="2" t="s">
        <v>37</v>
      </c>
      <c r="AC78" s="5"/>
      <c r="AD78" s="5"/>
      <c r="AE78" s="5"/>
      <c r="AF78" s="5"/>
    </row>
    <row r="79">
      <c r="A79" s="3" t="s">
        <v>115</v>
      </c>
      <c r="B79" s="2">
        <v>287.0</v>
      </c>
      <c r="C79" s="2" t="s">
        <v>37</v>
      </c>
      <c r="D79" s="2">
        <v>1910.0</v>
      </c>
      <c r="E79" s="2">
        <v>54.0</v>
      </c>
      <c r="F79" s="2">
        <v>1.0</v>
      </c>
      <c r="G79" s="2">
        <v>460.0</v>
      </c>
      <c r="H79" s="2">
        <v>559.0</v>
      </c>
      <c r="I79" s="4">
        <v>885.0</v>
      </c>
      <c r="J79" s="2">
        <v>0.0</v>
      </c>
      <c r="K79" s="4">
        <v>6.0</v>
      </c>
      <c r="L79" s="2">
        <v>0.0</v>
      </c>
      <c r="M79" s="2">
        <v>3.0</v>
      </c>
      <c r="N79" s="4">
        <v>284.0</v>
      </c>
      <c r="O79" s="2">
        <v>214.0</v>
      </c>
      <c r="P79" s="2">
        <v>70.0</v>
      </c>
      <c r="Q79" s="2">
        <v>29.0</v>
      </c>
      <c r="R79" s="2">
        <v>856.0</v>
      </c>
      <c r="S79" s="2">
        <v>559.0</v>
      </c>
      <c r="T79" s="2">
        <v>146.0</v>
      </c>
      <c r="U79" s="2">
        <v>314.0</v>
      </c>
      <c r="V79" s="2"/>
      <c r="W79" s="2" t="s">
        <v>37</v>
      </c>
      <c r="X79" s="2" t="s">
        <v>37</v>
      </c>
      <c r="Y79" s="6" t="s">
        <v>113</v>
      </c>
      <c r="Z79" s="2" t="s">
        <v>37</v>
      </c>
      <c r="AA79" s="2" t="s">
        <v>37</v>
      </c>
      <c r="AB79" s="2" t="s">
        <v>37</v>
      </c>
      <c r="AC79" s="5"/>
      <c r="AD79" s="5"/>
      <c r="AE79" s="5"/>
      <c r="AF79" s="5"/>
    </row>
    <row r="80">
      <c r="A80" s="3" t="s">
        <v>116</v>
      </c>
      <c r="B80" s="2">
        <v>198.0</v>
      </c>
      <c r="C80" s="2" t="s">
        <v>37</v>
      </c>
      <c r="D80" s="2">
        <v>2108.0</v>
      </c>
      <c r="E80" s="2">
        <v>32.0</v>
      </c>
      <c r="F80" s="2">
        <v>0.0</v>
      </c>
      <c r="G80" s="2">
        <v>492.0</v>
      </c>
      <c r="H80" s="2">
        <v>734.0</v>
      </c>
      <c r="I80" s="4">
        <v>875.0</v>
      </c>
      <c r="J80" s="2">
        <v>1.0</v>
      </c>
      <c r="K80" s="4">
        <v>7.0</v>
      </c>
      <c r="L80" s="2">
        <v>0.0</v>
      </c>
      <c r="M80" s="2">
        <v>0.0</v>
      </c>
      <c r="N80" s="4">
        <v>198.0</v>
      </c>
      <c r="O80" s="2">
        <v>141.0</v>
      </c>
      <c r="P80" s="2">
        <v>57.0</v>
      </c>
      <c r="Q80" s="2">
        <v>32.0</v>
      </c>
      <c r="R80" s="2">
        <v>845.0</v>
      </c>
      <c r="S80" s="2">
        <v>734.0</v>
      </c>
      <c r="T80" s="2">
        <v>172.0</v>
      </c>
      <c r="U80" s="2">
        <v>318.0</v>
      </c>
      <c r="V80" s="2"/>
      <c r="W80" s="2" t="s">
        <v>37</v>
      </c>
      <c r="X80" s="2" t="s">
        <v>37</v>
      </c>
      <c r="Y80" s="6" t="s">
        <v>113</v>
      </c>
      <c r="Z80" s="2" t="s">
        <v>37</v>
      </c>
      <c r="AA80" s="2" t="s">
        <v>37</v>
      </c>
      <c r="AB80" s="2" t="s">
        <v>37</v>
      </c>
      <c r="AC80" s="5"/>
      <c r="AD80" s="5"/>
      <c r="AE80" s="5"/>
      <c r="AF80" s="5"/>
    </row>
    <row r="81">
      <c r="A81" s="3" t="s">
        <v>117</v>
      </c>
      <c r="B81" s="2">
        <v>191.0</v>
      </c>
      <c r="C81" s="2" t="s">
        <v>37</v>
      </c>
      <c r="D81" s="2">
        <v>2299.0</v>
      </c>
      <c r="E81" s="2">
        <v>35.0</v>
      </c>
      <c r="F81" s="2">
        <v>0.0</v>
      </c>
      <c r="G81" s="2">
        <v>527.0</v>
      </c>
      <c r="H81" s="2">
        <v>820.0</v>
      </c>
      <c r="I81" s="4">
        <v>944.0</v>
      </c>
      <c r="J81" s="2">
        <v>1.0</v>
      </c>
      <c r="K81" s="4">
        <v>8.0</v>
      </c>
      <c r="L81" s="2">
        <v>0.0</v>
      </c>
      <c r="M81" s="2">
        <v>0.0</v>
      </c>
      <c r="N81" s="4">
        <v>191.0</v>
      </c>
      <c r="O81" s="2">
        <v>152.0</v>
      </c>
      <c r="P81" s="2">
        <v>39.0</v>
      </c>
      <c r="Q81" s="2">
        <v>31.0</v>
      </c>
      <c r="R81" s="2">
        <v>914.0</v>
      </c>
      <c r="S81" s="2">
        <v>820.0</v>
      </c>
      <c r="T81" s="2">
        <v>199.0</v>
      </c>
      <c r="U81" s="2">
        <v>327.0</v>
      </c>
      <c r="V81" s="2"/>
      <c r="W81" s="2" t="s">
        <v>37</v>
      </c>
      <c r="X81" s="2" t="s">
        <v>37</v>
      </c>
      <c r="Y81" s="6" t="s">
        <v>113</v>
      </c>
      <c r="Z81" s="2" t="s">
        <v>37</v>
      </c>
      <c r="AA81" s="2" t="s">
        <v>37</v>
      </c>
      <c r="AB81" s="2" t="s">
        <v>37</v>
      </c>
      <c r="AC81" s="5"/>
      <c r="AD81" s="5"/>
      <c r="AE81" s="5"/>
      <c r="AF81" s="5"/>
    </row>
    <row r="82">
      <c r="A82" s="3" t="s">
        <v>118</v>
      </c>
      <c r="B82" s="2">
        <v>233.0</v>
      </c>
      <c r="C82" s="2" t="s">
        <v>37</v>
      </c>
      <c r="D82" s="2">
        <v>2532.0</v>
      </c>
      <c r="E82" s="2">
        <v>32.0</v>
      </c>
      <c r="F82" s="2">
        <v>0.0</v>
      </c>
      <c r="G82" s="2">
        <v>559.0</v>
      </c>
      <c r="H82" s="2">
        <v>988.0</v>
      </c>
      <c r="I82" s="4">
        <v>977.0</v>
      </c>
      <c r="J82" s="2">
        <v>0.0</v>
      </c>
      <c r="K82" s="4">
        <v>8.0</v>
      </c>
      <c r="L82" s="2">
        <v>0.0</v>
      </c>
      <c r="M82" s="2">
        <v>0.0</v>
      </c>
      <c r="N82" s="4">
        <v>233.0</v>
      </c>
      <c r="O82" s="2">
        <v>188.0</v>
      </c>
      <c r="P82" s="2">
        <v>45.0</v>
      </c>
      <c r="Q82" s="2">
        <v>31.0</v>
      </c>
      <c r="R82" s="2">
        <v>947.0</v>
      </c>
      <c r="S82" s="2">
        <v>988.0</v>
      </c>
      <c r="T82" s="2">
        <v>217.0</v>
      </c>
      <c r="U82" s="2">
        <v>341.0</v>
      </c>
      <c r="V82" s="2"/>
      <c r="W82" s="2" t="s">
        <v>37</v>
      </c>
      <c r="X82" s="2" t="s">
        <v>37</v>
      </c>
      <c r="Y82" s="6" t="s">
        <v>113</v>
      </c>
      <c r="Z82" s="2" t="s">
        <v>37</v>
      </c>
      <c r="AA82" s="2" t="s">
        <v>37</v>
      </c>
      <c r="AB82" s="2" t="s">
        <v>37</v>
      </c>
      <c r="AC82" s="5"/>
      <c r="AD82" s="5"/>
      <c r="AE82" s="5"/>
      <c r="AF82" s="5"/>
    </row>
    <row r="83">
      <c r="A83" s="3" t="s">
        <v>119</v>
      </c>
      <c r="B83" s="2">
        <v>386.0</v>
      </c>
      <c r="C83" s="2" t="s">
        <v>37</v>
      </c>
      <c r="D83" s="2">
        <v>2918.0</v>
      </c>
      <c r="E83" s="2">
        <v>26.0</v>
      </c>
      <c r="F83" s="2">
        <v>0.0</v>
      </c>
      <c r="G83" s="2">
        <v>585.0</v>
      </c>
      <c r="H83" s="2">
        <v>1165.0</v>
      </c>
      <c r="I83" s="4">
        <v>1159.0</v>
      </c>
      <c r="J83" s="2">
        <v>1.0</v>
      </c>
      <c r="K83" s="4">
        <v>9.0</v>
      </c>
      <c r="L83" s="2">
        <v>0.0</v>
      </c>
      <c r="M83" s="2">
        <v>0.0</v>
      </c>
      <c r="N83" s="4">
        <v>386.0</v>
      </c>
      <c r="O83" s="2">
        <v>334.0</v>
      </c>
      <c r="P83" s="2">
        <v>52.0</v>
      </c>
      <c r="Q83" s="2">
        <v>29.0</v>
      </c>
      <c r="R83" s="2">
        <v>1131.0</v>
      </c>
      <c r="S83" s="2">
        <v>1165.0</v>
      </c>
      <c r="T83" s="2">
        <v>239.0</v>
      </c>
      <c r="U83" s="2">
        <v>345.0</v>
      </c>
      <c r="V83" s="2"/>
      <c r="W83" s="2" t="s">
        <v>37</v>
      </c>
      <c r="X83" s="2" t="s">
        <v>37</v>
      </c>
      <c r="Y83" s="6" t="s">
        <v>113</v>
      </c>
      <c r="Z83" s="2" t="s">
        <v>37</v>
      </c>
      <c r="AA83" s="2" t="s">
        <v>37</v>
      </c>
      <c r="AB83" s="2" t="s">
        <v>37</v>
      </c>
      <c r="AC83" s="5"/>
      <c r="AD83" s="5"/>
      <c r="AE83" s="5"/>
      <c r="AF83" s="5"/>
    </row>
    <row r="84">
      <c r="A84" s="3" t="s">
        <v>120</v>
      </c>
      <c r="B84" s="2">
        <v>334.0</v>
      </c>
      <c r="C84" s="2" t="s">
        <v>37</v>
      </c>
      <c r="D84" s="2">
        <v>3252.0</v>
      </c>
      <c r="E84" s="2">
        <v>25.0</v>
      </c>
      <c r="F84" s="2">
        <v>0.0</v>
      </c>
      <c r="G84" s="2">
        <v>610.0</v>
      </c>
      <c r="H84" s="2">
        <v>1316.0</v>
      </c>
      <c r="I84" s="4">
        <v>1316.0</v>
      </c>
      <c r="J84" s="2">
        <v>1.0</v>
      </c>
      <c r="K84" s="4">
        <v>10.0</v>
      </c>
      <c r="L84" s="2">
        <v>0.0</v>
      </c>
      <c r="M84" s="2">
        <v>0.0</v>
      </c>
      <c r="N84" s="4">
        <v>334.0</v>
      </c>
      <c r="O84" s="2">
        <v>275.0</v>
      </c>
      <c r="P84" s="2">
        <v>59.0</v>
      </c>
      <c r="Q84" s="2">
        <v>28.0</v>
      </c>
      <c r="R84" s="2">
        <v>1289.0</v>
      </c>
      <c r="S84" s="2">
        <v>1316.0</v>
      </c>
      <c r="T84" s="2">
        <v>259.0</v>
      </c>
      <c r="U84" s="2">
        <v>350.0</v>
      </c>
      <c r="V84" s="2"/>
      <c r="W84" s="2" t="s">
        <v>37</v>
      </c>
      <c r="X84" s="2" t="s">
        <v>37</v>
      </c>
      <c r="Y84" s="6" t="s">
        <v>113</v>
      </c>
      <c r="Z84" s="2" t="s">
        <v>37</v>
      </c>
      <c r="AA84" s="2" t="s">
        <v>37</v>
      </c>
      <c r="AB84" s="2" t="s">
        <v>37</v>
      </c>
      <c r="AC84" s="5"/>
      <c r="AD84" s="5"/>
      <c r="AE84" s="5"/>
      <c r="AF84" s="5"/>
    </row>
    <row r="85">
      <c r="A85" s="3" t="s">
        <v>121</v>
      </c>
      <c r="B85" s="2">
        <v>447.0</v>
      </c>
      <c r="C85" s="2" t="s">
        <v>37</v>
      </c>
      <c r="D85" s="2">
        <v>3699.0</v>
      </c>
      <c r="E85" s="2">
        <v>41.0</v>
      </c>
      <c r="F85" s="2">
        <v>0.0</v>
      </c>
      <c r="G85" s="2">
        <v>651.0</v>
      </c>
      <c r="H85" s="2">
        <v>1540.0</v>
      </c>
      <c r="I85" s="4">
        <v>1497.0</v>
      </c>
      <c r="J85" s="2">
        <v>0.0</v>
      </c>
      <c r="K85" s="4">
        <v>10.0</v>
      </c>
      <c r="L85" s="2">
        <v>1.0</v>
      </c>
      <c r="M85" s="2">
        <v>0.0</v>
      </c>
      <c r="N85" s="4">
        <v>447.0</v>
      </c>
      <c r="O85" s="2">
        <v>406.0</v>
      </c>
      <c r="P85" s="2">
        <v>41.0</v>
      </c>
      <c r="Q85" s="2">
        <v>26.0</v>
      </c>
      <c r="R85" s="2">
        <v>1473.0</v>
      </c>
      <c r="S85" s="2">
        <v>1541.0</v>
      </c>
      <c r="T85" s="2">
        <v>284.0</v>
      </c>
      <c r="U85" s="2">
        <v>365.0</v>
      </c>
      <c r="V85" s="2"/>
      <c r="W85" s="2" t="s">
        <v>37</v>
      </c>
      <c r="X85" s="2" t="s">
        <v>37</v>
      </c>
      <c r="Y85" s="6" t="s">
        <v>113</v>
      </c>
      <c r="Z85" s="2" t="s">
        <v>37</v>
      </c>
      <c r="AA85" s="2" t="s">
        <v>37</v>
      </c>
      <c r="AB85" s="2" t="s">
        <v>37</v>
      </c>
      <c r="AC85" s="5"/>
      <c r="AD85" s="5"/>
      <c r="AE85" s="5"/>
      <c r="AF85" s="5"/>
    </row>
    <row r="86">
      <c r="A86" s="3" t="s">
        <v>122</v>
      </c>
      <c r="B86" s="2">
        <v>728.0</v>
      </c>
      <c r="C86" s="2" t="s">
        <v>37</v>
      </c>
      <c r="D86" s="2">
        <v>4427.0</v>
      </c>
      <c r="E86" s="2">
        <v>31.0</v>
      </c>
      <c r="F86" s="2">
        <v>0.0</v>
      </c>
      <c r="G86" s="2">
        <v>682.0</v>
      </c>
      <c r="H86" s="2">
        <v>1848.0</v>
      </c>
      <c r="I86" s="4">
        <v>1886.0</v>
      </c>
      <c r="J86" s="2">
        <v>0.0</v>
      </c>
      <c r="K86" s="4">
        <v>10.0</v>
      </c>
      <c r="L86" s="2">
        <v>0.0</v>
      </c>
      <c r="M86" s="2">
        <v>0.0</v>
      </c>
      <c r="N86" s="4">
        <v>728.0</v>
      </c>
      <c r="O86" s="2">
        <v>676.0</v>
      </c>
      <c r="P86" s="2">
        <v>52.0</v>
      </c>
      <c r="Q86" s="2">
        <v>23.0</v>
      </c>
      <c r="R86" s="2">
        <v>1866.0</v>
      </c>
      <c r="S86" s="2">
        <v>1848.0</v>
      </c>
      <c r="T86" s="2">
        <v>309.0</v>
      </c>
      <c r="U86" s="2">
        <v>371.0</v>
      </c>
      <c r="V86" s="2"/>
      <c r="W86" s="2" t="s">
        <v>37</v>
      </c>
      <c r="X86" s="2" t="s">
        <v>37</v>
      </c>
      <c r="Y86" s="6" t="s">
        <v>113</v>
      </c>
      <c r="Z86" s="2" t="s">
        <v>37</v>
      </c>
      <c r="AA86" s="2" t="s">
        <v>37</v>
      </c>
      <c r="AB86" s="2" t="s">
        <v>37</v>
      </c>
      <c r="AC86" s="5"/>
      <c r="AD86" s="5"/>
      <c r="AE86" s="5"/>
      <c r="AF86" s="5"/>
    </row>
    <row r="87">
      <c r="A87" s="3" t="s">
        <v>123</v>
      </c>
      <c r="B87" s="2">
        <v>623.0</v>
      </c>
      <c r="C87" s="2" t="s">
        <v>37</v>
      </c>
      <c r="D87" s="2">
        <v>5050.0</v>
      </c>
      <c r="E87" s="2">
        <v>25.0</v>
      </c>
      <c r="F87" s="2">
        <v>0.0</v>
      </c>
      <c r="G87" s="2">
        <v>707.0</v>
      </c>
      <c r="H87" s="2">
        <v>2218.0</v>
      </c>
      <c r="I87" s="4">
        <v>2113.0</v>
      </c>
      <c r="J87" s="2">
        <v>1.0</v>
      </c>
      <c r="K87" s="4">
        <v>11.0</v>
      </c>
      <c r="L87" s="2">
        <v>0.0</v>
      </c>
      <c r="M87" s="2">
        <v>1.0</v>
      </c>
      <c r="N87" s="4">
        <v>622.0</v>
      </c>
      <c r="O87" s="2">
        <v>559.0</v>
      </c>
      <c r="P87" s="2">
        <v>63.0</v>
      </c>
      <c r="Q87" s="2">
        <v>22.0</v>
      </c>
      <c r="R87" s="2">
        <v>2095.0</v>
      </c>
      <c r="S87" s="2">
        <v>2218.0</v>
      </c>
      <c r="T87" s="2">
        <v>312.0</v>
      </c>
      <c r="U87" s="2">
        <v>392.0</v>
      </c>
      <c r="V87" s="2"/>
      <c r="W87" s="2" t="s">
        <v>37</v>
      </c>
      <c r="X87" s="2" t="s">
        <v>37</v>
      </c>
      <c r="Y87" s="6" t="s">
        <v>113</v>
      </c>
      <c r="Z87" s="2" t="s">
        <v>37</v>
      </c>
      <c r="AA87" s="2" t="s">
        <v>37</v>
      </c>
      <c r="AB87" s="2" t="s">
        <v>37</v>
      </c>
      <c r="AC87" s="5"/>
      <c r="AD87" s="5"/>
      <c r="AE87" s="5"/>
      <c r="AF87" s="5"/>
    </row>
    <row r="88">
      <c r="A88" s="3" t="s">
        <v>124</v>
      </c>
      <c r="B88" s="2">
        <v>942.0</v>
      </c>
      <c r="C88" s="2" t="s">
        <v>37</v>
      </c>
      <c r="D88" s="2">
        <v>5992.0</v>
      </c>
      <c r="E88" s="2">
        <v>38.0</v>
      </c>
      <c r="F88" s="2">
        <v>0.0</v>
      </c>
      <c r="G88" s="2">
        <v>745.0</v>
      </c>
      <c r="H88" s="2">
        <v>2678.0</v>
      </c>
      <c r="I88" s="4">
        <v>2557.0</v>
      </c>
      <c r="J88" s="2">
        <v>0.0</v>
      </c>
      <c r="K88" s="4">
        <v>11.0</v>
      </c>
      <c r="L88" s="2">
        <v>0.0</v>
      </c>
      <c r="M88" s="2">
        <v>0.0</v>
      </c>
      <c r="N88" s="4">
        <v>942.0</v>
      </c>
      <c r="O88" s="2">
        <v>893.0</v>
      </c>
      <c r="P88" s="2">
        <v>49.0</v>
      </c>
      <c r="Q88" s="2">
        <v>23.0</v>
      </c>
      <c r="R88" s="2">
        <v>2538.0</v>
      </c>
      <c r="S88" s="2">
        <v>2683.0</v>
      </c>
      <c r="T88" s="2">
        <v>331.0</v>
      </c>
      <c r="U88" s="2">
        <v>406.0</v>
      </c>
      <c r="V88" s="2"/>
      <c r="W88" s="2" t="s">
        <v>37</v>
      </c>
      <c r="X88" s="2" t="s">
        <v>37</v>
      </c>
      <c r="Y88" s="6" t="s">
        <v>113</v>
      </c>
      <c r="Z88" s="2" t="s">
        <v>37</v>
      </c>
      <c r="AA88" s="2" t="s">
        <v>37</v>
      </c>
      <c r="AB88" s="2" t="s">
        <v>37</v>
      </c>
      <c r="AC88" s="5"/>
      <c r="AD88" s="5"/>
      <c r="AE88" s="5"/>
      <c r="AF88" s="5"/>
    </row>
    <row r="89">
      <c r="A89" s="3" t="s">
        <v>125</v>
      </c>
      <c r="B89" s="2">
        <v>596.0</v>
      </c>
      <c r="C89" s="2" t="s">
        <v>37</v>
      </c>
      <c r="D89" s="2">
        <v>6588.0</v>
      </c>
      <c r="E89" s="2">
        <v>26.0</v>
      </c>
      <c r="F89" s="2">
        <v>0.0</v>
      </c>
      <c r="G89" s="2">
        <v>771.0</v>
      </c>
      <c r="H89" s="2">
        <v>2888.0</v>
      </c>
      <c r="I89" s="4">
        <v>2917.0</v>
      </c>
      <c r="J89" s="2">
        <v>0.0</v>
      </c>
      <c r="K89" s="4">
        <v>11.0</v>
      </c>
      <c r="L89" s="2">
        <v>0.0</v>
      </c>
      <c r="M89" s="2">
        <v>0.0</v>
      </c>
      <c r="N89" s="4">
        <v>596.0</v>
      </c>
      <c r="O89" s="2">
        <v>544.0</v>
      </c>
      <c r="P89" s="2">
        <v>52.0</v>
      </c>
      <c r="Q89" s="2">
        <v>22.0</v>
      </c>
      <c r="R89" s="2">
        <v>2899.0</v>
      </c>
      <c r="S89" s="2">
        <v>2893.0</v>
      </c>
      <c r="T89" s="2">
        <v>339.0</v>
      </c>
      <c r="U89" s="2">
        <v>424.0</v>
      </c>
      <c r="V89" s="2"/>
      <c r="W89" s="2" t="s">
        <v>37</v>
      </c>
      <c r="X89" s="2" t="s">
        <v>37</v>
      </c>
      <c r="Y89" s="6" t="s">
        <v>113</v>
      </c>
      <c r="Z89" s="2" t="s">
        <v>37</v>
      </c>
      <c r="AA89" s="2" t="s">
        <v>37</v>
      </c>
      <c r="AB89" s="2" t="s">
        <v>37</v>
      </c>
      <c r="AC89" s="5"/>
      <c r="AD89" s="5"/>
      <c r="AE89" s="5"/>
      <c r="AF89" s="5"/>
    </row>
    <row r="90">
      <c r="A90" s="3" t="s">
        <v>126</v>
      </c>
      <c r="B90" s="2">
        <v>1426.0</v>
      </c>
      <c r="C90" s="2" t="s">
        <v>37</v>
      </c>
      <c r="D90" s="2">
        <v>8014.0</v>
      </c>
      <c r="E90" s="2">
        <v>33.0</v>
      </c>
      <c r="F90" s="2">
        <v>0.0</v>
      </c>
      <c r="G90" s="2">
        <v>804.0</v>
      </c>
      <c r="H90" s="2">
        <v>3782.0</v>
      </c>
      <c r="I90" s="4">
        <v>3416.0</v>
      </c>
      <c r="J90" s="2">
        <v>0.0</v>
      </c>
      <c r="K90" s="4">
        <v>11.0</v>
      </c>
      <c r="L90" s="2">
        <v>0.0</v>
      </c>
      <c r="M90" s="2">
        <v>0.0</v>
      </c>
      <c r="N90" s="4">
        <v>1426.0</v>
      </c>
      <c r="O90" s="2">
        <v>1371.0</v>
      </c>
      <c r="P90" s="2">
        <v>55.0</v>
      </c>
      <c r="Q90" s="2">
        <v>23.0</v>
      </c>
      <c r="R90" s="2">
        <v>1364.0</v>
      </c>
      <c r="S90" s="2">
        <v>5829.0</v>
      </c>
      <c r="T90" s="2">
        <v>351.0</v>
      </c>
      <c r="U90" s="2">
        <v>436.0</v>
      </c>
      <c r="V90" s="2"/>
      <c r="W90" s="2" t="s">
        <v>37</v>
      </c>
      <c r="X90" s="2" t="s">
        <v>37</v>
      </c>
      <c r="Y90" s="6" t="s">
        <v>113</v>
      </c>
      <c r="Z90" s="2" t="s">
        <v>37</v>
      </c>
      <c r="AA90" s="2" t="s">
        <v>37</v>
      </c>
      <c r="AB90" s="2" t="s">
        <v>37</v>
      </c>
      <c r="AC90" s="5"/>
      <c r="AD90" s="5"/>
      <c r="AE90" s="5"/>
      <c r="AF90" s="5"/>
    </row>
    <row r="91">
      <c r="A91" s="3" t="s">
        <v>127</v>
      </c>
      <c r="B91" s="2">
        <v>1111.0</v>
      </c>
      <c r="C91" s="2" t="s">
        <v>37</v>
      </c>
      <c r="D91" s="2">
        <v>9125.0</v>
      </c>
      <c r="E91" s="2">
        <v>39.0</v>
      </c>
      <c r="F91" s="2">
        <v>0.0</v>
      </c>
      <c r="G91" s="2">
        <v>843.0</v>
      </c>
      <c r="H91" s="2">
        <v>4682.0</v>
      </c>
      <c r="I91" s="4">
        <v>3588.0</v>
      </c>
      <c r="J91" s="2">
        <v>0.0</v>
      </c>
      <c r="K91" s="4">
        <v>11.0</v>
      </c>
      <c r="L91" s="2">
        <v>0.0</v>
      </c>
      <c r="M91" s="2">
        <v>0.0</v>
      </c>
      <c r="N91" s="4">
        <v>1111.0</v>
      </c>
      <c r="O91" s="2">
        <v>1050.0</v>
      </c>
      <c r="P91" s="2">
        <v>61.0</v>
      </c>
      <c r="Q91" s="2">
        <v>27.0</v>
      </c>
      <c r="R91" s="2">
        <v>1381.0</v>
      </c>
      <c r="S91" s="2">
        <v>6881.0</v>
      </c>
      <c r="T91" s="2">
        <v>371.0</v>
      </c>
      <c r="U91" s="2">
        <v>454.0</v>
      </c>
      <c r="V91" s="2"/>
      <c r="W91" s="2" t="s">
        <v>37</v>
      </c>
      <c r="X91" s="2" t="s">
        <v>37</v>
      </c>
      <c r="Y91" s="6" t="s">
        <v>113</v>
      </c>
      <c r="Z91" s="2" t="s">
        <v>37</v>
      </c>
      <c r="AA91" s="2" t="s">
        <v>37</v>
      </c>
      <c r="AB91" s="2" t="s">
        <v>37</v>
      </c>
      <c r="AC91" s="5"/>
      <c r="AD91" s="5"/>
      <c r="AE91" s="5"/>
      <c r="AF91" s="5"/>
    </row>
    <row r="92">
      <c r="A92" s="3" t="s">
        <v>128</v>
      </c>
      <c r="B92" s="2">
        <v>1016.0</v>
      </c>
      <c r="C92" s="2" t="s">
        <v>37</v>
      </c>
      <c r="D92" s="2">
        <v>10141.0</v>
      </c>
      <c r="E92" s="2">
        <v>57.0</v>
      </c>
      <c r="F92" s="2">
        <v>0.0</v>
      </c>
      <c r="G92" s="2">
        <v>900.0</v>
      </c>
      <c r="H92" s="2">
        <v>4999.0</v>
      </c>
      <c r="I92" s="4">
        <v>4229.0</v>
      </c>
      <c r="J92" s="2">
        <v>1.0</v>
      </c>
      <c r="K92" s="4">
        <v>12.0</v>
      </c>
      <c r="L92" s="2">
        <v>0.0</v>
      </c>
      <c r="M92" s="2">
        <v>0.0</v>
      </c>
      <c r="N92" s="4">
        <v>1016.0</v>
      </c>
      <c r="O92" s="2">
        <v>967.0</v>
      </c>
      <c r="P92" s="2">
        <v>49.0</v>
      </c>
      <c r="Q92" s="2">
        <v>25.0</v>
      </c>
      <c r="R92" s="2">
        <v>1571.0</v>
      </c>
      <c r="S92" s="2">
        <v>7651.0</v>
      </c>
      <c r="T92" s="2">
        <v>413.0</v>
      </c>
      <c r="U92" s="2">
        <v>469.0</v>
      </c>
      <c r="V92" s="2"/>
      <c r="W92" s="2" t="s">
        <v>37</v>
      </c>
      <c r="X92" s="2" t="s">
        <v>37</v>
      </c>
      <c r="Y92" s="6" t="s">
        <v>113</v>
      </c>
      <c r="Z92" s="2" t="s">
        <v>37</v>
      </c>
      <c r="AA92" s="2" t="s">
        <v>37</v>
      </c>
      <c r="AB92" s="2" t="s">
        <v>37</v>
      </c>
      <c r="AC92" s="5"/>
      <c r="AD92" s="5"/>
      <c r="AE92" s="5"/>
      <c r="AF92" s="5"/>
    </row>
    <row r="93">
      <c r="A93" s="3" t="s">
        <v>129</v>
      </c>
      <c r="B93" s="2">
        <v>1037.0</v>
      </c>
      <c r="C93" s="2" t="s">
        <v>37</v>
      </c>
      <c r="D93" s="2">
        <v>11178.0</v>
      </c>
      <c r="E93" s="2">
        <v>36.0</v>
      </c>
      <c r="F93" s="2">
        <v>1.0</v>
      </c>
      <c r="G93" s="2">
        <v>936.0</v>
      </c>
      <c r="H93" s="2">
        <v>8874.0</v>
      </c>
      <c r="I93" s="4">
        <v>1355.0</v>
      </c>
      <c r="J93" s="2">
        <v>0.0</v>
      </c>
      <c r="K93" s="4">
        <v>12.0</v>
      </c>
      <c r="L93" s="2">
        <v>0.0</v>
      </c>
      <c r="M93" s="2">
        <v>0.0</v>
      </c>
      <c r="N93" s="4">
        <v>1037.0</v>
      </c>
      <c r="O93" s="2">
        <v>982.0</v>
      </c>
      <c r="P93" s="2">
        <v>55.0</v>
      </c>
      <c r="Q93" s="2">
        <v>26.0</v>
      </c>
      <c r="R93" s="2">
        <v>1342.0</v>
      </c>
      <c r="S93" s="2">
        <v>8880.0</v>
      </c>
      <c r="T93" s="2">
        <v>434.0</v>
      </c>
      <c r="U93" s="2">
        <v>484.0</v>
      </c>
      <c r="V93" s="2"/>
      <c r="W93" s="2" t="s">
        <v>37</v>
      </c>
      <c r="X93" s="2" t="s">
        <v>37</v>
      </c>
      <c r="Y93" s="6" t="s">
        <v>113</v>
      </c>
      <c r="Z93" s="2" t="s">
        <v>37</v>
      </c>
      <c r="AA93" s="2" t="s">
        <v>37</v>
      </c>
      <c r="AB93" s="2" t="s">
        <v>37</v>
      </c>
      <c r="AC93" s="5"/>
      <c r="AD93" s="5"/>
      <c r="AE93" s="5"/>
      <c r="AF93" s="5"/>
    </row>
    <row r="94">
      <c r="A94" s="3" t="s">
        <v>130</v>
      </c>
      <c r="B94" s="2">
        <v>897.0</v>
      </c>
      <c r="C94" s="2" t="s">
        <v>37</v>
      </c>
      <c r="D94" s="2">
        <v>12075.0</v>
      </c>
      <c r="E94" s="2">
        <v>38.0</v>
      </c>
      <c r="F94" s="2">
        <v>0.0</v>
      </c>
      <c r="G94" s="2">
        <v>974.0</v>
      </c>
      <c r="H94" s="2">
        <v>9878.0</v>
      </c>
      <c r="I94" s="4">
        <v>1210.0</v>
      </c>
      <c r="J94" s="2">
        <v>0.0</v>
      </c>
      <c r="K94" s="4">
        <v>12.0</v>
      </c>
      <c r="L94" s="2">
        <v>0.0</v>
      </c>
      <c r="M94" s="2">
        <v>0.0</v>
      </c>
      <c r="N94" s="4">
        <v>897.0</v>
      </c>
      <c r="O94" s="2">
        <v>852.0</v>
      </c>
      <c r="P94" s="2">
        <v>45.0</v>
      </c>
      <c r="Q94" s="2">
        <v>24.0</v>
      </c>
      <c r="R94" s="2">
        <v>1205.0</v>
      </c>
      <c r="S94" s="2">
        <v>9878.0</v>
      </c>
      <c r="T94" s="2">
        <v>449.0</v>
      </c>
      <c r="U94" s="2">
        <v>507.0</v>
      </c>
      <c r="V94" s="2"/>
      <c r="W94" s="2" t="s">
        <v>37</v>
      </c>
      <c r="X94" s="2" t="s">
        <v>37</v>
      </c>
      <c r="Y94" s="6" t="s">
        <v>113</v>
      </c>
      <c r="Z94" s="2" t="s">
        <v>37</v>
      </c>
      <c r="AA94" s="2" t="s">
        <v>37</v>
      </c>
      <c r="AB94" s="2" t="s">
        <v>37</v>
      </c>
      <c r="AC94" s="5"/>
      <c r="AD94" s="5"/>
      <c r="AE94" s="5"/>
      <c r="AF94" s="5"/>
    </row>
    <row r="95">
      <c r="A95" s="3" t="s">
        <v>131</v>
      </c>
      <c r="B95" s="2">
        <v>618.0</v>
      </c>
      <c r="C95" s="2" t="s">
        <v>37</v>
      </c>
      <c r="D95" s="2">
        <v>12693.0</v>
      </c>
      <c r="E95" s="2">
        <v>46.0</v>
      </c>
      <c r="F95" s="2">
        <v>0.0</v>
      </c>
      <c r="G95" s="2">
        <v>1020.0</v>
      </c>
      <c r="H95" s="2">
        <v>10465.0</v>
      </c>
      <c r="I95" s="4">
        <v>1195.0</v>
      </c>
      <c r="J95" s="2">
        <v>0.0</v>
      </c>
      <c r="K95" s="4">
        <v>12.0</v>
      </c>
      <c r="L95" s="2">
        <v>0.0</v>
      </c>
      <c r="M95" s="2">
        <v>0.0</v>
      </c>
      <c r="N95" s="4">
        <v>618.0</v>
      </c>
      <c r="O95" s="2">
        <v>597.0</v>
      </c>
      <c r="P95" s="2">
        <v>21.0</v>
      </c>
      <c r="Q95" s="2">
        <v>24.0</v>
      </c>
      <c r="R95" s="2">
        <v>1190.0</v>
      </c>
      <c r="S95" s="2">
        <v>10465.0</v>
      </c>
      <c r="T95" s="2">
        <v>474.0</v>
      </c>
      <c r="U95" s="2">
        <v>528.0</v>
      </c>
      <c r="V95" s="2"/>
      <c r="W95" s="2" t="s">
        <v>37</v>
      </c>
      <c r="X95" s="2" t="s">
        <v>37</v>
      </c>
      <c r="Y95" s="6" t="s">
        <v>113</v>
      </c>
      <c r="Z95" s="2" t="s">
        <v>37</v>
      </c>
      <c r="AA95" s="2" t="s">
        <v>37</v>
      </c>
      <c r="AB95" s="2" t="s">
        <v>37</v>
      </c>
      <c r="AC95" s="5"/>
      <c r="AD95" s="5"/>
      <c r="AE95" s="5"/>
      <c r="AF95" s="5"/>
    </row>
    <row r="96">
      <c r="A96" s="3" t="s">
        <v>132</v>
      </c>
      <c r="B96" s="2">
        <v>931.0</v>
      </c>
      <c r="C96" s="2" t="s">
        <v>37</v>
      </c>
      <c r="D96" s="2">
        <v>13624.0</v>
      </c>
      <c r="E96" s="2">
        <v>58.0</v>
      </c>
      <c r="F96" s="2">
        <v>0.0</v>
      </c>
      <c r="G96" s="2">
        <v>1078.0</v>
      </c>
      <c r="H96" s="2">
        <v>11241.0</v>
      </c>
      <c r="I96" s="4">
        <v>1292.0</v>
      </c>
      <c r="J96" s="2">
        <v>0.0</v>
      </c>
      <c r="K96" s="4">
        <v>12.0</v>
      </c>
      <c r="L96" s="2">
        <v>0.0</v>
      </c>
      <c r="M96" s="2">
        <v>2.0</v>
      </c>
      <c r="N96" s="4">
        <v>929.0</v>
      </c>
      <c r="O96" s="2">
        <v>886.0</v>
      </c>
      <c r="P96" s="2">
        <v>43.0</v>
      </c>
      <c r="Q96" s="2">
        <v>22.0</v>
      </c>
      <c r="R96" s="2">
        <v>1289.0</v>
      </c>
      <c r="S96" s="2">
        <v>11241.0</v>
      </c>
      <c r="T96" s="2">
        <v>514.0</v>
      </c>
      <c r="U96" s="2">
        <v>546.0</v>
      </c>
      <c r="V96" s="2"/>
      <c r="W96" s="2" t="s">
        <v>37</v>
      </c>
      <c r="X96" s="2" t="s">
        <v>37</v>
      </c>
      <c r="Y96" s="6" t="s">
        <v>113</v>
      </c>
      <c r="Z96" s="2" t="s">
        <v>37</v>
      </c>
      <c r="AA96" s="2" t="s">
        <v>37</v>
      </c>
      <c r="AB96" s="2" t="s">
        <v>37</v>
      </c>
      <c r="AC96" s="5"/>
      <c r="AD96" s="5"/>
      <c r="AE96" s="5"/>
      <c r="AF96" s="5"/>
    </row>
    <row r="97">
      <c r="A97" s="3" t="s">
        <v>133</v>
      </c>
      <c r="B97" s="2">
        <v>799.0</v>
      </c>
      <c r="C97" s="2" t="s">
        <v>37</v>
      </c>
      <c r="D97" s="2">
        <v>14423.0</v>
      </c>
      <c r="E97" s="2">
        <v>35.0</v>
      </c>
      <c r="F97" s="2">
        <v>0.0</v>
      </c>
      <c r="G97" s="2">
        <v>1113.0</v>
      </c>
      <c r="H97" s="2">
        <v>11863.0</v>
      </c>
      <c r="I97" s="4">
        <v>1432.0</v>
      </c>
      <c r="J97" s="2">
        <v>2.0</v>
      </c>
      <c r="K97" s="4">
        <v>14.0</v>
      </c>
      <c r="L97" s="2">
        <v>0.0</v>
      </c>
      <c r="M97" s="2">
        <v>0.0</v>
      </c>
      <c r="N97" s="4">
        <v>799.0</v>
      </c>
      <c r="O97" s="2">
        <v>764.0</v>
      </c>
      <c r="P97" s="2">
        <v>35.0</v>
      </c>
      <c r="Q97" s="2">
        <v>20.0</v>
      </c>
      <c r="R97" s="2">
        <v>1431.0</v>
      </c>
      <c r="S97" s="2">
        <v>11863.0</v>
      </c>
      <c r="T97" s="2">
        <v>532.0</v>
      </c>
      <c r="U97" s="2">
        <v>563.0</v>
      </c>
      <c r="V97" s="2"/>
      <c r="W97" s="2" t="s">
        <v>37</v>
      </c>
      <c r="X97" s="2" t="s">
        <v>37</v>
      </c>
      <c r="Y97" s="6" t="s">
        <v>113</v>
      </c>
      <c r="Z97" s="2" t="s">
        <v>37</v>
      </c>
      <c r="AA97" s="2" t="s">
        <v>37</v>
      </c>
      <c r="AB97" s="2" t="s">
        <v>37</v>
      </c>
      <c r="AC97" s="5"/>
      <c r="AD97" s="5"/>
      <c r="AE97" s="5"/>
      <c r="AF97" s="5"/>
    </row>
    <row r="98">
      <c r="A98" s="3" t="s">
        <v>134</v>
      </c>
      <c r="B98" s="2">
        <v>528.0</v>
      </c>
      <c r="C98" s="2" t="s">
        <v>37</v>
      </c>
      <c r="D98" s="2">
        <v>14951.0</v>
      </c>
      <c r="E98" s="2">
        <v>33.0</v>
      </c>
      <c r="F98" s="2">
        <v>0.0</v>
      </c>
      <c r="G98" s="2">
        <v>1146.0</v>
      </c>
      <c r="H98" s="2">
        <v>12120.0</v>
      </c>
      <c r="I98" s="4">
        <v>1670.0</v>
      </c>
      <c r="J98" s="2">
        <v>0.0</v>
      </c>
      <c r="K98" s="4">
        <v>14.0</v>
      </c>
      <c r="L98" s="2">
        <v>0.0</v>
      </c>
      <c r="M98" s="2">
        <v>0.0</v>
      </c>
      <c r="N98" s="4">
        <v>528.0</v>
      </c>
      <c r="O98" s="2">
        <v>511.0</v>
      </c>
      <c r="P98" s="2">
        <v>17.0</v>
      </c>
      <c r="Q98" s="2">
        <v>21.0</v>
      </c>
      <c r="R98" s="2">
        <v>1668.0</v>
      </c>
      <c r="S98" s="2">
        <v>12120.0</v>
      </c>
      <c r="T98" s="2">
        <v>551.0</v>
      </c>
      <c r="U98" s="2">
        <v>577.0</v>
      </c>
      <c r="V98" s="2"/>
      <c r="W98" s="2" t="s">
        <v>37</v>
      </c>
      <c r="X98" s="2" t="s">
        <v>37</v>
      </c>
      <c r="Y98" s="6" t="s">
        <v>113</v>
      </c>
      <c r="Z98" s="2" t="s">
        <v>37</v>
      </c>
      <c r="AA98" s="2" t="s">
        <v>37</v>
      </c>
      <c r="AB98" s="2" t="s">
        <v>37</v>
      </c>
      <c r="AC98" s="5"/>
      <c r="AD98" s="5"/>
      <c r="AE98" s="5"/>
      <c r="AF98" s="5"/>
    </row>
    <row r="99">
      <c r="A99" s="3" t="s">
        <v>135</v>
      </c>
      <c r="B99" s="2">
        <v>690.0</v>
      </c>
      <c r="C99" s="2" t="s">
        <v>37</v>
      </c>
      <c r="D99" s="2">
        <v>15641.0</v>
      </c>
      <c r="E99" s="2">
        <v>62.0</v>
      </c>
      <c r="F99" s="2">
        <v>0.0</v>
      </c>
      <c r="G99" s="2">
        <v>1208.0</v>
      </c>
      <c r="H99" s="2">
        <v>12725.0</v>
      </c>
      <c r="I99" s="4">
        <v>1693.0</v>
      </c>
      <c r="J99" s="2">
        <v>0.0</v>
      </c>
      <c r="K99" s="4">
        <v>14.0</v>
      </c>
      <c r="L99" s="2">
        <v>0.0</v>
      </c>
      <c r="M99" s="2">
        <v>0.0</v>
      </c>
      <c r="N99" s="4">
        <v>690.0</v>
      </c>
      <c r="O99" s="2">
        <v>660.0</v>
      </c>
      <c r="P99" s="2">
        <v>30.0</v>
      </c>
      <c r="Q99" s="2">
        <v>22.0</v>
      </c>
      <c r="R99" s="2">
        <v>1692.0</v>
      </c>
      <c r="S99" s="2">
        <v>12725.0</v>
      </c>
      <c r="T99" s="2">
        <v>594.0</v>
      </c>
      <c r="U99" s="2">
        <v>594.0</v>
      </c>
      <c r="V99" s="2"/>
      <c r="W99" s="2" t="s">
        <v>37</v>
      </c>
      <c r="X99" s="2" t="s">
        <v>37</v>
      </c>
      <c r="Y99" s="6" t="s">
        <v>113</v>
      </c>
      <c r="Z99" s="2" t="s">
        <v>37</v>
      </c>
      <c r="AA99" s="2" t="s">
        <v>37</v>
      </c>
      <c r="AB99" s="2" t="s">
        <v>37</v>
      </c>
      <c r="AC99" s="5"/>
      <c r="AD99" s="5"/>
      <c r="AE99" s="5"/>
      <c r="AF99" s="5"/>
    </row>
    <row r="100">
      <c r="A100" s="3" t="s">
        <v>136</v>
      </c>
      <c r="B100" s="2">
        <v>528.0</v>
      </c>
      <c r="C100" s="2" t="s">
        <v>37</v>
      </c>
      <c r="D100" s="2">
        <v>16169.0</v>
      </c>
      <c r="E100" s="2">
        <v>56.0</v>
      </c>
      <c r="F100" s="2">
        <v>0.0</v>
      </c>
      <c r="G100" s="2">
        <v>1264.0</v>
      </c>
      <c r="H100" s="2">
        <v>13202.0</v>
      </c>
      <c r="I100" s="4">
        <v>1687.0</v>
      </c>
      <c r="J100" s="2">
        <v>1.0</v>
      </c>
      <c r="K100" s="4">
        <v>15.0</v>
      </c>
      <c r="L100" s="2">
        <v>0.0</v>
      </c>
      <c r="M100" s="2">
        <v>0.0</v>
      </c>
      <c r="N100" s="4">
        <v>528.0</v>
      </c>
      <c r="O100" s="2">
        <v>488.0</v>
      </c>
      <c r="P100" s="2">
        <v>40.0</v>
      </c>
      <c r="Q100" s="2">
        <v>21.0</v>
      </c>
      <c r="R100" s="2">
        <v>1687.0</v>
      </c>
      <c r="S100" s="2">
        <v>13202.0</v>
      </c>
      <c r="T100" s="2">
        <v>624.0</v>
      </c>
      <c r="U100" s="2">
        <v>620.0</v>
      </c>
      <c r="V100" s="2"/>
      <c r="W100" s="2" t="s">
        <v>37</v>
      </c>
      <c r="X100" s="2" t="s">
        <v>37</v>
      </c>
      <c r="Y100" s="6" t="s">
        <v>113</v>
      </c>
      <c r="Z100" s="2" t="s">
        <v>37</v>
      </c>
      <c r="AA100" s="2" t="s">
        <v>37</v>
      </c>
      <c r="AB100" s="2" t="s">
        <v>37</v>
      </c>
      <c r="AC100" s="5"/>
      <c r="AD100" s="5"/>
      <c r="AE100" s="5"/>
      <c r="AF100" s="5"/>
    </row>
    <row r="101">
      <c r="A101" s="3" t="s">
        <v>137</v>
      </c>
      <c r="B101" s="2">
        <v>932.0</v>
      </c>
      <c r="C101" s="2" t="s">
        <v>37</v>
      </c>
      <c r="D101" s="2">
        <v>17101.0</v>
      </c>
      <c r="E101" s="2">
        <v>24.0</v>
      </c>
      <c r="F101" s="2">
        <v>0.0</v>
      </c>
      <c r="G101" s="2">
        <v>1288.0</v>
      </c>
      <c r="H101" s="2">
        <v>14053.0</v>
      </c>
      <c r="I101" s="4">
        <v>1743.0</v>
      </c>
      <c r="J101" s="2">
        <v>1.0</v>
      </c>
      <c r="K101" s="4">
        <v>16.0</v>
      </c>
      <c r="L101" s="2">
        <v>0.0</v>
      </c>
      <c r="M101" s="2">
        <v>0.0</v>
      </c>
      <c r="N101" s="4">
        <v>932.0</v>
      </c>
      <c r="O101" s="2">
        <v>905.0</v>
      </c>
      <c r="P101" s="2">
        <v>27.0</v>
      </c>
      <c r="Q101" s="2">
        <v>23.0</v>
      </c>
      <c r="R101" s="2">
        <v>1741.0</v>
      </c>
      <c r="S101" s="2">
        <v>14053.0</v>
      </c>
      <c r="T101" s="2">
        <v>630.0</v>
      </c>
      <c r="U101" s="2">
        <v>638.0</v>
      </c>
      <c r="V101" s="2"/>
      <c r="W101" s="2" t="s">
        <v>37</v>
      </c>
      <c r="X101" s="2" t="s">
        <v>37</v>
      </c>
      <c r="Y101" s="6" t="s">
        <v>113</v>
      </c>
      <c r="Z101" s="2" t="s">
        <v>37</v>
      </c>
      <c r="AA101" s="2" t="s">
        <v>37</v>
      </c>
      <c r="AB101" s="2" t="s">
        <v>37</v>
      </c>
      <c r="AC101" s="5"/>
      <c r="AD101" s="5"/>
      <c r="AE101" s="5"/>
      <c r="AF101" s="5"/>
    </row>
    <row r="102">
      <c r="A102" s="3" t="s">
        <v>138</v>
      </c>
      <c r="B102" s="2">
        <v>447.0</v>
      </c>
      <c r="C102" s="2" t="s">
        <v>37</v>
      </c>
      <c r="D102" s="2">
        <v>17548.0</v>
      </c>
      <c r="E102" s="2">
        <v>79.0</v>
      </c>
      <c r="F102" s="2">
        <v>0.0</v>
      </c>
      <c r="G102" s="2">
        <v>1367.0</v>
      </c>
      <c r="H102" s="2">
        <v>14474.0</v>
      </c>
      <c r="I102" s="4">
        <v>1688.0</v>
      </c>
      <c r="J102" s="2">
        <v>1.0</v>
      </c>
      <c r="K102" s="4">
        <v>17.0</v>
      </c>
      <c r="L102" s="2">
        <v>1.0</v>
      </c>
      <c r="M102" s="2">
        <v>0.0</v>
      </c>
      <c r="N102" s="4">
        <v>447.0</v>
      </c>
      <c r="O102" s="2">
        <v>431.0</v>
      </c>
      <c r="P102" s="2">
        <v>16.0</v>
      </c>
      <c r="Q102" s="2">
        <v>24.0</v>
      </c>
      <c r="R102" s="2">
        <v>1686.0</v>
      </c>
      <c r="S102" s="2">
        <v>14474.0</v>
      </c>
      <c r="T102" s="2">
        <v>685.0</v>
      </c>
      <c r="U102" s="2">
        <v>662.0</v>
      </c>
      <c r="V102" s="2"/>
      <c r="W102" s="2" t="s">
        <v>37</v>
      </c>
      <c r="X102" s="2" t="s">
        <v>37</v>
      </c>
      <c r="Y102" s="6" t="s">
        <v>113</v>
      </c>
      <c r="Z102" s="2" t="s">
        <v>37</v>
      </c>
      <c r="AA102" s="2" t="s">
        <v>37</v>
      </c>
      <c r="AB102" s="2" t="s">
        <v>37</v>
      </c>
      <c r="AC102" s="5"/>
      <c r="AD102" s="5"/>
      <c r="AE102" s="5"/>
      <c r="AF102" s="5"/>
    </row>
    <row r="103">
      <c r="A103" s="3" t="s">
        <v>139</v>
      </c>
      <c r="B103" s="2">
        <v>657.0</v>
      </c>
      <c r="C103" s="2" t="s">
        <v>37</v>
      </c>
      <c r="D103" s="2">
        <v>18205.0</v>
      </c>
      <c r="E103" s="2">
        <v>61.0</v>
      </c>
      <c r="F103" s="2">
        <v>0.0</v>
      </c>
      <c r="G103" s="2">
        <v>1428.0</v>
      </c>
      <c r="H103" s="2">
        <v>15149.0</v>
      </c>
      <c r="I103" s="4">
        <v>1608.0</v>
      </c>
      <c r="J103" s="2">
        <v>1.0</v>
      </c>
      <c r="K103" s="4">
        <v>18.0</v>
      </c>
      <c r="L103" s="2">
        <v>0.0</v>
      </c>
      <c r="M103" s="2">
        <v>0.0</v>
      </c>
      <c r="N103" s="4">
        <v>657.0</v>
      </c>
      <c r="O103" s="2">
        <v>626.0</v>
      </c>
      <c r="P103" s="2">
        <v>31.0</v>
      </c>
      <c r="Q103" s="2">
        <v>22.0</v>
      </c>
      <c r="R103" s="2">
        <v>1608.0</v>
      </c>
      <c r="S103" s="2">
        <v>15149.0</v>
      </c>
      <c r="T103" s="2">
        <v>722.0</v>
      </c>
      <c r="U103" s="2">
        <v>686.0</v>
      </c>
      <c r="V103" s="2"/>
      <c r="W103" s="2" t="s">
        <v>37</v>
      </c>
      <c r="X103" s="2" t="s">
        <v>37</v>
      </c>
      <c r="Y103" s="6" t="s">
        <v>113</v>
      </c>
      <c r="Z103" s="2" t="s">
        <v>37</v>
      </c>
      <c r="AA103" s="2" t="s">
        <v>37</v>
      </c>
      <c r="AB103" s="2" t="s">
        <v>37</v>
      </c>
      <c r="AC103" s="5"/>
      <c r="AD103" s="5"/>
      <c r="AE103" s="5"/>
      <c r="AF103" s="5"/>
    </row>
    <row r="104">
      <c r="A104" s="3" t="s">
        <v>140</v>
      </c>
      <c r="B104" s="2">
        <v>573.0</v>
      </c>
      <c r="C104" s="2" t="s">
        <v>37</v>
      </c>
      <c r="D104" s="2">
        <v>18778.0</v>
      </c>
      <c r="E104" s="2">
        <v>49.0</v>
      </c>
      <c r="F104" s="2">
        <v>0.0</v>
      </c>
      <c r="G104" s="2">
        <v>1477.0</v>
      </c>
      <c r="H104" s="2">
        <v>15812.0</v>
      </c>
      <c r="I104" s="4">
        <v>1469.0</v>
      </c>
      <c r="J104" s="2">
        <v>0.0</v>
      </c>
      <c r="K104" s="4">
        <v>18.0</v>
      </c>
      <c r="L104" s="2">
        <v>0.0</v>
      </c>
      <c r="M104" s="2">
        <v>0.0</v>
      </c>
      <c r="N104" s="4">
        <v>573.0</v>
      </c>
      <c r="O104" s="2">
        <v>560.0</v>
      </c>
      <c r="P104" s="2">
        <v>13.0</v>
      </c>
      <c r="Q104" s="2">
        <v>25.0</v>
      </c>
      <c r="R104" s="2">
        <v>1466.0</v>
      </c>
      <c r="S104" s="2">
        <v>15812.0</v>
      </c>
      <c r="T104" s="2">
        <v>744.0</v>
      </c>
      <c r="U104" s="2">
        <v>713.0</v>
      </c>
      <c r="V104" s="2"/>
      <c r="W104" s="2" t="s">
        <v>37</v>
      </c>
      <c r="X104" s="2" t="s">
        <v>37</v>
      </c>
      <c r="Y104" s="6" t="s">
        <v>113</v>
      </c>
      <c r="Z104" s="2" t="s">
        <v>37</v>
      </c>
      <c r="AA104" s="2" t="s">
        <v>37</v>
      </c>
      <c r="AB104" s="2" t="s">
        <v>37</v>
      </c>
      <c r="AC104" s="5"/>
      <c r="AD104" s="5"/>
      <c r="AE104" s="5"/>
      <c r="AF104" s="5"/>
    </row>
    <row r="105">
      <c r="A105" s="3" t="s">
        <v>141</v>
      </c>
      <c r="B105" s="2">
        <v>632.0</v>
      </c>
      <c r="C105" s="2" t="s">
        <v>37</v>
      </c>
      <c r="D105" s="2">
        <v>19410.0</v>
      </c>
      <c r="E105" s="2">
        <v>62.0</v>
      </c>
      <c r="F105" s="2">
        <v>1.0</v>
      </c>
      <c r="G105" s="2">
        <v>1539.0</v>
      </c>
      <c r="H105" s="2">
        <v>16289.0</v>
      </c>
      <c r="I105" s="4">
        <v>1562.0</v>
      </c>
      <c r="J105" s="2">
        <v>0.0</v>
      </c>
      <c r="K105" s="4">
        <v>18.0</v>
      </c>
      <c r="L105" s="2">
        <v>0.0</v>
      </c>
      <c r="M105" s="2">
        <v>0.0</v>
      </c>
      <c r="N105" s="4">
        <v>632.0</v>
      </c>
      <c r="O105" s="2">
        <v>605.0</v>
      </c>
      <c r="P105" s="2">
        <v>27.0</v>
      </c>
      <c r="Q105" s="2">
        <v>24.0</v>
      </c>
      <c r="R105" s="2">
        <v>1560.0</v>
      </c>
      <c r="S105" s="2">
        <v>16289.0</v>
      </c>
      <c r="T105" s="2">
        <v>786.0</v>
      </c>
      <c r="U105" s="2">
        <v>733.0</v>
      </c>
      <c r="V105" s="2"/>
      <c r="W105" s="2" t="s">
        <v>37</v>
      </c>
      <c r="X105" s="2" t="s">
        <v>37</v>
      </c>
      <c r="Y105" s="6" t="s">
        <v>113</v>
      </c>
      <c r="Z105" s="2" t="s">
        <v>37</v>
      </c>
      <c r="AA105" s="2" t="s">
        <v>37</v>
      </c>
      <c r="AB105" s="2" t="s">
        <v>37</v>
      </c>
      <c r="AC105" s="5"/>
      <c r="AD105" s="5"/>
      <c r="AE105" s="5"/>
      <c r="AF105" s="5"/>
    </row>
    <row r="106">
      <c r="A106" s="3" t="s">
        <v>142</v>
      </c>
      <c r="B106" s="2">
        <v>788.0</v>
      </c>
      <c r="C106" s="2" t="s">
        <v>37</v>
      </c>
      <c r="D106" s="2">
        <v>20198.0</v>
      </c>
      <c r="E106" s="2">
        <v>115.0</v>
      </c>
      <c r="F106" s="2">
        <v>0.0</v>
      </c>
      <c r="G106" s="2">
        <v>1654.0</v>
      </c>
      <c r="H106" s="2">
        <v>17082.0</v>
      </c>
      <c r="I106" s="4">
        <v>1440.0</v>
      </c>
      <c r="J106" s="2">
        <v>2.0</v>
      </c>
      <c r="K106" s="4">
        <v>20.0</v>
      </c>
      <c r="L106" s="2">
        <v>0.0</v>
      </c>
      <c r="M106" s="2">
        <v>0.0</v>
      </c>
      <c r="N106" s="4">
        <v>788.0</v>
      </c>
      <c r="O106" s="2">
        <v>760.0</v>
      </c>
      <c r="P106" s="2">
        <v>28.0</v>
      </c>
      <c r="Q106" s="2">
        <v>23.0</v>
      </c>
      <c r="R106" s="2">
        <v>1439.0</v>
      </c>
      <c r="S106" s="2">
        <v>17082.0</v>
      </c>
      <c r="T106" s="2">
        <v>860.0</v>
      </c>
      <c r="U106" s="2">
        <v>774.0</v>
      </c>
      <c r="V106" s="2"/>
      <c r="W106" s="2" t="s">
        <v>37</v>
      </c>
      <c r="X106" s="2" t="s">
        <v>37</v>
      </c>
      <c r="Y106" s="6" t="s">
        <v>113</v>
      </c>
      <c r="Z106" s="2" t="s">
        <v>37</v>
      </c>
      <c r="AA106" s="2" t="s">
        <v>37</v>
      </c>
      <c r="AB106" s="2" t="s">
        <v>37</v>
      </c>
      <c r="AC106" s="5"/>
      <c r="AD106" s="5"/>
      <c r="AE106" s="5"/>
      <c r="AF106" s="5"/>
    </row>
    <row r="107">
      <c r="A107" s="3" t="s">
        <v>143</v>
      </c>
      <c r="B107" s="2">
        <v>741.0</v>
      </c>
      <c r="C107" s="2" t="s">
        <v>37</v>
      </c>
      <c r="D107" s="2">
        <v>20939.0</v>
      </c>
      <c r="E107" s="2">
        <v>78.0</v>
      </c>
      <c r="F107" s="2">
        <v>0.0</v>
      </c>
      <c r="G107" s="2">
        <v>1732.0</v>
      </c>
      <c r="H107" s="2">
        <v>17831.0</v>
      </c>
      <c r="I107" s="4">
        <v>1354.0</v>
      </c>
      <c r="J107" s="2">
        <v>0.0</v>
      </c>
      <c r="K107" s="4">
        <v>20.0</v>
      </c>
      <c r="L107" s="2">
        <v>0.0</v>
      </c>
      <c r="M107" s="2">
        <v>0.0</v>
      </c>
      <c r="N107" s="4">
        <v>741.0</v>
      </c>
      <c r="O107" s="2">
        <v>725.0</v>
      </c>
      <c r="P107" s="2">
        <v>16.0</v>
      </c>
      <c r="Q107" s="2">
        <v>19.0</v>
      </c>
      <c r="R107" s="2">
        <v>1357.0</v>
      </c>
      <c r="S107" s="2">
        <v>17831.0</v>
      </c>
      <c r="T107" s="2">
        <v>896.0</v>
      </c>
      <c r="U107" s="2">
        <v>816.0</v>
      </c>
      <c r="V107" s="2"/>
      <c r="W107" s="2" t="s">
        <v>37</v>
      </c>
      <c r="X107" s="2" t="s">
        <v>37</v>
      </c>
      <c r="Y107" s="6" t="s">
        <v>113</v>
      </c>
      <c r="Z107" s="2" t="s">
        <v>37</v>
      </c>
      <c r="AA107" s="2" t="s">
        <v>37</v>
      </c>
      <c r="AB107" s="2" t="s">
        <v>37</v>
      </c>
      <c r="AC107" s="5"/>
      <c r="AD107" s="5"/>
      <c r="AE107" s="5"/>
      <c r="AF107" s="5"/>
    </row>
    <row r="108">
      <c r="A108" s="3" t="s">
        <v>144</v>
      </c>
      <c r="B108" s="2">
        <v>768.0</v>
      </c>
      <c r="C108" s="2" t="s">
        <v>37</v>
      </c>
      <c r="D108" s="2">
        <v>21707.0</v>
      </c>
      <c r="E108" s="2">
        <v>328.0</v>
      </c>
      <c r="F108" s="2">
        <v>0.0</v>
      </c>
      <c r="G108" s="2">
        <v>2060.0</v>
      </c>
      <c r="H108" s="2">
        <v>18402.0</v>
      </c>
      <c r="I108" s="4">
        <v>1223.0</v>
      </c>
      <c r="J108" s="2">
        <v>0.0</v>
      </c>
      <c r="K108" s="4">
        <v>20.0</v>
      </c>
      <c r="L108" s="2">
        <v>0.0</v>
      </c>
      <c r="M108" s="2">
        <v>0.0</v>
      </c>
      <c r="N108" s="4">
        <v>768.0</v>
      </c>
      <c r="O108" s="2">
        <v>750.0</v>
      </c>
      <c r="P108" s="2">
        <v>18.0</v>
      </c>
      <c r="Q108" s="2">
        <v>22.0</v>
      </c>
      <c r="R108" s="2">
        <v>1223.0</v>
      </c>
      <c r="S108" s="2">
        <v>18402.0</v>
      </c>
      <c r="T108" s="2">
        <v>1205.0</v>
      </c>
      <c r="U108" s="2">
        <v>835.0</v>
      </c>
      <c r="V108" s="2"/>
      <c r="W108" s="2" t="s">
        <v>37</v>
      </c>
      <c r="X108" s="2" t="s">
        <v>37</v>
      </c>
      <c r="Y108" s="6" t="s">
        <v>113</v>
      </c>
      <c r="Z108" s="2" t="s">
        <v>37</v>
      </c>
      <c r="AA108" s="2" t="s">
        <v>37</v>
      </c>
      <c r="AB108" s="2" t="s">
        <v>37</v>
      </c>
      <c r="AC108" s="5"/>
      <c r="AD108" s="5"/>
      <c r="AE108" s="5"/>
      <c r="AF108" s="5"/>
    </row>
    <row r="109">
      <c r="A109" s="3" t="s">
        <v>145</v>
      </c>
      <c r="B109" s="2">
        <v>753.0</v>
      </c>
      <c r="C109" s="2" t="s">
        <v>37</v>
      </c>
      <c r="D109" s="2">
        <v>22460.0</v>
      </c>
      <c r="E109" s="2">
        <v>256.0</v>
      </c>
      <c r="F109" s="2">
        <v>0.0</v>
      </c>
      <c r="G109" s="2">
        <v>2316.0</v>
      </c>
      <c r="H109" s="2">
        <v>19020.0</v>
      </c>
      <c r="I109" s="4">
        <v>1102.0</v>
      </c>
      <c r="J109" s="2">
        <v>0.0</v>
      </c>
      <c r="K109" s="4">
        <v>20.0</v>
      </c>
      <c r="L109" s="2">
        <v>0.0</v>
      </c>
      <c r="M109" s="2">
        <v>0.0</v>
      </c>
      <c r="N109" s="4">
        <v>753.0</v>
      </c>
      <c r="O109" s="2">
        <v>739.0</v>
      </c>
      <c r="P109" s="2">
        <v>14.0</v>
      </c>
      <c r="Q109" s="2">
        <v>23.0</v>
      </c>
      <c r="R109" s="2">
        <v>1101.0</v>
      </c>
      <c r="S109" s="2">
        <v>19020.0</v>
      </c>
      <c r="T109" s="2">
        <v>1442.0</v>
      </c>
      <c r="U109" s="2">
        <v>854.0</v>
      </c>
      <c r="V109" s="2"/>
      <c r="W109" s="2" t="s">
        <v>37</v>
      </c>
      <c r="X109" s="2" t="s">
        <v>37</v>
      </c>
      <c r="Y109" s="6" t="s">
        <v>113</v>
      </c>
      <c r="Z109" s="2" t="s">
        <v>37</v>
      </c>
      <c r="AA109" s="2" t="s">
        <v>37</v>
      </c>
      <c r="AB109" s="2" t="s">
        <v>37</v>
      </c>
      <c r="AC109" s="5"/>
      <c r="AD109" s="5"/>
      <c r="AE109" s="5"/>
      <c r="AF109" s="5"/>
    </row>
    <row r="110">
      <c r="A110" s="3" t="s">
        <v>146</v>
      </c>
      <c r="B110" s="2">
        <v>876.0</v>
      </c>
      <c r="C110" s="2" t="s">
        <v>37</v>
      </c>
      <c r="D110" s="2">
        <v>23336.0</v>
      </c>
      <c r="E110" s="2">
        <v>425.0</v>
      </c>
      <c r="F110" s="2">
        <v>0.0</v>
      </c>
      <c r="G110" s="2">
        <v>2741.0</v>
      </c>
      <c r="H110" s="2">
        <v>19498.0</v>
      </c>
      <c r="I110" s="4">
        <v>1075.0</v>
      </c>
      <c r="J110" s="2">
        <v>0.0</v>
      </c>
      <c r="K110" s="4">
        <v>20.0</v>
      </c>
      <c r="L110" s="2">
        <v>0.0</v>
      </c>
      <c r="M110" s="2">
        <v>1.0</v>
      </c>
      <c r="N110" s="4">
        <v>875.0</v>
      </c>
      <c r="O110" s="2">
        <v>860.0</v>
      </c>
      <c r="P110" s="2">
        <v>15.0</v>
      </c>
      <c r="Q110" s="2">
        <v>22.0</v>
      </c>
      <c r="R110" s="2">
        <v>1075.0</v>
      </c>
      <c r="S110" s="2">
        <v>19498.0</v>
      </c>
      <c r="T110" s="2">
        <v>1836.0</v>
      </c>
      <c r="U110" s="2">
        <v>885.0</v>
      </c>
      <c r="V110" s="2"/>
      <c r="W110" s="2" t="s">
        <v>37</v>
      </c>
      <c r="X110" s="2" t="s">
        <v>37</v>
      </c>
      <c r="Y110" s="6" t="s">
        <v>113</v>
      </c>
      <c r="Z110" s="2" t="s">
        <v>37</v>
      </c>
      <c r="AA110" s="2" t="s">
        <v>37</v>
      </c>
      <c r="AB110" s="2" t="s">
        <v>37</v>
      </c>
      <c r="AC110" s="5"/>
      <c r="AD110" s="5"/>
      <c r="AE110" s="5"/>
      <c r="AF110" s="5"/>
    </row>
    <row r="111">
      <c r="A111" s="3" t="s">
        <v>147</v>
      </c>
      <c r="B111" s="2">
        <v>486.0</v>
      </c>
      <c r="C111" s="2">
        <v>35.0</v>
      </c>
      <c r="D111" s="2">
        <v>23787.0</v>
      </c>
      <c r="E111" s="2">
        <v>504.0</v>
      </c>
      <c r="F111" s="2">
        <v>0.0</v>
      </c>
      <c r="G111" s="2">
        <v>3245.0</v>
      </c>
      <c r="H111" s="2">
        <v>19448.0</v>
      </c>
      <c r="I111" s="4">
        <v>1070.0</v>
      </c>
      <c r="J111" s="2">
        <v>1.0</v>
      </c>
      <c r="K111" s="4">
        <v>21.0</v>
      </c>
      <c r="L111" s="2">
        <v>1.0</v>
      </c>
      <c r="M111" s="2">
        <v>0.0</v>
      </c>
      <c r="N111" s="4">
        <v>486.0</v>
      </c>
      <c r="O111" s="2">
        <v>481.0</v>
      </c>
      <c r="P111" s="2">
        <v>5.0</v>
      </c>
      <c r="Q111" s="2">
        <v>24.0</v>
      </c>
      <c r="R111" s="2">
        <v>1069.0</v>
      </c>
      <c r="S111" s="2">
        <v>19448.0</v>
      </c>
      <c r="T111" s="2">
        <v>2322.0</v>
      </c>
      <c r="U111" s="2">
        <v>903.0</v>
      </c>
      <c r="V111" s="2"/>
      <c r="W111" s="2" t="s">
        <v>37</v>
      </c>
      <c r="X111" s="2" t="s">
        <v>37</v>
      </c>
      <c r="Y111" s="6" t="s">
        <v>113</v>
      </c>
      <c r="Z111" s="2" t="s">
        <v>37</v>
      </c>
      <c r="AA111" s="2" t="s">
        <v>37</v>
      </c>
      <c r="AB111" s="2" t="s">
        <v>37</v>
      </c>
      <c r="AC111" s="5"/>
      <c r="AD111" s="5"/>
      <c r="AE111" s="5"/>
      <c r="AF111" s="5"/>
    </row>
    <row r="112">
      <c r="A112" s="3" t="s">
        <v>148</v>
      </c>
      <c r="B112" s="2">
        <v>884.0</v>
      </c>
      <c r="C112" s="2">
        <v>0.0</v>
      </c>
      <c r="D112" s="2">
        <v>24671.0</v>
      </c>
      <c r="E112" s="2">
        <v>626.0</v>
      </c>
      <c r="F112" s="2">
        <v>0.0</v>
      </c>
      <c r="G112" s="2">
        <v>3871.0</v>
      </c>
      <c r="H112" s="2">
        <v>19667.0</v>
      </c>
      <c r="I112" s="4">
        <v>1107.0</v>
      </c>
      <c r="J112" s="2">
        <v>0.0</v>
      </c>
      <c r="K112" s="4">
        <v>21.0</v>
      </c>
      <c r="L112" s="2">
        <v>2.0</v>
      </c>
      <c r="M112" s="2">
        <v>0.0</v>
      </c>
      <c r="N112" s="4">
        <v>884.0</v>
      </c>
      <c r="O112" s="2">
        <v>877.0</v>
      </c>
      <c r="P112" s="2">
        <v>7.0</v>
      </c>
      <c r="Q112" s="2">
        <v>20.0</v>
      </c>
      <c r="R112" s="2">
        <v>1112.0</v>
      </c>
      <c r="S112" s="2">
        <v>19667.0</v>
      </c>
      <c r="T112" s="2">
        <v>2927.0</v>
      </c>
      <c r="U112" s="2">
        <v>924.0</v>
      </c>
      <c r="V112" s="2"/>
      <c r="W112" s="2" t="s">
        <v>37</v>
      </c>
      <c r="X112" s="2" t="s">
        <v>37</v>
      </c>
      <c r="Y112" s="6" t="s">
        <v>113</v>
      </c>
      <c r="Z112" s="2" t="s">
        <v>37</v>
      </c>
      <c r="AA112" s="2" t="s">
        <v>37</v>
      </c>
      <c r="AB112" s="2" t="s">
        <v>37</v>
      </c>
      <c r="AC112" s="5"/>
      <c r="AD112" s="5"/>
      <c r="AE112" s="5"/>
      <c r="AF112" s="5"/>
    </row>
    <row r="113">
      <c r="A113" s="3" t="s">
        <v>149</v>
      </c>
      <c r="B113" s="2">
        <v>675.0</v>
      </c>
      <c r="C113" s="2">
        <v>0.0</v>
      </c>
      <c r="D113" s="2">
        <v>25346.0</v>
      </c>
      <c r="E113" s="2">
        <v>958.0</v>
      </c>
      <c r="F113" s="2">
        <v>0.0</v>
      </c>
      <c r="G113" s="2">
        <v>4829.0</v>
      </c>
      <c r="H113" s="2">
        <v>19479.0</v>
      </c>
      <c r="I113" s="4">
        <v>1012.0</v>
      </c>
      <c r="J113" s="2">
        <v>0.0</v>
      </c>
      <c r="K113" s="4">
        <v>21.0</v>
      </c>
      <c r="L113" s="2">
        <v>0.0</v>
      </c>
      <c r="M113" s="2">
        <v>0.0</v>
      </c>
      <c r="N113" s="4">
        <v>675.0</v>
      </c>
      <c r="O113" s="2">
        <v>671.0</v>
      </c>
      <c r="P113" s="2">
        <v>4.0</v>
      </c>
      <c r="Q113" s="2">
        <v>19.0</v>
      </c>
      <c r="R113" s="2">
        <v>1018.0</v>
      </c>
      <c r="S113" s="2">
        <v>19479.0</v>
      </c>
      <c r="T113" s="2">
        <v>3858.0</v>
      </c>
      <c r="U113" s="2">
        <v>951.0</v>
      </c>
      <c r="V113" s="2"/>
      <c r="W113" s="2" t="s">
        <v>37</v>
      </c>
      <c r="X113" s="2" t="s">
        <v>37</v>
      </c>
      <c r="Y113" s="6" t="s">
        <v>113</v>
      </c>
      <c r="Z113" s="2" t="s">
        <v>37</v>
      </c>
      <c r="AA113" s="2" t="s">
        <v>37</v>
      </c>
      <c r="AB113" s="2" t="s">
        <v>37</v>
      </c>
      <c r="AC113" s="5"/>
      <c r="AD113" s="5"/>
      <c r="AE113" s="5"/>
      <c r="AF113" s="5"/>
    </row>
    <row r="114">
      <c r="A114" s="3" t="s">
        <v>150</v>
      </c>
      <c r="B114" s="2">
        <v>752.0</v>
      </c>
      <c r="C114" s="2">
        <v>0.0</v>
      </c>
      <c r="D114" s="2">
        <v>26098.0</v>
      </c>
      <c r="E114" s="2">
        <v>1164.0</v>
      </c>
      <c r="F114" s="2">
        <v>0.0</v>
      </c>
      <c r="G114" s="2">
        <v>5993.0</v>
      </c>
      <c r="H114" s="2">
        <v>19032.0</v>
      </c>
      <c r="I114" s="4">
        <v>1047.0</v>
      </c>
      <c r="J114" s="2">
        <v>0.0</v>
      </c>
      <c r="K114" s="4">
        <v>21.0</v>
      </c>
      <c r="L114" s="2">
        <v>0.0</v>
      </c>
      <c r="M114" s="2">
        <v>0.0</v>
      </c>
      <c r="N114" s="4">
        <v>752.0</v>
      </c>
      <c r="O114" s="2">
        <v>750.0</v>
      </c>
      <c r="P114" s="2">
        <v>2.0</v>
      </c>
      <c r="Q114" s="2">
        <v>20.0</v>
      </c>
      <c r="R114" s="2">
        <v>1052.0</v>
      </c>
      <c r="S114" s="2">
        <v>19032.0</v>
      </c>
      <c r="T114" s="2">
        <v>4978.0</v>
      </c>
      <c r="U114" s="2">
        <v>995.0</v>
      </c>
      <c r="V114" s="2"/>
      <c r="W114" s="2" t="s">
        <v>37</v>
      </c>
      <c r="X114" s="2" t="s">
        <v>37</v>
      </c>
      <c r="Y114" s="6" t="s">
        <v>113</v>
      </c>
      <c r="Z114" s="2" t="s">
        <v>37</v>
      </c>
      <c r="AA114" s="2" t="s">
        <v>37</v>
      </c>
      <c r="AB114" s="2" t="s">
        <v>37</v>
      </c>
      <c r="AC114" s="5"/>
      <c r="AD114" s="5"/>
      <c r="AE114" s="5"/>
      <c r="AF114" s="5"/>
    </row>
    <row r="115">
      <c r="A115" s="3" t="s">
        <v>151</v>
      </c>
      <c r="B115" s="2">
        <v>793.0</v>
      </c>
      <c r="C115" s="2">
        <v>0.0</v>
      </c>
      <c r="D115" s="2">
        <v>26891.0</v>
      </c>
      <c r="E115" s="2">
        <v>1275.0</v>
      </c>
      <c r="F115" s="2">
        <v>0.0</v>
      </c>
      <c r="G115" s="2">
        <v>7268.0</v>
      </c>
      <c r="H115" s="2">
        <v>18498.0</v>
      </c>
      <c r="I115" s="4">
        <v>1099.0</v>
      </c>
      <c r="J115" s="2">
        <v>0.0</v>
      </c>
      <c r="K115" s="4">
        <v>21.0</v>
      </c>
      <c r="L115" s="2">
        <v>0.0</v>
      </c>
      <c r="M115" s="2">
        <v>0.0</v>
      </c>
      <c r="N115" s="4">
        <v>793.0</v>
      </c>
      <c r="O115" s="2">
        <v>791.0</v>
      </c>
      <c r="P115" s="2">
        <v>2.0</v>
      </c>
      <c r="Q115" s="2">
        <v>18.0</v>
      </c>
      <c r="R115" s="2">
        <v>1106.0</v>
      </c>
      <c r="S115" s="2">
        <v>18498.0</v>
      </c>
      <c r="T115" s="2">
        <v>6229.0</v>
      </c>
      <c r="U115" s="2">
        <v>1019.0</v>
      </c>
      <c r="V115" s="2"/>
      <c r="W115" s="2" t="s">
        <v>37</v>
      </c>
      <c r="X115" s="2" t="s">
        <v>37</v>
      </c>
      <c r="Y115" s="6" t="s">
        <v>113</v>
      </c>
      <c r="Z115" s="2" t="s">
        <v>37</v>
      </c>
      <c r="AA115" s="2" t="s">
        <v>37</v>
      </c>
      <c r="AB115" s="2" t="s">
        <v>37</v>
      </c>
      <c r="AC115" s="5"/>
      <c r="AD115" s="5"/>
      <c r="AE115" s="5"/>
      <c r="AF115" s="5"/>
    </row>
    <row r="116">
      <c r="A116" s="3" t="s">
        <v>152</v>
      </c>
      <c r="B116" s="2">
        <v>465.0</v>
      </c>
      <c r="C116" s="2">
        <v>0.0</v>
      </c>
      <c r="D116" s="2">
        <v>27356.0</v>
      </c>
      <c r="E116" s="2">
        <v>1094.0</v>
      </c>
      <c r="F116" s="2">
        <v>0.0</v>
      </c>
      <c r="G116" s="2">
        <v>8362.0</v>
      </c>
      <c r="H116" s="2">
        <v>17881.0</v>
      </c>
      <c r="I116" s="4">
        <v>1086.0</v>
      </c>
      <c r="J116" s="2">
        <v>1.0</v>
      </c>
      <c r="K116" s="4">
        <v>22.0</v>
      </c>
      <c r="L116" s="2">
        <v>0.0</v>
      </c>
      <c r="M116" s="2">
        <v>0.0</v>
      </c>
      <c r="N116" s="4">
        <v>465.0</v>
      </c>
      <c r="O116" s="2">
        <v>457.0</v>
      </c>
      <c r="P116" s="2">
        <v>8.0</v>
      </c>
      <c r="Q116" s="2">
        <v>16.0</v>
      </c>
      <c r="R116" s="2">
        <v>1095.0</v>
      </c>
      <c r="S116" s="2">
        <v>17881.0</v>
      </c>
      <c r="T116" s="2">
        <v>7309.0</v>
      </c>
      <c r="U116" s="2">
        <v>1033.0</v>
      </c>
      <c r="V116" s="2"/>
      <c r="W116" s="2" t="s">
        <v>37</v>
      </c>
      <c r="X116" s="2" t="s">
        <v>37</v>
      </c>
      <c r="Y116" s="6" t="s">
        <v>113</v>
      </c>
      <c r="Z116" s="2" t="s">
        <v>37</v>
      </c>
      <c r="AA116" s="2" t="s">
        <v>37</v>
      </c>
      <c r="AB116" s="2" t="s">
        <v>37</v>
      </c>
      <c r="AC116" s="5"/>
      <c r="AD116" s="5"/>
      <c r="AE116" s="5"/>
      <c r="AF116" s="5"/>
    </row>
    <row r="117">
      <c r="A117" s="3" t="s">
        <v>153</v>
      </c>
      <c r="B117" s="2">
        <v>682.0</v>
      </c>
      <c r="C117" s="2">
        <v>0.0</v>
      </c>
      <c r="D117" s="2">
        <v>28038.0</v>
      </c>
      <c r="E117" s="2">
        <v>998.0</v>
      </c>
      <c r="F117" s="2">
        <v>0.0</v>
      </c>
      <c r="G117" s="2">
        <v>9360.0</v>
      </c>
      <c r="H117" s="2">
        <v>17466.0</v>
      </c>
      <c r="I117" s="4">
        <v>1185.0</v>
      </c>
      <c r="J117" s="2">
        <v>0.0</v>
      </c>
      <c r="K117" s="4">
        <v>22.0</v>
      </c>
      <c r="L117" s="2">
        <v>0.0</v>
      </c>
      <c r="M117" s="2">
        <v>0.0</v>
      </c>
      <c r="N117" s="4">
        <v>682.0</v>
      </c>
      <c r="O117" s="2">
        <v>673.0</v>
      </c>
      <c r="P117" s="2">
        <v>9.0</v>
      </c>
      <c r="Q117" s="2">
        <v>16.0</v>
      </c>
      <c r="R117" s="2">
        <v>1194.0</v>
      </c>
      <c r="S117" s="2">
        <v>17466.0</v>
      </c>
      <c r="T117" s="2">
        <v>8286.0</v>
      </c>
      <c r="U117" s="2">
        <v>1054.0</v>
      </c>
      <c r="V117" s="2"/>
      <c r="W117" s="2" t="s">
        <v>37</v>
      </c>
      <c r="X117" s="2" t="s">
        <v>37</v>
      </c>
      <c r="Y117" s="6" t="s">
        <v>113</v>
      </c>
      <c r="Z117" s="2" t="s">
        <v>37</v>
      </c>
      <c r="AA117" s="2" t="s">
        <v>37</v>
      </c>
      <c r="AB117" s="2" t="s">
        <v>37</v>
      </c>
      <c r="AC117" s="5"/>
      <c r="AD117" s="5"/>
      <c r="AE117" s="5"/>
      <c r="AF117" s="5"/>
    </row>
    <row r="118">
      <c r="A118" s="3" t="s">
        <v>154</v>
      </c>
      <c r="B118" s="2">
        <v>305.0</v>
      </c>
      <c r="C118" s="2">
        <v>0.0</v>
      </c>
      <c r="D118" s="2">
        <v>28343.0</v>
      </c>
      <c r="E118" s="2">
        <v>495.0</v>
      </c>
      <c r="F118" s="2">
        <v>0.0</v>
      </c>
      <c r="G118" s="2">
        <v>9855.0</v>
      </c>
      <c r="H118" s="2">
        <v>17450.0</v>
      </c>
      <c r="I118" s="4">
        <v>1011.0</v>
      </c>
      <c r="J118" s="2">
        <v>0.0</v>
      </c>
      <c r="K118" s="4">
        <v>22.0</v>
      </c>
      <c r="L118" s="2">
        <v>0.0</v>
      </c>
      <c r="M118" s="2">
        <v>0.0</v>
      </c>
      <c r="N118" s="4">
        <v>305.0</v>
      </c>
      <c r="O118" s="2">
        <v>303.0</v>
      </c>
      <c r="P118" s="2">
        <v>2.0</v>
      </c>
      <c r="Q118" s="2">
        <v>12.0</v>
      </c>
      <c r="R118" s="2">
        <v>1024.0</v>
      </c>
      <c r="S118" s="2">
        <v>17450.0</v>
      </c>
      <c r="T118" s="2">
        <v>8776.0</v>
      </c>
      <c r="U118" s="2">
        <v>1059.0</v>
      </c>
      <c r="V118" s="2"/>
      <c r="W118" s="2" t="s">
        <v>37</v>
      </c>
      <c r="X118" s="2" t="s">
        <v>37</v>
      </c>
      <c r="Y118" s="6" t="s">
        <v>113</v>
      </c>
      <c r="Z118" s="2" t="s">
        <v>37</v>
      </c>
      <c r="AA118" s="2" t="s">
        <v>37</v>
      </c>
      <c r="AB118" s="2" t="s">
        <v>37</v>
      </c>
      <c r="AC118" s="5"/>
      <c r="AD118" s="5"/>
      <c r="AE118" s="5"/>
      <c r="AF118" s="5"/>
    </row>
    <row r="119">
      <c r="A119" s="3" t="s">
        <v>155</v>
      </c>
      <c r="B119" s="2">
        <v>451.0</v>
      </c>
      <c r="C119" s="2">
        <v>0.0</v>
      </c>
      <c r="D119" s="2">
        <v>28794.0</v>
      </c>
      <c r="E119" s="2">
        <v>530.0</v>
      </c>
      <c r="F119" s="2">
        <v>0.0</v>
      </c>
      <c r="G119" s="2">
        <v>10385.0</v>
      </c>
      <c r="H119" s="2">
        <v>17403.0</v>
      </c>
      <c r="I119" s="4">
        <v>979.0</v>
      </c>
      <c r="J119" s="2">
        <v>0.0</v>
      </c>
      <c r="K119" s="4">
        <v>22.0</v>
      </c>
      <c r="L119" s="2">
        <v>0.0</v>
      </c>
      <c r="M119" s="2">
        <v>0.0</v>
      </c>
      <c r="N119" s="4">
        <v>451.0</v>
      </c>
      <c r="O119" s="2">
        <v>450.0</v>
      </c>
      <c r="P119" s="2">
        <v>1.0</v>
      </c>
      <c r="Q119" s="2">
        <v>10.0</v>
      </c>
      <c r="R119" s="2">
        <v>994.0</v>
      </c>
      <c r="S119" s="2">
        <v>17403.0</v>
      </c>
      <c r="T119" s="2">
        <v>9284.0</v>
      </c>
      <c r="U119" s="2">
        <v>1081.0</v>
      </c>
      <c r="V119" s="2"/>
      <c r="W119" s="2" t="s">
        <v>37</v>
      </c>
      <c r="X119" s="2" t="s">
        <v>37</v>
      </c>
      <c r="Y119" s="6" t="s">
        <v>113</v>
      </c>
      <c r="Z119" s="2" t="s">
        <v>37</v>
      </c>
      <c r="AA119" s="2" t="s">
        <v>37</v>
      </c>
      <c r="AB119" s="2" t="s">
        <v>37</v>
      </c>
      <c r="AC119" s="5"/>
      <c r="AD119" s="5"/>
      <c r="AE119" s="5"/>
      <c r="AF119" s="5"/>
    </row>
    <row r="120">
      <c r="A120" s="3" t="s">
        <v>156</v>
      </c>
      <c r="B120" s="2">
        <v>570.0</v>
      </c>
      <c r="C120" s="2">
        <v>0.0</v>
      </c>
      <c r="D120" s="2">
        <v>29364.0</v>
      </c>
      <c r="E120" s="2">
        <v>842.0</v>
      </c>
      <c r="F120" s="2">
        <v>0.0</v>
      </c>
      <c r="G120" s="2">
        <v>11227.0</v>
      </c>
      <c r="H120" s="2">
        <v>17181.0</v>
      </c>
      <c r="I120" s="4">
        <v>929.0</v>
      </c>
      <c r="J120" s="2">
        <v>0.0</v>
      </c>
      <c r="K120" s="4">
        <v>22.0</v>
      </c>
      <c r="L120" s="2">
        <v>0.0</v>
      </c>
      <c r="M120" s="2">
        <v>0.0</v>
      </c>
      <c r="N120" s="4">
        <v>570.0</v>
      </c>
      <c r="O120" s="2">
        <v>562.0</v>
      </c>
      <c r="P120" s="2">
        <v>8.0</v>
      </c>
      <c r="Q120" s="2">
        <v>11.0</v>
      </c>
      <c r="R120" s="2">
        <v>943.0</v>
      </c>
      <c r="S120" s="2">
        <v>17181.0</v>
      </c>
      <c r="T120" s="2">
        <v>10110.0</v>
      </c>
      <c r="U120" s="2">
        <v>1097.0</v>
      </c>
      <c r="V120" s="2"/>
      <c r="W120" s="2" t="s">
        <v>37</v>
      </c>
      <c r="X120" s="2" t="s">
        <v>37</v>
      </c>
      <c r="Y120" s="6" t="s">
        <v>113</v>
      </c>
      <c r="Z120" s="2" t="s">
        <v>37</v>
      </c>
      <c r="AA120" s="2" t="s">
        <v>37</v>
      </c>
      <c r="AB120" s="2" t="s">
        <v>37</v>
      </c>
      <c r="AC120" s="5"/>
      <c r="AD120" s="5"/>
      <c r="AE120" s="5"/>
      <c r="AF120" s="5"/>
    </row>
    <row r="121">
      <c r="A121" s="3" t="s">
        <v>157</v>
      </c>
      <c r="B121" s="2">
        <v>448.0</v>
      </c>
      <c r="C121" s="2">
        <v>0.0</v>
      </c>
      <c r="D121" s="2">
        <v>29812.0</v>
      </c>
      <c r="E121" s="2">
        <v>910.0</v>
      </c>
      <c r="F121" s="2">
        <v>0.0</v>
      </c>
      <c r="G121" s="2">
        <v>12137.0</v>
      </c>
      <c r="H121" s="2">
        <v>16771.0</v>
      </c>
      <c r="I121" s="4">
        <v>876.0</v>
      </c>
      <c r="J121" s="2">
        <v>1.0</v>
      </c>
      <c r="K121" s="4">
        <v>23.0</v>
      </c>
      <c r="L121" s="2">
        <v>0.0</v>
      </c>
      <c r="M121" s="2">
        <v>0.0</v>
      </c>
      <c r="N121" s="4">
        <v>448.0</v>
      </c>
      <c r="O121" s="2">
        <v>434.0</v>
      </c>
      <c r="P121" s="2">
        <v>14.0</v>
      </c>
      <c r="Q121" s="2">
        <v>10.0</v>
      </c>
      <c r="R121" s="2">
        <v>891.0</v>
      </c>
      <c r="S121" s="2">
        <v>16771.0</v>
      </c>
      <c r="T121" s="2">
        <v>11017.0</v>
      </c>
      <c r="U121" s="2">
        <v>1100.0</v>
      </c>
      <c r="V121" s="2"/>
      <c r="W121" s="2" t="s">
        <v>37</v>
      </c>
      <c r="X121" s="2" t="s">
        <v>37</v>
      </c>
      <c r="Y121" s="6" t="s">
        <v>113</v>
      </c>
      <c r="Z121" s="2" t="s">
        <v>37</v>
      </c>
      <c r="AA121" s="2" t="s">
        <v>37</v>
      </c>
      <c r="AB121" s="2" t="s">
        <v>37</v>
      </c>
      <c r="AC121" s="5"/>
      <c r="AD121" s="5"/>
      <c r="AE121" s="5"/>
      <c r="AF121" s="5"/>
    </row>
    <row r="122">
      <c r="A122" s="3" t="s">
        <v>158</v>
      </c>
      <c r="B122" s="2">
        <v>614.0</v>
      </c>
      <c r="C122" s="2">
        <v>0.0</v>
      </c>
      <c r="D122" s="2">
        <v>30426.0</v>
      </c>
      <c r="E122" s="2">
        <v>838.0</v>
      </c>
      <c r="F122" s="2">
        <v>0.0</v>
      </c>
      <c r="G122" s="2">
        <v>12975.0</v>
      </c>
      <c r="H122" s="2">
        <v>16650.0</v>
      </c>
      <c r="I122" s="4">
        <v>773.0</v>
      </c>
      <c r="J122" s="2">
        <v>0.0</v>
      </c>
      <c r="K122" s="4">
        <v>23.0</v>
      </c>
      <c r="L122" s="2">
        <v>0.0</v>
      </c>
      <c r="M122" s="2">
        <v>0.0</v>
      </c>
      <c r="N122" s="4">
        <v>614.0</v>
      </c>
      <c r="O122" s="2">
        <v>610.0</v>
      </c>
      <c r="P122" s="2">
        <v>4.0</v>
      </c>
      <c r="Q122" s="2">
        <v>8.0</v>
      </c>
      <c r="R122" s="2">
        <v>790.0</v>
      </c>
      <c r="S122" s="2">
        <v>16650.0</v>
      </c>
      <c r="T122" s="2">
        <v>11883.0</v>
      </c>
      <c r="U122" s="2">
        <v>1122.0</v>
      </c>
      <c r="V122" s="2"/>
      <c r="W122" s="2" t="s">
        <v>37</v>
      </c>
      <c r="X122" s="2" t="s">
        <v>37</v>
      </c>
      <c r="Y122" s="6" t="s">
        <v>113</v>
      </c>
      <c r="Z122" s="2" t="s">
        <v>37</v>
      </c>
      <c r="AA122" s="2" t="s">
        <v>37</v>
      </c>
      <c r="AB122" s="2" t="s">
        <v>37</v>
      </c>
      <c r="AC122" s="5"/>
      <c r="AD122" s="5"/>
      <c r="AE122" s="5"/>
      <c r="AF122" s="5"/>
    </row>
    <row r="123">
      <c r="A123" s="3" t="s">
        <v>159</v>
      </c>
      <c r="B123" s="2">
        <v>642.0</v>
      </c>
      <c r="C123" s="2">
        <v>0.0</v>
      </c>
      <c r="D123" s="2">
        <v>31068.0</v>
      </c>
      <c r="E123" s="2">
        <v>927.0</v>
      </c>
      <c r="F123" s="2">
        <v>0.0</v>
      </c>
      <c r="G123" s="2">
        <v>13902.0</v>
      </c>
      <c r="H123" s="2">
        <v>16452.0</v>
      </c>
      <c r="I123" s="4">
        <v>686.0</v>
      </c>
      <c r="J123" s="2">
        <v>0.0</v>
      </c>
      <c r="K123" s="4">
        <v>23.0</v>
      </c>
      <c r="L123" s="2">
        <v>0.0</v>
      </c>
      <c r="M123" s="2">
        <v>0.0</v>
      </c>
      <c r="N123" s="4">
        <v>642.0</v>
      </c>
      <c r="O123" s="2">
        <v>631.0</v>
      </c>
      <c r="P123" s="2">
        <v>11.0</v>
      </c>
      <c r="Q123" s="2">
        <v>8.0</v>
      </c>
      <c r="R123" s="2">
        <v>703.0</v>
      </c>
      <c r="S123" s="2">
        <v>16452.0</v>
      </c>
      <c r="T123" s="2">
        <v>12731.0</v>
      </c>
      <c r="U123" s="2">
        <v>1151.0</v>
      </c>
      <c r="V123" s="2"/>
      <c r="W123" s="2" t="s">
        <v>37</v>
      </c>
      <c r="X123" s="2" t="s">
        <v>37</v>
      </c>
      <c r="Y123" s="6" t="s">
        <v>113</v>
      </c>
      <c r="Z123" s="2" t="s">
        <v>37</v>
      </c>
      <c r="AA123" s="2" t="s">
        <v>37</v>
      </c>
      <c r="AB123" s="2" t="s">
        <v>37</v>
      </c>
      <c r="AC123" s="5"/>
      <c r="AD123" s="5"/>
      <c r="AE123" s="5"/>
      <c r="AF123" s="5"/>
    </row>
    <row r="124">
      <c r="A124" s="3" t="s">
        <v>160</v>
      </c>
      <c r="B124" s="2">
        <v>548.0</v>
      </c>
      <c r="C124" s="2">
        <v>0.0</v>
      </c>
      <c r="D124" s="2">
        <v>31616.0</v>
      </c>
      <c r="E124" s="2">
        <v>994.0</v>
      </c>
      <c r="F124" s="2">
        <v>0.0</v>
      </c>
      <c r="G124" s="2">
        <v>14896.0</v>
      </c>
      <c r="H124" s="2">
        <v>16027.0</v>
      </c>
      <c r="I124" s="4">
        <v>665.0</v>
      </c>
      <c r="J124" s="2">
        <v>0.0</v>
      </c>
      <c r="K124" s="4">
        <v>23.0</v>
      </c>
      <c r="L124" s="2">
        <v>0.0</v>
      </c>
      <c r="M124" s="2">
        <v>0.0</v>
      </c>
      <c r="N124" s="4">
        <v>548.0</v>
      </c>
      <c r="O124" s="2">
        <v>544.0</v>
      </c>
      <c r="P124" s="2">
        <v>4.0</v>
      </c>
      <c r="Q124" s="2">
        <v>8.0</v>
      </c>
      <c r="R124" s="2">
        <v>682.0</v>
      </c>
      <c r="S124" s="2">
        <v>16027.0</v>
      </c>
      <c r="T124" s="2">
        <v>13686.0</v>
      </c>
      <c r="U124" s="2">
        <v>1190.0</v>
      </c>
      <c r="V124" s="2"/>
      <c r="W124" s="2" t="s">
        <v>37</v>
      </c>
      <c r="X124" s="2" t="s">
        <v>37</v>
      </c>
      <c r="Y124" s="6" t="s">
        <v>113</v>
      </c>
      <c r="Z124" s="2" t="s">
        <v>37</v>
      </c>
      <c r="AA124" s="2" t="s">
        <v>37</v>
      </c>
      <c r="AB124" s="2" t="s">
        <v>37</v>
      </c>
      <c r="AC124" s="5"/>
      <c r="AD124" s="5"/>
      <c r="AE124" s="5"/>
      <c r="AF124" s="5"/>
    </row>
    <row r="125">
      <c r="A125" s="3" t="s">
        <v>161</v>
      </c>
      <c r="B125" s="2">
        <v>344.0</v>
      </c>
      <c r="C125" s="2">
        <v>0.0</v>
      </c>
      <c r="D125" s="2">
        <v>31960.0</v>
      </c>
      <c r="E125" s="2">
        <v>862.0</v>
      </c>
      <c r="F125" s="2">
        <v>0.0</v>
      </c>
      <c r="G125" s="2">
        <v>15758.0</v>
      </c>
      <c r="H125" s="2">
        <v>15592.0</v>
      </c>
      <c r="I125" s="4">
        <v>582.0</v>
      </c>
      <c r="J125" s="2">
        <v>0.0</v>
      </c>
      <c r="K125" s="4">
        <v>23.0</v>
      </c>
      <c r="L125" s="2">
        <v>0.0</v>
      </c>
      <c r="M125" s="2">
        <v>0.0</v>
      </c>
      <c r="N125" s="4">
        <v>344.0</v>
      </c>
      <c r="O125" s="2">
        <v>338.0</v>
      </c>
      <c r="P125" s="2">
        <v>6.0</v>
      </c>
      <c r="Q125" s="2">
        <v>8.0</v>
      </c>
      <c r="R125" s="2">
        <v>599.0</v>
      </c>
      <c r="S125" s="2">
        <v>15592.0</v>
      </c>
      <c r="T125" s="2">
        <v>14521.0</v>
      </c>
      <c r="U125" s="2">
        <v>1217.0</v>
      </c>
      <c r="V125" s="2"/>
      <c r="W125" s="2" t="s">
        <v>37</v>
      </c>
      <c r="X125" s="2" t="s">
        <v>37</v>
      </c>
      <c r="Y125" s="6" t="s">
        <v>113</v>
      </c>
      <c r="Z125" s="2" t="s">
        <v>37</v>
      </c>
      <c r="AA125" s="2" t="s">
        <v>37</v>
      </c>
      <c r="AB125" s="2" t="s">
        <v>37</v>
      </c>
      <c r="AC125" s="5"/>
      <c r="AD125" s="5"/>
      <c r="AE125" s="5"/>
      <c r="AF125" s="5"/>
    </row>
    <row r="126">
      <c r="A126" s="3" t="s">
        <v>162</v>
      </c>
      <c r="B126" s="2">
        <v>383.0</v>
      </c>
      <c r="C126" s="2">
        <v>0.0</v>
      </c>
      <c r="D126" s="2">
        <v>32343.0</v>
      </c>
      <c r="E126" s="2">
        <v>706.0</v>
      </c>
      <c r="F126" s="2">
        <v>0.0</v>
      </c>
      <c r="G126" s="2">
        <v>16464.0</v>
      </c>
      <c r="H126" s="2">
        <v>15291.0</v>
      </c>
      <c r="I126" s="4">
        <v>560.0</v>
      </c>
      <c r="J126" s="2">
        <v>0.0</v>
      </c>
      <c r="K126" s="4">
        <v>23.0</v>
      </c>
      <c r="L126" s="2">
        <v>0.0</v>
      </c>
      <c r="M126" s="2">
        <v>0.0</v>
      </c>
      <c r="N126" s="4">
        <v>383.0</v>
      </c>
      <c r="O126" s="2">
        <v>381.0</v>
      </c>
      <c r="P126" s="2">
        <v>2.0</v>
      </c>
      <c r="Q126" s="2">
        <v>8.0</v>
      </c>
      <c r="R126" s="2">
        <v>577.0</v>
      </c>
      <c r="S126" s="2">
        <v>15291.0</v>
      </c>
      <c r="T126" s="2">
        <v>15203.0</v>
      </c>
      <c r="U126" s="2">
        <v>1241.0</v>
      </c>
      <c r="V126" s="2"/>
      <c r="W126" s="2" t="s">
        <v>37</v>
      </c>
      <c r="X126" s="2" t="s">
        <v>37</v>
      </c>
      <c r="Y126" s="6" t="s">
        <v>113</v>
      </c>
      <c r="Z126" s="2" t="s">
        <v>37</v>
      </c>
      <c r="AA126" s="2" t="s">
        <v>37</v>
      </c>
      <c r="AB126" s="2" t="s">
        <v>37</v>
      </c>
      <c r="AC126" s="5"/>
      <c r="AD126" s="5"/>
      <c r="AE126" s="5"/>
      <c r="AF126" s="5"/>
    </row>
    <row r="127">
      <c r="A127" s="3" t="s">
        <v>163</v>
      </c>
      <c r="B127" s="2">
        <v>533.0</v>
      </c>
      <c r="C127" s="2">
        <v>0.0</v>
      </c>
      <c r="D127" s="2">
        <v>32876.0</v>
      </c>
      <c r="E127" s="2">
        <v>832.0</v>
      </c>
      <c r="F127" s="2">
        <v>0.0</v>
      </c>
      <c r="G127" s="2">
        <v>17296.0</v>
      </c>
      <c r="H127" s="2">
        <v>15052.0</v>
      </c>
      <c r="I127" s="4">
        <v>500.0</v>
      </c>
      <c r="J127" s="2">
        <v>0.0</v>
      </c>
      <c r="K127" s="4">
        <v>23.0</v>
      </c>
      <c r="L127" s="2">
        <v>0.0</v>
      </c>
      <c r="M127" s="2">
        <v>0.0</v>
      </c>
      <c r="N127" s="4">
        <v>533.0</v>
      </c>
      <c r="O127" s="2">
        <v>529.0</v>
      </c>
      <c r="P127" s="2">
        <v>4.0</v>
      </c>
      <c r="Q127" s="2">
        <v>7.0</v>
      </c>
      <c r="R127" s="2">
        <v>518.0</v>
      </c>
      <c r="S127" s="2">
        <v>15052.0</v>
      </c>
      <c r="T127" s="2">
        <v>16007.0</v>
      </c>
      <c r="U127" s="2">
        <v>1269.0</v>
      </c>
      <c r="V127" s="2"/>
      <c r="W127" s="2" t="s">
        <v>37</v>
      </c>
      <c r="X127" s="2" t="s">
        <v>37</v>
      </c>
      <c r="Y127" s="6" t="s">
        <v>113</v>
      </c>
      <c r="Z127" s="2" t="s">
        <v>37</v>
      </c>
      <c r="AA127" s="2" t="s">
        <v>37</v>
      </c>
      <c r="AB127" s="2" t="s">
        <v>37</v>
      </c>
      <c r="AC127" s="5"/>
      <c r="AD127" s="5"/>
      <c r="AE127" s="5"/>
      <c r="AF127" s="5"/>
    </row>
    <row r="128">
      <c r="A128" s="3" t="s">
        <v>164</v>
      </c>
      <c r="B128" s="2">
        <v>373.0</v>
      </c>
      <c r="C128" s="2">
        <v>0.0</v>
      </c>
      <c r="D128" s="2">
        <v>33249.0</v>
      </c>
      <c r="E128" s="2">
        <v>1018.0</v>
      </c>
      <c r="F128" s="2">
        <v>0.0</v>
      </c>
      <c r="G128" s="2">
        <v>18314.0</v>
      </c>
      <c r="H128" s="2">
        <v>14422.0</v>
      </c>
      <c r="I128" s="4">
        <v>485.0</v>
      </c>
      <c r="J128" s="2">
        <v>0.0</v>
      </c>
      <c r="K128" s="4">
        <v>23.0</v>
      </c>
      <c r="L128" s="2">
        <v>0.0</v>
      </c>
      <c r="M128" s="2">
        <v>0.0</v>
      </c>
      <c r="N128" s="4">
        <v>373.0</v>
      </c>
      <c r="O128" s="2">
        <v>372.0</v>
      </c>
      <c r="P128" s="2">
        <v>1.0</v>
      </c>
      <c r="Q128" s="2">
        <v>7.0</v>
      </c>
      <c r="R128" s="2">
        <v>503.0</v>
      </c>
      <c r="S128" s="2">
        <v>14422.0</v>
      </c>
      <c r="T128" s="2">
        <v>16996.0</v>
      </c>
      <c r="U128" s="2">
        <v>1298.0</v>
      </c>
      <c r="V128" s="2"/>
      <c r="W128" s="2" t="s">
        <v>37</v>
      </c>
      <c r="X128" s="2" t="s">
        <v>37</v>
      </c>
      <c r="Y128" s="6" t="s">
        <v>113</v>
      </c>
      <c r="Z128" s="2" t="s">
        <v>37</v>
      </c>
      <c r="AA128" s="2" t="s">
        <v>37</v>
      </c>
      <c r="AB128" s="2" t="s">
        <v>37</v>
      </c>
      <c r="AC128" s="5"/>
      <c r="AD128" s="5"/>
      <c r="AE128" s="5"/>
      <c r="AF128" s="5"/>
    </row>
    <row r="129">
      <c r="A129" s="3" t="s">
        <v>165</v>
      </c>
      <c r="B129" s="2">
        <v>611.0</v>
      </c>
      <c r="C129" s="2">
        <v>0.0</v>
      </c>
      <c r="D129" s="2">
        <v>33860.0</v>
      </c>
      <c r="E129" s="2">
        <v>1337.0</v>
      </c>
      <c r="F129" s="2">
        <v>0.0</v>
      </c>
      <c r="G129" s="2">
        <v>19651.0</v>
      </c>
      <c r="H129" s="2">
        <v>13745.0</v>
      </c>
      <c r="I129" s="4">
        <v>436.0</v>
      </c>
      <c r="J129" s="2">
        <v>0.0</v>
      </c>
      <c r="K129" s="4">
        <v>23.0</v>
      </c>
      <c r="L129" s="2">
        <v>0.0</v>
      </c>
      <c r="M129" s="2">
        <v>0.0</v>
      </c>
      <c r="N129" s="4">
        <v>611.0</v>
      </c>
      <c r="O129" s="2">
        <v>602.0</v>
      </c>
      <c r="P129" s="2">
        <v>9.0</v>
      </c>
      <c r="Q129" s="2">
        <v>8.0</v>
      </c>
      <c r="R129" s="2">
        <v>453.0</v>
      </c>
      <c r="S129" s="2">
        <v>13745.0</v>
      </c>
      <c r="T129" s="2">
        <v>18298.0</v>
      </c>
      <c r="U129" s="2">
        <v>1333.0</v>
      </c>
      <c r="V129" s="2"/>
      <c r="W129" s="2" t="s">
        <v>37</v>
      </c>
      <c r="X129" s="2" t="s">
        <v>37</v>
      </c>
      <c r="Y129" s="6" t="s">
        <v>113</v>
      </c>
      <c r="Z129" s="2" t="s">
        <v>37</v>
      </c>
      <c r="AA129" s="2" t="s">
        <v>37</v>
      </c>
      <c r="AB129" s="2" t="s">
        <v>37</v>
      </c>
      <c r="AC129" s="5"/>
      <c r="AD129" s="5"/>
      <c r="AE129" s="5"/>
      <c r="AF129" s="5"/>
    </row>
    <row r="130">
      <c r="A130" s="3" t="s">
        <v>166</v>
      </c>
      <c r="B130" s="2">
        <v>506.0</v>
      </c>
      <c r="C130" s="2">
        <v>0.0</v>
      </c>
      <c r="D130" s="2">
        <v>34366.0</v>
      </c>
      <c r="E130" s="2">
        <v>1096.0</v>
      </c>
      <c r="F130" s="2">
        <v>0.0</v>
      </c>
      <c r="G130" s="2">
        <v>20747.0</v>
      </c>
      <c r="H130" s="2">
        <v>13242.0</v>
      </c>
      <c r="I130" s="4">
        <v>349.0</v>
      </c>
      <c r="J130" s="2">
        <v>0.0</v>
      </c>
      <c r="K130" s="4">
        <v>23.0</v>
      </c>
      <c r="L130" s="2">
        <v>0.0</v>
      </c>
      <c r="M130" s="2">
        <v>0.0</v>
      </c>
      <c r="N130" s="4">
        <v>506.0</v>
      </c>
      <c r="O130" s="2">
        <v>501.0</v>
      </c>
      <c r="P130" s="2">
        <v>5.0</v>
      </c>
      <c r="Q130" s="2">
        <v>7.0</v>
      </c>
      <c r="R130" s="2">
        <v>367.0</v>
      </c>
      <c r="S130" s="2">
        <v>13242.0</v>
      </c>
      <c r="T130" s="2">
        <v>19305.0</v>
      </c>
      <c r="U130" s="2">
        <v>1422.0</v>
      </c>
      <c r="V130" s="2"/>
      <c r="W130" s="2" t="s">
        <v>37</v>
      </c>
      <c r="X130" s="2" t="s">
        <v>37</v>
      </c>
      <c r="Y130" s="6" t="s">
        <v>113</v>
      </c>
      <c r="Z130" s="2" t="s">
        <v>37</v>
      </c>
      <c r="AA130" s="2" t="s">
        <v>37</v>
      </c>
      <c r="AB130" s="2" t="s">
        <v>37</v>
      </c>
      <c r="AC130" s="5"/>
      <c r="AD130" s="5"/>
      <c r="AE130" s="5"/>
      <c r="AF130" s="5"/>
    </row>
    <row r="131">
      <c r="A131" s="3" t="s">
        <v>167</v>
      </c>
      <c r="B131" s="2">
        <v>518.0</v>
      </c>
      <c r="C131" s="2">
        <v>0.0</v>
      </c>
      <c r="D131" s="2">
        <v>34884.0</v>
      </c>
      <c r="E131" s="2">
        <v>972.0</v>
      </c>
      <c r="F131" s="2">
        <v>0.0</v>
      </c>
      <c r="G131" s="2">
        <v>21719.0</v>
      </c>
      <c r="H131" s="2">
        <v>12841.0</v>
      </c>
      <c r="I131" s="4">
        <v>296.0</v>
      </c>
      <c r="J131" s="2">
        <v>0.0</v>
      </c>
      <c r="K131" s="4">
        <v>23.0</v>
      </c>
      <c r="L131" s="2">
        <v>0.0</v>
      </c>
      <c r="M131" s="2">
        <v>0.0</v>
      </c>
      <c r="N131" s="4">
        <v>518.0</v>
      </c>
      <c r="O131" s="2">
        <v>516.0</v>
      </c>
      <c r="P131" s="2">
        <v>2.0</v>
      </c>
      <c r="Q131" s="2">
        <v>8.0</v>
      </c>
      <c r="R131" s="2">
        <v>313.0</v>
      </c>
      <c r="S131" s="2">
        <v>12841.0</v>
      </c>
      <c r="T131" s="2">
        <v>20245.0</v>
      </c>
      <c r="U131" s="2">
        <v>1454.0</v>
      </c>
      <c r="V131" s="2"/>
      <c r="W131" s="2" t="s">
        <v>37</v>
      </c>
      <c r="X131" s="2" t="s">
        <v>37</v>
      </c>
      <c r="Y131" s="6" t="s">
        <v>113</v>
      </c>
      <c r="Z131" s="2" t="s">
        <v>37</v>
      </c>
      <c r="AA131" s="2" t="s">
        <v>37</v>
      </c>
      <c r="AB131" s="2" t="s">
        <v>37</v>
      </c>
      <c r="AC131" s="5"/>
      <c r="AD131" s="5"/>
      <c r="AE131" s="5"/>
      <c r="AF131" s="5"/>
    </row>
    <row r="132">
      <c r="A132" s="3" t="s">
        <v>168</v>
      </c>
      <c r="B132" s="2">
        <v>408.0</v>
      </c>
      <c r="C132" s="2">
        <v>0.0</v>
      </c>
      <c r="D132" s="2">
        <v>35292.0</v>
      </c>
      <c r="E132" s="2">
        <v>767.0</v>
      </c>
      <c r="F132" s="2">
        <v>0.0</v>
      </c>
      <c r="G132" s="2">
        <v>22486.0</v>
      </c>
      <c r="H132" s="2">
        <v>12458.0</v>
      </c>
      <c r="I132" s="4">
        <v>319.0</v>
      </c>
      <c r="J132" s="2">
        <v>1.0</v>
      </c>
      <c r="K132" s="4">
        <v>24.0</v>
      </c>
      <c r="L132" s="2">
        <v>0.0</v>
      </c>
      <c r="M132" s="2">
        <v>0.0</v>
      </c>
      <c r="N132" s="4">
        <v>408.0</v>
      </c>
      <c r="O132" s="2">
        <v>408.0</v>
      </c>
      <c r="P132" s="2">
        <v>0.0</v>
      </c>
      <c r="Q132" s="2">
        <v>7.0</v>
      </c>
      <c r="R132" s="2">
        <v>337.0</v>
      </c>
      <c r="S132" s="2">
        <v>12458.0</v>
      </c>
      <c r="T132" s="2">
        <v>21004.0</v>
      </c>
      <c r="U132" s="2">
        <v>1462.0</v>
      </c>
      <c r="V132" s="2"/>
      <c r="W132" s="2" t="s">
        <v>37</v>
      </c>
      <c r="X132" s="2" t="s">
        <v>37</v>
      </c>
      <c r="Y132" s="6" t="s">
        <v>113</v>
      </c>
      <c r="Z132" s="2" t="s">
        <v>37</v>
      </c>
      <c r="AA132" s="2" t="s">
        <v>37</v>
      </c>
      <c r="AB132" s="2" t="s">
        <v>37</v>
      </c>
      <c r="AC132" s="5"/>
      <c r="AD132" s="5"/>
      <c r="AE132" s="5"/>
      <c r="AF132" s="5"/>
    </row>
    <row r="133">
      <c r="A133" s="3" t="s">
        <v>169</v>
      </c>
      <c r="B133" s="2">
        <v>544.0</v>
      </c>
      <c r="C133" s="2">
        <v>0.0</v>
      </c>
      <c r="D133" s="2">
        <v>35836.0</v>
      </c>
      <c r="E133" s="2">
        <v>709.0</v>
      </c>
      <c r="F133" s="2">
        <v>0.0</v>
      </c>
      <c r="G133" s="2">
        <v>23195.0</v>
      </c>
      <c r="H133" s="2">
        <v>12306.0</v>
      </c>
      <c r="I133" s="4">
        <v>306.0</v>
      </c>
      <c r="J133" s="2">
        <v>0.0</v>
      </c>
      <c r="K133" s="4">
        <v>24.0</v>
      </c>
      <c r="L133" s="2">
        <v>0.0</v>
      </c>
      <c r="M133" s="2">
        <v>0.0</v>
      </c>
      <c r="N133" s="4">
        <v>544.0</v>
      </c>
      <c r="O133" s="2">
        <v>540.0</v>
      </c>
      <c r="P133" s="2">
        <v>4.0</v>
      </c>
      <c r="Q133" s="2">
        <v>6.0</v>
      </c>
      <c r="R133" s="2">
        <v>325.0</v>
      </c>
      <c r="S133" s="2">
        <v>12306.0</v>
      </c>
      <c r="T133" s="2">
        <v>21706.0</v>
      </c>
      <c r="U133" s="2">
        <v>1469.0</v>
      </c>
      <c r="V133" s="2"/>
      <c r="W133" s="2" t="s">
        <v>37</v>
      </c>
      <c r="X133" s="2" t="s">
        <v>37</v>
      </c>
      <c r="Y133" s="6" t="s">
        <v>170</v>
      </c>
      <c r="Z133" s="2" t="s">
        <v>37</v>
      </c>
      <c r="AA133" s="2" t="s">
        <v>37</v>
      </c>
      <c r="AB133" s="2" t="s">
        <v>37</v>
      </c>
      <c r="AC133" s="5"/>
      <c r="AD133" s="5"/>
      <c r="AE133" s="5"/>
      <c r="AF133" s="5"/>
    </row>
    <row r="134">
      <c r="A134" s="3" t="s">
        <v>171</v>
      </c>
      <c r="B134" s="2">
        <v>569.0</v>
      </c>
      <c r="C134" s="2">
        <v>0.0</v>
      </c>
      <c r="D134" s="2">
        <v>36405.0</v>
      </c>
      <c r="E134" s="2">
        <v>407.0</v>
      </c>
      <c r="F134" s="2">
        <v>0.0</v>
      </c>
      <c r="G134" s="2">
        <v>23602.0</v>
      </c>
      <c r="H134" s="2">
        <v>12465.0</v>
      </c>
      <c r="I134" s="4">
        <v>309.0</v>
      </c>
      <c r="J134" s="2">
        <v>0.0</v>
      </c>
      <c r="K134" s="4">
        <v>24.0</v>
      </c>
      <c r="L134" s="2">
        <v>0.0</v>
      </c>
      <c r="M134" s="2">
        <v>0.0</v>
      </c>
      <c r="N134" s="4">
        <v>569.0</v>
      </c>
      <c r="O134" s="2">
        <v>562.0</v>
      </c>
      <c r="P134" s="2">
        <v>7.0</v>
      </c>
      <c r="Q134" s="2">
        <v>5.0</v>
      </c>
      <c r="R134" s="2">
        <v>329.0</v>
      </c>
      <c r="S134" s="2">
        <v>12465.0</v>
      </c>
      <c r="T134" s="2">
        <v>22089.0</v>
      </c>
      <c r="U134" s="2">
        <v>1493.0</v>
      </c>
      <c r="V134" s="2"/>
      <c r="W134" s="2" t="s">
        <v>37</v>
      </c>
      <c r="X134" s="2" t="s">
        <v>37</v>
      </c>
      <c r="Y134" s="6" t="s">
        <v>170</v>
      </c>
      <c r="Z134" s="2" t="s">
        <v>37</v>
      </c>
      <c r="AA134" s="2" t="s">
        <v>37</v>
      </c>
      <c r="AB134" s="2" t="s">
        <v>37</v>
      </c>
      <c r="AC134" s="5"/>
      <c r="AD134" s="5"/>
      <c r="AE134" s="5"/>
      <c r="AF134" s="5"/>
    </row>
    <row r="135">
      <c r="A135" s="3" t="s">
        <v>172</v>
      </c>
      <c r="B135" s="2">
        <v>517.0</v>
      </c>
      <c r="C135" s="2">
        <v>0.0</v>
      </c>
      <c r="D135" s="2">
        <v>36922.0</v>
      </c>
      <c r="E135" s="2">
        <v>322.0</v>
      </c>
      <c r="F135" s="2">
        <v>0.0</v>
      </c>
      <c r="G135" s="2">
        <v>23924.0</v>
      </c>
      <c r="H135" s="2">
        <v>12691.0</v>
      </c>
      <c r="I135" s="4">
        <v>278.0</v>
      </c>
      <c r="J135" s="2">
        <v>0.0</v>
      </c>
      <c r="K135" s="4">
        <v>24.0</v>
      </c>
      <c r="L135" s="2">
        <v>0.0</v>
      </c>
      <c r="M135" s="2">
        <v>0.0</v>
      </c>
      <c r="N135" s="4">
        <v>517.0</v>
      </c>
      <c r="O135" s="2">
        <v>502.0</v>
      </c>
      <c r="P135" s="2">
        <v>15.0</v>
      </c>
      <c r="Q135" s="2">
        <v>5.0</v>
      </c>
      <c r="R135" s="2">
        <v>298.0</v>
      </c>
      <c r="S135" s="2">
        <v>12691.0</v>
      </c>
      <c r="T135" s="2">
        <v>22404.0</v>
      </c>
      <c r="U135" s="2">
        <v>1500.0</v>
      </c>
      <c r="V135" s="2"/>
      <c r="W135" s="2" t="s">
        <v>37</v>
      </c>
      <c r="X135" s="2" t="s">
        <v>37</v>
      </c>
      <c r="Y135" s="6" t="s">
        <v>170</v>
      </c>
      <c r="Z135" s="2" t="s">
        <v>37</v>
      </c>
      <c r="AA135" s="2" t="s">
        <v>37</v>
      </c>
      <c r="AB135" s="2" t="s">
        <v>37</v>
      </c>
      <c r="AC135" s="5"/>
      <c r="AD135" s="5"/>
      <c r="AE135" s="5"/>
      <c r="AF135" s="5"/>
    </row>
    <row r="136">
      <c r="A136" s="3" t="s">
        <v>173</v>
      </c>
      <c r="B136" s="2">
        <v>261.0</v>
      </c>
      <c r="C136" s="2">
        <v>0.0</v>
      </c>
      <c r="D136" s="2">
        <v>37183.0</v>
      </c>
      <c r="E136" s="2">
        <v>305.0</v>
      </c>
      <c r="F136" s="2">
        <v>0.0</v>
      </c>
      <c r="G136" s="2">
        <v>24229.0</v>
      </c>
      <c r="H136" s="2">
        <v>12643.0</v>
      </c>
      <c r="I136" s="4">
        <v>282.0</v>
      </c>
      <c r="J136" s="2">
        <v>0.0</v>
      </c>
      <c r="K136" s="4">
        <v>24.0</v>
      </c>
      <c r="L136" s="2">
        <v>0.0</v>
      </c>
      <c r="M136" s="2">
        <v>0.0</v>
      </c>
      <c r="N136" s="4">
        <v>261.0</v>
      </c>
      <c r="O136" s="2">
        <v>250.0</v>
      </c>
      <c r="P136" s="2">
        <v>11.0</v>
      </c>
      <c r="Q136" s="2">
        <v>4.0</v>
      </c>
      <c r="R136" s="2">
        <v>303.0</v>
      </c>
      <c r="S136" s="2">
        <v>12643.0</v>
      </c>
      <c r="T136" s="2">
        <v>22693.0</v>
      </c>
      <c r="U136" s="2">
        <v>1516.0</v>
      </c>
      <c r="V136" s="2"/>
      <c r="W136" s="2" t="s">
        <v>37</v>
      </c>
      <c r="X136" s="2" t="s">
        <v>37</v>
      </c>
      <c r="Y136" s="6" t="s">
        <v>170</v>
      </c>
      <c r="Z136" s="2" t="s">
        <v>37</v>
      </c>
      <c r="AA136" s="2" t="s">
        <v>37</v>
      </c>
      <c r="AB136" s="2" t="s">
        <v>37</v>
      </c>
      <c r="AC136" s="5"/>
      <c r="AD136" s="5"/>
      <c r="AE136" s="5"/>
      <c r="AF136" s="5"/>
    </row>
    <row r="137">
      <c r="A137" s="3" t="s">
        <v>174</v>
      </c>
      <c r="B137" s="2">
        <v>344.0</v>
      </c>
      <c r="C137" s="2">
        <v>0.0</v>
      </c>
      <c r="D137" s="2">
        <v>37527.0</v>
      </c>
      <c r="E137" s="2">
        <v>350.0</v>
      </c>
      <c r="F137" s="2">
        <v>0.0</v>
      </c>
      <c r="G137" s="2">
        <v>24579.0</v>
      </c>
      <c r="H137" s="2">
        <v>12635.0</v>
      </c>
      <c r="I137" s="4">
        <v>283.0</v>
      </c>
      <c r="J137" s="2">
        <v>1.0</v>
      </c>
      <c r="K137" s="4">
        <v>25.0</v>
      </c>
      <c r="L137" s="2">
        <v>0.0</v>
      </c>
      <c r="M137" s="2">
        <v>0.0</v>
      </c>
      <c r="N137" s="4">
        <v>344.0</v>
      </c>
      <c r="O137" s="2">
        <v>337.0</v>
      </c>
      <c r="P137" s="2">
        <v>7.0</v>
      </c>
      <c r="Q137" s="2">
        <v>4.0</v>
      </c>
      <c r="R137" s="2">
        <v>304.0</v>
      </c>
      <c r="S137" s="2">
        <v>12635.0</v>
      </c>
      <c r="T137" s="2">
        <v>23041.0</v>
      </c>
      <c r="U137" s="2">
        <v>1518.0</v>
      </c>
      <c r="V137" s="2"/>
      <c r="W137" s="2" t="s">
        <v>37</v>
      </c>
      <c r="X137" s="2" t="s">
        <v>37</v>
      </c>
      <c r="Y137" s="6" t="s">
        <v>170</v>
      </c>
      <c r="Z137" s="2" t="s">
        <v>37</v>
      </c>
      <c r="AA137" s="2" t="s">
        <v>37</v>
      </c>
      <c r="AB137" s="2" t="s">
        <v>37</v>
      </c>
      <c r="AC137" s="5"/>
      <c r="AD137" s="5"/>
      <c r="AE137" s="5"/>
      <c r="AF137" s="5"/>
    </row>
    <row r="138">
      <c r="A138" s="3" t="s">
        <v>175</v>
      </c>
      <c r="B138" s="2">
        <v>383.0</v>
      </c>
      <c r="C138" s="2">
        <v>0.0</v>
      </c>
      <c r="D138" s="2">
        <v>37910.0</v>
      </c>
      <c r="E138" s="2">
        <v>327.0</v>
      </c>
      <c r="F138" s="2">
        <v>0.0</v>
      </c>
      <c r="G138" s="2">
        <v>24906.0</v>
      </c>
      <c r="H138" s="2">
        <v>12704.0</v>
      </c>
      <c r="I138" s="4">
        <v>270.0</v>
      </c>
      <c r="J138" s="2">
        <v>0.0</v>
      </c>
      <c r="K138" s="4">
        <v>25.0</v>
      </c>
      <c r="L138" s="2">
        <v>0.0</v>
      </c>
      <c r="M138" s="2">
        <v>0.0</v>
      </c>
      <c r="N138" s="4">
        <v>383.0</v>
      </c>
      <c r="O138" s="2">
        <v>369.0</v>
      </c>
      <c r="P138" s="2">
        <v>14.0</v>
      </c>
      <c r="Q138" s="2">
        <v>3.0</v>
      </c>
      <c r="R138" s="2">
        <v>292.0</v>
      </c>
      <c r="S138" s="2">
        <v>12704.0</v>
      </c>
      <c r="T138" s="2">
        <v>23361.0</v>
      </c>
      <c r="U138" s="2">
        <v>1525.0</v>
      </c>
      <c r="V138" s="2"/>
      <c r="W138" s="2" t="s">
        <v>37</v>
      </c>
      <c r="X138" s="2" t="s">
        <v>37</v>
      </c>
      <c r="Y138" s="6" t="s">
        <v>170</v>
      </c>
      <c r="Z138" s="2" t="s">
        <v>37</v>
      </c>
      <c r="AA138" s="2" t="s">
        <v>37</v>
      </c>
      <c r="AB138" s="2" t="s">
        <v>37</v>
      </c>
      <c r="AC138" s="5"/>
      <c r="AD138" s="5"/>
      <c r="AE138" s="5"/>
      <c r="AF138" s="5"/>
    </row>
    <row r="139">
      <c r="A139" s="3" t="s">
        <v>176</v>
      </c>
      <c r="B139" s="2">
        <v>386.0</v>
      </c>
      <c r="C139" s="2">
        <v>0.0</v>
      </c>
      <c r="D139" s="2">
        <v>38296.0</v>
      </c>
      <c r="E139" s="2">
        <v>482.0</v>
      </c>
      <c r="F139" s="2">
        <v>0.0</v>
      </c>
      <c r="G139" s="2">
        <v>25388.0</v>
      </c>
      <c r="H139" s="2">
        <v>12634.0</v>
      </c>
      <c r="I139" s="4">
        <v>244.0</v>
      </c>
      <c r="J139" s="2">
        <v>0.0</v>
      </c>
      <c r="K139" s="4">
        <v>25.0</v>
      </c>
      <c r="L139" s="2">
        <v>0.0</v>
      </c>
      <c r="M139" s="2">
        <v>0.0</v>
      </c>
      <c r="N139" s="4">
        <v>386.0</v>
      </c>
      <c r="O139" s="2">
        <v>384.0</v>
      </c>
      <c r="P139" s="2">
        <v>2.0</v>
      </c>
      <c r="Q139" s="2">
        <v>4.0</v>
      </c>
      <c r="R139" s="2">
        <v>265.0</v>
      </c>
      <c r="S139" s="2">
        <v>12634.0</v>
      </c>
      <c r="T139" s="2">
        <v>23823.0</v>
      </c>
      <c r="U139" s="2">
        <v>1545.0</v>
      </c>
      <c r="V139" s="2"/>
      <c r="W139" s="2" t="s">
        <v>37</v>
      </c>
      <c r="X139" s="2" t="s">
        <v>37</v>
      </c>
      <c r="Y139" s="6" t="s">
        <v>170</v>
      </c>
      <c r="Z139" s="2" t="s">
        <v>37</v>
      </c>
      <c r="AA139" s="2" t="s">
        <v>37</v>
      </c>
      <c r="AB139" s="2" t="s">
        <v>37</v>
      </c>
      <c r="AC139" s="5"/>
      <c r="AD139" s="5"/>
      <c r="AE139" s="5"/>
      <c r="AF139" s="5"/>
    </row>
    <row r="140">
      <c r="A140" s="3" t="s">
        <v>177</v>
      </c>
      <c r="B140" s="2">
        <v>218.0</v>
      </c>
      <c r="C140" s="2">
        <v>0.0</v>
      </c>
      <c r="D140" s="2">
        <v>38514.0</v>
      </c>
      <c r="E140" s="2">
        <v>509.0</v>
      </c>
      <c r="F140" s="2">
        <v>0.0</v>
      </c>
      <c r="G140" s="2">
        <v>25897.0</v>
      </c>
      <c r="H140" s="2">
        <v>12364.0</v>
      </c>
      <c r="I140" s="4">
        <v>223.0</v>
      </c>
      <c r="J140" s="2">
        <v>0.0</v>
      </c>
      <c r="K140" s="4">
        <v>25.0</v>
      </c>
      <c r="L140" s="2">
        <v>0.0</v>
      </c>
      <c r="M140" s="2">
        <v>0.0</v>
      </c>
      <c r="N140" s="4">
        <v>218.0</v>
      </c>
      <c r="O140" s="2">
        <v>212.0</v>
      </c>
      <c r="P140" s="2">
        <v>6.0</v>
      </c>
      <c r="Q140" s="2">
        <v>3.0</v>
      </c>
      <c r="R140" s="2">
        <v>245.0</v>
      </c>
      <c r="S140" s="2">
        <v>12364.0</v>
      </c>
      <c r="T140" s="2">
        <v>24316.0</v>
      </c>
      <c r="U140" s="2">
        <v>1561.0</v>
      </c>
      <c r="V140" s="2"/>
      <c r="W140" s="2" t="s">
        <v>37</v>
      </c>
      <c r="X140" s="2" t="s">
        <v>37</v>
      </c>
      <c r="Y140" s="6" t="s">
        <v>170</v>
      </c>
      <c r="Z140" s="2" t="s">
        <v>37</v>
      </c>
      <c r="AA140" s="2" t="s">
        <v>37</v>
      </c>
      <c r="AB140" s="2" t="s">
        <v>37</v>
      </c>
      <c r="AC140" s="5"/>
      <c r="AD140" s="5"/>
      <c r="AE140" s="5"/>
      <c r="AF140" s="5"/>
    </row>
    <row r="141">
      <c r="A141" s="3" t="s">
        <v>178</v>
      </c>
      <c r="B141" s="2">
        <v>451.0</v>
      </c>
      <c r="C141" s="2">
        <v>0.0</v>
      </c>
      <c r="D141" s="2">
        <v>38965.0</v>
      </c>
      <c r="E141" s="2">
        <v>655.0</v>
      </c>
      <c r="F141" s="2">
        <v>0.0</v>
      </c>
      <c r="G141" s="2">
        <v>26552.0</v>
      </c>
      <c r="H141" s="2">
        <v>12185.0</v>
      </c>
      <c r="I141" s="4">
        <v>198.0</v>
      </c>
      <c r="J141" s="2">
        <v>0.0</v>
      </c>
      <c r="K141" s="4">
        <v>25.0</v>
      </c>
      <c r="L141" s="2">
        <v>0.0</v>
      </c>
      <c r="M141" s="2">
        <v>0.0</v>
      </c>
      <c r="N141" s="4">
        <v>451.0</v>
      </c>
      <c r="O141" s="2">
        <v>444.0</v>
      </c>
      <c r="P141" s="2">
        <v>7.0</v>
      </c>
      <c r="Q141" s="2">
        <v>3.0</v>
      </c>
      <c r="R141" s="2">
        <v>220.0</v>
      </c>
      <c r="S141" s="2">
        <v>12185.0</v>
      </c>
      <c r="T141" s="2">
        <v>24948.0</v>
      </c>
      <c r="U141" s="2">
        <v>1584.0</v>
      </c>
      <c r="V141" s="2"/>
      <c r="W141" s="2" t="s">
        <v>37</v>
      </c>
      <c r="X141" s="2" t="s">
        <v>37</v>
      </c>
      <c r="Y141" s="6" t="s">
        <v>170</v>
      </c>
      <c r="Z141" s="1" t="s">
        <v>37</v>
      </c>
      <c r="AA141" s="1" t="s">
        <v>37</v>
      </c>
      <c r="AB141" s="1" t="s">
        <v>37</v>
      </c>
      <c r="AC141" s="7"/>
      <c r="AD141" s="7"/>
      <c r="AE141" s="7"/>
      <c r="AF141" s="7"/>
      <c r="AG141" s="8"/>
      <c r="AH141" s="8"/>
      <c r="AI141" s="8"/>
      <c r="AJ141" s="8"/>
      <c r="AK141" s="8"/>
    </row>
    <row r="142">
      <c r="A142" s="3" t="s">
        <v>179</v>
      </c>
      <c r="B142" s="2">
        <v>422.0</v>
      </c>
      <c r="C142" s="2">
        <v>0.0</v>
      </c>
      <c r="D142" s="2">
        <v>39387.0</v>
      </c>
      <c r="E142" s="2">
        <v>754.0</v>
      </c>
      <c r="F142" s="2">
        <v>0.0</v>
      </c>
      <c r="G142" s="2">
        <v>27306.0</v>
      </c>
      <c r="H142" s="2">
        <v>11849.0</v>
      </c>
      <c r="I142" s="4">
        <v>201.0</v>
      </c>
      <c r="J142" s="2">
        <v>0.0</v>
      </c>
      <c r="K142" s="4">
        <v>25.0</v>
      </c>
      <c r="L142" s="2">
        <v>1.0</v>
      </c>
      <c r="M142" s="2">
        <v>0.0</v>
      </c>
      <c r="N142" s="4">
        <v>422.0</v>
      </c>
      <c r="O142" s="2">
        <v>416.0</v>
      </c>
      <c r="P142" s="2">
        <v>6.0</v>
      </c>
      <c r="Q142" s="2">
        <v>2.0</v>
      </c>
      <c r="R142" s="2">
        <v>225.0</v>
      </c>
      <c r="S142" s="2">
        <v>11849.0</v>
      </c>
      <c r="T142" s="2">
        <v>25689.0</v>
      </c>
      <c r="U142" s="2">
        <v>1597.0</v>
      </c>
      <c r="V142" s="2"/>
      <c r="W142" s="2" t="s">
        <v>37</v>
      </c>
      <c r="X142" s="2" t="s">
        <v>37</v>
      </c>
      <c r="Y142" s="6" t="s">
        <v>170</v>
      </c>
      <c r="Z142" s="2" t="s">
        <v>37</v>
      </c>
      <c r="AA142" s="2" t="s">
        <v>37</v>
      </c>
      <c r="AB142" s="2" t="s">
        <v>37</v>
      </c>
      <c r="AC142" s="5"/>
      <c r="AD142" s="5"/>
      <c r="AE142" s="5"/>
      <c r="AF142" s="5"/>
    </row>
    <row r="143">
      <c r="A143" s="3" t="s">
        <v>180</v>
      </c>
      <c r="B143" s="2">
        <v>463.0</v>
      </c>
      <c r="C143" s="2">
        <v>0.0</v>
      </c>
      <c r="D143" s="2">
        <v>39850.0</v>
      </c>
      <c r="E143" s="2">
        <v>754.0</v>
      </c>
      <c r="F143" s="2">
        <v>0.0</v>
      </c>
      <c r="G143" s="2">
        <v>28060.0</v>
      </c>
      <c r="H143" s="2">
        <v>11546.0</v>
      </c>
      <c r="I143" s="4">
        <v>213.0</v>
      </c>
      <c r="J143" s="2">
        <v>0.0</v>
      </c>
      <c r="K143" s="4">
        <v>25.0</v>
      </c>
      <c r="L143" s="2">
        <v>0.0</v>
      </c>
      <c r="M143" s="2">
        <v>0.0</v>
      </c>
      <c r="N143" s="4">
        <v>463.0</v>
      </c>
      <c r="O143" s="2">
        <v>445.0</v>
      </c>
      <c r="P143" s="2">
        <v>18.0</v>
      </c>
      <c r="Q143" s="2">
        <v>2.0</v>
      </c>
      <c r="R143" s="2">
        <v>237.0</v>
      </c>
      <c r="S143" s="2">
        <v>11546.0</v>
      </c>
      <c r="T143" s="2">
        <v>26434.0</v>
      </c>
      <c r="U143" s="2">
        <v>1606.0</v>
      </c>
      <c r="V143" s="2"/>
      <c r="W143" s="2" t="s">
        <v>37</v>
      </c>
      <c r="X143" s="2" t="s">
        <v>37</v>
      </c>
      <c r="Y143" s="6" t="s">
        <v>170</v>
      </c>
      <c r="Z143" s="2" t="s">
        <v>37</v>
      </c>
      <c r="AA143" s="2" t="s">
        <v>37</v>
      </c>
      <c r="AB143" s="2" t="s">
        <v>37</v>
      </c>
      <c r="AC143" s="5"/>
      <c r="AD143" s="5"/>
      <c r="AE143" s="5"/>
      <c r="AF143" s="5"/>
    </row>
    <row r="144">
      <c r="A144" s="3" t="s">
        <v>181</v>
      </c>
      <c r="B144" s="2">
        <v>347.0</v>
      </c>
      <c r="C144" s="2">
        <v>0.0</v>
      </c>
      <c r="D144" s="2">
        <v>40197.0</v>
      </c>
      <c r="E144" s="2">
        <v>768.0</v>
      </c>
      <c r="F144" s="2">
        <v>0.0</v>
      </c>
      <c r="G144" s="2">
        <v>28828.0</v>
      </c>
      <c r="H144" s="2">
        <v>11135.0</v>
      </c>
      <c r="I144" s="4">
        <v>202.0</v>
      </c>
      <c r="J144" s="2">
        <v>1.0</v>
      </c>
      <c r="K144" s="4">
        <v>26.0</v>
      </c>
      <c r="L144" s="2">
        <v>0.0</v>
      </c>
      <c r="M144" s="2">
        <v>0.0</v>
      </c>
      <c r="N144" s="4">
        <v>347.0</v>
      </c>
      <c r="O144" s="2">
        <v>342.0</v>
      </c>
      <c r="P144" s="2">
        <v>5.0</v>
      </c>
      <c r="Q144" s="2">
        <v>1.0</v>
      </c>
      <c r="R144" s="2">
        <v>227.0</v>
      </c>
      <c r="S144" s="2">
        <v>11135.0</v>
      </c>
      <c r="T144" s="2">
        <v>27191.0</v>
      </c>
      <c r="U144" s="2">
        <v>1617.0</v>
      </c>
      <c r="V144" s="2"/>
      <c r="W144" s="2" t="s">
        <v>37</v>
      </c>
      <c r="X144" s="2" t="s">
        <v>37</v>
      </c>
      <c r="Y144" s="6" t="s">
        <v>170</v>
      </c>
      <c r="Z144" s="2" t="s">
        <v>37</v>
      </c>
      <c r="AA144" s="2" t="s">
        <v>37</v>
      </c>
      <c r="AB144" s="2" t="s">
        <v>37</v>
      </c>
      <c r="AC144" s="5"/>
      <c r="AD144" s="5"/>
      <c r="AE144" s="5"/>
      <c r="AF144" s="5"/>
    </row>
    <row r="145">
      <c r="A145" s="3" t="s">
        <v>182</v>
      </c>
      <c r="B145" s="2">
        <v>407.0</v>
      </c>
      <c r="C145" s="2">
        <v>0.0</v>
      </c>
      <c r="D145" s="2">
        <v>40604.0</v>
      </c>
      <c r="E145" s="2">
        <v>781.0</v>
      </c>
      <c r="F145" s="2">
        <v>0.0</v>
      </c>
      <c r="G145" s="2">
        <v>29609.0</v>
      </c>
      <c r="H145" s="2">
        <v>10751.0</v>
      </c>
      <c r="I145" s="4">
        <v>212.0</v>
      </c>
      <c r="J145" s="2">
        <v>0.0</v>
      </c>
      <c r="K145" s="4">
        <v>26.0</v>
      </c>
      <c r="L145" s="2">
        <v>0.0</v>
      </c>
      <c r="M145" s="2">
        <v>1.0</v>
      </c>
      <c r="N145" s="4">
        <v>406.0</v>
      </c>
      <c r="O145" s="2">
        <v>397.0</v>
      </c>
      <c r="P145" s="2">
        <v>9.0</v>
      </c>
      <c r="Q145" s="2">
        <v>2.0</v>
      </c>
      <c r="R145" s="2">
        <v>236.0</v>
      </c>
      <c r="S145" s="2">
        <v>10751.0</v>
      </c>
      <c r="T145" s="2">
        <v>27961.0</v>
      </c>
      <c r="U145" s="2">
        <v>1628.0</v>
      </c>
      <c r="V145" s="2"/>
      <c r="W145" s="2" t="s">
        <v>37</v>
      </c>
      <c r="X145" s="2" t="s">
        <v>37</v>
      </c>
      <c r="Y145" s="6" t="s">
        <v>170</v>
      </c>
      <c r="Z145" s="2" t="s">
        <v>37</v>
      </c>
      <c r="AA145" s="2" t="s">
        <v>37</v>
      </c>
      <c r="AB145" s="2" t="s">
        <v>37</v>
      </c>
      <c r="AC145" s="5"/>
      <c r="AD145" s="5"/>
      <c r="AE145" s="5"/>
      <c r="AF145" s="5"/>
    </row>
    <row r="146">
      <c r="A146" s="3" t="s">
        <v>183</v>
      </c>
      <c r="B146" s="2">
        <v>214.0</v>
      </c>
      <c r="C146" s="2">
        <v>0.0</v>
      </c>
      <c r="D146" s="2">
        <v>40818.0</v>
      </c>
      <c r="E146" s="2">
        <v>777.0</v>
      </c>
      <c r="F146" s="2">
        <v>0.0</v>
      </c>
      <c r="G146" s="2">
        <v>30386.0</v>
      </c>
      <c r="H146" s="2">
        <v>10183.0</v>
      </c>
      <c r="I146" s="4">
        <v>217.0</v>
      </c>
      <c r="J146" s="2">
        <v>0.0</v>
      </c>
      <c r="K146" s="4">
        <v>26.0</v>
      </c>
      <c r="L146" s="2">
        <v>0.0</v>
      </c>
      <c r="M146" s="2">
        <v>0.0</v>
      </c>
      <c r="N146" s="4">
        <v>214.0</v>
      </c>
      <c r="O146" s="2">
        <v>211.0</v>
      </c>
      <c r="P146" s="2">
        <v>3.0</v>
      </c>
      <c r="Q146" s="2">
        <v>2.0</v>
      </c>
      <c r="R146" s="2">
        <v>241.0</v>
      </c>
      <c r="S146" s="2">
        <v>10183.0</v>
      </c>
      <c r="T146" s="2">
        <v>28731.0</v>
      </c>
      <c r="U146" s="2">
        <v>1635.0</v>
      </c>
      <c r="V146" s="2"/>
      <c r="W146" s="2" t="s">
        <v>37</v>
      </c>
      <c r="X146" s="2" t="s">
        <v>37</v>
      </c>
      <c r="Y146" s="6" t="s">
        <v>170</v>
      </c>
      <c r="Z146" s="2" t="s">
        <v>37</v>
      </c>
      <c r="AA146" s="2" t="s">
        <v>37</v>
      </c>
      <c r="AB146" s="2" t="s">
        <v>37</v>
      </c>
      <c r="AC146" s="5"/>
      <c r="AD146" s="5"/>
      <c r="AE146" s="5"/>
      <c r="AF146" s="5"/>
    </row>
    <row r="147">
      <c r="A147" s="3" t="s">
        <v>184</v>
      </c>
      <c r="B147" s="2">
        <v>151.0</v>
      </c>
      <c r="C147" s="2">
        <v>0.0</v>
      </c>
      <c r="D147" s="2">
        <v>40969.0</v>
      </c>
      <c r="E147" s="2">
        <v>797.0</v>
      </c>
      <c r="F147" s="2">
        <v>0.0</v>
      </c>
      <c r="G147" s="2">
        <v>31183.0</v>
      </c>
      <c r="H147" s="2">
        <v>9511.0</v>
      </c>
      <c r="I147" s="4">
        <v>243.0</v>
      </c>
      <c r="J147" s="2">
        <v>0.0</v>
      </c>
      <c r="K147" s="4">
        <v>26.0</v>
      </c>
      <c r="L147" s="2">
        <v>0.0</v>
      </c>
      <c r="M147" s="2">
        <v>0.0</v>
      </c>
      <c r="N147" s="4">
        <v>151.0</v>
      </c>
      <c r="O147" s="2">
        <v>149.0</v>
      </c>
      <c r="P147" s="2">
        <v>2.0</v>
      </c>
      <c r="Q147" s="2">
        <v>2.0</v>
      </c>
      <c r="R147" s="2">
        <v>267.0</v>
      </c>
      <c r="S147" s="2">
        <v>9511.0</v>
      </c>
      <c r="T147" s="2">
        <v>29516.0</v>
      </c>
      <c r="U147" s="2">
        <v>1647.0</v>
      </c>
      <c r="V147" s="2"/>
      <c r="W147" s="2" t="s">
        <v>37</v>
      </c>
      <c r="X147" s="2" t="s">
        <v>37</v>
      </c>
      <c r="Y147" s="6" t="s">
        <v>170</v>
      </c>
      <c r="Z147" s="2" t="s">
        <v>37</v>
      </c>
      <c r="AA147" s="2" t="s">
        <v>37</v>
      </c>
      <c r="AB147" s="2" t="s">
        <v>37</v>
      </c>
      <c r="AC147" s="5"/>
      <c r="AD147" s="5"/>
      <c r="AE147" s="5"/>
      <c r="AF147" s="5"/>
    </row>
    <row r="148">
      <c r="A148" s="3" t="s">
        <v>185</v>
      </c>
      <c r="B148" s="2">
        <v>247.0</v>
      </c>
      <c r="C148" s="2">
        <v>0.0</v>
      </c>
      <c r="D148" s="2">
        <v>41216.0</v>
      </c>
      <c r="E148" s="2">
        <v>775.0</v>
      </c>
      <c r="F148" s="2">
        <v>0.0</v>
      </c>
      <c r="G148" s="2">
        <v>31958.0</v>
      </c>
      <c r="H148" s="2">
        <v>8995.0</v>
      </c>
      <c r="I148" s="4">
        <v>231.0</v>
      </c>
      <c r="J148" s="2">
        <v>0.0</v>
      </c>
      <c r="K148" s="4">
        <v>26.0</v>
      </c>
      <c r="L148" s="2">
        <v>0.0</v>
      </c>
      <c r="M148" s="2">
        <v>0.0</v>
      </c>
      <c r="N148" s="4">
        <v>247.0</v>
      </c>
      <c r="O148" s="2">
        <v>242.0</v>
      </c>
      <c r="P148" s="2">
        <v>5.0</v>
      </c>
      <c r="Q148" s="2">
        <v>2.0</v>
      </c>
      <c r="R148" s="2">
        <v>255.0</v>
      </c>
      <c r="S148" s="2">
        <v>8995.0</v>
      </c>
      <c r="T148" s="2">
        <v>30277.0</v>
      </c>
      <c r="U148" s="2">
        <v>1661.0</v>
      </c>
      <c r="V148" s="2"/>
      <c r="W148" s="2" t="s">
        <v>37</v>
      </c>
      <c r="X148" s="2" t="s">
        <v>37</v>
      </c>
      <c r="Y148" s="6" t="s">
        <v>170</v>
      </c>
      <c r="Z148" s="2" t="s">
        <v>37</v>
      </c>
      <c r="AA148" s="2" t="s">
        <v>37</v>
      </c>
      <c r="AB148" s="2" t="s">
        <v>37</v>
      </c>
      <c r="AC148" s="5"/>
      <c r="AD148" s="5"/>
      <c r="AE148" s="5"/>
      <c r="AF148" s="5"/>
    </row>
    <row r="149">
      <c r="A149" s="3" t="s">
        <v>186</v>
      </c>
      <c r="B149" s="2">
        <v>257.0</v>
      </c>
      <c r="C149" s="2">
        <v>0.0</v>
      </c>
      <c r="D149" s="2">
        <v>41473.0</v>
      </c>
      <c r="E149" s="2">
        <v>774.0</v>
      </c>
      <c r="F149" s="2">
        <v>0.0</v>
      </c>
      <c r="G149" s="2">
        <v>32732.0</v>
      </c>
      <c r="H149" s="2">
        <v>8510.0</v>
      </c>
      <c r="I149" s="4">
        <v>199.0</v>
      </c>
      <c r="J149" s="2">
        <v>0.0</v>
      </c>
      <c r="K149" s="4">
        <v>26.0</v>
      </c>
      <c r="L149" s="2">
        <v>0.0</v>
      </c>
      <c r="M149" s="2">
        <v>0.0</v>
      </c>
      <c r="N149" s="4">
        <v>257.0</v>
      </c>
      <c r="O149" s="2">
        <v>253.0</v>
      </c>
      <c r="P149" s="2">
        <v>4.0</v>
      </c>
      <c r="Q149" s="2">
        <v>2.0</v>
      </c>
      <c r="R149" s="2">
        <v>223.0</v>
      </c>
      <c r="S149" s="2">
        <v>8510.0</v>
      </c>
      <c r="T149" s="2">
        <v>31046.0</v>
      </c>
      <c r="U149" s="2">
        <v>1666.0</v>
      </c>
      <c r="V149" s="2"/>
      <c r="W149" s="2" t="s">
        <v>37</v>
      </c>
      <c r="X149" s="2" t="s">
        <v>37</v>
      </c>
      <c r="Y149" s="6" t="s">
        <v>170</v>
      </c>
      <c r="Z149" s="2" t="s">
        <v>37</v>
      </c>
      <c r="AA149" s="2" t="s">
        <v>37</v>
      </c>
      <c r="AB149" s="2" t="s">
        <v>37</v>
      </c>
      <c r="AC149" s="5"/>
      <c r="AD149" s="5"/>
      <c r="AE149" s="5"/>
      <c r="AF149" s="5"/>
    </row>
    <row r="150">
      <c r="A150" s="3" t="s">
        <v>187</v>
      </c>
      <c r="B150" s="2">
        <v>142.0</v>
      </c>
      <c r="C150" s="2">
        <v>0.0</v>
      </c>
      <c r="D150" s="2">
        <v>41615.0</v>
      </c>
      <c r="E150" s="2">
        <v>747.0</v>
      </c>
      <c r="F150" s="2">
        <v>0.0</v>
      </c>
      <c r="G150" s="2">
        <v>33479.0</v>
      </c>
      <c r="H150" s="2">
        <v>7918.0</v>
      </c>
      <c r="I150" s="4">
        <v>186.0</v>
      </c>
      <c r="J150" s="2">
        <v>0.0</v>
      </c>
      <c r="K150" s="4">
        <v>26.0</v>
      </c>
      <c r="L150" s="2">
        <v>0.0</v>
      </c>
      <c r="M150" s="2">
        <v>0.0</v>
      </c>
      <c r="N150" s="4">
        <v>142.0</v>
      </c>
      <c r="O150" s="2">
        <v>141.0</v>
      </c>
      <c r="P150" s="2">
        <v>1.0</v>
      </c>
      <c r="Q150" s="2">
        <v>2.0</v>
      </c>
      <c r="R150" s="2">
        <v>210.0</v>
      </c>
      <c r="S150" s="2">
        <v>7918.0</v>
      </c>
      <c r="T150" s="2">
        <v>31781.0</v>
      </c>
      <c r="U150" s="2">
        <v>1678.0</v>
      </c>
      <c r="V150" s="2"/>
      <c r="W150" s="2" t="s">
        <v>37</v>
      </c>
      <c r="X150" s="2" t="s">
        <v>37</v>
      </c>
      <c r="Y150" s="6" t="s">
        <v>188</v>
      </c>
      <c r="Z150" s="2" t="s">
        <v>37</v>
      </c>
      <c r="AA150" s="2" t="s">
        <v>37</v>
      </c>
      <c r="AB150" s="2" t="s">
        <v>37</v>
      </c>
      <c r="AC150" s="5"/>
      <c r="AD150" s="5"/>
      <c r="AE150" s="5"/>
      <c r="AF150" s="5"/>
    </row>
    <row r="151">
      <c r="A151" s="3" t="s">
        <v>189</v>
      </c>
      <c r="B151" s="2">
        <v>218.0</v>
      </c>
      <c r="C151" s="2">
        <v>0.0</v>
      </c>
      <c r="D151" s="2">
        <v>41833.0</v>
      </c>
      <c r="E151" s="2">
        <v>765.0</v>
      </c>
      <c r="F151" s="2">
        <v>0.0</v>
      </c>
      <c r="G151" s="2">
        <v>34244.0</v>
      </c>
      <c r="H151" s="2">
        <v>7398.0</v>
      </c>
      <c r="I151" s="4">
        <v>159.0</v>
      </c>
      <c r="J151" s="2">
        <v>0.0</v>
      </c>
      <c r="K151" s="4">
        <v>26.0</v>
      </c>
      <c r="L151" s="2">
        <v>0.0</v>
      </c>
      <c r="M151" s="2">
        <v>0.0</v>
      </c>
      <c r="N151" s="4">
        <v>218.0</v>
      </c>
      <c r="O151" s="2">
        <v>216.0</v>
      </c>
      <c r="P151" s="2">
        <v>2.0</v>
      </c>
      <c r="Q151" s="2">
        <v>1.0</v>
      </c>
      <c r="R151" s="2">
        <v>184.0</v>
      </c>
      <c r="S151" s="2">
        <v>7398.0</v>
      </c>
      <c r="T151" s="2">
        <v>32540.0</v>
      </c>
      <c r="U151" s="2">
        <v>1684.0</v>
      </c>
      <c r="V151" s="2"/>
      <c r="W151" s="2" t="s">
        <v>37</v>
      </c>
      <c r="X151" s="2" t="s">
        <v>37</v>
      </c>
      <c r="Y151" s="6" t="s">
        <v>188</v>
      </c>
      <c r="Z151" s="2" t="s">
        <v>37</v>
      </c>
      <c r="AA151" s="2" t="s">
        <v>37</v>
      </c>
      <c r="AB151" s="2" t="s">
        <v>37</v>
      </c>
      <c r="AC151" s="5"/>
      <c r="AD151" s="5"/>
      <c r="AE151" s="5"/>
      <c r="AF151" s="5"/>
    </row>
    <row r="152">
      <c r="A152" s="3" t="s">
        <v>190</v>
      </c>
      <c r="B152" s="2">
        <v>262.0</v>
      </c>
      <c r="C152" s="2">
        <v>0.0</v>
      </c>
      <c r="D152" s="2">
        <v>42095.0</v>
      </c>
      <c r="E152" s="2">
        <v>718.0</v>
      </c>
      <c r="F152" s="2">
        <v>0.0</v>
      </c>
      <c r="G152" s="2">
        <v>34962.0</v>
      </c>
      <c r="H152" s="2">
        <v>6948.0</v>
      </c>
      <c r="I152" s="4">
        <v>153.0</v>
      </c>
      <c r="J152" s="2">
        <v>0.0</v>
      </c>
      <c r="K152" s="4">
        <v>26.0</v>
      </c>
      <c r="L152" s="2">
        <v>0.0</v>
      </c>
      <c r="M152" s="2">
        <v>0.0</v>
      </c>
      <c r="N152" s="4">
        <v>262.0</v>
      </c>
      <c r="O152" s="2">
        <v>252.0</v>
      </c>
      <c r="P152" s="2">
        <v>10.0</v>
      </c>
      <c r="Q152" s="2">
        <v>1.0</v>
      </c>
      <c r="R152" s="2">
        <v>178.0</v>
      </c>
      <c r="S152" s="2">
        <v>6948.0</v>
      </c>
      <c r="T152" s="2">
        <v>33247.0</v>
      </c>
      <c r="U152" s="2">
        <v>1695.0</v>
      </c>
      <c r="V152" s="2"/>
      <c r="W152" s="2" t="s">
        <v>37</v>
      </c>
      <c r="X152" s="2" t="s">
        <v>37</v>
      </c>
      <c r="Y152" s="6" t="s">
        <v>188</v>
      </c>
      <c r="Z152" s="2" t="s">
        <v>37</v>
      </c>
      <c r="AA152" s="2" t="s">
        <v>37</v>
      </c>
      <c r="AB152" s="2" t="s">
        <v>37</v>
      </c>
      <c r="AC152" s="5"/>
      <c r="AD152" s="5"/>
      <c r="AE152" s="5"/>
      <c r="AF152" s="5"/>
    </row>
    <row r="153">
      <c r="A153" s="3" t="s">
        <v>191</v>
      </c>
      <c r="B153" s="2">
        <v>218.0</v>
      </c>
      <c r="C153" s="2">
        <v>0.0</v>
      </c>
      <c r="D153" s="2">
        <v>42313.0</v>
      </c>
      <c r="E153" s="2">
        <v>648.0</v>
      </c>
      <c r="F153" s="2">
        <v>0.0</v>
      </c>
      <c r="G153" s="2">
        <v>35610.0</v>
      </c>
      <c r="H153" s="2">
        <v>6497.0</v>
      </c>
      <c r="I153" s="4">
        <v>174.0</v>
      </c>
      <c r="J153" s="2">
        <v>0.0</v>
      </c>
      <c r="K153" s="4">
        <v>26.0</v>
      </c>
      <c r="L153" s="2">
        <v>0.0</v>
      </c>
      <c r="M153" s="2">
        <v>0.0</v>
      </c>
      <c r="N153" s="4">
        <v>218.0</v>
      </c>
      <c r="O153" s="2">
        <v>217.0</v>
      </c>
      <c r="P153" s="2">
        <v>1.0</v>
      </c>
      <c r="Q153" s="2">
        <v>1.0</v>
      </c>
      <c r="R153" s="2">
        <v>199.0</v>
      </c>
      <c r="S153" s="2">
        <v>6497.0</v>
      </c>
      <c r="T153" s="2">
        <v>33882.0</v>
      </c>
      <c r="U153" s="2">
        <v>1708.0</v>
      </c>
      <c r="V153" s="2"/>
      <c r="W153" s="2" t="s">
        <v>37</v>
      </c>
      <c r="X153" s="2" t="s">
        <v>37</v>
      </c>
      <c r="Y153" s="6" t="s">
        <v>188</v>
      </c>
      <c r="Z153" s="2" t="s">
        <v>37</v>
      </c>
      <c r="AA153" s="2" t="s">
        <v>37</v>
      </c>
      <c r="AB153" s="2" t="s">
        <v>37</v>
      </c>
      <c r="AC153" s="5"/>
      <c r="AD153" s="5"/>
      <c r="AE153" s="5"/>
      <c r="AF153" s="5"/>
    </row>
    <row r="154">
      <c r="A154" s="3" t="s">
        <v>192</v>
      </c>
      <c r="B154" s="2">
        <v>119.0</v>
      </c>
      <c r="C154" s="2">
        <v>0.0</v>
      </c>
      <c r="D154" s="2">
        <v>42432.0</v>
      </c>
      <c r="E154" s="2">
        <v>405.0</v>
      </c>
      <c r="F154" s="2">
        <v>1.0</v>
      </c>
      <c r="G154" s="2">
        <v>36015.0</v>
      </c>
      <c r="H154" s="2">
        <v>6219.0</v>
      </c>
      <c r="I154" s="4">
        <v>166.0</v>
      </c>
      <c r="J154" s="2">
        <v>0.0</v>
      </c>
      <c r="K154" s="4">
        <v>26.0</v>
      </c>
      <c r="L154" s="2">
        <v>0.0</v>
      </c>
      <c r="M154" s="2">
        <v>0.0</v>
      </c>
      <c r="N154" s="4">
        <v>119.0</v>
      </c>
      <c r="O154" s="2">
        <v>116.0</v>
      </c>
      <c r="P154" s="2">
        <v>3.0</v>
      </c>
      <c r="Q154" s="2">
        <v>1.0</v>
      </c>
      <c r="R154" s="2">
        <v>191.0</v>
      </c>
      <c r="S154" s="2">
        <v>6219.0</v>
      </c>
      <c r="T154" s="2">
        <v>34283.0</v>
      </c>
      <c r="U154" s="2">
        <v>1712.0</v>
      </c>
      <c r="V154" s="2"/>
      <c r="W154" s="2" t="s">
        <v>37</v>
      </c>
      <c r="X154" s="2" t="s">
        <v>37</v>
      </c>
      <c r="Y154" s="6" t="s">
        <v>188</v>
      </c>
      <c r="Z154" s="2" t="s">
        <v>37</v>
      </c>
      <c r="AA154" s="2" t="s">
        <v>37</v>
      </c>
      <c r="AB154" s="2" t="s">
        <v>37</v>
      </c>
      <c r="AC154" s="5"/>
      <c r="AD154" s="5"/>
      <c r="AE154" s="5"/>
      <c r="AF154" s="5"/>
    </row>
    <row r="155">
      <c r="A155" s="3" t="s">
        <v>193</v>
      </c>
      <c r="B155" s="2">
        <v>191.0</v>
      </c>
      <c r="C155" s="2">
        <v>0.0</v>
      </c>
      <c r="D155" s="2">
        <v>42623.0</v>
      </c>
      <c r="E155" s="2">
        <v>304.0</v>
      </c>
      <c r="F155" s="2">
        <v>0.0</v>
      </c>
      <c r="G155" s="2">
        <v>36319.0</v>
      </c>
      <c r="H155" s="2">
        <v>6109.0</v>
      </c>
      <c r="I155" s="4">
        <v>163.0</v>
      </c>
      <c r="J155" s="2">
        <v>0.0</v>
      </c>
      <c r="K155" s="4">
        <v>26.0</v>
      </c>
      <c r="L155" s="2">
        <v>0.0</v>
      </c>
      <c r="M155" s="2">
        <v>0.0</v>
      </c>
      <c r="N155" s="4">
        <v>191.0</v>
      </c>
      <c r="O155" s="2">
        <v>184.0</v>
      </c>
      <c r="P155" s="2">
        <v>7.0</v>
      </c>
      <c r="Q155" s="2">
        <v>1.0</v>
      </c>
      <c r="R155" s="2">
        <v>188.0</v>
      </c>
      <c r="S155" s="2">
        <v>6109.0</v>
      </c>
      <c r="T155" s="2">
        <v>34582.0</v>
      </c>
      <c r="U155" s="2">
        <v>1717.0</v>
      </c>
      <c r="V155" s="2"/>
      <c r="W155" s="2" t="s">
        <v>37</v>
      </c>
      <c r="X155" s="2" t="s">
        <v>37</v>
      </c>
      <c r="Y155" s="6" t="s">
        <v>188</v>
      </c>
      <c r="Z155" s="2" t="s">
        <v>37</v>
      </c>
      <c r="AA155" s="2" t="s">
        <v>37</v>
      </c>
      <c r="AB155" s="2" t="s">
        <v>37</v>
      </c>
      <c r="AC155" s="5"/>
      <c r="AD155" s="5"/>
      <c r="AE155" s="5"/>
      <c r="AF155" s="5"/>
    </row>
    <row r="156">
      <c r="A156" s="3" t="s">
        <v>194</v>
      </c>
      <c r="B156" s="2">
        <v>113.0</v>
      </c>
      <c r="C156" s="2">
        <v>0.0</v>
      </c>
      <c r="D156" s="2">
        <v>42736.0</v>
      </c>
      <c r="E156" s="2">
        <v>305.0</v>
      </c>
      <c r="F156" s="2">
        <v>0.0</v>
      </c>
      <c r="G156" s="2">
        <v>36624.0</v>
      </c>
      <c r="H156" s="2">
        <v>5917.0</v>
      </c>
      <c r="I156" s="4">
        <v>163.0</v>
      </c>
      <c r="J156" s="2">
        <v>0.0</v>
      </c>
      <c r="K156" s="4">
        <v>26.0</v>
      </c>
      <c r="L156" s="2">
        <v>0.0</v>
      </c>
      <c r="M156" s="2">
        <v>0.0</v>
      </c>
      <c r="N156" s="4">
        <v>113.0</v>
      </c>
      <c r="O156" s="2">
        <v>108.0</v>
      </c>
      <c r="P156" s="2">
        <v>5.0</v>
      </c>
      <c r="Q156" s="2">
        <v>1.0</v>
      </c>
      <c r="R156" s="2">
        <v>188.0</v>
      </c>
      <c r="S156" s="2">
        <v>5917.0</v>
      </c>
      <c r="T156" s="2">
        <v>34886.0</v>
      </c>
      <c r="U156" s="2">
        <v>1718.0</v>
      </c>
      <c r="V156" s="2"/>
      <c r="W156" s="2" t="s">
        <v>37</v>
      </c>
      <c r="X156" s="2" t="s">
        <v>37</v>
      </c>
      <c r="Y156" s="6" t="s">
        <v>188</v>
      </c>
      <c r="Z156" s="2" t="s">
        <v>37</v>
      </c>
      <c r="AA156" s="2" t="s">
        <v>37</v>
      </c>
      <c r="AB156" s="2" t="s">
        <v>37</v>
      </c>
      <c r="AC156" s="5"/>
      <c r="AD156" s="5"/>
      <c r="AE156" s="5"/>
      <c r="AF156" s="5"/>
    </row>
    <row r="157">
      <c r="A157" s="3" t="s">
        <v>195</v>
      </c>
      <c r="B157" s="2">
        <v>219.0</v>
      </c>
      <c r="C157" s="2">
        <v>0.0</v>
      </c>
      <c r="D157" s="2">
        <v>42955.0</v>
      </c>
      <c r="E157" s="2">
        <v>221.0</v>
      </c>
      <c r="F157" s="2">
        <v>0.0</v>
      </c>
      <c r="G157" s="2">
        <v>36845.0</v>
      </c>
      <c r="H157" s="2">
        <v>5921.0</v>
      </c>
      <c r="I157" s="4">
        <v>157.0</v>
      </c>
      <c r="J157" s="2">
        <v>0.0</v>
      </c>
      <c r="K157" s="4">
        <v>26.0</v>
      </c>
      <c r="L157" s="2">
        <v>0.0</v>
      </c>
      <c r="M157" s="2">
        <v>0.0</v>
      </c>
      <c r="N157" s="4">
        <v>219.0</v>
      </c>
      <c r="O157" s="2">
        <v>213.0</v>
      </c>
      <c r="P157" s="2">
        <v>6.0</v>
      </c>
      <c r="Q157" s="2">
        <v>1.0</v>
      </c>
      <c r="R157" s="2">
        <v>182.0</v>
      </c>
      <c r="S157" s="2">
        <v>5921.0</v>
      </c>
      <c r="T157" s="2">
        <v>35095.0</v>
      </c>
      <c r="U157" s="2">
        <v>1730.0</v>
      </c>
      <c r="V157" s="2"/>
      <c r="W157" s="2" t="s">
        <v>37</v>
      </c>
      <c r="X157" s="2" t="s">
        <v>37</v>
      </c>
      <c r="Y157" s="6" t="s">
        <v>188</v>
      </c>
      <c r="Z157" s="2" t="s">
        <v>37</v>
      </c>
      <c r="AA157" s="2" t="s">
        <v>37</v>
      </c>
      <c r="AB157" s="2" t="s">
        <v>37</v>
      </c>
      <c r="AC157" s="5"/>
      <c r="AD157" s="5"/>
      <c r="AE157" s="5"/>
      <c r="AF157" s="5"/>
    </row>
    <row r="158">
      <c r="A158" s="3" t="s">
        <v>196</v>
      </c>
      <c r="B158" s="2">
        <v>291.0</v>
      </c>
      <c r="C158" s="2">
        <v>0.0</v>
      </c>
      <c r="D158" s="2">
        <v>43246.0</v>
      </c>
      <c r="E158" s="2">
        <v>338.0</v>
      </c>
      <c r="F158" s="2">
        <v>1.0</v>
      </c>
      <c r="G158" s="2">
        <v>37183.0</v>
      </c>
      <c r="H158" s="2">
        <v>5883.0</v>
      </c>
      <c r="I158" s="4">
        <v>148.0</v>
      </c>
      <c r="J158" s="2">
        <v>0.0</v>
      </c>
      <c r="K158" s="4">
        <v>26.0</v>
      </c>
      <c r="L158" s="2">
        <v>0.0</v>
      </c>
      <c r="M158" s="2">
        <v>0.0</v>
      </c>
      <c r="N158" s="4">
        <v>291.0</v>
      </c>
      <c r="O158" s="2">
        <v>280.0</v>
      </c>
      <c r="P158" s="2">
        <v>11.0</v>
      </c>
      <c r="Q158" s="2">
        <v>1.0</v>
      </c>
      <c r="R158" s="2">
        <v>173.0</v>
      </c>
      <c r="S158" s="2">
        <v>5883.0</v>
      </c>
      <c r="T158" s="2">
        <v>35429.0</v>
      </c>
      <c r="U158" s="2">
        <v>1734.0</v>
      </c>
      <c r="V158" s="2"/>
      <c r="W158" s="2" t="s">
        <v>37</v>
      </c>
      <c r="X158" s="2" t="s">
        <v>37</v>
      </c>
      <c r="Y158" s="6" t="s">
        <v>188</v>
      </c>
      <c r="Z158" s="2" t="s">
        <v>37</v>
      </c>
      <c r="AA158" s="2" t="s">
        <v>37</v>
      </c>
      <c r="AB158" s="2" t="s">
        <v>37</v>
      </c>
      <c r="AC158" s="5"/>
      <c r="AD158" s="5"/>
      <c r="AE158" s="5"/>
      <c r="AF158" s="5"/>
    </row>
    <row r="159">
      <c r="A159" s="3" t="s">
        <v>197</v>
      </c>
      <c r="B159" s="2">
        <v>213.0</v>
      </c>
      <c r="C159" s="2">
        <v>0.0</v>
      </c>
      <c r="D159" s="2">
        <v>43459.0</v>
      </c>
      <c r="E159" s="2">
        <v>345.0</v>
      </c>
      <c r="F159" s="2">
        <v>0.0</v>
      </c>
      <c r="G159" s="2">
        <v>37528.0</v>
      </c>
      <c r="H159" s="2">
        <v>5741.0</v>
      </c>
      <c r="I159" s="4">
        <v>158.0</v>
      </c>
      <c r="J159" s="2">
        <v>0.0</v>
      </c>
      <c r="K159" s="4">
        <v>26.0</v>
      </c>
      <c r="L159" s="2">
        <v>0.0</v>
      </c>
      <c r="M159" s="2">
        <v>0.0</v>
      </c>
      <c r="N159" s="4">
        <v>213.0</v>
      </c>
      <c r="O159" s="2">
        <v>202.0</v>
      </c>
      <c r="P159" s="2">
        <v>11.0</v>
      </c>
      <c r="Q159" s="2">
        <v>1.0</v>
      </c>
      <c r="R159" s="2">
        <v>183.0</v>
      </c>
      <c r="S159" s="2">
        <v>5741.0</v>
      </c>
      <c r="T159" s="2">
        <v>35756.0</v>
      </c>
      <c r="U159" s="2">
        <v>1752.0</v>
      </c>
      <c r="V159" s="2"/>
      <c r="W159" s="2" t="s">
        <v>37</v>
      </c>
      <c r="X159" s="2" t="s">
        <v>37</v>
      </c>
      <c r="Y159" s="6" t="s">
        <v>188</v>
      </c>
      <c r="Z159" s="2" t="s">
        <v>37</v>
      </c>
      <c r="AA159" s="2" t="s">
        <v>37</v>
      </c>
      <c r="AB159" s="2" t="s">
        <v>37</v>
      </c>
      <c r="AC159" s="5"/>
      <c r="AD159" s="5"/>
      <c r="AE159" s="5"/>
      <c r="AF159" s="5"/>
    </row>
    <row r="160">
      <c r="A160" s="3" t="s">
        <v>198</v>
      </c>
      <c r="B160" s="2">
        <v>202.0</v>
      </c>
      <c r="C160" s="2">
        <v>0.0</v>
      </c>
      <c r="D160" s="2">
        <v>43661.0</v>
      </c>
      <c r="E160" s="2">
        <v>477.0</v>
      </c>
      <c r="F160" s="2">
        <v>0.0</v>
      </c>
      <c r="G160" s="2">
        <v>38005.0</v>
      </c>
      <c r="H160" s="2">
        <v>5453.0</v>
      </c>
      <c r="I160" s="4">
        <v>171.0</v>
      </c>
      <c r="J160" s="2">
        <v>0.0</v>
      </c>
      <c r="K160" s="4">
        <v>26.0</v>
      </c>
      <c r="L160" s="2">
        <v>0.0</v>
      </c>
      <c r="M160" s="2">
        <v>0.0</v>
      </c>
      <c r="N160" s="4">
        <v>202.0</v>
      </c>
      <c r="O160" s="2">
        <v>196.0</v>
      </c>
      <c r="P160" s="2">
        <v>6.0</v>
      </c>
      <c r="Q160" s="2">
        <v>1.0</v>
      </c>
      <c r="R160" s="2">
        <v>196.0</v>
      </c>
      <c r="S160" s="2">
        <v>5453.0</v>
      </c>
      <c r="T160" s="2">
        <v>36224.0</v>
      </c>
      <c r="U160" s="2">
        <v>1761.0</v>
      </c>
      <c r="V160" s="2"/>
      <c r="W160" s="2" t="s">
        <v>37</v>
      </c>
      <c r="X160" s="2" t="s">
        <v>37</v>
      </c>
      <c r="Y160" s="6" t="s">
        <v>188</v>
      </c>
      <c r="Z160" s="2" t="s">
        <v>37</v>
      </c>
      <c r="AA160" s="2" t="s">
        <v>37</v>
      </c>
      <c r="AB160" s="2" t="s">
        <v>37</v>
      </c>
      <c r="AC160" s="5"/>
      <c r="AD160" s="5"/>
      <c r="AE160" s="5"/>
      <c r="AF160" s="5"/>
    </row>
    <row r="161">
      <c r="A161" s="3" t="s">
        <v>199</v>
      </c>
      <c r="B161" s="2">
        <v>246.0</v>
      </c>
      <c r="C161" s="2">
        <v>0.0</v>
      </c>
      <c r="D161" s="2">
        <v>43907.0</v>
      </c>
      <c r="E161" s="2">
        <v>515.0</v>
      </c>
      <c r="F161" s="2">
        <v>0.0</v>
      </c>
      <c r="G161" s="2">
        <v>38520.0</v>
      </c>
      <c r="H161" s="2">
        <v>5166.0</v>
      </c>
      <c r="I161" s="4">
        <v>189.0</v>
      </c>
      <c r="J161" s="2">
        <v>0.0</v>
      </c>
      <c r="K161" s="4">
        <v>26.0</v>
      </c>
      <c r="L161" s="2">
        <v>0.0</v>
      </c>
      <c r="M161" s="2">
        <v>1.0</v>
      </c>
      <c r="N161" s="4">
        <v>245.0</v>
      </c>
      <c r="O161" s="2">
        <v>240.0</v>
      </c>
      <c r="P161" s="2">
        <v>5.0</v>
      </c>
      <c r="Q161" s="2">
        <v>1.0</v>
      </c>
      <c r="R161" s="2">
        <v>214.0</v>
      </c>
      <c r="S161" s="2">
        <v>5166.0</v>
      </c>
      <c r="T161" s="2">
        <v>36734.0</v>
      </c>
      <c r="U161" s="2">
        <v>1766.0</v>
      </c>
      <c r="V161" s="2"/>
      <c r="W161" s="2" t="s">
        <v>37</v>
      </c>
      <c r="X161" s="2" t="s">
        <v>37</v>
      </c>
      <c r="Y161" s="6" t="s">
        <v>188</v>
      </c>
      <c r="Z161" s="2" t="s">
        <v>37</v>
      </c>
      <c r="AA161" s="2" t="s">
        <v>37</v>
      </c>
      <c r="AB161" s="2" t="s">
        <v>37</v>
      </c>
      <c r="AC161" s="5"/>
      <c r="AD161" s="5"/>
      <c r="AE161" s="5"/>
      <c r="AF161" s="5"/>
    </row>
    <row r="162">
      <c r="A162" s="3" t="s">
        <v>200</v>
      </c>
      <c r="B162" s="2">
        <v>215.0</v>
      </c>
      <c r="C162" s="2">
        <v>0.0</v>
      </c>
      <c r="D162" s="2">
        <v>44122.0</v>
      </c>
      <c r="E162" s="2">
        <v>511.0</v>
      </c>
      <c r="F162" s="2">
        <v>0.0</v>
      </c>
      <c r="G162" s="2">
        <v>39031.0</v>
      </c>
      <c r="H162" s="2">
        <v>4876.0</v>
      </c>
      <c r="I162" s="4">
        <v>183.0</v>
      </c>
      <c r="J162" s="2">
        <v>0.0</v>
      </c>
      <c r="K162" s="4">
        <v>26.0</v>
      </c>
      <c r="L162" s="2">
        <v>0.0</v>
      </c>
      <c r="M162" s="2">
        <v>4.0</v>
      </c>
      <c r="N162" s="4">
        <v>211.0</v>
      </c>
      <c r="O162" s="2">
        <v>201.0</v>
      </c>
      <c r="P162" s="2">
        <v>10.0</v>
      </c>
      <c r="Q162" s="2">
        <v>1.0</v>
      </c>
      <c r="R162" s="2">
        <v>208.0</v>
      </c>
      <c r="S162" s="2">
        <v>4876.0</v>
      </c>
      <c r="T162" s="2">
        <v>37238.0</v>
      </c>
      <c r="U162" s="2">
        <v>1773.0</v>
      </c>
      <c r="V162" s="2"/>
      <c r="W162" s="2" t="s">
        <v>37</v>
      </c>
      <c r="X162" s="2" t="s">
        <v>37</v>
      </c>
      <c r="Y162" s="6" t="s">
        <v>188</v>
      </c>
      <c r="Z162" s="2" t="s">
        <v>37</v>
      </c>
      <c r="AA162" s="2" t="s">
        <v>37</v>
      </c>
      <c r="AB162" s="2" t="s">
        <v>37</v>
      </c>
      <c r="AC162" s="5"/>
      <c r="AD162" s="5"/>
      <c r="AE162" s="5"/>
      <c r="AF162" s="5"/>
    </row>
    <row r="163">
      <c r="A163" s="3" t="s">
        <v>201</v>
      </c>
      <c r="B163" s="2">
        <v>188.0</v>
      </c>
      <c r="C163" s="2">
        <v>0.0</v>
      </c>
      <c r="D163" s="2">
        <v>44310.0</v>
      </c>
      <c r="E163" s="2">
        <v>418.0</v>
      </c>
      <c r="F163" s="2">
        <v>0.0</v>
      </c>
      <c r="G163" s="2">
        <v>39449.0</v>
      </c>
      <c r="H163" s="2">
        <v>4654.0</v>
      </c>
      <c r="I163" s="4">
        <v>175.0</v>
      </c>
      <c r="J163" s="2">
        <v>0.0</v>
      </c>
      <c r="K163" s="4">
        <v>26.0</v>
      </c>
      <c r="L163" s="2">
        <v>0.0</v>
      </c>
      <c r="M163" s="2">
        <v>1.0</v>
      </c>
      <c r="N163" s="4">
        <v>187.0</v>
      </c>
      <c r="O163" s="2">
        <v>177.0</v>
      </c>
      <c r="P163" s="2">
        <v>10.0</v>
      </c>
      <c r="Q163" s="2">
        <v>1.0</v>
      </c>
      <c r="R163" s="2">
        <v>200.0</v>
      </c>
      <c r="S163" s="2">
        <v>4654.0</v>
      </c>
      <c r="T163" s="2">
        <v>37654.0</v>
      </c>
      <c r="U163" s="2">
        <v>1784.0</v>
      </c>
      <c r="V163" s="2"/>
      <c r="W163" s="2" t="s">
        <v>37</v>
      </c>
      <c r="X163" s="2" t="s">
        <v>37</v>
      </c>
      <c r="Y163" s="6" t="s">
        <v>188</v>
      </c>
      <c r="Z163" s="2" t="s">
        <v>37</v>
      </c>
      <c r="AA163" s="2" t="s">
        <v>37</v>
      </c>
      <c r="AB163" s="2" t="s">
        <v>37</v>
      </c>
      <c r="AC163" s="5"/>
      <c r="AD163" s="5"/>
      <c r="AE163" s="5"/>
      <c r="AF163" s="5"/>
    </row>
    <row r="164">
      <c r="A164" s="3" t="s">
        <v>202</v>
      </c>
      <c r="B164" s="2">
        <v>169.0</v>
      </c>
      <c r="C164" s="2">
        <v>0.0</v>
      </c>
      <c r="D164" s="2">
        <v>44479.0</v>
      </c>
      <c r="E164" s="2">
        <v>340.0</v>
      </c>
      <c r="F164" s="2">
        <v>0.0</v>
      </c>
      <c r="G164" s="2">
        <v>39789.0</v>
      </c>
      <c r="H164" s="2">
        <v>4461.0</v>
      </c>
      <c r="I164" s="4">
        <v>197.0</v>
      </c>
      <c r="J164" s="2">
        <v>0.0</v>
      </c>
      <c r="K164" s="4">
        <v>26.0</v>
      </c>
      <c r="L164" s="2">
        <v>0.0</v>
      </c>
      <c r="M164" s="2">
        <v>3.0</v>
      </c>
      <c r="N164" s="4">
        <v>166.0</v>
      </c>
      <c r="O164" s="2">
        <v>155.0</v>
      </c>
      <c r="P164" s="2">
        <v>11.0</v>
      </c>
      <c r="Q164" s="2">
        <v>1.0</v>
      </c>
      <c r="R164" s="2">
        <v>222.0</v>
      </c>
      <c r="S164" s="2">
        <v>4461.0</v>
      </c>
      <c r="T164" s="2">
        <v>37980.0</v>
      </c>
      <c r="U164" s="2">
        <v>1789.0</v>
      </c>
      <c r="V164" s="2"/>
      <c r="W164" s="2" t="s">
        <v>37</v>
      </c>
      <c r="X164" s="2" t="s">
        <v>37</v>
      </c>
      <c r="Y164" s="6" t="s">
        <v>188</v>
      </c>
      <c r="Z164" s="2" t="s">
        <v>37</v>
      </c>
      <c r="AA164" s="2" t="s">
        <v>37</v>
      </c>
      <c r="AB164" s="2" t="s">
        <v>37</v>
      </c>
      <c r="AC164" s="5"/>
      <c r="AD164" s="5"/>
      <c r="AE164" s="5"/>
      <c r="AF164" s="5"/>
    </row>
    <row r="165">
      <c r="A165" s="3" t="s">
        <v>203</v>
      </c>
      <c r="B165" s="2">
        <v>185.0</v>
      </c>
      <c r="C165" s="2">
        <v>0.0</v>
      </c>
      <c r="D165" s="2">
        <v>44664.0</v>
      </c>
      <c r="E165" s="2">
        <v>348.0</v>
      </c>
      <c r="F165" s="2">
        <v>0.0</v>
      </c>
      <c r="G165" s="2">
        <v>40137.0</v>
      </c>
      <c r="H165" s="2">
        <v>4317.0</v>
      </c>
      <c r="I165" s="4">
        <v>178.0</v>
      </c>
      <c r="J165" s="2">
        <v>0.0</v>
      </c>
      <c r="K165" s="4">
        <v>26.0</v>
      </c>
      <c r="L165" s="2">
        <v>0.0</v>
      </c>
      <c r="M165" s="2">
        <v>1.0</v>
      </c>
      <c r="N165" s="4">
        <v>184.0</v>
      </c>
      <c r="O165" s="2">
        <v>175.0</v>
      </c>
      <c r="P165" s="2">
        <v>9.0</v>
      </c>
      <c r="Q165" s="2">
        <v>2.0</v>
      </c>
      <c r="R165" s="2">
        <v>202.0</v>
      </c>
      <c r="S165" s="2">
        <v>4317.0</v>
      </c>
      <c r="T165" s="2">
        <v>38317.0</v>
      </c>
      <c r="U165" s="2">
        <v>1800.0</v>
      </c>
      <c r="V165" s="2"/>
      <c r="W165" s="2" t="s">
        <v>37</v>
      </c>
      <c r="X165" s="2" t="s">
        <v>37</v>
      </c>
      <c r="Y165" s="6" t="s">
        <v>188</v>
      </c>
      <c r="Z165" s="2" t="s">
        <v>37</v>
      </c>
      <c r="AA165" s="2" t="s">
        <v>37</v>
      </c>
      <c r="AB165" s="2" t="s">
        <v>37</v>
      </c>
      <c r="AC165" s="5"/>
      <c r="AD165" s="5"/>
      <c r="AE165" s="5"/>
      <c r="AF165" s="5"/>
    </row>
    <row r="166">
      <c r="A166" s="3" t="s">
        <v>204</v>
      </c>
      <c r="B166" s="2">
        <v>136.0</v>
      </c>
      <c r="C166" s="2">
        <v>0.0</v>
      </c>
      <c r="D166" s="2">
        <v>44800.0</v>
      </c>
      <c r="E166" s="2">
        <v>324.0</v>
      </c>
      <c r="F166" s="2">
        <v>0.0</v>
      </c>
      <c r="G166" s="2">
        <v>40461.0</v>
      </c>
      <c r="H166" s="2">
        <v>4121.0</v>
      </c>
      <c r="I166" s="4">
        <v>186.0</v>
      </c>
      <c r="J166" s="2">
        <v>0.0</v>
      </c>
      <c r="K166" s="4">
        <v>26.0</v>
      </c>
      <c r="L166" s="2">
        <v>0.0</v>
      </c>
      <c r="M166" s="2">
        <v>7.0</v>
      </c>
      <c r="N166" s="4">
        <v>129.0</v>
      </c>
      <c r="O166" s="2">
        <v>111.0</v>
      </c>
      <c r="P166" s="2">
        <v>18.0</v>
      </c>
      <c r="Q166" s="2">
        <v>2.0</v>
      </c>
      <c r="R166" s="2">
        <v>210.0</v>
      </c>
      <c r="S166" s="2">
        <v>4121.0</v>
      </c>
      <c r="T166" s="2">
        <v>38627.0</v>
      </c>
      <c r="U166" s="2">
        <v>1814.0</v>
      </c>
      <c r="V166" s="2"/>
      <c r="W166" s="2" t="s">
        <v>37</v>
      </c>
      <c r="X166" s="2" t="s">
        <v>37</v>
      </c>
      <c r="Y166" s="6" t="s">
        <v>188</v>
      </c>
      <c r="Z166" s="2" t="s">
        <v>37</v>
      </c>
      <c r="AA166" s="2" t="s">
        <v>37</v>
      </c>
      <c r="AB166" s="2" t="s">
        <v>37</v>
      </c>
      <c r="AC166" s="5"/>
      <c r="AD166" s="5"/>
      <c r="AE166" s="5"/>
      <c r="AF166" s="5"/>
    </row>
    <row r="167">
      <c r="A167" s="3" t="s">
        <v>205</v>
      </c>
      <c r="B167" s="2">
        <v>183.0</v>
      </c>
      <c r="C167" s="2">
        <v>0.0</v>
      </c>
      <c r="D167" s="2">
        <v>44983.0</v>
      </c>
      <c r="E167" s="2">
        <v>276.0</v>
      </c>
      <c r="F167" s="2">
        <v>0.0</v>
      </c>
      <c r="G167" s="2">
        <v>40737.0</v>
      </c>
      <c r="H167" s="2">
        <v>4032.0</v>
      </c>
      <c r="I167" s="4">
        <v>182.0</v>
      </c>
      <c r="J167" s="2">
        <v>0.0</v>
      </c>
      <c r="K167" s="4">
        <v>26.0</v>
      </c>
      <c r="L167" s="2">
        <v>0.0</v>
      </c>
      <c r="M167" s="2">
        <v>3.0</v>
      </c>
      <c r="N167" s="4">
        <v>180.0</v>
      </c>
      <c r="O167" s="2">
        <v>157.0</v>
      </c>
      <c r="P167" s="2">
        <v>23.0</v>
      </c>
      <c r="Q167" s="2">
        <v>2.0</v>
      </c>
      <c r="R167" s="2">
        <v>206.0</v>
      </c>
      <c r="S167" s="2">
        <v>4032.0</v>
      </c>
      <c r="T167" s="2">
        <v>38892.0</v>
      </c>
      <c r="U167" s="2">
        <v>1825.0</v>
      </c>
      <c r="V167" s="2"/>
      <c r="W167" s="2" t="s">
        <v>37</v>
      </c>
      <c r="X167" s="2" t="s">
        <v>37</v>
      </c>
      <c r="Y167" s="6" t="s">
        <v>188</v>
      </c>
      <c r="Z167" s="2" t="s">
        <v>37</v>
      </c>
      <c r="AA167" s="2" t="s">
        <v>37</v>
      </c>
      <c r="AB167" s="2" t="s">
        <v>37</v>
      </c>
      <c r="AC167" s="5"/>
      <c r="AD167" s="5"/>
      <c r="AE167" s="5"/>
      <c r="AF167" s="5"/>
    </row>
    <row r="168">
      <c r="A168" s="3" t="s">
        <v>206</v>
      </c>
      <c r="B168" s="2">
        <v>157.0</v>
      </c>
      <c r="C168" s="2">
        <v>0.0</v>
      </c>
      <c r="D168" s="2">
        <v>45140.0</v>
      </c>
      <c r="E168" s="2">
        <v>285.0</v>
      </c>
      <c r="F168" s="2">
        <v>0.0</v>
      </c>
      <c r="G168" s="2">
        <v>41022.0</v>
      </c>
      <c r="H168" s="2">
        <v>3893.0</v>
      </c>
      <c r="I168" s="4">
        <v>193.0</v>
      </c>
      <c r="J168" s="2">
        <v>0.0</v>
      </c>
      <c r="K168" s="4">
        <v>26.0</v>
      </c>
      <c r="L168" s="2">
        <v>0.0</v>
      </c>
      <c r="M168" s="2">
        <v>3.0</v>
      </c>
      <c r="N168" s="4">
        <v>154.0</v>
      </c>
      <c r="O168" s="2">
        <v>134.0</v>
      </c>
      <c r="P168" s="2">
        <v>20.0</v>
      </c>
      <c r="Q168" s="2">
        <v>1.0</v>
      </c>
      <c r="R168" s="2">
        <v>218.0</v>
      </c>
      <c r="S168" s="2">
        <v>3893.0</v>
      </c>
      <c r="T168" s="2">
        <v>39171.0</v>
      </c>
      <c r="U168" s="2">
        <v>1831.0</v>
      </c>
      <c r="V168" s="2"/>
      <c r="W168" s="2" t="s">
        <v>37</v>
      </c>
      <c r="X168" s="2" t="s">
        <v>37</v>
      </c>
      <c r="Y168" s="6" t="s">
        <v>188</v>
      </c>
      <c r="Z168" s="2" t="s">
        <v>37</v>
      </c>
      <c r="AA168" s="2" t="s">
        <v>37</v>
      </c>
      <c r="AB168" s="2" t="s">
        <v>37</v>
      </c>
      <c r="AC168" s="5"/>
      <c r="AD168" s="5"/>
      <c r="AE168" s="5"/>
      <c r="AF168" s="5"/>
    </row>
    <row r="169">
      <c r="A169" s="3" t="s">
        <v>207</v>
      </c>
      <c r="B169" s="2">
        <v>158.0</v>
      </c>
      <c r="C169" s="2">
        <v>1.0</v>
      </c>
      <c r="D169" s="2">
        <v>45297.0</v>
      </c>
      <c r="E169" s="2">
        <v>321.0</v>
      </c>
      <c r="F169" s="2">
        <v>0.0</v>
      </c>
      <c r="G169" s="2">
        <v>41343.0</v>
      </c>
      <c r="H169" s="2">
        <v>3734.0</v>
      </c>
      <c r="I169" s="4">
        <v>187.0</v>
      </c>
      <c r="J169" s="2">
        <v>0.0</v>
      </c>
      <c r="K169" s="4">
        <v>26.0</v>
      </c>
      <c r="L169" s="2">
        <v>1.0</v>
      </c>
      <c r="M169" s="2">
        <v>3.0</v>
      </c>
      <c r="N169" s="4">
        <v>155.0</v>
      </c>
      <c r="O169" s="2">
        <v>146.0</v>
      </c>
      <c r="P169" s="2">
        <v>9.0</v>
      </c>
      <c r="Q169" s="2">
        <v>1.0</v>
      </c>
      <c r="R169" s="2">
        <v>214.0</v>
      </c>
      <c r="S169" s="2">
        <v>3734.0</v>
      </c>
      <c r="T169" s="2">
        <v>39482.0</v>
      </c>
      <c r="U169" s="2">
        <v>1841.0</v>
      </c>
      <c r="V169" s="2"/>
      <c r="W169" s="2" t="s">
        <v>37</v>
      </c>
      <c r="X169" s="2" t="s">
        <v>37</v>
      </c>
      <c r="Y169" s="6" t="s">
        <v>188</v>
      </c>
      <c r="Z169" s="2" t="s">
        <v>37</v>
      </c>
      <c r="AA169" s="2" t="s">
        <v>37</v>
      </c>
      <c r="AB169" s="2" t="s">
        <v>37</v>
      </c>
      <c r="AC169" s="5"/>
      <c r="AD169" s="5"/>
      <c r="AE169" s="5"/>
      <c r="AF169" s="5"/>
    </row>
    <row r="170">
      <c r="A170" s="3" t="s">
        <v>208</v>
      </c>
      <c r="B170" s="2">
        <v>125.0</v>
      </c>
      <c r="C170" s="2">
        <v>0.0</v>
      </c>
      <c r="D170" s="2">
        <v>45422.0</v>
      </c>
      <c r="E170" s="2">
        <v>322.0</v>
      </c>
      <c r="F170" s="2">
        <v>1.0</v>
      </c>
      <c r="G170" s="2">
        <v>41665.0</v>
      </c>
      <c r="H170" s="2">
        <v>3554.0</v>
      </c>
      <c r="I170" s="4">
        <v>170.0</v>
      </c>
      <c r="J170" s="2">
        <v>0.0</v>
      </c>
      <c r="K170" s="4">
        <v>26.0</v>
      </c>
      <c r="L170" s="2">
        <v>0.0</v>
      </c>
      <c r="M170" s="2">
        <v>1.0</v>
      </c>
      <c r="N170" s="4">
        <v>124.0</v>
      </c>
      <c r="O170" s="2">
        <v>103.0</v>
      </c>
      <c r="P170" s="2">
        <v>21.0</v>
      </c>
      <c r="Q170" s="2">
        <v>1.0</v>
      </c>
      <c r="R170" s="2">
        <v>196.0</v>
      </c>
      <c r="S170" s="2">
        <v>3554.0</v>
      </c>
      <c r="T170" s="2">
        <v>39793.0</v>
      </c>
      <c r="U170" s="2">
        <v>1852.0</v>
      </c>
      <c r="V170" s="2"/>
      <c r="W170" s="2" t="s">
        <v>37</v>
      </c>
      <c r="X170" s="2" t="s">
        <v>37</v>
      </c>
      <c r="Y170" s="6" t="s">
        <v>188</v>
      </c>
      <c r="Z170" s="2" t="s">
        <v>37</v>
      </c>
      <c r="AA170" s="2" t="s">
        <v>37</v>
      </c>
      <c r="AB170" s="2" t="s">
        <v>37</v>
      </c>
      <c r="AC170" s="5"/>
      <c r="AD170" s="5"/>
      <c r="AE170" s="5"/>
      <c r="AF170" s="5"/>
    </row>
    <row r="171">
      <c r="A171" s="3" t="s">
        <v>209</v>
      </c>
      <c r="B171" s="2">
        <v>191.0</v>
      </c>
      <c r="C171" s="2">
        <v>1.0</v>
      </c>
      <c r="D171" s="2">
        <v>45612.0</v>
      </c>
      <c r="E171" s="2">
        <v>135.0</v>
      </c>
      <c r="F171" s="2">
        <v>0.0</v>
      </c>
      <c r="G171" s="2">
        <v>41800.0</v>
      </c>
      <c r="H171" s="2">
        <v>3604.0</v>
      </c>
      <c r="I171" s="4">
        <v>175.0</v>
      </c>
      <c r="J171" s="2">
        <v>0.0</v>
      </c>
      <c r="K171" s="4">
        <v>26.0</v>
      </c>
      <c r="L171" s="2">
        <v>0.0</v>
      </c>
      <c r="M171" s="2">
        <v>1.0</v>
      </c>
      <c r="N171" s="4">
        <v>190.0</v>
      </c>
      <c r="O171" s="2">
        <v>174.0</v>
      </c>
      <c r="P171" s="2">
        <v>16.0</v>
      </c>
      <c r="Q171" s="2">
        <v>1.0</v>
      </c>
      <c r="R171" s="2">
        <v>202.0</v>
      </c>
      <c r="S171" s="2">
        <v>3604.0</v>
      </c>
      <c r="T171" s="2">
        <v>39925.0</v>
      </c>
      <c r="U171" s="2">
        <v>1855.0</v>
      </c>
      <c r="V171" s="2"/>
      <c r="W171" s="2" t="s">
        <v>37</v>
      </c>
      <c r="X171" s="2" t="s">
        <v>37</v>
      </c>
      <c r="Y171" s="6" t="s">
        <v>188</v>
      </c>
      <c r="Z171" s="2" t="s">
        <v>37</v>
      </c>
      <c r="AA171" s="2" t="s">
        <v>37</v>
      </c>
      <c r="AB171" s="2" t="s">
        <v>37</v>
      </c>
      <c r="AC171" s="5"/>
      <c r="AD171" s="5"/>
      <c r="AE171" s="5"/>
      <c r="AF171" s="5"/>
    </row>
    <row r="172">
      <c r="A172" s="3" t="s">
        <v>210</v>
      </c>
      <c r="B172" s="2">
        <v>170.0</v>
      </c>
      <c r="C172" s="2">
        <v>0.0</v>
      </c>
      <c r="D172" s="2">
        <v>45782.0</v>
      </c>
      <c r="E172" s="2">
        <v>246.0</v>
      </c>
      <c r="F172" s="2">
        <v>0.0</v>
      </c>
      <c r="G172" s="2">
        <v>42046.0</v>
      </c>
      <c r="H172" s="2">
        <v>3539.0</v>
      </c>
      <c r="I172" s="4">
        <v>164.0</v>
      </c>
      <c r="J172" s="2">
        <v>0.0</v>
      </c>
      <c r="K172" s="4">
        <v>26.0</v>
      </c>
      <c r="L172" s="2">
        <v>0.0</v>
      </c>
      <c r="M172" s="2">
        <v>1.0</v>
      </c>
      <c r="N172" s="4">
        <v>169.0</v>
      </c>
      <c r="O172" s="2">
        <v>145.0</v>
      </c>
      <c r="P172" s="2">
        <v>24.0</v>
      </c>
      <c r="Q172" s="2">
        <v>1.0</v>
      </c>
      <c r="R172" s="2">
        <v>191.0</v>
      </c>
      <c r="S172" s="2">
        <v>3539.0</v>
      </c>
      <c r="T172" s="2">
        <v>40151.0</v>
      </c>
      <c r="U172" s="2">
        <v>1875.0</v>
      </c>
      <c r="V172" s="2"/>
      <c r="W172" s="2" t="s">
        <v>37</v>
      </c>
      <c r="X172" s="2" t="s">
        <v>37</v>
      </c>
      <c r="Y172" s="6" t="s">
        <v>188</v>
      </c>
      <c r="Z172" s="2" t="s">
        <v>37</v>
      </c>
      <c r="AA172" s="2" t="s">
        <v>37</v>
      </c>
      <c r="AB172" s="2" t="s">
        <v>37</v>
      </c>
      <c r="AC172" s="5"/>
      <c r="AD172" s="5"/>
      <c r="AE172" s="5"/>
      <c r="AF172" s="5"/>
    </row>
    <row r="173">
      <c r="A173" s="3" t="s">
        <v>211</v>
      </c>
      <c r="B173" s="2">
        <v>178.0</v>
      </c>
      <c r="C173" s="2">
        <v>0.0</v>
      </c>
      <c r="D173" s="2">
        <v>45960.0</v>
      </c>
      <c r="E173" s="2">
        <v>259.0</v>
      </c>
      <c r="F173" s="2">
        <v>0.0</v>
      </c>
      <c r="G173" s="2">
        <v>42305.0</v>
      </c>
      <c r="H173" s="2">
        <v>3468.0</v>
      </c>
      <c r="I173" s="4">
        <v>154.0</v>
      </c>
      <c r="J173" s="2">
        <v>0.0</v>
      </c>
      <c r="K173" s="4">
        <v>26.0</v>
      </c>
      <c r="L173" s="2">
        <v>0.0</v>
      </c>
      <c r="M173" s="2">
        <v>1.0</v>
      </c>
      <c r="N173" s="4">
        <v>177.0</v>
      </c>
      <c r="O173" s="2">
        <v>176.0</v>
      </c>
      <c r="P173" s="2">
        <v>1.0</v>
      </c>
      <c r="Q173" s="2">
        <v>1.0</v>
      </c>
      <c r="R173" s="2">
        <v>181.0</v>
      </c>
      <c r="S173" s="2">
        <v>3468.0</v>
      </c>
      <c r="T173" s="2">
        <v>40401.0</v>
      </c>
      <c r="U173" s="2">
        <v>1884.0</v>
      </c>
      <c r="V173" s="2"/>
      <c r="W173" s="2" t="s">
        <v>37</v>
      </c>
      <c r="X173" s="2" t="s">
        <v>37</v>
      </c>
      <c r="Y173" s="6" t="s">
        <v>188</v>
      </c>
      <c r="Z173" s="2" t="s">
        <v>37</v>
      </c>
      <c r="AA173" s="2" t="s">
        <v>37</v>
      </c>
      <c r="AB173" s="2" t="s">
        <v>37</v>
      </c>
      <c r="AC173" s="5"/>
      <c r="AD173" s="5"/>
      <c r="AE173" s="5"/>
      <c r="AF173" s="5"/>
    </row>
    <row r="174">
      <c r="A174" s="3" t="s">
        <v>212</v>
      </c>
      <c r="B174" s="2">
        <v>322.0</v>
      </c>
      <c r="C174" s="2">
        <v>0.0</v>
      </c>
      <c r="D174" s="2">
        <v>46282.0</v>
      </c>
      <c r="E174" s="2">
        <v>256.0</v>
      </c>
      <c r="F174" s="2">
        <v>0.0</v>
      </c>
      <c r="G174" s="2">
        <v>42561.0</v>
      </c>
      <c r="H174" s="2">
        <v>3550.0</v>
      </c>
      <c r="I174" s="4">
        <v>138.0</v>
      </c>
      <c r="J174" s="2">
        <v>0.0</v>
      </c>
      <c r="K174" s="4">
        <v>26.0</v>
      </c>
      <c r="L174" s="2">
        <v>0.0</v>
      </c>
      <c r="M174" s="2">
        <v>5.0</v>
      </c>
      <c r="N174" s="4">
        <v>317.0</v>
      </c>
      <c r="O174" s="2">
        <v>306.0</v>
      </c>
      <c r="P174" s="2">
        <v>11.0</v>
      </c>
      <c r="Q174" s="2">
        <v>1.0</v>
      </c>
      <c r="R174" s="2">
        <v>165.0</v>
      </c>
      <c r="S174" s="2">
        <v>3550.0</v>
      </c>
      <c r="T174" s="2">
        <v>40653.0</v>
      </c>
      <c r="U174" s="2">
        <v>1888.0</v>
      </c>
      <c r="V174" s="2"/>
      <c r="W174" s="2" t="s">
        <v>37</v>
      </c>
      <c r="X174" s="2" t="s">
        <v>37</v>
      </c>
      <c r="Y174" s="6" t="s">
        <v>188</v>
      </c>
      <c r="Z174" s="2" t="s">
        <v>37</v>
      </c>
      <c r="AA174" s="2" t="s">
        <v>37</v>
      </c>
      <c r="AB174" s="2" t="s">
        <v>37</v>
      </c>
      <c r="AC174" s="5"/>
      <c r="AD174" s="5"/>
      <c r="AE174" s="5"/>
      <c r="AF174" s="5"/>
    </row>
    <row r="175">
      <c r="A175" s="3" t="s">
        <v>213</v>
      </c>
      <c r="B175" s="2">
        <v>347.0</v>
      </c>
      <c r="C175" s="2">
        <v>0.0</v>
      </c>
      <c r="D175" s="2">
        <v>46629.0</v>
      </c>
      <c r="E175" s="2">
        <v>196.0</v>
      </c>
      <c r="F175" s="2">
        <v>0.0</v>
      </c>
      <c r="G175" s="2">
        <v>42757.0</v>
      </c>
      <c r="H175" s="2">
        <v>3704.0</v>
      </c>
      <c r="I175" s="4">
        <v>134.0</v>
      </c>
      <c r="J175" s="2">
        <v>1.0</v>
      </c>
      <c r="K175" s="4">
        <v>27.0</v>
      </c>
      <c r="L175" s="2">
        <v>0.0</v>
      </c>
      <c r="M175" s="2">
        <v>2.0</v>
      </c>
      <c r="N175" s="4">
        <v>345.0</v>
      </c>
      <c r="O175" s="2">
        <v>338.0</v>
      </c>
      <c r="P175" s="2">
        <v>7.0</v>
      </c>
      <c r="Q175" s="2">
        <v>0.0</v>
      </c>
      <c r="R175" s="2">
        <v>161.0</v>
      </c>
      <c r="S175" s="2">
        <v>3704.0</v>
      </c>
      <c r="T175" s="2">
        <v>40842.0</v>
      </c>
      <c r="U175" s="2">
        <v>1895.0</v>
      </c>
      <c r="V175" s="2"/>
      <c r="W175" s="2" t="s">
        <v>37</v>
      </c>
      <c r="X175" s="2" t="s">
        <v>37</v>
      </c>
      <c r="Y175" s="6" t="s">
        <v>188</v>
      </c>
      <c r="Z175" s="2" t="s">
        <v>37</v>
      </c>
      <c r="AA175" s="2" t="s">
        <v>37</v>
      </c>
      <c r="AB175" s="2" t="s">
        <v>37</v>
      </c>
      <c r="AC175" s="5"/>
      <c r="AD175" s="5"/>
      <c r="AE175" s="5"/>
      <c r="AF175" s="5"/>
    </row>
    <row r="176">
      <c r="A176" s="3" t="s">
        <v>214</v>
      </c>
      <c r="B176" s="2">
        <v>249.0</v>
      </c>
      <c r="C176" s="2">
        <v>0.0</v>
      </c>
      <c r="D176" s="2">
        <v>46878.0</v>
      </c>
      <c r="E176" s="2">
        <v>251.0</v>
      </c>
      <c r="F176" s="2">
        <v>0.0</v>
      </c>
      <c r="G176" s="2">
        <v>43008.0</v>
      </c>
      <c r="H176" s="2">
        <v>3704.0</v>
      </c>
      <c r="I176" s="4">
        <v>132.0</v>
      </c>
      <c r="J176" s="2">
        <v>0.0</v>
      </c>
      <c r="K176" s="4">
        <v>27.0</v>
      </c>
      <c r="L176" s="2">
        <v>0.0</v>
      </c>
      <c r="M176" s="2">
        <v>5.0</v>
      </c>
      <c r="N176" s="4">
        <v>244.0</v>
      </c>
      <c r="O176" s="2">
        <v>229.0</v>
      </c>
      <c r="P176" s="2">
        <v>15.0</v>
      </c>
      <c r="Q176" s="2">
        <v>0.0</v>
      </c>
      <c r="R176" s="2">
        <v>159.0</v>
      </c>
      <c r="S176" s="2">
        <v>3704.0</v>
      </c>
      <c r="T176" s="2">
        <v>41081.0</v>
      </c>
      <c r="U176" s="2">
        <v>1907.0</v>
      </c>
      <c r="V176" s="2"/>
      <c r="W176" s="2" t="s">
        <v>37</v>
      </c>
      <c r="X176" s="2" t="s">
        <v>37</v>
      </c>
      <c r="Y176" s="6" t="s">
        <v>188</v>
      </c>
      <c r="Z176" s="2" t="s">
        <v>37</v>
      </c>
      <c r="AA176" s="2" t="s">
        <v>37</v>
      </c>
      <c r="AB176" s="2" t="s">
        <v>37</v>
      </c>
      <c r="AC176" s="5"/>
      <c r="AD176" s="5"/>
      <c r="AE176" s="5"/>
      <c r="AF176" s="5"/>
    </row>
    <row r="177">
      <c r="A177" s="3" t="s">
        <v>215</v>
      </c>
      <c r="B177" s="2">
        <v>248.0</v>
      </c>
      <c r="C177" s="2">
        <v>0.0</v>
      </c>
      <c r="D177" s="2">
        <v>47126.0</v>
      </c>
      <c r="E177" s="2">
        <v>268.0</v>
      </c>
      <c r="F177" s="2">
        <v>0.0</v>
      </c>
      <c r="G177" s="2">
        <v>43276.0</v>
      </c>
      <c r="H177" s="2">
        <v>3697.0</v>
      </c>
      <c r="I177" s="4">
        <v>119.0</v>
      </c>
      <c r="J177" s="2">
        <v>0.0</v>
      </c>
      <c r="K177" s="4">
        <v>27.0</v>
      </c>
      <c r="L177" s="2">
        <v>0.0</v>
      </c>
      <c r="M177" s="2">
        <v>4.0</v>
      </c>
      <c r="N177" s="4">
        <v>244.0</v>
      </c>
      <c r="O177" s="2">
        <v>233.0</v>
      </c>
      <c r="P177" s="2">
        <v>11.0</v>
      </c>
      <c r="Q177" s="2">
        <v>0.0</v>
      </c>
      <c r="R177" s="2">
        <v>146.0</v>
      </c>
      <c r="S177" s="2">
        <v>3697.0</v>
      </c>
      <c r="T177" s="2">
        <v>41339.0</v>
      </c>
      <c r="U177" s="2">
        <v>1917.0</v>
      </c>
      <c r="V177" s="2"/>
      <c r="W177" s="2" t="s">
        <v>37</v>
      </c>
      <c r="X177" s="2" t="s">
        <v>37</v>
      </c>
      <c r="Y177" s="6" t="s">
        <v>188</v>
      </c>
      <c r="Z177" s="2" t="s">
        <v>37</v>
      </c>
      <c r="AA177" s="2" t="s">
        <v>37</v>
      </c>
      <c r="AB177" s="2" t="s">
        <v>37</v>
      </c>
      <c r="AC177" s="5"/>
      <c r="AD177" s="5"/>
      <c r="AE177" s="5"/>
      <c r="AF177" s="5"/>
    </row>
    <row r="178">
      <c r="A178" s="3" t="s">
        <v>216</v>
      </c>
      <c r="B178" s="2">
        <v>327.0</v>
      </c>
      <c r="C178" s="2">
        <v>0.0</v>
      </c>
      <c r="D178" s="2">
        <v>47453.0</v>
      </c>
      <c r="E178" s="2">
        <v>321.0</v>
      </c>
      <c r="F178" s="2">
        <v>0.0</v>
      </c>
      <c r="G178" s="2">
        <v>43597.0</v>
      </c>
      <c r="H178" s="2">
        <v>3684.0</v>
      </c>
      <c r="I178" s="4">
        <v>137.0</v>
      </c>
      <c r="J178" s="2">
        <v>0.0</v>
      </c>
      <c r="K178" s="4">
        <v>27.0</v>
      </c>
      <c r="L178" s="2">
        <v>1.0</v>
      </c>
      <c r="M178" s="2">
        <v>3.0</v>
      </c>
      <c r="N178" s="4">
        <v>324.0</v>
      </c>
      <c r="O178" s="2">
        <v>315.0</v>
      </c>
      <c r="P178" s="2">
        <v>9.0</v>
      </c>
      <c r="Q178" s="2">
        <v>0.0</v>
      </c>
      <c r="R178" s="2">
        <v>165.0</v>
      </c>
      <c r="S178" s="2">
        <v>3684.0</v>
      </c>
      <c r="T178" s="2">
        <v>41654.0</v>
      </c>
      <c r="U178" s="2">
        <v>1923.0</v>
      </c>
      <c r="V178" s="2"/>
      <c r="W178" s="2" t="s">
        <v>37</v>
      </c>
      <c r="X178" s="2" t="s">
        <v>37</v>
      </c>
      <c r="Y178" s="6" t="s">
        <v>188</v>
      </c>
      <c r="Z178" s="2" t="s">
        <v>37</v>
      </c>
      <c r="AA178" s="2" t="s">
        <v>37</v>
      </c>
      <c r="AB178" s="2" t="s">
        <v>37</v>
      </c>
      <c r="AC178" s="5"/>
      <c r="AD178" s="5"/>
      <c r="AE178" s="5"/>
      <c r="AF178" s="5"/>
    </row>
    <row r="179">
      <c r="A179" s="3" t="s">
        <v>217</v>
      </c>
      <c r="B179" s="2">
        <v>202.0</v>
      </c>
      <c r="C179" s="2">
        <v>0.0</v>
      </c>
      <c r="D179" s="2">
        <v>47655.0</v>
      </c>
      <c r="E179" s="2">
        <v>256.0</v>
      </c>
      <c r="F179" s="2">
        <v>0.0</v>
      </c>
      <c r="G179" s="2">
        <v>43853.0</v>
      </c>
      <c r="H179" s="2">
        <v>3626.0</v>
      </c>
      <c r="I179" s="4">
        <v>141.0</v>
      </c>
      <c r="J179" s="2">
        <v>0.0</v>
      </c>
      <c r="K179" s="4">
        <v>27.0</v>
      </c>
      <c r="L179" s="2">
        <v>0.0</v>
      </c>
      <c r="M179" s="2">
        <v>8.0</v>
      </c>
      <c r="N179" s="4">
        <v>194.0</v>
      </c>
      <c r="O179" s="2">
        <v>187.0</v>
      </c>
      <c r="P179" s="2">
        <v>7.0</v>
      </c>
      <c r="Q179" s="2">
        <v>0.0</v>
      </c>
      <c r="R179" s="2">
        <v>169.0</v>
      </c>
      <c r="S179" s="2">
        <v>3626.0</v>
      </c>
      <c r="T179" s="2">
        <v>41906.0</v>
      </c>
      <c r="U179" s="2">
        <v>1927.0</v>
      </c>
      <c r="V179" s="2"/>
      <c r="W179" s="2" t="s">
        <v>37</v>
      </c>
      <c r="X179" s="2" t="s">
        <v>37</v>
      </c>
      <c r="Y179" s="6" t="s">
        <v>188</v>
      </c>
      <c r="Z179" s="2" t="s">
        <v>37</v>
      </c>
      <c r="AA179" s="2" t="s">
        <v>37</v>
      </c>
      <c r="AB179" s="2" t="s">
        <v>37</v>
      </c>
      <c r="AC179" s="5"/>
      <c r="AD179" s="5"/>
      <c r="AE179" s="5"/>
      <c r="AF179" s="5"/>
    </row>
    <row r="180">
      <c r="A180" s="3" t="s">
        <v>218</v>
      </c>
      <c r="B180" s="2">
        <v>257.0</v>
      </c>
      <c r="C180" s="2">
        <v>0.0</v>
      </c>
      <c r="D180" s="2">
        <v>47912.0</v>
      </c>
      <c r="E180" s="2">
        <v>253.0</v>
      </c>
      <c r="F180" s="2">
        <v>0.0</v>
      </c>
      <c r="G180" s="2">
        <v>44106.0</v>
      </c>
      <c r="H180" s="2">
        <v>3618.0</v>
      </c>
      <c r="I180" s="4">
        <v>153.0</v>
      </c>
      <c r="J180" s="2">
        <v>0.0</v>
      </c>
      <c r="K180" s="4">
        <v>27.0</v>
      </c>
      <c r="L180" s="2">
        <v>0.0</v>
      </c>
      <c r="M180" s="2">
        <v>5.0</v>
      </c>
      <c r="N180" s="4">
        <v>252.0</v>
      </c>
      <c r="O180" s="2">
        <v>244.0</v>
      </c>
      <c r="P180" s="2">
        <v>8.0</v>
      </c>
      <c r="Q180" s="2">
        <v>0.0</v>
      </c>
      <c r="R180" s="2">
        <v>181.0</v>
      </c>
      <c r="S180" s="2">
        <v>3618.0</v>
      </c>
      <c r="T180" s="2">
        <v>42156.0</v>
      </c>
      <c r="U180" s="2">
        <v>1930.0</v>
      </c>
      <c r="V180" s="2"/>
      <c r="W180" s="2" t="s">
        <v>37</v>
      </c>
      <c r="X180" s="2" t="s">
        <v>37</v>
      </c>
      <c r="Y180" s="6" t="s">
        <v>188</v>
      </c>
      <c r="Z180" s="2" t="s">
        <v>37</v>
      </c>
      <c r="AA180" s="2" t="s">
        <v>37</v>
      </c>
      <c r="AB180" s="2" t="s">
        <v>37</v>
      </c>
      <c r="AC180" s="5"/>
      <c r="AD180" s="5"/>
      <c r="AE180" s="5"/>
      <c r="AF180" s="5"/>
    </row>
    <row r="181">
      <c r="A181" s="3" t="s">
        <v>219</v>
      </c>
      <c r="B181" s="2">
        <v>123.0</v>
      </c>
      <c r="C181" s="2">
        <v>0.0</v>
      </c>
      <c r="D181" s="2">
        <v>48035.0</v>
      </c>
      <c r="E181" s="2">
        <v>285.0</v>
      </c>
      <c r="F181" s="2">
        <v>0.0</v>
      </c>
      <c r="G181" s="2">
        <v>44391.0</v>
      </c>
      <c r="H181" s="2">
        <v>3454.0</v>
      </c>
      <c r="I181" s="4">
        <v>155.0</v>
      </c>
      <c r="J181" s="2">
        <v>0.0</v>
      </c>
      <c r="K181" s="4">
        <v>27.0</v>
      </c>
      <c r="L181" s="2">
        <v>0.0</v>
      </c>
      <c r="M181" s="2">
        <v>2.0</v>
      </c>
      <c r="N181" s="4">
        <v>121.0</v>
      </c>
      <c r="O181" s="2">
        <v>110.0</v>
      </c>
      <c r="P181" s="2">
        <v>11.0</v>
      </c>
      <c r="Q181" s="2">
        <v>0.0</v>
      </c>
      <c r="R181" s="2">
        <v>183.0</v>
      </c>
      <c r="S181" s="2">
        <v>3454.0</v>
      </c>
      <c r="T181" s="2">
        <v>42436.0</v>
      </c>
      <c r="U181" s="2">
        <v>1935.0</v>
      </c>
      <c r="V181" s="2"/>
      <c r="W181" s="2" t="s">
        <v>37</v>
      </c>
      <c r="X181" s="2" t="s">
        <v>37</v>
      </c>
      <c r="Y181" s="6" t="s">
        <v>188</v>
      </c>
      <c r="Z181" s="2" t="s">
        <v>37</v>
      </c>
      <c r="AA181" s="2" t="s">
        <v>37</v>
      </c>
      <c r="AB181" s="2" t="s">
        <v>37</v>
      </c>
      <c r="AC181" s="5"/>
      <c r="AD181" s="5"/>
      <c r="AE181" s="5"/>
      <c r="AF181" s="5"/>
    </row>
    <row r="182">
      <c r="A182" s="3" t="s">
        <v>220</v>
      </c>
      <c r="B182" s="2">
        <v>399.0</v>
      </c>
      <c r="C182" s="2">
        <v>0.0</v>
      </c>
      <c r="D182" s="2">
        <v>48434.0</v>
      </c>
      <c r="E182" s="2">
        <v>213.0</v>
      </c>
      <c r="F182" s="2">
        <v>0.0</v>
      </c>
      <c r="G182" s="2">
        <v>44604.0</v>
      </c>
      <c r="H182" s="2">
        <v>3653.0</v>
      </c>
      <c r="I182" s="4">
        <v>142.0</v>
      </c>
      <c r="J182" s="2">
        <v>0.0</v>
      </c>
      <c r="K182" s="4">
        <v>27.0</v>
      </c>
      <c r="L182" s="2">
        <v>0.0</v>
      </c>
      <c r="M182" s="2">
        <v>3.0</v>
      </c>
      <c r="N182" s="4">
        <v>396.0</v>
      </c>
      <c r="O182" s="2">
        <v>387.0</v>
      </c>
      <c r="P182" s="2">
        <v>9.0</v>
      </c>
      <c r="Q182" s="2">
        <v>0.0</v>
      </c>
      <c r="R182" s="2">
        <v>170.0</v>
      </c>
      <c r="S182" s="2">
        <v>3653.0</v>
      </c>
      <c r="T182" s="2">
        <v>42642.0</v>
      </c>
      <c r="U182" s="2">
        <v>1942.0</v>
      </c>
      <c r="V182" s="2"/>
      <c r="W182" s="2" t="s">
        <v>37</v>
      </c>
      <c r="X182" s="2" t="s">
        <v>37</v>
      </c>
      <c r="Y182" s="6" t="s">
        <v>188</v>
      </c>
      <c r="Z182" s="2" t="s">
        <v>37</v>
      </c>
      <c r="AA182" s="2" t="s">
        <v>37</v>
      </c>
      <c r="AB182" s="2" t="s">
        <v>37</v>
      </c>
      <c r="AC182" s="5"/>
      <c r="AD182" s="5"/>
      <c r="AE182" s="5"/>
      <c r="AF182" s="5"/>
    </row>
    <row r="183">
      <c r="A183" s="3" t="s">
        <v>221</v>
      </c>
      <c r="B183" s="2">
        <v>310.0</v>
      </c>
      <c r="C183" s="2">
        <v>0.0</v>
      </c>
      <c r="D183" s="2">
        <v>48744.0</v>
      </c>
      <c r="E183" s="2">
        <v>211.0</v>
      </c>
      <c r="F183" s="2">
        <v>0.0</v>
      </c>
      <c r="G183" s="2">
        <v>44815.0</v>
      </c>
      <c r="H183" s="2">
        <v>3772.0</v>
      </c>
      <c r="I183" s="4">
        <v>122.0</v>
      </c>
      <c r="J183" s="2">
        <v>0.0</v>
      </c>
      <c r="K183" s="4">
        <v>27.0</v>
      </c>
      <c r="L183" s="2">
        <v>0.0</v>
      </c>
      <c r="M183" s="2">
        <v>6.0</v>
      </c>
      <c r="N183" s="4">
        <v>304.0</v>
      </c>
      <c r="O183" s="2">
        <v>296.0</v>
      </c>
      <c r="P183" s="2">
        <v>8.0</v>
      </c>
      <c r="Q183" s="2">
        <v>0.0</v>
      </c>
      <c r="R183" s="2">
        <v>150.0</v>
      </c>
      <c r="S183" s="2">
        <v>3772.0</v>
      </c>
      <c r="T183" s="2">
        <v>42839.0</v>
      </c>
      <c r="U183" s="2">
        <v>1956.0</v>
      </c>
      <c r="V183" s="2"/>
      <c r="W183" s="2" t="s">
        <v>37</v>
      </c>
      <c r="X183" s="2" t="s">
        <v>37</v>
      </c>
      <c r="Y183" s="6" t="s">
        <v>188</v>
      </c>
      <c r="Z183" s="2" t="s">
        <v>37</v>
      </c>
      <c r="AA183" s="2" t="s">
        <v>37</v>
      </c>
      <c r="AB183" s="2" t="s">
        <v>37</v>
      </c>
      <c r="AC183" s="5"/>
      <c r="AD183" s="5"/>
      <c r="AE183" s="5"/>
      <c r="AF183" s="5"/>
    </row>
    <row r="184">
      <c r="A184" s="3" t="s">
        <v>222</v>
      </c>
      <c r="B184" s="2">
        <v>354.0</v>
      </c>
      <c r="C184" s="2">
        <v>0.0</v>
      </c>
      <c r="D184" s="2">
        <v>49098.0</v>
      </c>
      <c r="E184" s="2">
        <v>220.0</v>
      </c>
      <c r="F184" s="2">
        <v>0.0</v>
      </c>
      <c r="G184" s="2">
        <v>45035.0</v>
      </c>
      <c r="H184" s="2">
        <v>3919.0</v>
      </c>
      <c r="I184" s="4">
        <v>109.0</v>
      </c>
      <c r="J184" s="2">
        <v>0.0</v>
      </c>
      <c r="K184" s="4">
        <v>27.0</v>
      </c>
      <c r="L184" s="2">
        <v>0.0</v>
      </c>
      <c r="M184" s="2">
        <v>5.0</v>
      </c>
      <c r="N184" s="4">
        <v>349.0</v>
      </c>
      <c r="O184" s="2">
        <v>341.0</v>
      </c>
      <c r="P184" s="2">
        <v>8.0</v>
      </c>
      <c r="Q184" s="2">
        <v>0.0</v>
      </c>
      <c r="R184" s="2">
        <v>137.0</v>
      </c>
      <c r="S184" s="2">
        <v>3919.0</v>
      </c>
      <c r="T184" s="2">
        <v>43048.0</v>
      </c>
      <c r="U184" s="2">
        <v>1967.0</v>
      </c>
      <c r="V184" s="2"/>
      <c r="W184" s="2" t="s">
        <v>37</v>
      </c>
      <c r="X184" s="2" t="s">
        <v>37</v>
      </c>
      <c r="Y184" s="6" t="s">
        <v>188</v>
      </c>
      <c r="Z184" s="2" t="s">
        <v>37</v>
      </c>
      <c r="AA184" s="2" t="s">
        <v>37</v>
      </c>
      <c r="AB184" s="2" t="s">
        <v>37</v>
      </c>
      <c r="AC184" s="5"/>
      <c r="AD184" s="5"/>
      <c r="AE184" s="5"/>
      <c r="AF184" s="5"/>
    </row>
    <row r="185">
      <c r="A185" s="3" t="s">
        <v>223</v>
      </c>
      <c r="B185" s="2">
        <v>277.0</v>
      </c>
      <c r="C185" s="2">
        <v>0.0</v>
      </c>
      <c r="D185" s="2">
        <v>49375.0</v>
      </c>
      <c r="E185" s="2">
        <v>157.0</v>
      </c>
      <c r="F185" s="2">
        <v>0.0</v>
      </c>
      <c r="G185" s="2">
        <v>45192.0</v>
      </c>
      <c r="H185" s="2">
        <v>4019.0</v>
      </c>
      <c r="I185" s="4">
        <v>129.0</v>
      </c>
      <c r="J185" s="2">
        <v>0.0</v>
      </c>
      <c r="K185" s="4">
        <v>27.0</v>
      </c>
      <c r="L185" s="2">
        <v>0.0</v>
      </c>
      <c r="M185" s="2">
        <v>2.0</v>
      </c>
      <c r="N185" s="4">
        <v>275.0</v>
      </c>
      <c r="O185" s="2">
        <v>272.0</v>
      </c>
      <c r="P185" s="2">
        <v>3.0</v>
      </c>
      <c r="Q185" s="2">
        <v>0.0</v>
      </c>
      <c r="R185" s="2">
        <v>157.0</v>
      </c>
      <c r="S185" s="2">
        <v>4019.0</v>
      </c>
      <c r="T185" s="2">
        <v>43186.0</v>
      </c>
      <c r="U185" s="2">
        <v>1986.0</v>
      </c>
      <c r="V185" s="2"/>
      <c r="W185" s="2" t="s">
        <v>37</v>
      </c>
      <c r="X185" s="2" t="s">
        <v>37</v>
      </c>
      <c r="Y185" s="6" t="s">
        <v>188</v>
      </c>
      <c r="Z185" s="2" t="s">
        <v>37</v>
      </c>
      <c r="AA185" s="2" t="s">
        <v>37</v>
      </c>
      <c r="AB185" s="2" t="s">
        <v>37</v>
      </c>
      <c r="AC185" s="5"/>
      <c r="AD185" s="5"/>
      <c r="AE185" s="5"/>
      <c r="AF185" s="5"/>
    </row>
    <row r="186">
      <c r="A186" s="3" t="s">
        <v>224</v>
      </c>
      <c r="B186" s="2">
        <v>513.0</v>
      </c>
      <c r="C186" s="2">
        <v>0.0</v>
      </c>
      <c r="D186" s="2">
        <v>49888.0</v>
      </c>
      <c r="E186" s="2">
        <v>180.0</v>
      </c>
      <c r="F186" s="2">
        <v>0.0</v>
      </c>
      <c r="G186" s="2">
        <v>45372.0</v>
      </c>
      <c r="H186" s="2">
        <v>4316.0</v>
      </c>
      <c r="I186" s="4">
        <v>165.0</v>
      </c>
      <c r="J186" s="2">
        <v>0.0</v>
      </c>
      <c r="K186" s="4">
        <v>27.0</v>
      </c>
      <c r="L186" s="2">
        <v>0.0</v>
      </c>
      <c r="M186" s="2">
        <v>6.0</v>
      </c>
      <c r="N186" s="4">
        <v>507.0</v>
      </c>
      <c r="O186" s="2">
        <v>505.0</v>
      </c>
      <c r="P186" s="2">
        <v>2.0</v>
      </c>
      <c r="Q186" s="2">
        <v>0.0</v>
      </c>
      <c r="R186" s="2">
        <v>148.0</v>
      </c>
      <c r="S186" s="2">
        <v>4361.0</v>
      </c>
      <c r="T186" s="2">
        <v>43357.0</v>
      </c>
      <c r="U186" s="2">
        <v>1995.0</v>
      </c>
      <c r="V186" s="2"/>
      <c r="W186" s="2" t="s">
        <v>37</v>
      </c>
      <c r="X186" s="2" t="s">
        <v>37</v>
      </c>
      <c r="Y186" s="6" t="s">
        <v>188</v>
      </c>
      <c r="Z186" s="2" t="s">
        <v>37</v>
      </c>
      <c r="AA186" s="2" t="s">
        <v>37</v>
      </c>
      <c r="AB186" s="2" t="s">
        <v>37</v>
      </c>
      <c r="AC186" s="5"/>
      <c r="AD186" s="5"/>
      <c r="AE186" s="5"/>
      <c r="AF186" s="5"/>
    </row>
    <row r="187">
      <c r="A187" s="3" t="s">
        <v>225</v>
      </c>
      <c r="B187" s="2">
        <v>481.0</v>
      </c>
      <c r="C187" s="2">
        <v>0.0</v>
      </c>
      <c r="D187" s="2">
        <v>50369.0</v>
      </c>
      <c r="E187" s="2">
        <v>169.0</v>
      </c>
      <c r="F187" s="2">
        <v>0.0</v>
      </c>
      <c r="G187" s="2">
        <v>45541.0</v>
      </c>
      <c r="H187" s="2">
        <v>4648.0</v>
      </c>
      <c r="I187" s="4">
        <v>145.0</v>
      </c>
      <c r="J187" s="2">
        <v>0.0</v>
      </c>
      <c r="K187" s="4">
        <v>27.0</v>
      </c>
      <c r="L187" s="2">
        <v>0.0</v>
      </c>
      <c r="M187" s="2">
        <v>4.0</v>
      </c>
      <c r="N187" s="4">
        <v>477.0</v>
      </c>
      <c r="O187" s="2">
        <v>472.0</v>
      </c>
      <c r="P187" s="2">
        <v>5.0</v>
      </c>
      <c r="Q187" s="2">
        <v>0.0</v>
      </c>
      <c r="R187" s="2">
        <v>173.0</v>
      </c>
      <c r="S187" s="2">
        <v>4648.0</v>
      </c>
      <c r="T187" s="2">
        <v>43518.0</v>
      </c>
      <c r="U187" s="2">
        <v>2003.0</v>
      </c>
      <c r="V187" s="2"/>
      <c r="W187" s="2" t="s">
        <v>37</v>
      </c>
      <c r="X187" s="2" t="s">
        <v>37</v>
      </c>
      <c r="Y187" s="6" t="s">
        <v>188</v>
      </c>
      <c r="Z187" s="2" t="s">
        <v>37</v>
      </c>
      <c r="AA187" s="2" t="s">
        <v>37</v>
      </c>
      <c r="AB187" s="2" t="s">
        <v>37</v>
      </c>
      <c r="AC187" s="5"/>
      <c r="AD187" s="5"/>
      <c r="AE187" s="5"/>
      <c r="AF187" s="5"/>
    </row>
    <row r="188">
      <c r="A188" s="3" t="s">
        <v>226</v>
      </c>
      <c r="B188" s="2">
        <v>469.0</v>
      </c>
      <c r="C188" s="2">
        <v>0.0</v>
      </c>
      <c r="D188" s="2">
        <v>50838.0</v>
      </c>
      <c r="E188" s="2">
        <v>171.0</v>
      </c>
      <c r="F188" s="2">
        <v>0.0</v>
      </c>
      <c r="G188" s="2">
        <v>45712.0</v>
      </c>
      <c r="H188" s="2">
        <v>4940.0</v>
      </c>
      <c r="I188" s="4">
        <v>151.0</v>
      </c>
      <c r="J188" s="2">
        <v>0.0</v>
      </c>
      <c r="K188" s="4">
        <v>27.0</v>
      </c>
      <c r="L188" s="2">
        <v>0.0</v>
      </c>
      <c r="M188" s="2">
        <v>15.0</v>
      </c>
      <c r="N188" s="4">
        <v>454.0</v>
      </c>
      <c r="O188" s="2">
        <v>452.0</v>
      </c>
      <c r="P188" s="2">
        <v>2.0</v>
      </c>
      <c r="Q188" s="2">
        <v>0.0</v>
      </c>
      <c r="R188" s="2">
        <v>179.0</v>
      </c>
      <c r="S188" s="2">
        <v>4940.0</v>
      </c>
      <c r="T188" s="2">
        <v>43686.0</v>
      </c>
      <c r="U188" s="2">
        <v>2006.0</v>
      </c>
      <c r="V188" s="2"/>
      <c r="W188" s="2" t="s">
        <v>37</v>
      </c>
      <c r="X188" s="2" t="s">
        <v>37</v>
      </c>
      <c r="Y188" s="6" t="s">
        <v>188</v>
      </c>
      <c r="Z188" s="2" t="s">
        <v>37</v>
      </c>
      <c r="AA188" s="2" t="s">
        <v>37</v>
      </c>
      <c r="AB188" s="2" t="s">
        <v>37</v>
      </c>
      <c r="AC188" s="5"/>
      <c r="AD188" s="5"/>
      <c r="AE188" s="5"/>
      <c r="AF188" s="5"/>
    </row>
    <row r="189">
      <c r="A189" s="3" t="s">
        <v>227</v>
      </c>
      <c r="B189" s="2">
        <v>359.0</v>
      </c>
      <c r="C189" s="2">
        <v>0.0</v>
      </c>
      <c r="D189" s="2">
        <v>51197.0</v>
      </c>
      <c r="E189" s="2">
        <v>201.0</v>
      </c>
      <c r="F189" s="2">
        <v>0.0</v>
      </c>
      <c r="G189" s="2">
        <v>45913.0</v>
      </c>
      <c r="H189" s="2">
        <v>5092.0</v>
      </c>
      <c r="I189" s="4">
        <v>157.0</v>
      </c>
      <c r="J189" s="2">
        <v>0.0</v>
      </c>
      <c r="K189" s="4">
        <v>27.0</v>
      </c>
      <c r="L189" s="2">
        <v>0.0</v>
      </c>
      <c r="M189" s="2">
        <v>2.0</v>
      </c>
      <c r="N189" s="4">
        <v>357.0</v>
      </c>
      <c r="O189" s="2">
        <v>355.0</v>
      </c>
      <c r="P189" s="2">
        <v>2.0</v>
      </c>
      <c r="Q189" s="2">
        <v>0.0</v>
      </c>
      <c r="R189" s="2">
        <v>185.0</v>
      </c>
      <c r="S189" s="2">
        <v>5092.0</v>
      </c>
      <c r="T189" s="2">
        <v>43875.0</v>
      </c>
      <c r="U189" s="2">
        <v>2018.0</v>
      </c>
      <c r="V189" s="2"/>
      <c r="W189" s="2" t="s">
        <v>37</v>
      </c>
      <c r="X189" s="2" t="s">
        <v>37</v>
      </c>
      <c r="Y189" s="6" t="s">
        <v>188</v>
      </c>
      <c r="Z189" s="2" t="s">
        <v>37</v>
      </c>
      <c r="AA189" s="2" t="s">
        <v>37</v>
      </c>
      <c r="AB189" s="2" t="s">
        <v>37</v>
      </c>
      <c r="AC189" s="5"/>
      <c r="AD189" s="5"/>
      <c r="AE189" s="5"/>
      <c r="AF189" s="5"/>
    </row>
    <row r="190">
      <c r="A190" s="3" t="s">
        <v>228</v>
      </c>
      <c r="B190" s="2">
        <v>334.0</v>
      </c>
      <c r="C190" s="2">
        <v>0.0</v>
      </c>
      <c r="D190" s="2">
        <v>51531.0</v>
      </c>
      <c r="E190" s="2">
        <v>205.0</v>
      </c>
      <c r="F190" s="2">
        <v>0.0</v>
      </c>
      <c r="G190" s="2">
        <v>46118.0</v>
      </c>
      <c r="H190" s="2">
        <v>5222.0</v>
      </c>
      <c r="I190" s="4">
        <v>156.0</v>
      </c>
      <c r="J190" s="2">
        <v>0.0</v>
      </c>
      <c r="K190" s="4">
        <v>27.0</v>
      </c>
      <c r="L190" s="2">
        <v>0.0</v>
      </c>
      <c r="M190" s="2">
        <v>4.0</v>
      </c>
      <c r="N190" s="4">
        <v>330.0</v>
      </c>
      <c r="O190" s="2">
        <v>327.0</v>
      </c>
      <c r="P190" s="2">
        <v>3.0</v>
      </c>
      <c r="Q190" s="2">
        <v>0.0</v>
      </c>
      <c r="R190" s="2">
        <v>184.0</v>
      </c>
      <c r="S190" s="2">
        <v>5222.0</v>
      </c>
      <c r="T190" s="2">
        <v>44071.0</v>
      </c>
      <c r="U190" s="2">
        <v>2027.0</v>
      </c>
      <c r="V190" s="2"/>
      <c r="W190" s="2" t="s">
        <v>37</v>
      </c>
      <c r="X190" s="2" t="s">
        <v>37</v>
      </c>
      <c r="Y190" s="6" t="s">
        <v>188</v>
      </c>
      <c r="Z190" s="2" t="s">
        <v>37</v>
      </c>
      <c r="AA190" s="2" t="s">
        <v>37</v>
      </c>
      <c r="AB190" s="2" t="s">
        <v>37</v>
      </c>
      <c r="AC190" s="5"/>
      <c r="AD190" s="5"/>
      <c r="AE190" s="5"/>
      <c r="AF190" s="5"/>
    </row>
    <row r="191">
      <c r="A191" s="3" t="s">
        <v>229</v>
      </c>
      <c r="B191" s="2">
        <v>278.0</v>
      </c>
      <c r="C191" s="2">
        <v>0.0</v>
      </c>
      <c r="D191" s="2">
        <v>51809.0</v>
      </c>
      <c r="E191" s="2">
        <v>210.0</v>
      </c>
      <c r="F191" s="2">
        <v>0.0</v>
      </c>
      <c r="G191" s="2">
        <v>46328.0</v>
      </c>
      <c r="H191" s="2">
        <v>5326.0</v>
      </c>
      <c r="I191" s="4">
        <v>120.0</v>
      </c>
      <c r="J191" s="2">
        <v>0.0</v>
      </c>
      <c r="K191" s="4">
        <v>27.0</v>
      </c>
      <c r="L191" s="2">
        <v>0.0</v>
      </c>
      <c r="M191" s="2">
        <v>4.0</v>
      </c>
      <c r="N191" s="4">
        <v>274.0</v>
      </c>
      <c r="O191" s="2">
        <v>270.0</v>
      </c>
      <c r="P191" s="2">
        <v>4.0</v>
      </c>
      <c r="Q191" s="2">
        <v>0.0</v>
      </c>
      <c r="R191" s="2">
        <v>148.0</v>
      </c>
      <c r="S191" s="2">
        <v>5326.0</v>
      </c>
      <c r="T191" s="2">
        <v>44264.0</v>
      </c>
      <c r="U191" s="2">
        <v>2044.0</v>
      </c>
      <c r="V191" s="2"/>
      <c r="W191" s="2" t="s">
        <v>37</v>
      </c>
      <c r="X191" s="2" t="s">
        <v>37</v>
      </c>
      <c r="Y191" s="6" t="s">
        <v>188</v>
      </c>
      <c r="Z191" s="2" t="s">
        <v>37</v>
      </c>
      <c r="AA191" s="2" t="s">
        <v>37</v>
      </c>
      <c r="AB191" s="2" t="s">
        <v>37</v>
      </c>
      <c r="AC191" s="5"/>
      <c r="AD191" s="5"/>
      <c r="AE191" s="5"/>
      <c r="AF191" s="5"/>
    </row>
    <row r="192">
      <c r="A192" s="3" t="s">
        <v>230</v>
      </c>
      <c r="B192" s="2">
        <v>396.0</v>
      </c>
      <c r="C192" s="2">
        <v>0.0</v>
      </c>
      <c r="D192" s="2">
        <v>52205.0</v>
      </c>
      <c r="E192" s="2">
        <v>183.0</v>
      </c>
      <c r="F192" s="2">
        <v>0.0</v>
      </c>
      <c r="G192" s="2">
        <v>46511.0</v>
      </c>
      <c r="H192" s="2">
        <v>5551.0</v>
      </c>
      <c r="I192" s="4">
        <v>108.0</v>
      </c>
      <c r="J192" s="2">
        <v>0.0</v>
      </c>
      <c r="K192" s="4">
        <v>27.0</v>
      </c>
      <c r="L192" s="2">
        <v>0.0</v>
      </c>
      <c r="M192" s="2">
        <v>3.0</v>
      </c>
      <c r="N192" s="4">
        <v>393.0</v>
      </c>
      <c r="O192" s="2">
        <v>390.0</v>
      </c>
      <c r="P192" s="2">
        <v>3.0</v>
      </c>
      <c r="Q192" s="2">
        <v>0.0</v>
      </c>
      <c r="R192" s="2">
        <v>136.0</v>
      </c>
      <c r="S192" s="2">
        <v>5551.0</v>
      </c>
      <c r="T192" s="2">
        <v>44436.0</v>
      </c>
      <c r="U192" s="2">
        <v>2055.0</v>
      </c>
      <c r="V192" s="2"/>
      <c r="W192" s="2" t="s">
        <v>37</v>
      </c>
      <c r="X192" s="2" t="s">
        <v>37</v>
      </c>
      <c r="Y192" s="6" t="s">
        <v>188</v>
      </c>
      <c r="Z192" s="2" t="s">
        <v>37</v>
      </c>
      <c r="AA192" s="2" t="s">
        <v>37</v>
      </c>
      <c r="AB192" s="2" t="s">
        <v>37</v>
      </c>
      <c r="AC192" s="5"/>
      <c r="AD192" s="5"/>
      <c r="AE192" s="5"/>
      <c r="AF192" s="5"/>
    </row>
    <row r="193">
      <c r="A193" s="3" t="s">
        <v>231</v>
      </c>
      <c r="B193" s="2">
        <v>307.0</v>
      </c>
      <c r="C193" s="2">
        <v>0.0</v>
      </c>
      <c r="D193" s="2">
        <v>52512.0</v>
      </c>
      <c r="E193" s="2">
        <v>249.0</v>
      </c>
      <c r="F193" s="2">
        <v>0.0</v>
      </c>
      <c r="G193" s="2">
        <v>46760.0</v>
      </c>
      <c r="H193" s="2">
        <v>5628.0</v>
      </c>
      <c r="I193" s="4">
        <v>89.0</v>
      </c>
      <c r="J193" s="2">
        <v>0.0</v>
      </c>
      <c r="K193" s="4">
        <v>27.0</v>
      </c>
      <c r="L193" s="2">
        <v>0.0</v>
      </c>
      <c r="M193" s="2">
        <v>5.0</v>
      </c>
      <c r="N193" s="4">
        <v>302.0</v>
      </c>
      <c r="O193" s="2">
        <v>301.0</v>
      </c>
      <c r="P193" s="2">
        <v>1.0</v>
      </c>
      <c r="Q193" s="2">
        <v>0.0</v>
      </c>
      <c r="R193" s="2">
        <v>117.0</v>
      </c>
      <c r="S193" s="2">
        <v>5628.0</v>
      </c>
      <c r="T193" s="2">
        <v>44677.0</v>
      </c>
      <c r="U193" s="2">
        <v>2063.0</v>
      </c>
      <c r="V193" s="2"/>
      <c r="W193" s="2" t="s">
        <v>37</v>
      </c>
      <c r="X193" s="2" t="s">
        <v>37</v>
      </c>
      <c r="Y193" s="6" t="s">
        <v>188</v>
      </c>
      <c r="Z193" s="2" t="s">
        <v>37</v>
      </c>
      <c r="AA193" s="2" t="s">
        <v>37</v>
      </c>
      <c r="AB193" s="2" t="s">
        <v>37</v>
      </c>
      <c r="AC193" s="5"/>
      <c r="AD193" s="5"/>
      <c r="AE193" s="5"/>
      <c r="AF193" s="5"/>
    </row>
    <row r="194">
      <c r="A194" s="3" t="s">
        <v>232</v>
      </c>
      <c r="B194" s="2">
        <v>313.0</v>
      </c>
      <c r="C194" s="2">
        <v>0.0</v>
      </c>
      <c r="D194" s="2">
        <v>52825.0</v>
      </c>
      <c r="E194" s="2">
        <v>186.0</v>
      </c>
      <c r="F194" s="2">
        <v>0.0</v>
      </c>
      <c r="G194" s="2">
        <v>46946.0</v>
      </c>
      <c r="H194" s="2">
        <v>5763.0</v>
      </c>
      <c r="I194" s="4">
        <v>81.0</v>
      </c>
      <c r="J194" s="2">
        <v>0.0</v>
      </c>
      <c r="K194" s="4">
        <v>27.0</v>
      </c>
      <c r="L194" s="2">
        <v>0.0</v>
      </c>
      <c r="M194" s="2">
        <v>5.0</v>
      </c>
      <c r="N194" s="4">
        <v>308.0</v>
      </c>
      <c r="O194" s="2">
        <v>307.0</v>
      </c>
      <c r="P194" s="2">
        <v>1.0</v>
      </c>
      <c r="Q194" s="2">
        <v>0.0</v>
      </c>
      <c r="R194" s="2">
        <v>109.0</v>
      </c>
      <c r="S194" s="2">
        <v>5763.0</v>
      </c>
      <c r="T194" s="2">
        <v>44852.0</v>
      </c>
      <c r="U194" s="2">
        <v>2074.0</v>
      </c>
      <c r="V194" s="2"/>
      <c r="W194" s="2" t="s">
        <v>37</v>
      </c>
      <c r="X194" s="2" t="s">
        <v>37</v>
      </c>
      <c r="Y194" s="6" t="s">
        <v>188</v>
      </c>
      <c r="Z194" s="2" t="s">
        <v>37</v>
      </c>
      <c r="AA194" s="2" t="s">
        <v>37</v>
      </c>
      <c r="AB194" s="2" t="s">
        <v>37</v>
      </c>
      <c r="AC194" s="5"/>
      <c r="AD194" s="5"/>
      <c r="AE194" s="5"/>
      <c r="AF194" s="5"/>
    </row>
    <row r="195">
      <c r="A195" s="3" t="s">
        <v>233</v>
      </c>
      <c r="B195" s="2">
        <v>226.0</v>
      </c>
      <c r="C195" s="2">
        <v>0.0</v>
      </c>
      <c r="D195" s="2">
        <v>53051.0</v>
      </c>
      <c r="E195" s="2">
        <v>253.0</v>
      </c>
      <c r="F195" s="2">
        <v>0.0</v>
      </c>
      <c r="G195" s="2">
        <v>47199.0</v>
      </c>
      <c r="H195" s="2">
        <v>5730.0</v>
      </c>
      <c r="I195" s="4">
        <v>87.0</v>
      </c>
      <c r="J195" s="2">
        <v>0.0</v>
      </c>
      <c r="K195" s="4">
        <v>27.0</v>
      </c>
      <c r="L195" s="2">
        <v>0.0</v>
      </c>
      <c r="M195" s="2">
        <v>9.0</v>
      </c>
      <c r="N195" s="4">
        <v>217.0</v>
      </c>
      <c r="O195" s="2">
        <v>216.0</v>
      </c>
      <c r="P195" s="2">
        <v>1.0</v>
      </c>
      <c r="Q195" s="2">
        <v>1.0</v>
      </c>
      <c r="R195" s="2">
        <v>114.0</v>
      </c>
      <c r="S195" s="2">
        <v>5730.0</v>
      </c>
      <c r="T195" s="2">
        <v>45096.0</v>
      </c>
      <c r="U195" s="2">
        <v>2083.0</v>
      </c>
      <c r="V195" s="2"/>
      <c r="W195" s="2" t="s">
        <v>37</v>
      </c>
      <c r="X195" s="2" t="s">
        <v>37</v>
      </c>
      <c r="Y195" s="6" t="s">
        <v>188</v>
      </c>
      <c r="Z195" s="2" t="s">
        <v>37</v>
      </c>
      <c r="AA195" s="2" t="s">
        <v>37</v>
      </c>
      <c r="AB195" s="2" t="s">
        <v>37</v>
      </c>
      <c r="AC195" s="5"/>
      <c r="AD195" s="5"/>
      <c r="AE195" s="5"/>
      <c r="AF195" s="5"/>
    </row>
    <row r="196">
      <c r="A196" s="3" t="s">
        <v>234</v>
      </c>
      <c r="B196" s="2">
        <v>295.0</v>
      </c>
      <c r="C196" s="2">
        <v>0.0</v>
      </c>
      <c r="D196" s="2">
        <v>53346.0</v>
      </c>
      <c r="E196" s="2">
        <v>275.0</v>
      </c>
      <c r="F196" s="2">
        <v>0.0</v>
      </c>
      <c r="G196" s="2">
        <v>47474.0</v>
      </c>
      <c r="H196" s="2">
        <v>5740.0</v>
      </c>
      <c r="I196" s="4">
        <v>97.0</v>
      </c>
      <c r="J196" s="2">
        <v>0.0</v>
      </c>
      <c r="K196" s="4">
        <v>27.0</v>
      </c>
      <c r="L196" s="2">
        <v>0.0</v>
      </c>
      <c r="M196" s="2">
        <v>7.0</v>
      </c>
      <c r="N196" s="4">
        <v>288.0</v>
      </c>
      <c r="O196" s="2">
        <v>286.0</v>
      </c>
      <c r="P196" s="2">
        <v>2.0</v>
      </c>
      <c r="Q196" s="2">
        <v>1.0</v>
      </c>
      <c r="R196" s="2">
        <v>124.0</v>
      </c>
      <c r="S196" s="2">
        <v>5740.0</v>
      </c>
      <c r="T196" s="2">
        <v>45364.0</v>
      </c>
      <c r="U196" s="2">
        <v>2090.0</v>
      </c>
      <c r="V196" s="2"/>
      <c r="W196" s="2" t="s">
        <v>37</v>
      </c>
      <c r="X196" s="2" t="s">
        <v>37</v>
      </c>
      <c r="Y196" s="6" t="s">
        <v>188</v>
      </c>
      <c r="Z196" s="2" t="s">
        <v>37</v>
      </c>
      <c r="AA196" s="2" t="s">
        <v>37</v>
      </c>
      <c r="AB196" s="2" t="s">
        <v>37</v>
      </c>
      <c r="AC196" s="5"/>
      <c r="AD196" s="5"/>
      <c r="AE196" s="5"/>
      <c r="AF196" s="5"/>
    </row>
    <row r="197">
      <c r="A197" s="3" t="s">
        <v>235</v>
      </c>
      <c r="B197" s="2">
        <v>908.0</v>
      </c>
      <c r="C197" s="2">
        <v>0.0</v>
      </c>
      <c r="D197" s="2">
        <v>54254.0</v>
      </c>
      <c r="E197" s="2">
        <v>314.0</v>
      </c>
      <c r="F197" s="2">
        <v>0.0</v>
      </c>
      <c r="G197" s="2">
        <v>47788.0</v>
      </c>
      <c r="H197" s="2">
        <v>6333.0</v>
      </c>
      <c r="I197" s="4">
        <v>98.0</v>
      </c>
      <c r="J197" s="2">
        <v>0.0</v>
      </c>
      <c r="K197" s="4">
        <v>27.0</v>
      </c>
      <c r="L197" s="2">
        <v>0.0</v>
      </c>
      <c r="M197" s="2">
        <v>4.0</v>
      </c>
      <c r="N197" s="4">
        <v>904.0</v>
      </c>
      <c r="O197" s="2">
        <v>903.0</v>
      </c>
      <c r="P197" s="2">
        <v>1.0</v>
      </c>
      <c r="Q197" s="2">
        <v>1.0</v>
      </c>
      <c r="R197" s="2">
        <v>125.0</v>
      </c>
      <c r="S197" s="2">
        <v>6333.0</v>
      </c>
      <c r="T197" s="2">
        <v>45668.0</v>
      </c>
      <c r="U197" s="2">
        <v>2100.0</v>
      </c>
      <c r="V197" s="2"/>
      <c r="W197" s="2" t="s">
        <v>37</v>
      </c>
      <c r="X197" s="2" t="s">
        <v>37</v>
      </c>
      <c r="Y197" s="6" t="s">
        <v>188</v>
      </c>
      <c r="Z197" s="2" t="s">
        <v>37</v>
      </c>
      <c r="AA197" s="2" t="s">
        <v>37</v>
      </c>
      <c r="AB197" s="2" t="s">
        <v>37</v>
      </c>
      <c r="AC197" s="5"/>
      <c r="AD197" s="5"/>
      <c r="AE197" s="5"/>
      <c r="AF197" s="5"/>
    </row>
    <row r="198">
      <c r="A198" s="3" t="s">
        <v>236</v>
      </c>
      <c r="B198" s="2">
        <v>301.0</v>
      </c>
      <c r="C198" s="2">
        <v>0.0</v>
      </c>
      <c r="D198" s="2">
        <v>54555.0</v>
      </c>
      <c r="E198" s="2">
        <v>263.0</v>
      </c>
      <c r="F198" s="2">
        <v>0.0</v>
      </c>
      <c r="G198" s="2">
        <v>48051.0</v>
      </c>
      <c r="H198" s="2">
        <v>6385.0</v>
      </c>
      <c r="I198" s="4">
        <v>84.0</v>
      </c>
      <c r="J198" s="2">
        <v>0.0</v>
      </c>
      <c r="K198" s="4">
        <v>27.0</v>
      </c>
      <c r="L198" s="2">
        <v>0.0</v>
      </c>
      <c r="M198" s="2">
        <v>4.0</v>
      </c>
      <c r="N198" s="4">
        <v>297.0</v>
      </c>
      <c r="O198" s="2">
        <v>293.0</v>
      </c>
      <c r="P198" s="2">
        <v>4.0</v>
      </c>
      <c r="Q198" s="2">
        <v>0.0</v>
      </c>
      <c r="R198" s="2">
        <v>112.0</v>
      </c>
      <c r="S198" s="2">
        <v>6385.0</v>
      </c>
      <c r="T198" s="2">
        <v>45925.0</v>
      </c>
      <c r="U198" s="2">
        <v>2106.0</v>
      </c>
      <c r="V198" s="2"/>
      <c r="W198" s="2" t="s">
        <v>37</v>
      </c>
      <c r="X198" s="2" t="s">
        <v>37</v>
      </c>
      <c r="Y198" s="6" t="s">
        <v>188</v>
      </c>
      <c r="Z198" s="2" t="s">
        <v>37</v>
      </c>
      <c r="AA198" s="2" t="s">
        <v>37</v>
      </c>
      <c r="AB198" s="2" t="s">
        <v>37</v>
      </c>
      <c r="AC198" s="5"/>
      <c r="AD198" s="5"/>
      <c r="AE198" s="5"/>
      <c r="AF198" s="5"/>
    </row>
    <row r="199">
      <c r="A199" s="3" t="s">
        <v>237</v>
      </c>
      <c r="B199" s="2">
        <v>242.0</v>
      </c>
      <c r="C199" s="2">
        <v>0.0</v>
      </c>
      <c r="D199" s="2">
        <v>54797.0</v>
      </c>
      <c r="E199" s="2">
        <v>281.0</v>
      </c>
      <c r="F199" s="2">
        <v>0.0</v>
      </c>
      <c r="G199" s="2">
        <v>48332.0</v>
      </c>
      <c r="H199" s="2">
        <v>6334.0</v>
      </c>
      <c r="I199" s="4">
        <v>96.0</v>
      </c>
      <c r="J199" s="2">
        <v>0.0</v>
      </c>
      <c r="K199" s="4">
        <v>27.0</v>
      </c>
      <c r="L199" s="2">
        <v>0.0</v>
      </c>
      <c r="M199" s="2">
        <v>6.0</v>
      </c>
      <c r="N199" s="4">
        <v>236.0</v>
      </c>
      <c r="O199" s="2">
        <v>235.0</v>
      </c>
      <c r="P199" s="2">
        <v>1.0</v>
      </c>
      <c r="Q199" s="2">
        <v>0.0</v>
      </c>
      <c r="R199" s="2">
        <v>124.0</v>
      </c>
      <c r="S199" s="2">
        <v>6334.0</v>
      </c>
      <c r="T199" s="2">
        <v>46196.0</v>
      </c>
      <c r="U199" s="2">
        <v>2116.0</v>
      </c>
      <c r="V199" s="2"/>
      <c r="W199" s="2" t="s">
        <v>37</v>
      </c>
      <c r="X199" s="2" t="s">
        <v>37</v>
      </c>
      <c r="Y199" s="6" t="s">
        <v>188</v>
      </c>
      <c r="Z199" s="2" t="s">
        <v>37</v>
      </c>
      <c r="AA199" s="2" t="s">
        <v>37</v>
      </c>
      <c r="AB199" s="2" t="s">
        <v>37</v>
      </c>
      <c r="AC199" s="5"/>
      <c r="AD199" s="5"/>
      <c r="AE199" s="5"/>
      <c r="AF199" s="5"/>
    </row>
    <row r="200">
      <c r="A200" s="3" t="s">
        <v>238</v>
      </c>
      <c r="B200" s="2">
        <v>132.0</v>
      </c>
      <c r="C200" s="2">
        <v>0.0</v>
      </c>
      <c r="D200" s="2">
        <v>54929.0</v>
      </c>
      <c r="E200" s="2">
        <v>271.0</v>
      </c>
      <c r="F200" s="2">
        <v>0.0</v>
      </c>
      <c r="G200" s="2">
        <v>48603.0</v>
      </c>
      <c r="H200" s="2">
        <v>6174.0</v>
      </c>
      <c r="I200" s="4">
        <v>117.0</v>
      </c>
      <c r="J200" s="2">
        <v>0.0</v>
      </c>
      <c r="K200" s="4">
        <v>27.0</v>
      </c>
      <c r="L200" s="2">
        <v>0.0</v>
      </c>
      <c r="M200" s="2">
        <v>6.0</v>
      </c>
      <c r="N200" s="4">
        <v>126.0</v>
      </c>
      <c r="O200" s="2">
        <v>125.0</v>
      </c>
      <c r="P200" s="2">
        <v>1.0</v>
      </c>
      <c r="Q200" s="2">
        <v>0.0</v>
      </c>
      <c r="R200" s="2">
        <v>145.0</v>
      </c>
      <c r="S200" s="2">
        <v>6174.0</v>
      </c>
      <c r="T200" s="2">
        <v>46457.0</v>
      </c>
      <c r="U200" s="2">
        <v>2126.0</v>
      </c>
      <c r="V200" s="2"/>
      <c r="W200" s="2" t="s">
        <v>37</v>
      </c>
      <c r="X200" s="2" t="s">
        <v>37</v>
      </c>
      <c r="Y200" s="6" t="s">
        <v>188</v>
      </c>
      <c r="Z200" s="2" t="s">
        <v>37</v>
      </c>
      <c r="AA200" s="2" t="s">
        <v>37</v>
      </c>
      <c r="AB200" s="2" t="s">
        <v>37</v>
      </c>
      <c r="AC200" s="5"/>
      <c r="AD200" s="5"/>
      <c r="AE200" s="5"/>
      <c r="AF200" s="5"/>
    </row>
    <row r="201">
      <c r="A201" s="3" t="s">
        <v>239</v>
      </c>
      <c r="B201" s="2">
        <v>175.0</v>
      </c>
      <c r="C201" s="2">
        <v>0.0</v>
      </c>
      <c r="D201" s="2">
        <v>55104.0</v>
      </c>
      <c r="E201" s="2">
        <v>332.0</v>
      </c>
      <c r="F201" s="2">
        <v>0.0</v>
      </c>
      <c r="G201" s="2">
        <v>48935.0</v>
      </c>
      <c r="H201" s="2">
        <v>6027.0</v>
      </c>
      <c r="I201" s="4">
        <v>107.0</v>
      </c>
      <c r="J201" s="2">
        <v>0.0</v>
      </c>
      <c r="K201" s="4">
        <v>27.0</v>
      </c>
      <c r="L201" s="2">
        <v>0.0</v>
      </c>
      <c r="M201" s="2">
        <v>3.0</v>
      </c>
      <c r="N201" s="4">
        <v>172.0</v>
      </c>
      <c r="O201" s="2">
        <v>171.0</v>
      </c>
      <c r="P201" s="2">
        <v>1.0</v>
      </c>
      <c r="Q201" s="2">
        <v>0.0</v>
      </c>
      <c r="R201" s="2">
        <v>135.0</v>
      </c>
      <c r="S201" s="2">
        <v>6027.0</v>
      </c>
      <c r="T201" s="2">
        <v>46778.0</v>
      </c>
      <c r="U201" s="2">
        <v>2137.0</v>
      </c>
      <c r="V201" s="2"/>
      <c r="W201" s="2" t="s">
        <v>37</v>
      </c>
      <c r="X201" s="2" t="s">
        <v>37</v>
      </c>
      <c r="Y201" s="6" t="s">
        <v>188</v>
      </c>
      <c r="Z201" s="2" t="s">
        <v>37</v>
      </c>
      <c r="AA201" s="2" t="s">
        <v>37</v>
      </c>
      <c r="AB201" s="2" t="s">
        <v>37</v>
      </c>
      <c r="AC201" s="5"/>
      <c r="AD201" s="5"/>
      <c r="AE201" s="5"/>
      <c r="AF201" s="5"/>
    </row>
    <row r="202">
      <c r="A202" s="3" t="s">
        <v>240</v>
      </c>
      <c r="B202" s="2">
        <v>188.0</v>
      </c>
      <c r="C202" s="2">
        <v>0.0</v>
      </c>
      <c r="D202" s="2">
        <v>55292.0</v>
      </c>
      <c r="E202" s="2">
        <v>694.0</v>
      </c>
      <c r="F202" s="2">
        <v>0.0</v>
      </c>
      <c r="G202" s="2">
        <v>49629.0</v>
      </c>
      <c r="H202" s="2">
        <v>5544.0</v>
      </c>
      <c r="I202" s="4">
        <v>84.0</v>
      </c>
      <c r="J202" s="2">
        <v>0.0</v>
      </c>
      <c r="K202" s="4">
        <v>27.0</v>
      </c>
      <c r="L202" s="2">
        <v>0.0</v>
      </c>
      <c r="M202" s="2">
        <v>12.0</v>
      </c>
      <c r="N202" s="4">
        <v>176.0</v>
      </c>
      <c r="O202" s="2">
        <v>175.0</v>
      </c>
      <c r="P202" s="2">
        <v>1.0</v>
      </c>
      <c r="Q202" s="2">
        <v>0.0</v>
      </c>
      <c r="R202" s="2">
        <v>112.0</v>
      </c>
      <c r="S202" s="2">
        <v>5544.0</v>
      </c>
      <c r="T202" s="2">
        <v>47453.0</v>
      </c>
      <c r="U202" s="2">
        <v>2156.0</v>
      </c>
      <c r="V202" s="2"/>
      <c r="W202" s="2" t="s">
        <v>37</v>
      </c>
      <c r="X202" s="2" t="s">
        <v>37</v>
      </c>
      <c r="Y202" s="6" t="s">
        <v>188</v>
      </c>
      <c r="Z202" s="2" t="s">
        <v>37</v>
      </c>
      <c r="AA202" s="2" t="s">
        <v>37</v>
      </c>
      <c r="AB202" s="2" t="s">
        <v>37</v>
      </c>
      <c r="AC202" s="5"/>
      <c r="AD202" s="5"/>
      <c r="AE202" s="5"/>
      <c r="AF202" s="5"/>
    </row>
    <row r="203">
      <c r="A203" s="3" t="s">
        <v>241</v>
      </c>
      <c r="B203" s="2">
        <v>61.0</v>
      </c>
      <c r="C203" s="2">
        <v>0.0</v>
      </c>
      <c r="D203" s="2">
        <v>55353.0</v>
      </c>
      <c r="E203" s="2">
        <v>519.0</v>
      </c>
      <c r="F203" s="2">
        <v>0.0</v>
      </c>
      <c r="G203" s="2">
        <v>50148.0</v>
      </c>
      <c r="H203" s="2">
        <v>5094.0</v>
      </c>
      <c r="I203" s="4">
        <v>76.0</v>
      </c>
      <c r="J203" s="2">
        <v>0.0</v>
      </c>
      <c r="K203" s="4">
        <v>27.0</v>
      </c>
      <c r="L203" s="2">
        <v>0.0</v>
      </c>
      <c r="M203" s="2">
        <v>3.0</v>
      </c>
      <c r="N203" s="4">
        <v>58.0</v>
      </c>
      <c r="O203" s="2">
        <v>56.0</v>
      </c>
      <c r="P203" s="2">
        <v>2.0</v>
      </c>
      <c r="Q203" s="2">
        <v>0.0</v>
      </c>
      <c r="R203" s="2">
        <v>104.0</v>
      </c>
      <c r="S203" s="2">
        <v>5094.0</v>
      </c>
      <c r="T203" s="2">
        <v>47960.0</v>
      </c>
      <c r="U203" s="2">
        <v>2168.0</v>
      </c>
      <c r="V203" s="2"/>
      <c r="W203" s="2" t="s">
        <v>37</v>
      </c>
      <c r="X203" s="2" t="s">
        <v>37</v>
      </c>
      <c r="Y203" s="6" t="s">
        <v>188</v>
      </c>
      <c r="Z203" s="2" t="s">
        <v>37</v>
      </c>
      <c r="AA203" s="2" t="s">
        <v>37</v>
      </c>
      <c r="AB203" s="2" t="s">
        <v>37</v>
      </c>
      <c r="AC203" s="5"/>
      <c r="AD203" s="5"/>
      <c r="AE203" s="5"/>
      <c r="AF203" s="5"/>
    </row>
    <row r="204">
      <c r="A204" s="3" t="s">
        <v>242</v>
      </c>
      <c r="B204" s="2">
        <v>42.0</v>
      </c>
      <c r="C204" s="2">
        <v>0.0</v>
      </c>
      <c r="D204" s="2">
        <v>55395.0</v>
      </c>
      <c r="E204" s="2">
        <v>392.0</v>
      </c>
      <c r="F204" s="2">
        <v>0.0</v>
      </c>
      <c r="G204" s="2">
        <v>50540.0</v>
      </c>
      <c r="H204" s="2">
        <v>4756.0</v>
      </c>
      <c r="I204" s="4">
        <v>64.0</v>
      </c>
      <c r="J204" s="2">
        <v>0.0</v>
      </c>
      <c r="K204" s="4">
        <v>27.0</v>
      </c>
      <c r="L204" s="2">
        <v>0.0</v>
      </c>
      <c r="M204" s="2">
        <v>11.0</v>
      </c>
      <c r="N204" s="4">
        <v>31.0</v>
      </c>
      <c r="O204" s="2">
        <v>30.0</v>
      </c>
      <c r="P204" s="2">
        <v>1.0</v>
      </c>
      <c r="Q204" s="2">
        <v>0.0</v>
      </c>
      <c r="R204" s="2">
        <v>92.0</v>
      </c>
      <c r="S204" s="2">
        <v>4756.0</v>
      </c>
      <c r="T204" s="2">
        <v>48341.0</v>
      </c>
      <c r="U204" s="2">
        <v>2179.0</v>
      </c>
      <c r="V204" s="2"/>
      <c r="W204" s="2" t="s">
        <v>37</v>
      </c>
      <c r="X204" s="2" t="s">
        <v>37</v>
      </c>
      <c r="Y204" s="6" t="s">
        <v>188</v>
      </c>
      <c r="Z204" s="2" t="s">
        <v>37</v>
      </c>
      <c r="AA204" s="2" t="s">
        <v>37</v>
      </c>
      <c r="AB204" s="2" t="s">
        <v>37</v>
      </c>
      <c r="AC204" s="5"/>
      <c r="AD204" s="5"/>
      <c r="AE204" s="5"/>
      <c r="AF204" s="5"/>
    </row>
    <row r="205">
      <c r="A205" s="3" t="s">
        <v>243</v>
      </c>
      <c r="B205" s="2">
        <v>102.0</v>
      </c>
      <c r="C205" s="2">
        <v>0.0</v>
      </c>
      <c r="D205" s="2">
        <v>55497.0</v>
      </c>
      <c r="E205" s="2">
        <v>216.0</v>
      </c>
      <c r="F205" s="2">
        <v>0.0</v>
      </c>
      <c r="G205" s="2">
        <v>50756.0</v>
      </c>
      <c r="H205" s="2">
        <v>4643.0</v>
      </c>
      <c r="I205" s="4">
        <v>63.0</v>
      </c>
      <c r="J205" s="2">
        <v>0.0</v>
      </c>
      <c r="K205" s="4">
        <v>27.0</v>
      </c>
      <c r="L205" s="2">
        <v>0.0</v>
      </c>
      <c r="M205" s="2">
        <v>6.0</v>
      </c>
      <c r="N205" s="4">
        <v>96.0</v>
      </c>
      <c r="O205" s="2">
        <v>91.0</v>
      </c>
      <c r="P205" s="2">
        <v>5.0</v>
      </c>
      <c r="Q205" s="2">
        <v>0.0</v>
      </c>
      <c r="R205" s="2">
        <v>91.0</v>
      </c>
      <c r="S205" s="2">
        <v>4643.0</v>
      </c>
      <c r="T205" s="2">
        <v>48552.0</v>
      </c>
      <c r="U205" s="2">
        <v>2184.0</v>
      </c>
      <c r="V205" s="2"/>
      <c r="W205" s="2" t="s">
        <v>37</v>
      </c>
      <c r="X205" s="2" t="s">
        <v>37</v>
      </c>
      <c r="Y205" s="6" t="s">
        <v>188</v>
      </c>
      <c r="Z205" s="2" t="s">
        <v>37</v>
      </c>
      <c r="AA205" s="2" t="s">
        <v>37</v>
      </c>
      <c r="AB205" s="2" t="s">
        <v>37</v>
      </c>
      <c r="AC205" s="5"/>
      <c r="AD205" s="5"/>
      <c r="AE205" s="5"/>
      <c r="AF205" s="5"/>
    </row>
    <row r="206">
      <c r="A206" s="3" t="s">
        <v>244</v>
      </c>
      <c r="B206" s="2">
        <v>83.0</v>
      </c>
      <c r="C206" s="2">
        <v>0.0</v>
      </c>
      <c r="D206" s="2">
        <v>55580.0</v>
      </c>
      <c r="E206" s="2">
        <v>313.0</v>
      </c>
      <c r="F206" s="2">
        <v>0.0</v>
      </c>
      <c r="G206" s="2">
        <v>51069.0</v>
      </c>
      <c r="H206" s="2">
        <v>4425.0</v>
      </c>
      <c r="I206" s="4">
        <v>51.0</v>
      </c>
      <c r="J206" s="2">
        <v>0.0</v>
      </c>
      <c r="K206" s="4">
        <v>27.0</v>
      </c>
      <c r="L206" s="2">
        <v>0.0</v>
      </c>
      <c r="M206" s="2">
        <v>4.0</v>
      </c>
      <c r="N206" s="4">
        <v>79.0</v>
      </c>
      <c r="O206" s="2">
        <v>79.0</v>
      </c>
      <c r="P206" s="2">
        <v>0.0</v>
      </c>
      <c r="Q206" s="2">
        <v>0.0</v>
      </c>
      <c r="R206" s="2">
        <v>79.0</v>
      </c>
      <c r="S206" s="2">
        <v>4425.0</v>
      </c>
      <c r="T206" s="2">
        <v>48856.0</v>
      </c>
      <c r="U206" s="2">
        <v>2193.0</v>
      </c>
      <c r="V206" s="2"/>
      <c r="W206" s="2" t="s">
        <v>37</v>
      </c>
      <c r="X206" s="2" t="s">
        <v>37</v>
      </c>
      <c r="Y206" s="6" t="s">
        <v>188</v>
      </c>
      <c r="Z206" s="2" t="s">
        <v>37</v>
      </c>
      <c r="AA206" s="2" t="s">
        <v>37</v>
      </c>
      <c r="AB206" s="2" t="s">
        <v>37</v>
      </c>
      <c r="AC206" s="5"/>
      <c r="AD206" s="5"/>
      <c r="AE206" s="5"/>
      <c r="AF206" s="5"/>
    </row>
    <row r="207">
      <c r="A207" s="3" t="s">
        <v>245</v>
      </c>
      <c r="B207" s="2">
        <v>81.0</v>
      </c>
      <c r="C207" s="2">
        <v>0.0</v>
      </c>
      <c r="D207" s="2">
        <v>55661.0</v>
      </c>
      <c r="E207" s="2">
        <v>472.0</v>
      </c>
      <c r="F207" s="2">
        <v>0.0</v>
      </c>
      <c r="G207" s="2">
        <v>51541.0</v>
      </c>
      <c r="H207" s="2">
        <v>4030.0</v>
      </c>
      <c r="I207" s="4">
        <v>55.0</v>
      </c>
      <c r="J207" s="2">
        <v>0.0</v>
      </c>
      <c r="K207" s="4">
        <v>27.0</v>
      </c>
      <c r="L207" s="2">
        <v>0.0</v>
      </c>
      <c r="M207" s="2">
        <v>16.0</v>
      </c>
      <c r="N207" s="4">
        <v>65.0</v>
      </c>
      <c r="O207" s="2">
        <v>62.0</v>
      </c>
      <c r="P207" s="2">
        <v>3.0</v>
      </c>
      <c r="Q207" s="2">
        <v>0.0</v>
      </c>
      <c r="R207" s="2">
        <v>83.0</v>
      </c>
      <c r="S207" s="2">
        <v>4030.0</v>
      </c>
      <c r="T207" s="2">
        <v>49326.0</v>
      </c>
      <c r="U207" s="2">
        <v>2195.0</v>
      </c>
      <c r="V207" s="2"/>
      <c r="W207" s="2" t="s">
        <v>37</v>
      </c>
      <c r="X207" s="2" t="s">
        <v>37</v>
      </c>
      <c r="Y207" s="6" t="s">
        <v>188</v>
      </c>
      <c r="Z207" s="2" t="s">
        <v>37</v>
      </c>
      <c r="AA207" s="2" t="s">
        <v>37</v>
      </c>
      <c r="AB207" s="2" t="s">
        <v>37</v>
      </c>
      <c r="AC207" s="5"/>
      <c r="AD207" s="5"/>
      <c r="AE207" s="5"/>
      <c r="AF207" s="5"/>
    </row>
    <row r="208">
      <c r="A208" s="3" t="s">
        <v>246</v>
      </c>
      <c r="B208" s="2">
        <v>86.0</v>
      </c>
      <c r="C208" s="2">
        <v>0.0</v>
      </c>
      <c r="D208" s="2">
        <v>55747.0</v>
      </c>
      <c r="E208" s="2">
        <v>432.0</v>
      </c>
      <c r="F208" s="2">
        <v>0.0</v>
      </c>
      <c r="G208" s="2">
        <v>51973.0</v>
      </c>
      <c r="H208" s="2">
        <v>3685.0</v>
      </c>
      <c r="I208" s="4">
        <v>54.0</v>
      </c>
      <c r="J208" s="2">
        <v>0.0</v>
      </c>
      <c r="K208" s="4">
        <v>27.0</v>
      </c>
      <c r="L208" s="2">
        <v>0.0</v>
      </c>
      <c r="M208" s="2">
        <v>6.0</v>
      </c>
      <c r="N208" s="4">
        <v>80.0</v>
      </c>
      <c r="O208" s="2">
        <v>78.0</v>
      </c>
      <c r="P208" s="2">
        <v>2.0</v>
      </c>
      <c r="Q208" s="2">
        <v>0.0</v>
      </c>
      <c r="R208" s="2">
        <v>82.0</v>
      </c>
      <c r="S208" s="2">
        <v>3686.0</v>
      </c>
      <c r="T208" s="2">
        <v>49746.0</v>
      </c>
      <c r="U208" s="2">
        <v>2206.0</v>
      </c>
      <c r="V208" s="2"/>
      <c r="W208" s="2" t="s">
        <v>37</v>
      </c>
      <c r="X208" s="2" t="s">
        <v>37</v>
      </c>
      <c r="Y208" s="6" t="s">
        <v>188</v>
      </c>
      <c r="Z208" s="2" t="s">
        <v>37</v>
      </c>
      <c r="AA208" s="2" t="s">
        <v>37</v>
      </c>
      <c r="AB208" s="2" t="s">
        <v>37</v>
      </c>
      <c r="AC208" s="5"/>
      <c r="AD208" s="5"/>
      <c r="AE208" s="5"/>
      <c r="AF208" s="5"/>
    </row>
    <row r="209">
      <c r="A209" s="3" t="s">
        <v>247</v>
      </c>
      <c r="B209" s="2">
        <v>91.0</v>
      </c>
      <c r="C209" s="2">
        <v>0.0</v>
      </c>
      <c r="D209" s="2">
        <v>55838.0</v>
      </c>
      <c r="E209" s="2">
        <v>397.0</v>
      </c>
      <c r="F209" s="2">
        <v>0.0</v>
      </c>
      <c r="G209" s="2">
        <v>52370.0</v>
      </c>
      <c r="H209" s="2">
        <v>3379.0</v>
      </c>
      <c r="I209" s="4">
        <v>54.0</v>
      </c>
      <c r="J209" s="2">
        <v>0.0</v>
      </c>
      <c r="K209" s="4">
        <v>27.0</v>
      </c>
      <c r="L209" s="2">
        <v>0.0</v>
      </c>
      <c r="M209" s="2">
        <v>6.0</v>
      </c>
      <c r="N209" s="4">
        <v>85.0</v>
      </c>
      <c r="O209" s="2">
        <v>85.0</v>
      </c>
      <c r="P209" s="2">
        <v>0.0</v>
      </c>
      <c r="Q209" s="2">
        <v>0.0</v>
      </c>
      <c r="R209" s="2">
        <v>82.0</v>
      </c>
      <c r="S209" s="2">
        <v>3380.0</v>
      </c>
      <c r="T209" s="2">
        <v>50142.0</v>
      </c>
      <c r="U209" s="2">
        <v>2207.0</v>
      </c>
      <c r="V209" s="2"/>
      <c r="W209" s="2" t="s">
        <v>37</v>
      </c>
      <c r="X209" s="2" t="s">
        <v>37</v>
      </c>
      <c r="Y209" s="6" t="s">
        <v>188</v>
      </c>
      <c r="Z209" s="2" t="s">
        <v>37</v>
      </c>
      <c r="AA209" s="2" t="s">
        <v>37</v>
      </c>
      <c r="AB209" s="2" t="s">
        <v>37</v>
      </c>
      <c r="AC209" s="5"/>
      <c r="AD209" s="5"/>
      <c r="AE209" s="5"/>
      <c r="AF209" s="5"/>
    </row>
    <row r="210">
      <c r="A210" s="3" t="s">
        <v>248</v>
      </c>
      <c r="B210" s="2">
        <v>100.0</v>
      </c>
      <c r="C210" s="2">
        <v>0.0</v>
      </c>
      <c r="D210" s="2">
        <v>55938.0</v>
      </c>
      <c r="E210" s="2">
        <v>183.0</v>
      </c>
      <c r="F210" s="2">
        <v>0.0</v>
      </c>
      <c r="G210" s="2">
        <v>52553.0</v>
      </c>
      <c r="H210" s="2">
        <v>3290.0</v>
      </c>
      <c r="I210" s="4">
        <v>60.0</v>
      </c>
      <c r="J210" s="2">
        <v>0.0</v>
      </c>
      <c r="K210" s="4">
        <v>27.0</v>
      </c>
      <c r="L210" s="2">
        <v>0.0</v>
      </c>
      <c r="M210" s="2">
        <v>2.0</v>
      </c>
      <c r="N210" s="4">
        <v>98.0</v>
      </c>
      <c r="O210" s="2">
        <v>97.0</v>
      </c>
      <c r="P210" s="2">
        <v>1.0</v>
      </c>
      <c r="Q210" s="2">
        <v>0.0</v>
      </c>
      <c r="R210" s="2">
        <v>88.0</v>
      </c>
      <c r="S210" s="2">
        <v>3291.0</v>
      </c>
      <c r="T210" s="2">
        <v>50323.0</v>
      </c>
      <c r="U210" s="2">
        <v>2209.0</v>
      </c>
      <c r="V210" s="2"/>
      <c r="W210" s="2" t="s">
        <v>37</v>
      </c>
      <c r="X210" s="2" t="s">
        <v>37</v>
      </c>
      <c r="Y210" s="6" t="s">
        <v>188</v>
      </c>
      <c r="Z210" s="2" t="s">
        <v>37</v>
      </c>
      <c r="AA210" s="2" t="s">
        <v>37</v>
      </c>
      <c r="AB210" s="2" t="s">
        <v>37</v>
      </c>
      <c r="AC210" s="5"/>
      <c r="AD210" s="5"/>
      <c r="AE210" s="5"/>
      <c r="AF210" s="5"/>
    </row>
    <row r="211">
      <c r="A211" s="3" t="s">
        <v>249</v>
      </c>
      <c r="B211" s="2">
        <v>93.0</v>
      </c>
      <c r="C211" s="2">
        <v>0.0</v>
      </c>
      <c r="D211" s="2">
        <v>56031.0</v>
      </c>
      <c r="E211" s="2">
        <v>277.0</v>
      </c>
      <c r="F211" s="2">
        <v>0.0</v>
      </c>
      <c r="G211" s="2">
        <v>52830.0</v>
      </c>
      <c r="H211" s="2">
        <v>3107.0</v>
      </c>
      <c r="I211" s="4">
        <v>59.0</v>
      </c>
      <c r="J211" s="2">
        <v>0.0</v>
      </c>
      <c r="K211" s="4">
        <v>27.0</v>
      </c>
      <c r="L211" s="2">
        <v>0.0</v>
      </c>
      <c r="M211" s="2">
        <v>6.0</v>
      </c>
      <c r="N211" s="4">
        <v>87.0</v>
      </c>
      <c r="O211" s="2">
        <v>85.0</v>
      </c>
      <c r="P211" s="2">
        <v>2.0</v>
      </c>
      <c r="Q211" s="2">
        <v>0.0</v>
      </c>
      <c r="R211" s="2">
        <v>87.0</v>
      </c>
      <c r="S211" s="2">
        <v>3108.0</v>
      </c>
      <c r="T211" s="2">
        <v>50597.0</v>
      </c>
      <c r="U211" s="2">
        <v>2212.0</v>
      </c>
      <c r="V211" s="2"/>
      <c r="W211" s="2" t="s">
        <v>37</v>
      </c>
      <c r="X211" s="2" t="s">
        <v>37</v>
      </c>
      <c r="Y211" s="6" t="s">
        <v>188</v>
      </c>
      <c r="Z211" s="2" t="s">
        <v>37</v>
      </c>
      <c r="AA211" s="2" t="s">
        <v>37</v>
      </c>
      <c r="AB211" s="2" t="s">
        <v>37</v>
      </c>
      <c r="AC211" s="5"/>
      <c r="AD211" s="5"/>
      <c r="AE211" s="5"/>
      <c r="AF211" s="5"/>
    </row>
    <row r="212">
      <c r="A212" s="3" t="s">
        <v>250</v>
      </c>
      <c r="B212" s="2">
        <v>68.0</v>
      </c>
      <c r="C212" s="2">
        <v>0.0</v>
      </c>
      <c r="D212" s="2">
        <v>56099.0</v>
      </c>
      <c r="E212" s="2">
        <v>309.0</v>
      </c>
      <c r="F212" s="2">
        <v>0.0</v>
      </c>
      <c r="G212" s="2">
        <v>53139.0</v>
      </c>
      <c r="H212" s="2">
        <v>2878.0</v>
      </c>
      <c r="I212" s="4">
        <v>47.0</v>
      </c>
      <c r="J212" s="2">
        <v>0.0</v>
      </c>
      <c r="K212" s="4">
        <v>27.0</v>
      </c>
      <c r="L212" s="2">
        <v>0.0</v>
      </c>
      <c r="M212" s="2">
        <v>2.0</v>
      </c>
      <c r="N212" s="4">
        <v>66.0</v>
      </c>
      <c r="O212" s="2">
        <v>66.0</v>
      </c>
      <c r="P212" s="2">
        <v>0.0</v>
      </c>
      <c r="Q212" s="2">
        <v>0.0</v>
      </c>
      <c r="R212" s="2">
        <v>75.0</v>
      </c>
      <c r="S212" s="2">
        <v>2879.0</v>
      </c>
      <c r="T212" s="2">
        <v>50901.0</v>
      </c>
      <c r="U212" s="2">
        <v>2217.0</v>
      </c>
      <c r="V212" s="2"/>
      <c r="W212" s="2" t="s">
        <v>37</v>
      </c>
      <c r="X212" s="2" t="s">
        <v>37</v>
      </c>
      <c r="Y212" s="6" t="s">
        <v>188</v>
      </c>
      <c r="Z212" s="2" t="s">
        <v>37</v>
      </c>
      <c r="AA212" s="2" t="s">
        <v>37</v>
      </c>
      <c r="AB212" s="2" t="s">
        <v>37</v>
      </c>
      <c r="AC212" s="5"/>
      <c r="AD212" s="5"/>
      <c r="AE212" s="5"/>
      <c r="AF212" s="5"/>
    </row>
    <row r="213">
      <c r="A213" s="3" t="s">
        <v>251</v>
      </c>
      <c r="B213" s="2">
        <v>117.0</v>
      </c>
      <c r="C213" s="2">
        <v>0.0</v>
      </c>
      <c r="D213" s="2">
        <v>56216.0</v>
      </c>
      <c r="E213" s="2">
        <v>532.0</v>
      </c>
      <c r="F213" s="2">
        <v>0.0</v>
      </c>
      <c r="G213" s="2">
        <v>53671.0</v>
      </c>
      <c r="H213" s="2">
        <v>2466.0</v>
      </c>
      <c r="I213" s="4">
        <v>44.0</v>
      </c>
      <c r="J213" s="2">
        <v>0.0</v>
      </c>
      <c r="K213" s="4">
        <v>27.0</v>
      </c>
      <c r="L213" s="2">
        <v>0.0</v>
      </c>
      <c r="M213" s="2">
        <v>13.0</v>
      </c>
      <c r="N213" s="4">
        <v>104.0</v>
      </c>
      <c r="O213" s="2">
        <v>98.0</v>
      </c>
      <c r="P213" s="2">
        <v>6.0</v>
      </c>
      <c r="Q213" s="2">
        <v>0.0</v>
      </c>
      <c r="R213" s="2">
        <v>72.0</v>
      </c>
      <c r="S213" s="2">
        <v>2467.0</v>
      </c>
      <c r="T213" s="2">
        <v>51427.0</v>
      </c>
      <c r="U213" s="2">
        <v>2223.0</v>
      </c>
      <c r="V213" s="2"/>
      <c r="W213" s="2" t="s">
        <v>37</v>
      </c>
      <c r="X213" s="2" t="s">
        <v>37</v>
      </c>
      <c r="Y213" s="6" t="s">
        <v>188</v>
      </c>
      <c r="Z213" s="2" t="s">
        <v>37</v>
      </c>
      <c r="AA213" s="2" t="s">
        <v>37</v>
      </c>
      <c r="AB213" s="2" t="s">
        <v>37</v>
      </c>
      <c r="AC213" s="5"/>
      <c r="AD213" s="5"/>
      <c r="AE213" s="5"/>
      <c r="AF213" s="5"/>
    </row>
    <row r="214">
      <c r="A214" s="3" t="s">
        <v>252</v>
      </c>
      <c r="B214" s="2">
        <v>50.0</v>
      </c>
      <c r="C214" s="2">
        <v>0.0</v>
      </c>
      <c r="D214" s="2">
        <v>56266.0</v>
      </c>
      <c r="E214" s="2">
        <v>269.0</v>
      </c>
      <c r="F214" s="2">
        <v>0.0</v>
      </c>
      <c r="G214" s="2">
        <v>53940.0</v>
      </c>
      <c r="H214" s="2">
        <v>2238.0</v>
      </c>
      <c r="I214" s="4">
        <v>53.0</v>
      </c>
      <c r="J214" s="2">
        <v>0.0</v>
      </c>
      <c r="K214" s="4">
        <v>27.0</v>
      </c>
      <c r="L214" s="2">
        <v>0.0</v>
      </c>
      <c r="M214" s="2">
        <v>5.0</v>
      </c>
      <c r="N214" s="4">
        <v>45.0</v>
      </c>
      <c r="O214" s="2">
        <v>43.0</v>
      </c>
      <c r="P214" s="2">
        <v>2.0</v>
      </c>
      <c r="Q214" s="2">
        <v>0.0</v>
      </c>
      <c r="R214" s="2">
        <v>81.0</v>
      </c>
      <c r="S214" s="2">
        <v>2239.0</v>
      </c>
      <c r="T214" s="2">
        <v>51691.0</v>
      </c>
      <c r="U214" s="2">
        <v>2228.0</v>
      </c>
      <c r="V214" s="2"/>
      <c r="W214" s="2" t="s">
        <v>37</v>
      </c>
      <c r="X214" s="2" t="s">
        <v>37</v>
      </c>
      <c r="Y214" s="6" t="s">
        <v>188</v>
      </c>
      <c r="Z214" s="2" t="s">
        <v>37</v>
      </c>
      <c r="AA214" s="2" t="s">
        <v>37</v>
      </c>
      <c r="AB214" s="2" t="s">
        <v>37</v>
      </c>
      <c r="AC214" s="5"/>
      <c r="AD214" s="5"/>
      <c r="AE214" s="5"/>
      <c r="AF214" s="5"/>
    </row>
    <row r="215">
      <c r="A215" s="3" t="s">
        <v>253</v>
      </c>
      <c r="B215" s="2">
        <v>87.0</v>
      </c>
      <c r="C215" s="2">
        <v>0.0</v>
      </c>
      <c r="D215" s="2">
        <v>56353.0</v>
      </c>
      <c r="E215" s="2">
        <v>244.0</v>
      </c>
      <c r="F215" s="2">
        <v>0.0</v>
      </c>
      <c r="G215" s="2">
        <v>54184.0</v>
      </c>
      <c r="H215" s="2">
        <v>2086.0</v>
      </c>
      <c r="I215" s="4">
        <v>48.0</v>
      </c>
      <c r="J215" s="2">
        <v>0.0</v>
      </c>
      <c r="K215" s="4">
        <v>27.0</v>
      </c>
      <c r="L215" s="2">
        <v>0.0</v>
      </c>
      <c r="M215" s="2">
        <v>13.0</v>
      </c>
      <c r="N215" s="4">
        <v>74.0</v>
      </c>
      <c r="O215" s="2">
        <v>73.0</v>
      </c>
      <c r="P215" s="2">
        <v>1.0</v>
      </c>
      <c r="Q215" s="2">
        <v>0.0</v>
      </c>
      <c r="R215" s="2">
        <v>76.0</v>
      </c>
      <c r="S215" s="2">
        <v>2087.0</v>
      </c>
      <c r="T215" s="2">
        <v>51929.0</v>
      </c>
      <c r="U215" s="2">
        <v>2234.0</v>
      </c>
      <c r="V215" s="2"/>
      <c r="W215" s="2" t="s">
        <v>37</v>
      </c>
      <c r="X215" s="2" t="s">
        <v>37</v>
      </c>
      <c r="Y215" s="6" t="s">
        <v>188</v>
      </c>
      <c r="Z215" s="2" t="s">
        <v>37</v>
      </c>
      <c r="AA215" s="2" t="s">
        <v>37</v>
      </c>
      <c r="AB215" s="2" t="s">
        <v>37</v>
      </c>
      <c r="AC215" s="5"/>
      <c r="AD215" s="5"/>
      <c r="AE215" s="5"/>
      <c r="AF215" s="5"/>
    </row>
    <row r="216">
      <c r="A216" s="3" t="s">
        <v>254</v>
      </c>
      <c r="B216" s="2">
        <v>51.0</v>
      </c>
      <c r="C216" s="2">
        <v>0.0</v>
      </c>
      <c r="D216" s="2">
        <v>56404.0</v>
      </c>
      <c r="E216" s="2">
        <v>423.0</v>
      </c>
      <c r="F216" s="2">
        <v>0.0</v>
      </c>
      <c r="G216" s="2">
        <v>54607.0</v>
      </c>
      <c r="H216" s="2">
        <v>1706.0</v>
      </c>
      <c r="I216" s="4">
        <v>56.0</v>
      </c>
      <c r="J216" s="2">
        <v>0.0</v>
      </c>
      <c r="K216" s="4">
        <v>27.0</v>
      </c>
      <c r="L216" s="2">
        <v>0.0</v>
      </c>
      <c r="M216" s="2">
        <v>7.0</v>
      </c>
      <c r="N216" s="4">
        <v>44.0</v>
      </c>
      <c r="O216" s="2">
        <v>43.0</v>
      </c>
      <c r="P216" s="2">
        <v>1.0</v>
      </c>
      <c r="Q216" s="2">
        <v>0.0</v>
      </c>
      <c r="R216" s="2">
        <v>84.0</v>
      </c>
      <c r="S216" s="2">
        <v>1707.0</v>
      </c>
      <c r="T216" s="2">
        <v>52347.0</v>
      </c>
      <c r="U216" s="2">
        <v>2239.0</v>
      </c>
      <c r="V216" s="2"/>
      <c r="W216" s="2" t="s">
        <v>37</v>
      </c>
      <c r="X216" s="2" t="s">
        <v>37</v>
      </c>
      <c r="Y216" s="6" t="s">
        <v>188</v>
      </c>
      <c r="Z216" s="2" t="s">
        <v>37</v>
      </c>
      <c r="AA216" s="2" t="s">
        <v>37</v>
      </c>
      <c r="AB216" s="2" t="s">
        <v>37</v>
      </c>
      <c r="AC216" s="5"/>
      <c r="AD216" s="5"/>
      <c r="AE216" s="5"/>
      <c r="AF216" s="5"/>
    </row>
    <row r="217">
      <c r="A217" s="3" t="s">
        <v>255</v>
      </c>
      <c r="B217" s="2">
        <v>31.0</v>
      </c>
      <c r="C217" s="2">
        <v>0.0</v>
      </c>
      <c r="D217" s="2">
        <v>56435.0</v>
      </c>
      <c r="E217" s="2">
        <v>230.0</v>
      </c>
      <c r="F217" s="2">
        <v>0.0</v>
      </c>
      <c r="G217" s="2">
        <v>54837.0</v>
      </c>
      <c r="H217" s="2">
        <v>1514.0</v>
      </c>
      <c r="I217" s="4">
        <v>49.0</v>
      </c>
      <c r="J217" s="2">
        <v>0.0</v>
      </c>
      <c r="K217" s="4">
        <v>27.0</v>
      </c>
      <c r="L217" s="2">
        <v>0.0</v>
      </c>
      <c r="M217" s="2">
        <v>1.0</v>
      </c>
      <c r="N217" s="4">
        <v>30.0</v>
      </c>
      <c r="O217" s="2">
        <v>30.0</v>
      </c>
      <c r="P217" s="2">
        <v>0.0</v>
      </c>
      <c r="Q217" s="2">
        <v>0.0</v>
      </c>
      <c r="R217" s="2">
        <v>78.0</v>
      </c>
      <c r="S217" s="2">
        <v>1514.0</v>
      </c>
      <c r="T217" s="2">
        <v>52564.0</v>
      </c>
      <c r="U217" s="2">
        <v>2252.0</v>
      </c>
      <c r="V217" s="2"/>
      <c r="W217" s="2" t="s">
        <v>37</v>
      </c>
      <c r="X217" s="2" t="s">
        <v>37</v>
      </c>
      <c r="Y217" s="6" t="s">
        <v>188</v>
      </c>
      <c r="Z217" s="2" t="s">
        <v>37</v>
      </c>
      <c r="AA217" s="2" t="s">
        <v>37</v>
      </c>
      <c r="AB217" s="2" t="s">
        <v>37</v>
      </c>
      <c r="AC217" s="5"/>
      <c r="AD217" s="5"/>
      <c r="AE217" s="5"/>
      <c r="AF217" s="5"/>
    </row>
    <row r="218">
      <c r="A218" s="3" t="s">
        <v>256</v>
      </c>
      <c r="B218" s="2">
        <v>60.0</v>
      </c>
      <c r="C218" s="2">
        <v>0.0</v>
      </c>
      <c r="D218" s="2">
        <v>56495.0</v>
      </c>
      <c r="E218" s="2">
        <v>155.0</v>
      </c>
      <c r="F218" s="2">
        <v>0.0</v>
      </c>
      <c r="G218" s="2">
        <v>54992.0</v>
      </c>
      <c r="H218" s="2">
        <v>1432.0</v>
      </c>
      <c r="I218" s="4">
        <v>36.0</v>
      </c>
      <c r="J218" s="2">
        <v>0.0</v>
      </c>
      <c r="K218" s="4">
        <v>27.0</v>
      </c>
      <c r="L218" s="2">
        <v>0.0</v>
      </c>
      <c r="M218" s="2">
        <v>10.0</v>
      </c>
      <c r="N218" s="4">
        <v>50.0</v>
      </c>
      <c r="O218" s="2">
        <v>47.0</v>
      </c>
      <c r="P218" s="2">
        <v>3.0</v>
      </c>
      <c r="Q218" s="2">
        <v>0.0</v>
      </c>
      <c r="R218" s="2">
        <v>65.0</v>
      </c>
      <c r="S218" s="2">
        <v>1432.0</v>
      </c>
      <c r="T218" s="2">
        <v>52708.0</v>
      </c>
      <c r="U218" s="2">
        <v>2263.0</v>
      </c>
      <c r="V218" s="2"/>
      <c r="W218" s="2" t="s">
        <v>37</v>
      </c>
      <c r="X218" s="2" t="s">
        <v>37</v>
      </c>
      <c r="Y218" s="6" t="s">
        <v>188</v>
      </c>
      <c r="Z218" s="2" t="s">
        <v>37</v>
      </c>
      <c r="AA218" s="2" t="s">
        <v>37</v>
      </c>
      <c r="AB218" s="2" t="s">
        <v>37</v>
      </c>
      <c r="AC218" s="5"/>
      <c r="AD218" s="5"/>
      <c r="AE218" s="5"/>
      <c r="AF218" s="5"/>
    </row>
    <row r="219">
      <c r="A219" s="3" t="s">
        <v>257</v>
      </c>
      <c r="B219" s="2">
        <v>77.0</v>
      </c>
      <c r="C219" s="2">
        <v>0.0</v>
      </c>
      <c r="D219" s="2">
        <v>56572.0</v>
      </c>
      <c r="E219" s="2">
        <v>168.0</v>
      </c>
      <c r="F219" s="2">
        <v>0.0</v>
      </c>
      <c r="G219" s="2">
        <v>55160.0</v>
      </c>
      <c r="H219" s="2">
        <v>1340.0</v>
      </c>
      <c r="I219" s="4">
        <v>37.0</v>
      </c>
      <c r="J219" s="2">
        <v>0.0</v>
      </c>
      <c r="K219" s="4">
        <v>27.0</v>
      </c>
      <c r="L219" s="2">
        <v>0.0</v>
      </c>
      <c r="M219" s="2">
        <v>5.0</v>
      </c>
      <c r="N219" s="4">
        <v>72.0</v>
      </c>
      <c r="O219" s="2">
        <v>70.0</v>
      </c>
      <c r="P219" s="2">
        <v>2.0</v>
      </c>
      <c r="Q219" s="2">
        <v>0.0</v>
      </c>
      <c r="R219" s="2">
        <v>66.0</v>
      </c>
      <c r="S219" s="2">
        <v>1340.0</v>
      </c>
      <c r="T219" s="2">
        <v>52871.0</v>
      </c>
      <c r="U219" s="2">
        <v>2268.0</v>
      </c>
      <c r="V219" s="2"/>
      <c r="W219" s="2" t="s">
        <v>37</v>
      </c>
      <c r="X219" s="2" t="s">
        <v>37</v>
      </c>
      <c r="Y219" s="6" t="s">
        <v>188</v>
      </c>
      <c r="Z219" s="2" t="s">
        <v>37</v>
      </c>
      <c r="AA219" s="2" t="s">
        <v>37</v>
      </c>
      <c r="AB219" s="2" t="s">
        <v>37</v>
      </c>
      <c r="AC219" s="5"/>
      <c r="AD219" s="5"/>
      <c r="AE219" s="5"/>
      <c r="AF219" s="5"/>
    </row>
    <row r="220">
      <c r="A220" s="3" t="s">
        <v>258</v>
      </c>
      <c r="B220" s="2">
        <v>94.0</v>
      </c>
      <c r="C220" s="2">
        <v>0.0</v>
      </c>
      <c r="D220" s="2">
        <v>56666.0</v>
      </c>
      <c r="E220" s="2">
        <v>198.0</v>
      </c>
      <c r="F220" s="2">
        <v>0.0</v>
      </c>
      <c r="G220" s="2">
        <v>55358.0</v>
      </c>
      <c r="H220" s="2">
        <v>1231.0</v>
      </c>
      <c r="I220" s="4">
        <v>42.0</v>
      </c>
      <c r="J220" s="2">
        <v>0.0</v>
      </c>
      <c r="K220" s="4">
        <v>27.0</v>
      </c>
      <c r="L220" s="2">
        <v>0.0</v>
      </c>
      <c r="M220" s="2">
        <v>10.0</v>
      </c>
      <c r="N220" s="4">
        <v>84.0</v>
      </c>
      <c r="O220" s="2">
        <v>80.0</v>
      </c>
      <c r="P220" s="2">
        <v>4.0</v>
      </c>
      <c r="Q220" s="2">
        <v>0.0</v>
      </c>
      <c r="R220" s="2">
        <v>71.0</v>
      </c>
      <c r="S220" s="2">
        <v>1231.0</v>
      </c>
      <c r="T220" s="2">
        <v>53066.0</v>
      </c>
      <c r="U220" s="2">
        <v>2271.0</v>
      </c>
      <c r="V220" s="2"/>
      <c r="W220" s="2" t="s">
        <v>37</v>
      </c>
      <c r="X220" s="2" t="s">
        <v>37</v>
      </c>
      <c r="Y220" s="6" t="s">
        <v>188</v>
      </c>
      <c r="Z220" s="2" t="s">
        <v>37</v>
      </c>
      <c r="AA220" s="2" t="s">
        <v>37</v>
      </c>
      <c r="AB220" s="2" t="s">
        <v>37</v>
      </c>
      <c r="AC220" s="5"/>
      <c r="AD220" s="5"/>
      <c r="AE220" s="5"/>
      <c r="AF220" s="5"/>
    </row>
    <row r="221">
      <c r="A221" s="3" t="s">
        <v>259</v>
      </c>
      <c r="B221" s="2">
        <v>51.0</v>
      </c>
      <c r="C221" s="2">
        <v>0.0</v>
      </c>
      <c r="D221" s="2">
        <v>56717.0</v>
      </c>
      <c r="E221" s="2">
        <v>110.0</v>
      </c>
      <c r="F221" s="2">
        <v>0.0</v>
      </c>
      <c r="G221" s="2">
        <v>55468.0</v>
      </c>
      <c r="H221" s="2">
        <v>1173.0</v>
      </c>
      <c r="I221" s="4">
        <v>41.0</v>
      </c>
      <c r="J221" s="2">
        <v>0.0</v>
      </c>
      <c r="K221" s="4">
        <v>27.0</v>
      </c>
      <c r="L221" s="2">
        <v>0.0</v>
      </c>
      <c r="M221" s="2">
        <v>3.0</v>
      </c>
      <c r="N221" s="4">
        <v>48.0</v>
      </c>
      <c r="O221" s="2">
        <v>47.0</v>
      </c>
      <c r="P221" s="2">
        <v>1.0</v>
      </c>
      <c r="Q221" s="2">
        <v>0.0</v>
      </c>
      <c r="R221" s="2">
        <v>70.0</v>
      </c>
      <c r="S221" s="2">
        <v>1173.0</v>
      </c>
      <c r="T221" s="2">
        <v>53166.0</v>
      </c>
      <c r="U221" s="2">
        <v>2281.0</v>
      </c>
      <c r="V221" s="2"/>
      <c r="W221" s="2" t="s">
        <v>37</v>
      </c>
      <c r="X221" s="2" t="s">
        <v>37</v>
      </c>
      <c r="Y221" s="6" t="s">
        <v>188</v>
      </c>
      <c r="Z221" s="2" t="s">
        <v>37</v>
      </c>
      <c r="AA221" s="2" t="s">
        <v>37</v>
      </c>
      <c r="AB221" s="2" t="s">
        <v>37</v>
      </c>
      <c r="AC221" s="5"/>
      <c r="AD221" s="5"/>
      <c r="AE221" s="5"/>
      <c r="AF221" s="5"/>
    </row>
    <row r="222">
      <c r="A222" s="3" t="s">
        <v>260</v>
      </c>
      <c r="B222" s="2">
        <v>54.0</v>
      </c>
      <c r="C222" s="2">
        <v>0.0</v>
      </c>
      <c r="D222" s="2">
        <v>56771.0</v>
      </c>
      <c r="E222" s="2">
        <v>139.0</v>
      </c>
      <c r="F222" s="2">
        <v>0.0</v>
      </c>
      <c r="G222" s="2">
        <v>55607.0</v>
      </c>
      <c r="H222" s="2">
        <v>1084.0</v>
      </c>
      <c r="I222" s="4">
        <v>45.0</v>
      </c>
      <c r="J222" s="2">
        <v>0.0</v>
      </c>
      <c r="K222" s="4">
        <v>27.0</v>
      </c>
      <c r="L222" s="2">
        <v>0.0</v>
      </c>
      <c r="M222" s="2">
        <v>7.0</v>
      </c>
      <c r="N222" s="4">
        <v>47.0</v>
      </c>
      <c r="O222" s="2">
        <v>39.0</v>
      </c>
      <c r="P222" s="2">
        <v>8.0</v>
      </c>
      <c r="Q222" s="2">
        <v>0.0</v>
      </c>
      <c r="R222" s="2">
        <v>74.0</v>
      </c>
      <c r="S222" s="2">
        <v>1084.0</v>
      </c>
      <c r="T222" s="2">
        <v>53300.0</v>
      </c>
      <c r="U222" s="2">
        <v>2286.0</v>
      </c>
      <c r="V222" s="2"/>
      <c r="W222" s="2" t="s">
        <v>37</v>
      </c>
      <c r="X222" s="2" t="s">
        <v>37</v>
      </c>
      <c r="Y222" s="6" t="s">
        <v>188</v>
      </c>
      <c r="Z222" s="2" t="s">
        <v>37</v>
      </c>
      <c r="AA222" s="2" t="s">
        <v>37</v>
      </c>
      <c r="AB222" s="2" t="s">
        <v>37</v>
      </c>
      <c r="AC222" s="5"/>
      <c r="AD222" s="5"/>
      <c r="AE222" s="5"/>
      <c r="AF222" s="5"/>
    </row>
    <row r="223">
      <c r="A223" s="3" t="s">
        <v>261</v>
      </c>
      <c r="B223" s="2">
        <v>41.0</v>
      </c>
      <c r="C223" s="2">
        <v>0.0</v>
      </c>
      <c r="D223" s="2">
        <v>56812.0</v>
      </c>
      <c r="E223" s="2">
        <v>72.0</v>
      </c>
      <c r="F223" s="2">
        <v>0.0</v>
      </c>
      <c r="G223" s="2">
        <v>55679.0</v>
      </c>
      <c r="H223" s="2">
        <v>1049.0</v>
      </c>
      <c r="I223" s="4">
        <v>49.0</v>
      </c>
      <c r="J223" s="2">
        <v>0.0</v>
      </c>
      <c r="K223" s="4">
        <v>27.0</v>
      </c>
      <c r="L223" s="2">
        <v>0.0</v>
      </c>
      <c r="M223" s="2">
        <v>7.0</v>
      </c>
      <c r="N223" s="4">
        <v>34.0</v>
      </c>
      <c r="O223" s="2">
        <v>31.0</v>
      </c>
      <c r="P223" s="2">
        <v>3.0</v>
      </c>
      <c r="Q223" s="2">
        <v>0.0</v>
      </c>
      <c r="R223" s="2">
        <v>78.0</v>
      </c>
      <c r="S223" s="2">
        <v>1049.0</v>
      </c>
      <c r="T223" s="2">
        <v>53366.0</v>
      </c>
      <c r="U223" s="2">
        <v>2292.0</v>
      </c>
      <c r="V223" s="2"/>
      <c r="W223" s="2" t="s">
        <v>37</v>
      </c>
      <c r="X223" s="2" t="s">
        <v>37</v>
      </c>
      <c r="Y223" s="6" t="s">
        <v>188</v>
      </c>
      <c r="Z223" s="2" t="s">
        <v>37</v>
      </c>
      <c r="AA223" s="2" t="s">
        <v>37</v>
      </c>
      <c r="AB223" s="2" t="s">
        <v>37</v>
      </c>
      <c r="AC223" s="5"/>
      <c r="AD223" s="5"/>
      <c r="AE223" s="5"/>
      <c r="AF223" s="5"/>
    </row>
    <row r="224">
      <c r="A224" s="3" t="s">
        <v>262</v>
      </c>
      <c r="B224" s="2">
        <v>40.0</v>
      </c>
      <c r="C224" s="2">
        <v>0.0</v>
      </c>
      <c r="D224" s="2">
        <v>56852.0</v>
      </c>
      <c r="E224" s="2">
        <v>91.0</v>
      </c>
      <c r="F224" s="2">
        <v>0.0</v>
      </c>
      <c r="G224" s="2">
        <v>55770.0</v>
      </c>
      <c r="H224" s="2">
        <v>990.0</v>
      </c>
      <c r="I224" s="4">
        <v>57.0</v>
      </c>
      <c r="J224" s="2">
        <v>0.0</v>
      </c>
      <c r="K224" s="4">
        <v>27.0</v>
      </c>
      <c r="L224" s="2">
        <v>0.0</v>
      </c>
      <c r="M224" s="2">
        <v>7.0</v>
      </c>
      <c r="N224" s="4">
        <v>33.0</v>
      </c>
      <c r="O224" s="2">
        <v>32.0</v>
      </c>
      <c r="P224" s="2">
        <v>1.0</v>
      </c>
      <c r="Q224" s="2">
        <v>0.0</v>
      </c>
      <c r="R224" s="2">
        <v>86.0</v>
      </c>
      <c r="S224" s="2">
        <v>990.0</v>
      </c>
      <c r="T224" s="2">
        <v>53455.0</v>
      </c>
      <c r="U224" s="2">
        <v>2294.0</v>
      </c>
      <c r="V224" s="2"/>
      <c r="W224" s="2" t="s">
        <v>37</v>
      </c>
      <c r="X224" s="2" t="s">
        <v>37</v>
      </c>
      <c r="Y224" s="6" t="s">
        <v>188</v>
      </c>
      <c r="Z224" s="2" t="s">
        <v>37</v>
      </c>
      <c r="AA224" s="2" t="s">
        <v>37</v>
      </c>
      <c r="AB224" s="2" t="s">
        <v>37</v>
      </c>
      <c r="AC224" s="5"/>
      <c r="AD224" s="5"/>
      <c r="AE224" s="5"/>
      <c r="AF224" s="5"/>
    </row>
    <row r="225">
      <c r="A225" s="3" t="s">
        <v>263</v>
      </c>
      <c r="B225" s="2">
        <v>49.0</v>
      </c>
      <c r="C225" s="2">
        <v>41.0</v>
      </c>
      <c r="D225" s="2">
        <v>56860.0</v>
      </c>
      <c r="E225" s="2">
        <v>142.0</v>
      </c>
      <c r="F225" s="2">
        <v>0.0</v>
      </c>
      <c r="G225" s="2">
        <v>55912.0</v>
      </c>
      <c r="H225" s="2">
        <v>867.0</v>
      </c>
      <c r="I225" s="4">
        <v>46.0</v>
      </c>
      <c r="J225" s="2">
        <v>0.0</v>
      </c>
      <c r="K225" s="4">
        <v>27.0</v>
      </c>
      <c r="L225" s="2">
        <v>0.0</v>
      </c>
      <c r="M225" s="2">
        <v>3.0</v>
      </c>
      <c r="N225" s="4">
        <v>46.0</v>
      </c>
      <c r="O225" s="2">
        <v>43.0</v>
      </c>
      <c r="P225" s="2">
        <v>3.0</v>
      </c>
      <c r="Q225" s="2">
        <v>0.0</v>
      </c>
      <c r="R225" s="2">
        <v>75.0</v>
      </c>
      <c r="S225" s="2">
        <v>867.0</v>
      </c>
      <c r="T225" s="2">
        <v>53592.0</v>
      </c>
      <c r="U225" s="2">
        <v>2299.0</v>
      </c>
      <c r="V225" s="2"/>
      <c r="W225" s="2" t="s">
        <v>37</v>
      </c>
      <c r="X225" s="2" t="s">
        <v>37</v>
      </c>
      <c r="Y225" s="6" t="s">
        <v>188</v>
      </c>
      <c r="Z225" s="2" t="s">
        <v>37</v>
      </c>
      <c r="AA225" s="2" t="s">
        <v>37</v>
      </c>
      <c r="AB225" s="2" t="s">
        <v>37</v>
      </c>
      <c r="AC225" s="5"/>
      <c r="AD225" s="5"/>
      <c r="AE225" s="5"/>
      <c r="AF225" s="5"/>
    </row>
    <row r="226">
      <c r="A226" s="3" t="s">
        <v>264</v>
      </c>
      <c r="B226" s="2">
        <v>48.0</v>
      </c>
      <c r="C226" s="2">
        <v>0.0</v>
      </c>
      <c r="D226" s="2">
        <v>56908.0</v>
      </c>
      <c r="E226" s="2">
        <v>137.0</v>
      </c>
      <c r="F226" s="2">
        <v>0.0</v>
      </c>
      <c r="G226" s="2">
        <v>56049.0</v>
      </c>
      <c r="H226" s="2">
        <v>801.0</v>
      </c>
      <c r="I226" s="4">
        <v>23.0</v>
      </c>
      <c r="J226" s="2">
        <v>0.0</v>
      </c>
      <c r="K226" s="4">
        <v>27.0</v>
      </c>
      <c r="L226" s="2">
        <v>0.0</v>
      </c>
      <c r="M226" s="2">
        <v>5.0</v>
      </c>
      <c r="N226" s="4">
        <v>43.0</v>
      </c>
      <c r="O226" s="2">
        <v>41.0</v>
      </c>
      <c r="P226" s="2">
        <v>2.0</v>
      </c>
      <c r="Q226" s="2">
        <v>0.0</v>
      </c>
      <c r="R226" s="2">
        <v>52.0</v>
      </c>
      <c r="S226" s="2">
        <v>801.0</v>
      </c>
      <c r="T226" s="2">
        <v>53712.0</v>
      </c>
      <c r="U226" s="2">
        <v>2316.0</v>
      </c>
      <c r="V226" s="2"/>
      <c r="W226" s="2" t="s">
        <v>37</v>
      </c>
      <c r="X226" s="2" t="s">
        <v>37</v>
      </c>
      <c r="Y226" s="6" t="s">
        <v>188</v>
      </c>
      <c r="Z226" s="2" t="s">
        <v>37</v>
      </c>
      <c r="AA226" s="2" t="s">
        <v>37</v>
      </c>
      <c r="AB226" s="2" t="s">
        <v>37</v>
      </c>
      <c r="AC226" s="5"/>
      <c r="AD226" s="5"/>
      <c r="AE226" s="5"/>
      <c r="AF226" s="5"/>
    </row>
    <row r="227">
      <c r="A227" s="3" t="s">
        <v>265</v>
      </c>
      <c r="B227" s="2">
        <v>40.0</v>
      </c>
      <c r="C227" s="2">
        <v>0.0</v>
      </c>
      <c r="D227" s="2">
        <v>56948.0</v>
      </c>
      <c r="E227" s="2">
        <v>146.0</v>
      </c>
      <c r="F227" s="2">
        <v>0.0</v>
      </c>
      <c r="G227" s="2">
        <v>56195.0</v>
      </c>
      <c r="H227" s="2">
        <v>696.0</v>
      </c>
      <c r="I227" s="4">
        <v>22.0</v>
      </c>
      <c r="J227" s="2">
        <v>0.0</v>
      </c>
      <c r="K227" s="4">
        <v>27.0</v>
      </c>
      <c r="L227" s="2">
        <v>0.0</v>
      </c>
      <c r="M227" s="2">
        <v>3.0</v>
      </c>
      <c r="N227" s="4">
        <v>37.0</v>
      </c>
      <c r="O227" s="2">
        <v>37.0</v>
      </c>
      <c r="P227" s="2">
        <v>0.0</v>
      </c>
      <c r="Q227" s="2">
        <v>0.0</v>
      </c>
      <c r="R227" s="2">
        <v>51.0</v>
      </c>
      <c r="S227" s="2">
        <v>696.0</v>
      </c>
      <c r="T227" s="2">
        <v>53852.0</v>
      </c>
      <c r="U227" s="2">
        <v>2322.0</v>
      </c>
      <c r="V227" s="2"/>
      <c r="W227" s="2" t="s">
        <v>37</v>
      </c>
      <c r="X227" s="2" t="s">
        <v>37</v>
      </c>
      <c r="Y227" s="6" t="s">
        <v>188</v>
      </c>
      <c r="Z227" s="2" t="s">
        <v>37</v>
      </c>
      <c r="AA227" s="2" t="s">
        <v>37</v>
      </c>
      <c r="AB227" s="2" t="s">
        <v>37</v>
      </c>
      <c r="AC227" s="5"/>
      <c r="AD227" s="5"/>
      <c r="AE227" s="5"/>
      <c r="AF227" s="5"/>
    </row>
    <row r="228">
      <c r="A228" s="3" t="s">
        <v>266</v>
      </c>
      <c r="B228" s="2">
        <v>34.0</v>
      </c>
      <c r="C228" s="2">
        <v>0.0</v>
      </c>
      <c r="D228" s="2">
        <v>56982.0</v>
      </c>
      <c r="E228" s="2">
        <v>93.0</v>
      </c>
      <c r="F228" s="2">
        <v>0.0</v>
      </c>
      <c r="G228" s="2">
        <v>56288.0</v>
      </c>
      <c r="H228" s="2">
        <v>638.0</v>
      </c>
      <c r="I228" s="4">
        <v>21.0</v>
      </c>
      <c r="J228" s="2">
        <v>0.0</v>
      </c>
      <c r="K228" s="4">
        <v>27.0</v>
      </c>
      <c r="L228" s="2">
        <v>0.0</v>
      </c>
      <c r="M228" s="2">
        <v>2.0</v>
      </c>
      <c r="N228" s="4">
        <v>32.0</v>
      </c>
      <c r="O228" s="2">
        <v>29.0</v>
      </c>
      <c r="P228" s="2">
        <v>3.0</v>
      </c>
      <c r="Q228" s="2">
        <v>0.0</v>
      </c>
      <c r="R228" s="2">
        <v>50.0</v>
      </c>
      <c r="S228" s="2">
        <v>638.0</v>
      </c>
      <c r="T228" s="2">
        <v>53942.0</v>
      </c>
      <c r="U228" s="2">
        <v>2325.0</v>
      </c>
      <c r="V228" s="2"/>
      <c r="W228" s="2" t="s">
        <v>37</v>
      </c>
      <c r="X228" s="2" t="s">
        <v>37</v>
      </c>
      <c r="Y228" s="6" t="s">
        <v>188</v>
      </c>
      <c r="Z228" s="2" t="s">
        <v>37</v>
      </c>
      <c r="AA228" s="2" t="s">
        <v>37</v>
      </c>
      <c r="AB228" s="2" t="s">
        <v>37</v>
      </c>
      <c r="AC228" s="5"/>
      <c r="AD228" s="5"/>
      <c r="AE228" s="5"/>
      <c r="AF228" s="5"/>
    </row>
    <row r="229">
      <c r="A229" s="3" t="s">
        <v>267</v>
      </c>
      <c r="B229" s="2">
        <v>40.0</v>
      </c>
      <c r="C229" s="2">
        <v>0.0</v>
      </c>
      <c r="D229" s="2">
        <v>57022.0</v>
      </c>
      <c r="E229" s="2">
        <v>66.0</v>
      </c>
      <c r="F229" s="2">
        <v>0.0</v>
      </c>
      <c r="G229" s="2">
        <v>56354.0</v>
      </c>
      <c r="H229" s="2">
        <v>611.0</v>
      </c>
      <c r="I229" s="4">
        <v>22.0</v>
      </c>
      <c r="J229" s="2">
        <v>0.0</v>
      </c>
      <c r="K229" s="4">
        <v>27.0</v>
      </c>
      <c r="L229" s="2">
        <v>0.0</v>
      </c>
      <c r="M229" s="2">
        <v>13.0</v>
      </c>
      <c r="N229" s="4">
        <v>27.0</v>
      </c>
      <c r="O229" s="2">
        <v>23.0</v>
      </c>
      <c r="P229" s="2">
        <v>4.0</v>
      </c>
      <c r="Q229" s="2">
        <v>0.0</v>
      </c>
      <c r="R229" s="2">
        <v>51.0</v>
      </c>
      <c r="S229" s="2">
        <v>611.0</v>
      </c>
      <c r="T229" s="2">
        <v>53998.0</v>
      </c>
      <c r="U229" s="2">
        <v>2335.0</v>
      </c>
      <c r="V229" s="2"/>
      <c r="W229" s="2" t="s">
        <v>37</v>
      </c>
      <c r="X229" s="2" t="s">
        <v>37</v>
      </c>
      <c r="Y229" s="6" t="s">
        <v>188</v>
      </c>
      <c r="Z229" s="2" t="s">
        <v>37</v>
      </c>
      <c r="AA229" s="2" t="s">
        <v>37</v>
      </c>
      <c r="AB229" s="2" t="s">
        <v>37</v>
      </c>
      <c r="AC229" s="5"/>
      <c r="AD229" s="5"/>
      <c r="AE229" s="5"/>
      <c r="AF229" s="5"/>
    </row>
    <row r="230">
      <c r="A230" s="3" t="s">
        <v>268</v>
      </c>
      <c r="B230" s="2">
        <v>22.0</v>
      </c>
      <c r="C230" s="2">
        <v>0.0</v>
      </c>
      <c r="D230" s="2">
        <v>57044.0</v>
      </c>
      <c r="E230" s="2">
        <v>75.0</v>
      </c>
      <c r="F230" s="2">
        <v>0.0</v>
      </c>
      <c r="G230" s="2">
        <v>56429.0</v>
      </c>
      <c r="H230" s="2">
        <v>558.0</v>
      </c>
      <c r="I230" s="4">
        <v>22.0</v>
      </c>
      <c r="J230" s="2">
        <v>0.0</v>
      </c>
      <c r="K230" s="4">
        <v>27.0</v>
      </c>
      <c r="L230" s="2">
        <v>0.0</v>
      </c>
      <c r="M230" s="2">
        <v>3.0</v>
      </c>
      <c r="N230" s="4">
        <v>19.0</v>
      </c>
      <c r="O230" s="2">
        <v>18.0</v>
      </c>
      <c r="P230" s="2">
        <v>1.0</v>
      </c>
      <c r="Q230" s="2">
        <v>0.0</v>
      </c>
      <c r="R230" s="2">
        <v>51.0</v>
      </c>
      <c r="S230" s="2">
        <v>558.0</v>
      </c>
      <c r="T230" s="2">
        <v>54068.0</v>
      </c>
      <c r="U230" s="2">
        <v>2340.0</v>
      </c>
      <c r="V230" s="2"/>
      <c r="W230" s="2" t="s">
        <v>37</v>
      </c>
      <c r="X230" s="2" t="s">
        <v>37</v>
      </c>
      <c r="Y230" s="6" t="s">
        <v>188</v>
      </c>
      <c r="Z230" s="2" t="s">
        <v>37</v>
      </c>
      <c r="AA230" s="2" t="s">
        <v>37</v>
      </c>
      <c r="AB230" s="2" t="s">
        <v>37</v>
      </c>
      <c r="AC230" s="5"/>
      <c r="AD230" s="5"/>
      <c r="AE230" s="5"/>
      <c r="AF230" s="5"/>
    </row>
    <row r="231">
      <c r="A231" s="3" t="s">
        <v>269</v>
      </c>
      <c r="B231" s="2">
        <v>47.0</v>
      </c>
      <c r="C231" s="2">
        <v>0.0</v>
      </c>
      <c r="D231" s="2">
        <v>57091.0</v>
      </c>
      <c r="E231" s="2">
        <v>53.0</v>
      </c>
      <c r="F231" s="2">
        <v>0.0</v>
      </c>
      <c r="G231" s="2">
        <v>56482.0</v>
      </c>
      <c r="H231" s="2">
        <v>555.0</v>
      </c>
      <c r="I231" s="4">
        <v>19.0</v>
      </c>
      <c r="J231" s="2">
        <v>0.0</v>
      </c>
      <c r="K231" s="4">
        <v>27.0</v>
      </c>
      <c r="L231" s="2">
        <v>0.0</v>
      </c>
      <c r="M231" s="2">
        <v>1.0</v>
      </c>
      <c r="N231" s="4">
        <v>46.0</v>
      </c>
      <c r="O231" s="2">
        <v>46.0</v>
      </c>
      <c r="P231" s="2">
        <v>0.0</v>
      </c>
      <c r="Q231" s="2">
        <v>0.0</v>
      </c>
      <c r="R231" s="2">
        <v>48.0</v>
      </c>
      <c r="S231" s="2">
        <v>555.0</v>
      </c>
      <c r="T231" s="2">
        <v>54117.0</v>
      </c>
      <c r="U231" s="2">
        <v>2344.0</v>
      </c>
      <c r="V231" s="2"/>
      <c r="W231" s="2" t="s">
        <v>37</v>
      </c>
      <c r="X231" s="2" t="s">
        <v>37</v>
      </c>
      <c r="Y231" s="6" t="s">
        <v>188</v>
      </c>
      <c r="Z231" s="2" t="s">
        <v>37</v>
      </c>
      <c r="AA231" s="2" t="s">
        <v>37</v>
      </c>
      <c r="AB231" s="2" t="s">
        <v>37</v>
      </c>
      <c r="AC231" s="5"/>
      <c r="AD231" s="5"/>
      <c r="AE231" s="5"/>
      <c r="AF231" s="5"/>
    </row>
    <row r="232">
      <c r="A232" s="3" t="s">
        <v>270</v>
      </c>
      <c r="B232" s="2">
        <v>75.0</v>
      </c>
      <c r="C232" s="2">
        <v>0.0</v>
      </c>
      <c r="D232" s="2">
        <v>57166.0</v>
      </c>
      <c r="E232" s="2">
        <v>31.0</v>
      </c>
      <c r="F232" s="2">
        <v>0.0</v>
      </c>
      <c r="G232" s="2">
        <v>56513.0</v>
      </c>
      <c r="H232" s="2">
        <v>613.0</v>
      </c>
      <c r="I232" s="4">
        <v>5.0</v>
      </c>
      <c r="J232" s="2">
        <v>0.0</v>
      </c>
      <c r="K232" s="4">
        <v>27.0</v>
      </c>
      <c r="L232" s="2">
        <v>0.0</v>
      </c>
      <c r="M232" s="2">
        <v>14.0</v>
      </c>
      <c r="N232" s="4">
        <v>61.0</v>
      </c>
      <c r="O232" s="2">
        <v>60.0</v>
      </c>
      <c r="P232" s="2">
        <v>1.0</v>
      </c>
      <c r="Q232" s="2">
        <v>0.0</v>
      </c>
      <c r="R232" s="2">
        <v>34.0</v>
      </c>
      <c r="S232" s="2">
        <v>613.0</v>
      </c>
      <c r="T232" s="2">
        <v>54136.0</v>
      </c>
      <c r="U232" s="2">
        <v>2356.0</v>
      </c>
      <c r="V232" s="2"/>
      <c r="W232" s="2" t="s">
        <v>37</v>
      </c>
      <c r="X232" s="2" t="s">
        <v>37</v>
      </c>
      <c r="Y232" s="6" t="s">
        <v>188</v>
      </c>
      <c r="Z232" s="2" t="s">
        <v>37</v>
      </c>
      <c r="AA232" s="2" t="s">
        <v>37</v>
      </c>
      <c r="AB232" s="2" t="s">
        <v>37</v>
      </c>
      <c r="AC232" s="5"/>
      <c r="AD232" s="5"/>
      <c r="AE232" s="5"/>
      <c r="AF232" s="5"/>
    </row>
    <row r="233">
      <c r="A233" s="3" t="s">
        <v>271</v>
      </c>
      <c r="B233" s="2">
        <v>63.0</v>
      </c>
      <c r="C233" s="2">
        <v>0.0</v>
      </c>
      <c r="D233" s="2">
        <v>57229.0</v>
      </c>
      <c r="E233" s="2">
        <v>66.0</v>
      </c>
      <c r="F233" s="2">
        <v>0.0</v>
      </c>
      <c r="G233" s="2">
        <v>56579.0</v>
      </c>
      <c r="H233" s="2">
        <v>597.0</v>
      </c>
      <c r="I233" s="4">
        <v>18.0</v>
      </c>
      <c r="J233" s="2">
        <v>0.0</v>
      </c>
      <c r="K233" s="4">
        <v>27.0</v>
      </c>
      <c r="L233" s="2">
        <v>0.0</v>
      </c>
      <c r="M233" s="2">
        <v>6.0</v>
      </c>
      <c r="N233" s="4">
        <v>57.0</v>
      </c>
      <c r="O233" s="2">
        <v>55.0</v>
      </c>
      <c r="P233" s="2">
        <v>2.0</v>
      </c>
      <c r="Q233" s="2">
        <v>0.0</v>
      </c>
      <c r="R233" s="2">
        <v>47.0</v>
      </c>
      <c r="S233" s="2">
        <v>597.0</v>
      </c>
      <c r="T233" s="2">
        <v>54200.0</v>
      </c>
      <c r="U233" s="2">
        <v>2358.0</v>
      </c>
      <c r="V233" s="2"/>
      <c r="W233" s="2" t="s">
        <v>37</v>
      </c>
      <c r="X233" s="2" t="s">
        <v>37</v>
      </c>
      <c r="Y233" s="6" t="s">
        <v>188</v>
      </c>
      <c r="Z233" s="2" t="s">
        <v>37</v>
      </c>
      <c r="AA233" s="2" t="s">
        <v>37</v>
      </c>
      <c r="AB233" s="2" t="s">
        <v>37</v>
      </c>
      <c r="AC233" s="5"/>
      <c r="AD233" s="5"/>
      <c r="AE233" s="5"/>
      <c r="AF233" s="5"/>
    </row>
    <row r="234">
      <c r="A234" s="3" t="s">
        <v>272</v>
      </c>
      <c r="B234" s="2">
        <v>86.0</v>
      </c>
      <c r="C234" s="2">
        <v>0.0</v>
      </c>
      <c r="D234" s="2">
        <v>57315.0</v>
      </c>
      <c r="E234" s="2">
        <v>49.0</v>
      </c>
      <c r="F234" s="2">
        <v>0.0</v>
      </c>
      <c r="G234" s="2">
        <v>56628.0</v>
      </c>
      <c r="H234" s="2">
        <v>632.0</v>
      </c>
      <c r="I234" s="4">
        <v>20.0</v>
      </c>
      <c r="J234" s="2">
        <v>0.0</v>
      </c>
      <c r="K234" s="4">
        <v>27.0</v>
      </c>
      <c r="L234" s="2">
        <v>0.0</v>
      </c>
      <c r="M234" s="2">
        <v>13.0</v>
      </c>
      <c r="N234" s="4">
        <v>73.0</v>
      </c>
      <c r="O234" s="2">
        <v>73.0</v>
      </c>
      <c r="P234" s="2">
        <v>0.0</v>
      </c>
      <c r="Q234" s="2">
        <v>0.0</v>
      </c>
      <c r="R234" s="2">
        <v>49.0</v>
      </c>
      <c r="S234" s="2">
        <v>632.0</v>
      </c>
      <c r="T234" s="2">
        <v>54243.0</v>
      </c>
      <c r="U234" s="2">
        <v>2364.0</v>
      </c>
      <c r="V234" s="2"/>
      <c r="W234" s="2" t="s">
        <v>37</v>
      </c>
      <c r="X234" s="2" t="s">
        <v>37</v>
      </c>
      <c r="Y234" s="6" t="s">
        <v>188</v>
      </c>
      <c r="Z234" s="2" t="s">
        <v>37</v>
      </c>
      <c r="AA234" s="2" t="s">
        <v>37</v>
      </c>
      <c r="AB234" s="2" t="s">
        <v>37</v>
      </c>
      <c r="AC234" s="5"/>
      <c r="AD234" s="5"/>
      <c r="AE234" s="5"/>
      <c r="AF234" s="5"/>
    </row>
    <row r="235">
      <c r="A235" s="3" t="s">
        <v>273</v>
      </c>
      <c r="B235" s="2">
        <v>42.0</v>
      </c>
      <c r="C235" s="2">
        <v>0.0</v>
      </c>
      <c r="D235" s="2">
        <v>57357.0</v>
      </c>
      <c r="E235" s="2">
        <v>92.0</v>
      </c>
      <c r="F235" s="2">
        <v>0.0</v>
      </c>
      <c r="G235" s="2">
        <v>56720.0</v>
      </c>
      <c r="H235" s="2">
        <v>577.0</v>
      </c>
      <c r="I235" s="4">
        <v>25.0</v>
      </c>
      <c r="J235" s="2">
        <v>0.0</v>
      </c>
      <c r="K235" s="4">
        <v>27.0</v>
      </c>
      <c r="L235" s="2">
        <v>0.0</v>
      </c>
      <c r="M235" s="2">
        <v>10.0</v>
      </c>
      <c r="N235" s="4">
        <v>32.0</v>
      </c>
      <c r="O235" s="2">
        <v>28.0</v>
      </c>
      <c r="P235" s="2">
        <v>4.0</v>
      </c>
      <c r="Q235" s="2">
        <v>0.0</v>
      </c>
      <c r="R235" s="2">
        <v>54.0</v>
      </c>
      <c r="S235" s="2">
        <v>577.0</v>
      </c>
      <c r="T235" s="2">
        <v>54328.0</v>
      </c>
      <c r="U235" s="2">
        <v>2371.0</v>
      </c>
      <c r="V235" s="2"/>
      <c r="W235" s="2" t="s">
        <v>37</v>
      </c>
      <c r="X235" s="2" t="s">
        <v>37</v>
      </c>
      <c r="Y235" s="6" t="s">
        <v>188</v>
      </c>
      <c r="Z235" s="2" t="s">
        <v>37</v>
      </c>
      <c r="AA235" s="2" t="s">
        <v>37</v>
      </c>
      <c r="AB235" s="2" t="s">
        <v>37</v>
      </c>
      <c r="AC235" s="5"/>
      <c r="AD235" s="5"/>
      <c r="AE235" s="5"/>
      <c r="AF235" s="5"/>
    </row>
    <row r="236">
      <c r="A236" s="3" t="s">
        <v>274</v>
      </c>
      <c r="B236" s="2">
        <v>49.0</v>
      </c>
      <c r="C236" s="2">
        <v>0.0</v>
      </c>
      <c r="D236" s="2">
        <v>57406.0</v>
      </c>
      <c r="E236" s="2">
        <v>65.0</v>
      </c>
      <c r="F236" s="2">
        <v>0.0</v>
      </c>
      <c r="G236" s="2">
        <v>56785.0</v>
      </c>
      <c r="H236" s="2">
        <v>555.0</v>
      </c>
      <c r="I236" s="4">
        <v>31.0</v>
      </c>
      <c r="J236" s="2">
        <v>0.0</v>
      </c>
      <c r="K236" s="4">
        <v>27.0</v>
      </c>
      <c r="L236" s="2">
        <v>0.0</v>
      </c>
      <c r="M236" s="2">
        <v>8.0</v>
      </c>
      <c r="N236" s="4">
        <v>41.0</v>
      </c>
      <c r="O236" s="2">
        <v>40.0</v>
      </c>
      <c r="P236" s="2">
        <v>1.0</v>
      </c>
      <c r="Q236" s="2">
        <v>0.0</v>
      </c>
      <c r="R236" s="2">
        <v>60.0</v>
      </c>
      <c r="S236" s="2">
        <v>555.0</v>
      </c>
      <c r="T236" s="2">
        <v>54387.0</v>
      </c>
      <c r="U236" s="2">
        <v>2377.0</v>
      </c>
      <c r="V236" s="2"/>
      <c r="W236" s="2" t="s">
        <v>37</v>
      </c>
      <c r="X236" s="2" t="s">
        <v>37</v>
      </c>
      <c r="Y236" s="6" t="s">
        <v>188</v>
      </c>
      <c r="Z236" s="2" t="s">
        <v>37</v>
      </c>
      <c r="AA236" s="2" t="s">
        <v>37</v>
      </c>
      <c r="AB236" s="2" t="s">
        <v>37</v>
      </c>
      <c r="AC236" s="5"/>
      <c r="AD236" s="5"/>
      <c r="AE236" s="5"/>
      <c r="AF236" s="5"/>
    </row>
    <row r="237">
      <c r="A237" s="3" t="s">
        <v>275</v>
      </c>
      <c r="B237" s="2">
        <v>48.0</v>
      </c>
      <c r="C237" s="2">
        <v>0.0</v>
      </c>
      <c r="D237" s="2">
        <v>57454.0</v>
      </c>
      <c r="E237" s="2">
        <v>38.0</v>
      </c>
      <c r="F237" s="2">
        <v>0.0</v>
      </c>
      <c r="G237" s="2">
        <v>56823.0</v>
      </c>
      <c r="H237" s="2">
        <v>572.0</v>
      </c>
      <c r="I237" s="4">
        <v>24.0</v>
      </c>
      <c r="J237" s="2">
        <v>0.0</v>
      </c>
      <c r="K237" s="4">
        <v>27.0</v>
      </c>
      <c r="L237" s="2">
        <v>0.0</v>
      </c>
      <c r="M237" s="2">
        <v>5.0</v>
      </c>
      <c r="N237" s="4">
        <v>43.0</v>
      </c>
      <c r="O237" s="2">
        <v>43.0</v>
      </c>
      <c r="P237" s="2">
        <v>0.0</v>
      </c>
      <c r="Q237" s="2">
        <v>0.0</v>
      </c>
      <c r="R237" s="2">
        <v>53.0</v>
      </c>
      <c r="S237" s="2">
        <v>572.0</v>
      </c>
      <c r="T237" s="2">
        <v>54415.0</v>
      </c>
      <c r="U237" s="2">
        <v>2387.0</v>
      </c>
      <c r="V237" s="2"/>
      <c r="W237" s="2" t="s">
        <v>37</v>
      </c>
      <c r="X237" s="2" t="s">
        <v>37</v>
      </c>
      <c r="Y237" s="6" t="s">
        <v>188</v>
      </c>
      <c r="Z237" s="2" t="s">
        <v>37</v>
      </c>
      <c r="AA237" s="2" t="s">
        <v>37</v>
      </c>
      <c r="AB237" s="2" t="s">
        <v>37</v>
      </c>
      <c r="AC237" s="5"/>
      <c r="AD237" s="5"/>
      <c r="AE237" s="5"/>
      <c r="AF237" s="5"/>
    </row>
    <row r="238">
      <c r="A238" s="3" t="s">
        <v>276</v>
      </c>
      <c r="B238" s="2">
        <v>34.0</v>
      </c>
      <c r="C238" s="2">
        <v>0.0</v>
      </c>
      <c r="D238" s="2">
        <v>57488.0</v>
      </c>
      <c r="E238" s="2">
        <v>82.0</v>
      </c>
      <c r="F238" s="2">
        <v>0.0</v>
      </c>
      <c r="G238" s="2">
        <v>56905.0</v>
      </c>
      <c r="H238" s="2">
        <v>526.0</v>
      </c>
      <c r="I238" s="4">
        <v>22.0</v>
      </c>
      <c r="J238" s="2">
        <v>0.0</v>
      </c>
      <c r="K238" s="4">
        <v>27.0</v>
      </c>
      <c r="L238" s="2">
        <v>0.0</v>
      </c>
      <c r="M238" s="2">
        <v>6.0</v>
      </c>
      <c r="N238" s="4">
        <v>28.0</v>
      </c>
      <c r="O238" s="2">
        <v>28.0</v>
      </c>
      <c r="P238" s="2">
        <v>0.0</v>
      </c>
      <c r="Q238" s="2">
        <v>0.0</v>
      </c>
      <c r="R238" s="2">
        <v>51.0</v>
      </c>
      <c r="S238" s="2">
        <v>526.0</v>
      </c>
      <c r="T238" s="2">
        <v>54495.0</v>
      </c>
      <c r="U238" s="2">
        <v>2389.0</v>
      </c>
      <c r="V238" s="2"/>
      <c r="W238" s="2" t="s">
        <v>37</v>
      </c>
      <c r="X238" s="2" t="s">
        <v>37</v>
      </c>
      <c r="Y238" s="6" t="s">
        <v>188</v>
      </c>
      <c r="Z238" s="2" t="s">
        <v>37</v>
      </c>
      <c r="AA238" s="2" t="s">
        <v>37</v>
      </c>
      <c r="AB238" s="2" t="s">
        <v>37</v>
      </c>
      <c r="AC238" s="5"/>
      <c r="AD238" s="5"/>
      <c r="AE238" s="5"/>
      <c r="AF238" s="5"/>
    </row>
    <row r="239">
      <c r="A239" s="3" t="s">
        <v>277</v>
      </c>
      <c r="B239" s="2">
        <v>27.0</v>
      </c>
      <c r="C239" s="2">
        <v>1.0</v>
      </c>
      <c r="D239" s="2">
        <v>57514.0</v>
      </c>
      <c r="E239" s="2">
        <v>71.0</v>
      </c>
      <c r="F239" s="2">
        <v>0.0</v>
      </c>
      <c r="G239" s="2">
        <v>56976.0</v>
      </c>
      <c r="H239" s="2">
        <v>490.0</v>
      </c>
      <c r="I239" s="4">
        <v>13.0</v>
      </c>
      <c r="J239" s="2">
        <v>0.0</v>
      </c>
      <c r="K239" s="4">
        <v>27.0</v>
      </c>
      <c r="L239" s="2">
        <v>0.0</v>
      </c>
      <c r="M239" s="2">
        <v>2.0</v>
      </c>
      <c r="N239" s="4">
        <v>25.0</v>
      </c>
      <c r="O239" s="2">
        <v>23.0</v>
      </c>
      <c r="P239" s="2">
        <v>2.0</v>
      </c>
      <c r="Q239" s="2">
        <v>0.0</v>
      </c>
      <c r="R239" s="2">
        <v>42.0</v>
      </c>
      <c r="S239" s="2">
        <v>490.0</v>
      </c>
      <c r="T239" s="2">
        <v>54556.0</v>
      </c>
      <c r="U239" s="2">
        <v>2399.0</v>
      </c>
      <c r="V239" s="2"/>
      <c r="W239" s="2" t="s">
        <v>37</v>
      </c>
      <c r="X239" s="2" t="s">
        <v>37</v>
      </c>
      <c r="Y239" s="6" t="s">
        <v>188</v>
      </c>
      <c r="Z239" s="2" t="s">
        <v>37</v>
      </c>
      <c r="AA239" s="2" t="s">
        <v>37</v>
      </c>
      <c r="AB239" s="2" t="s">
        <v>37</v>
      </c>
      <c r="AC239" s="5"/>
      <c r="AD239" s="5"/>
      <c r="AE239" s="5"/>
      <c r="AF239" s="5"/>
    </row>
    <row r="240">
      <c r="A240" s="3" t="s">
        <v>278</v>
      </c>
      <c r="B240" s="2">
        <v>18.0</v>
      </c>
      <c r="C240" s="2">
        <v>0.0</v>
      </c>
      <c r="D240" s="2">
        <v>57532.0</v>
      </c>
      <c r="E240" s="2">
        <v>84.0</v>
      </c>
      <c r="F240" s="2">
        <v>0.0</v>
      </c>
      <c r="G240" s="2">
        <v>57060.0</v>
      </c>
      <c r="H240" s="2">
        <v>423.0</v>
      </c>
      <c r="I240" s="4">
        <v>14.0</v>
      </c>
      <c r="J240" s="2">
        <v>0.0</v>
      </c>
      <c r="K240" s="4">
        <v>27.0</v>
      </c>
      <c r="L240" s="2">
        <v>0.0</v>
      </c>
      <c r="M240" s="2">
        <v>2.0</v>
      </c>
      <c r="N240" s="4">
        <v>16.0</v>
      </c>
      <c r="O240" s="2">
        <v>15.0</v>
      </c>
      <c r="P240" s="2">
        <v>1.0</v>
      </c>
      <c r="Q240" s="2">
        <v>0.0</v>
      </c>
      <c r="R240" s="2">
        <v>43.0</v>
      </c>
      <c r="S240" s="2">
        <v>423.0</v>
      </c>
      <c r="T240" s="2">
        <v>54634.0</v>
      </c>
      <c r="U240" s="2">
        <v>2405.0</v>
      </c>
      <c r="V240" s="2"/>
      <c r="W240" s="2" t="s">
        <v>37</v>
      </c>
      <c r="X240" s="2" t="s">
        <v>37</v>
      </c>
      <c r="Y240" s="6" t="s">
        <v>188</v>
      </c>
      <c r="Z240" s="2" t="s">
        <v>37</v>
      </c>
      <c r="AA240" s="2" t="s">
        <v>37</v>
      </c>
      <c r="AB240" s="2" t="s">
        <v>37</v>
      </c>
      <c r="AC240" s="5"/>
      <c r="AD240" s="5"/>
      <c r="AE240" s="5"/>
      <c r="AF240" s="5"/>
    </row>
    <row r="241">
      <c r="A241" s="3" t="s">
        <v>279</v>
      </c>
      <c r="B241" s="2">
        <v>11.0</v>
      </c>
      <c r="C241" s="2">
        <v>0.0</v>
      </c>
      <c r="D241" s="2">
        <v>57543.0</v>
      </c>
      <c r="E241" s="2">
        <v>32.0</v>
      </c>
      <c r="F241" s="2">
        <v>0.0</v>
      </c>
      <c r="G241" s="2">
        <v>57092.0</v>
      </c>
      <c r="H241" s="2">
        <v>407.0</v>
      </c>
      <c r="I241" s="4">
        <v>9.0</v>
      </c>
      <c r="J241" s="2">
        <v>0.0</v>
      </c>
      <c r="K241" s="4">
        <v>27.0</v>
      </c>
      <c r="L241" s="2">
        <v>0.0</v>
      </c>
      <c r="M241" s="2">
        <v>1.0</v>
      </c>
      <c r="N241" s="4">
        <v>10.0</v>
      </c>
      <c r="O241" s="2">
        <v>9.0</v>
      </c>
      <c r="P241" s="2">
        <v>0.0</v>
      </c>
      <c r="Q241" s="2">
        <v>0.0</v>
      </c>
      <c r="R241" s="2">
        <v>38.0</v>
      </c>
      <c r="S241" s="2">
        <v>407.0</v>
      </c>
      <c r="T241" s="2">
        <v>54658.0</v>
      </c>
      <c r="U241" s="2">
        <v>2413.0</v>
      </c>
      <c r="V241" s="2"/>
      <c r="W241" s="2" t="s">
        <v>37</v>
      </c>
      <c r="X241" s="2" t="s">
        <v>37</v>
      </c>
      <c r="Y241" s="6" t="s">
        <v>188</v>
      </c>
      <c r="Z241" s="2" t="s">
        <v>37</v>
      </c>
      <c r="AA241" s="2" t="s">
        <v>37</v>
      </c>
      <c r="AB241" s="2" t="s">
        <v>37</v>
      </c>
      <c r="AC241" s="5"/>
      <c r="AD241" s="5"/>
      <c r="AE241" s="5"/>
      <c r="AF241" s="5"/>
    </row>
    <row r="242">
      <c r="A242" s="3" t="s">
        <v>280</v>
      </c>
      <c r="B242" s="2">
        <v>15.0</v>
      </c>
      <c r="C242" s="2">
        <v>0.0</v>
      </c>
      <c r="D242" s="2">
        <v>57558.0</v>
      </c>
      <c r="E242" s="2">
        <v>71.0</v>
      </c>
      <c r="F242" s="2">
        <v>0.0</v>
      </c>
      <c r="G242" s="2">
        <v>57163.0</v>
      </c>
      <c r="H242" s="2">
        <v>362.0</v>
      </c>
      <c r="I242" s="4">
        <v>-2.0</v>
      </c>
      <c r="J242" s="2">
        <v>0.0</v>
      </c>
      <c r="K242" s="4">
        <v>27.0</v>
      </c>
      <c r="L242" s="2">
        <v>0.0</v>
      </c>
      <c r="M242" s="2">
        <v>5.0</v>
      </c>
      <c r="N242" s="4">
        <v>10.0</v>
      </c>
      <c r="O242" s="2">
        <v>9.0</v>
      </c>
      <c r="P242" s="2">
        <v>1.0</v>
      </c>
      <c r="Q242" s="2">
        <v>0.0</v>
      </c>
      <c r="R242" s="2">
        <v>27.0</v>
      </c>
      <c r="S242" s="2">
        <v>362.0</v>
      </c>
      <c r="T242" s="2">
        <v>54720.0</v>
      </c>
      <c r="U242" s="2">
        <v>2422.0</v>
      </c>
      <c r="V242" s="2"/>
      <c r="W242" s="2" t="s">
        <v>37</v>
      </c>
      <c r="X242" s="2" t="s">
        <v>37</v>
      </c>
      <c r="Y242" s="6" t="s">
        <v>188</v>
      </c>
      <c r="Z242" s="2" t="s">
        <v>37</v>
      </c>
      <c r="AA242" s="2" t="s">
        <v>37</v>
      </c>
      <c r="AB242" s="2" t="s">
        <v>37</v>
      </c>
      <c r="AC242" s="5"/>
      <c r="AD242" s="5"/>
      <c r="AE242" s="5"/>
      <c r="AF242" s="5"/>
    </row>
    <row r="243">
      <c r="A243" s="3" t="s">
        <v>281</v>
      </c>
      <c r="B243" s="2">
        <v>18.0</v>
      </c>
      <c r="C243" s="2">
        <v>0.0</v>
      </c>
      <c r="D243" s="2">
        <v>57576.0</v>
      </c>
      <c r="E243" s="2">
        <v>39.0</v>
      </c>
      <c r="F243" s="2">
        <v>0.0</v>
      </c>
      <c r="G243" s="2">
        <v>57202.0</v>
      </c>
      <c r="H243" s="2">
        <v>338.0</v>
      </c>
      <c r="I243" s="4">
        <v>1.0</v>
      </c>
      <c r="J243" s="2">
        <v>0.0</v>
      </c>
      <c r="K243" s="4">
        <v>27.0</v>
      </c>
      <c r="L243" s="2">
        <v>0.0</v>
      </c>
      <c r="M243" s="2">
        <v>4.0</v>
      </c>
      <c r="N243" s="4">
        <v>14.0</v>
      </c>
      <c r="O243" s="2">
        <v>13.0</v>
      </c>
      <c r="P243" s="2">
        <v>1.0</v>
      </c>
      <c r="Q243" s="2">
        <v>0.0</v>
      </c>
      <c r="R243" s="2">
        <v>30.0</v>
      </c>
      <c r="S243" s="2">
        <v>338.0</v>
      </c>
      <c r="T243" s="2">
        <v>54756.0</v>
      </c>
      <c r="U243" s="2">
        <v>2425.0</v>
      </c>
      <c r="V243" s="2"/>
      <c r="W243" s="2" t="s">
        <v>37</v>
      </c>
      <c r="X243" s="2" t="s">
        <v>37</v>
      </c>
      <c r="Y243" s="6" t="s">
        <v>188</v>
      </c>
      <c r="Z243" s="2" t="s">
        <v>37</v>
      </c>
      <c r="AA243" s="2" t="s">
        <v>37</v>
      </c>
      <c r="AB243" s="2" t="s">
        <v>37</v>
      </c>
      <c r="AC243" s="5"/>
      <c r="AD243" s="5"/>
      <c r="AE243" s="5"/>
      <c r="AF243" s="5"/>
    </row>
    <row r="244">
      <c r="A244" s="3" t="s">
        <v>282</v>
      </c>
      <c r="B244" s="2">
        <v>31.0</v>
      </c>
      <c r="C244" s="2">
        <v>1.0</v>
      </c>
      <c r="D244" s="2">
        <v>57606.0</v>
      </c>
      <c r="E244" s="2">
        <v>60.0</v>
      </c>
      <c r="F244" s="2">
        <v>0.0</v>
      </c>
      <c r="G244" s="2">
        <v>57262.0</v>
      </c>
      <c r="H244" s="2">
        <v>302.0</v>
      </c>
      <c r="I244" s="4">
        <v>7.0</v>
      </c>
      <c r="J244" s="2">
        <v>0.0</v>
      </c>
      <c r="K244" s="4">
        <v>27.0</v>
      </c>
      <c r="L244" s="2">
        <v>0.0</v>
      </c>
      <c r="M244" s="2">
        <v>9.0</v>
      </c>
      <c r="N244" s="4">
        <v>22.0</v>
      </c>
      <c r="O244" s="2">
        <v>22.0</v>
      </c>
      <c r="P244" s="2">
        <v>0.0</v>
      </c>
      <c r="Q244" s="2">
        <v>0.0</v>
      </c>
      <c r="R244" s="2">
        <v>36.0</v>
      </c>
      <c r="S244" s="2">
        <v>302.0</v>
      </c>
      <c r="T244" s="2">
        <v>54817.0</v>
      </c>
      <c r="U244" s="2">
        <v>2424.0</v>
      </c>
      <c r="V244" s="2"/>
      <c r="W244" s="2" t="s">
        <v>37</v>
      </c>
      <c r="X244" s="2" t="s">
        <v>37</v>
      </c>
      <c r="Y244" s="6" t="s">
        <v>188</v>
      </c>
      <c r="Z244" s="2" t="s">
        <v>37</v>
      </c>
      <c r="AA244" s="2" t="s">
        <v>37</v>
      </c>
      <c r="AB244" s="2" t="s">
        <v>37</v>
      </c>
      <c r="AC244" s="5"/>
      <c r="AD244" s="5"/>
      <c r="AE244" s="5"/>
      <c r="AF244" s="5"/>
    </row>
    <row r="245">
      <c r="A245" s="3" t="s">
        <v>283</v>
      </c>
      <c r="B245" s="2">
        <v>21.0</v>
      </c>
      <c r="C245" s="2">
        <v>0.0</v>
      </c>
      <c r="D245" s="2">
        <v>57627.0</v>
      </c>
      <c r="E245" s="2">
        <v>21.0</v>
      </c>
      <c r="F245" s="2">
        <v>0.0</v>
      </c>
      <c r="G245" s="2">
        <v>57283.0</v>
      </c>
      <c r="H245" s="2">
        <v>301.0</v>
      </c>
      <c r="I245" s="4">
        <v>8.0</v>
      </c>
      <c r="J245" s="2">
        <v>0.0</v>
      </c>
      <c r="K245" s="4">
        <v>27.0</v>
      </c>
      <c r="L245" s="2">
        <v>0.0</v>
      </c>
      <c r="M245" s="2">
        <v>1.0</v>
      </c>
      <c r="N245" s="4">
        <v>20.0</v>
      </c>
      <c r="O245" s="2">
        <v>20.0</v>
      </c>
      <c r="P245" s="2">
        <v>0.0</v>
      </c>
      <c r="Q245" s="2">
        <v>0.0</v>
      </c>
      <c r="R245" s="2">
        <v>37.0</v>
      </c>
      <c r="S245" s="2">
        <v>301.0</v>
      </c>
      <c r="T245" s="2">
        <v>54833.0</v>
      </c>
      <c r="U245" s="2">
        <v>2429.0</v>
      </c>
      <c r="V245" s="2"/>
      <c r="W245" s="2" t="s">
        <v>37</v>
      </c>
      <c r="X245" s="2" t="s">
        <v>37</v>
      </c>
      <c r="Y245" s="6" t="s">
        <v>188</v>
      </c>
      <c r="Z245" s="2" t="s">
        <v>37</v>
      </c>
      <c r="AA245" s="2" t="s">
        <v>37</v>
      </c>
      <c r="AB245" s="2" t="s">
        <v>37</v>
      </c>
      <c r="AC245" s="5"/>
      <c r="AD245" s="5"/>
      <c r="AE245" s="5"/>
      <c r="AF245" s="5"/>
    </row>
    <row r="246">
      <c r="A246" s="3" t="s">
        <v>284</v>
      </c>
      <c r="B246" s="2">
        <v>12.0</v>
      </c>
      <c r="C246" s="2">
        <v>0.0</v>
      </c>
      <c r="D246" s="2">
        <v>57639.0</v>
      </c>
      <c r="E246" s="2">
        <v>29.0</v>
      </c>
      <c r="F246" s="2">
        <v>0.0</v>
      </c>
      <c r="G246" s="2">
        <v>57312.0</v>
      </c>
      <c r="H246" s="2">
        <v>285.0</v>
      </c>
      <c r="I246" s="4">
        <v>7.0</v>
      </c>
      <c r="J246" s="2">
        <v>0.0</v>
      </c>
      <c r="K246" s="4">
        <v>27.0</v>
      </c>
      <c r="L246" s="2">
        <v>0.0</v>
      </c>
      <c r="M246" s="2">
        <v>4.0</v>
      </c>
      <c r="N246" s="4">
        <v>8.0</v>
      </c>
      <c r="O246" s="2">
        <v>7.0</v>
      </c>
      <c r="P246" s="2">
        <v>1.0</v>
      </c>
      <c r="Q246" s="2">
        <v>0.0</v>
      </c>
      <c r="R246" s="2">
        <v>36.0</v>
      </c>
      <c r="S246" s="2">
        <v>285.0</v>
      </c>
      <c r="T246" s="2">
        <v>54856.0</v>
      </c>
      <c r="U246" s="2">
        <v>2435.0</v>
      </c>
      <c r="V246" s="2"/>
      <c r="W246" s="2" t="s">
        <v>37</v>
      </c>
      <c r="X246" s="2" t="s">
        <v>37</v>
      </c>
      <c r="Y246" s="6" t="s">
        <v>188</v>
      </c>
      <c r="Z246" s="2" t="s">
        <v>37</v>
      </c>
      <c r="AA246" s="2" t="s">
        <v>37</v>
      </c>
      <c r="AB246" s="2" t="s">
        <v>37</v>
      </c>
      <c r="AC246" s="5"/>
      <c r="AD246" s="5"/>
      <c r="AE246" s="5"/>
      <c r="AF246" s="5"/>
    </row>
    <row r="247">
      <c r="A247" s="3" t="s">
        <v>285</v>
      </c>
      <c r="B247" s="2">
        <v>15.0</v>
      </c>
      <c r="C247" s="2">
        <v>0.0</v>
      </c>
      <c r="D247" s="2">
        <v>57654.0</v>
      </c>
      <c r="E247" s="2">
        <v>42.0</v>
      </c>
      <c r="F247" s="2">
        <v>0.0</v>
      </c>
      <c r="G247" s="2">
        <v>57354.0</v>
      </c>
      <c r="H247" s="2">
        <v>266.0</v>
      </c>
      <c r="I247" s="4">
        <v>-1.0</v>
      </c>
      <c r="J247" s="2">
        <v>0.0</v>
      </c>
      <c r="K247" s="4">
        <v>27.0</v>
      </c>
      <c r="L247" s="2">
        <v>0.0</v>
      </c>
      <c r="M247" s="2">
        <v>5.0</v>
      </c>
      <c r="N247" s="4">
        <v>10.0</v>
      </c>
      <c r="O247" s="2">
        <v>10.0</v>
      </c>
      <c r="P247" s="2">
        <v>0.0</v>
      </c>
      <c r="Q247" s="2">
        <v>0.0</v>
      </c>
      <c r="R247" s="2">
        <v>28.0</v>
      </c>
      <c r="S247" s="2">
        <v>266.0</v>
      </c>
      <c r="T247" s="2">
        <v>54887.0</v>
      </c>
      <c r="U247" s="2">
        <v>2446.0</v>
      </c>
      <c r="V247" s="2"/>
      <c r="W247" s="2" t="s">
        <v>37</v>
      </c>
      <c r="X247" s="2" t="s">
        <v>37</v>
      </c>
      <c r="Y247" s="6" t="s">
        <v>188</v>
      </c>
      <c r="Z247" s="2" t="s">
        <v>37</v>
      </c>
      <c r="AA247" s="2" t="s">
        <v>37</v>
      </c>
      <c r="AB247" s="2" t="s">
        <v>37</v>
      </c>
      <c r="AC247" s="5"/>
      <c r="AD247" s="5"/>
      <c r="AE247" s="5"/>
      <c r="AF247" s="5"/>
    </row>
    <row r="248">
      <c r="A248" s="3" t="s">
        <v>286</v>
      </c>
      <c r="B248" s="2">
        <v>11.0</v>
      </c>
      <c r="C248" s="2">
        <v>0.0</v>
      </c>
      <c r="D248" s="2">
        <v>57665.0</v>
      </c>
      <c r="E248" s="2">
        <v>8.0</v>
      </c>
      <c r="F248" s="2">
        <v>0.0</v>
      </c>
      <c r="G248" s="2">
        <v>57362.0</v>
      </c>
      <c r="H248" s="2">
        <v>268.0</v>
      </c>
      <c r="I248" s="4">
        <v>0.0</v>
      </c>
      <c r="J248" s="2">
        <v>0.0</v>
      </c>
      <c r="K248" s="4">
        <v>27.0</v>
      </c>
      <c r="L248" s="2">
        <v>0.0</v>
      </c>
      <c r="M248" s="2">
        <v>2.0</v>
      </c>
      <c r="N248" s="4">
        <v>9.0</v>
      </c>
      <c r="O248" s="2">
        <v>9.0</v>
      </c>
      <c r="P248" s="2">
        <v>0.0</v>
      </c>
      <c r="Q248" s="2">
        <v>0.0</v>
      </c>
      <c r="R248" s="2">
        <v>30.0</v>
      </c>
      <c r="S248" s="2">
        <v>268.0</v>
      </c>
      <c r="T248" s="2">
        <v>54893.0</v>
      </c>
      <c r="U248" s="2">
        <v>2447.0</v>
      </c>
      <c r="V248" s="2"/>
      <c r="W248" s="2" t="s">
        <v>37</v>
      </c>
      <c r="X248" s="2" t="s">
        <v>37</v>
      </c>
      <c r="Y248" s="6" t="s">
        <v>188</v>
      </c>
      <c r="Z248" s="2" t="s">
        <v>37</v>
      </c>
      <c r="AA248" s="2" t="s">
        <v>37</v>
      </c>
      <c r="AB248" s="2" t="s">
        <v>37</v>
      </c>
      <c r="AC248" s="5"/>
      <c r="AD248" s="5"/>
      <c r="AE248" s="5"/>
      <c r="AF248" s="5"/>
    </row>
    <row r="249">
      <c r="A249" s="3" t="s">
        <v>287</v>
      </c>
      <c r="B249" s="2">
        <v>20.0</v>
      </c>
      <c r="C249" s="2">
        <v>0.0</v>
      </c>
      <c r="D249" s="2">
        <v>57685.0</v>
      </c>
      <c r="E249" s="2">
        <v>19.0</v>
      </c>
      <c r="F249" s="2">
        <v>0.0</v>
      </c>
      <c r="G249" s="2">
        <v>57381.0</v>
      </c>
      <c r="H249" s="2">
        <v>274.0</v>
      </c>
      <c r="I249" s="4">
        <v>-5.0</v>
      </c>
      <c r="J249" s="2">
        <v>0.0</v>
      </c>
      <c r="K249" s="4">
        <v>27.0</v>
      </c>
      <c r="L249" s="2">
        <v>0.0</v>
      </c>
      <c r="M249" s="2">
        <v>5.0</v>
      </c>
      <c r="N249" s="4">
        <v>15.0</v>
      </c>
      <c r="O249" s="2">
        <v>14.0</v>
      </c>
      <c r="P249" s="2">
        <v>1.0</v>
      </c>
      <c r="Q249" s="2">
        <v>0.0</v>
      </c>
      <c r="R249" s="2">
        <v>25.0</v>
      </c>
      <c r="S249" s="2">
        <v>274.0</v>
      </c>
      <c r="T249" s="2">
        <v>54910.0</v>
      </c>
      <c r="U249" s="2">
        <v>2449.0</v>
      </c>
      <c r="V249" s="2"/>
      <c r="W249" s="2" t="s">
        <v>37</v>
      </c>
      <c r="X249" s="2" t="s">
        <v>37</v>
      </c>
      <c r="Y249" s="6" t="s">
        <v>188</v>
      </c>
      <c r="Z249" s="2" t="s">
        <v>37</v>
      </c>
      <c r="AA249" s="2" t="s">
        <v>37</v>
      </c>
      <c r="AB249" s="2" t="s">
        <v>37</v>
      </c>
      <c r="AC249" s="5"/>
      <c r="AD249" s="5"/>
      <c r="AE249" s="5"/>
      <c r="AF249" s="5"/>
    </row>
    <row r="250">
      <c r="A250" s="3" t="s">
        <v>288</v>
      </c>
      <c r="B250" s="2">
        <v>15.0</v>
      </c>
      <c r="C250" s="2">
        <v>0.0</v>
      </c>
      <c r="D250" s="2">
        <v>57700.0</v>
      </c>
      <c r="E250" s="2">
        <v>8.0</v>
      </c>
      <c r="F250" s="2">
        <v>0.0</v>
      </c>
      <c r="G250" s="2">
        <v>57389.0</v>
      </c>
      <c r="H250" s="2">
        <v>275.0</v>
      </c>
      <c r="I250" s="4">
        <v>1.0</v>
      </c>
      <c r="J250" s="2">
        <v>0.0</v>
      </c>
      <c r="K250" s="4">
        <v>27.0</v>
      </c>
      <c r="L250" s="2">
        <v>0.0</v>
      </c>
      <c r="M250" s="2">
        <v>5.0</v>
      </c>
      <c r="N250" s="4">
        <v>10.0</v>
      </c>
      <c r="O250" s="2">
        <v>10.0</v>
      </c>
      <c r="P250" s="2">
        <v>0.0</v>
      </c>
      <c r="Q250" s="2">
        <v>0.0</v>
      </c>
      <c r="R250" s="2">
        <v>31.0</v>
      </c>
      <c r="S250" s="2">
        <v>275.0</v>
      </c>
      <c r="T250" s="2">
        <v>54918.0</v>
      </c>
      <c r="U250" s="2">
        <v>2449.0</v>
      </c>
      <c r="V250" s="2"/>
      <c r="W250" s="2" t="s">
        <v>37</v>
      </c>
      <c r="X250" s="2" t="s">
        <v>37</v>
      </c>
      <c r="Y250" s="6" t="s">
        <v>188</v>
      </c>
      <c r="Z250" s="2" t="s">
        <v>37</v>
      </c>
      <c r="AA250" s="2" t="s">
        <v>37</v>
      </c>
      <c r="AB250" s="2" t="s">
        <v>37</v>
      </c>
      <c r="AC250" s="5"/>
      <c r="AD250" s="5"/>
      <c r="AE250" s="5"/>
      <c r="AF250" s="5"/>
    </row>
    <row r="251">
      <c r="A251" s="3" t="s">
        <v>289</v>
      </c>
      <c r="B251" s="2">
        <v>15.0</v>
      </c>
      <c r="C251" s="2">
        <v>0.0</v>
      </c>
      <c r="D251" s="2">
        <v>57715.0</v>
      </c>
      <c r="E251" s="2">
        <v>26.0</v>
      </c>
      <c r="F251" s="2">
        <v>0.0</v>
      </c>
      <c r="G251" s="2">
        <v>57415.0</v>
      </c>
      <c r="H251" s="2">
        <v>259.0</v>
      </c>
      <c r="I251" s="4">
        <v>6.0</v>
      </c>
      <c r="J251" s="2">
        <v>0.0</v>
      </c>
      <c r="K251" s="4">
        <v>27.0</v>
      </c>
      <c r="L251" s="2">
        <v>0.0</v>
      </c>
      <c r="M251" s="2">
        <v>6.0</v>
      </c>
      <c r="N251" s="4">
        <v>9.0</v>
      </c>
      <c r="O251" s="2">
        <v>7.0</v>
      </c>
      <c r="P251" s="2">
        <v>2.0</v>
      </c>
      <c r="Q251" s="2">
        <v>0.0</v>
      </c>
      <c r="R251" s="2">
        <v>36.0</v>
      </c>
      <c r="S251" s="2">
        <v>259.0</v>
      </c>
      <c r="T251" s="2">
        <v>54941.0</v>
      </c>
      <c r="U251" s="2">
        <v>2452.0</v>
      </c>
      <c r="V251" s="2"/>
      <c r="W251" s="2" t="s">
        <v>37</v>
      </c>
      <c r="X251" s="2" t="s">
        <v>37</v>
      </c>
      <c r="Y251" s="6" t="s">
        <v>188</v>
      </c>
      <c r="Z251" s="2" t="s">
        <v>37</v>
      </c>
      <c r="AA251" s="2" t="s">
        <v>37</v>
      </c>
      <c r="AB251" s="2" t="s">
        <v>37</v>
      </c>
      <c r="AC251" s="5"/>
      <c r="AD251" s="5"/>
      <c r="AE251" s="5"/>
      <c r="AF251" s="5"/>
    </row>
    <row r="252">
      <c r="A252" s="3" t="s">
        <v>290</v>
      </c>
      <c r="B252" s="2">
        <v>27.0</v>
      </c>
      <c r="C252" s="2">
        <v>0.0</v>
      </c>
      <c r="D252" s="2">
        <v>57742.0</v>
      </c>
      <c r="E252" s="2">
        <v>73.0</v>
      </c>
      <c r="F252" s="2">
        <v>0.0</v>
      </c>
      <c r="G252" s="2">
        <v>57488.0</v>
      </c>
      <c r="H252" s="2">
        <v>217.0</v>
      </c>
      <c r="I252" s="4">
        <v>2.0</v>
      </c>
      <c r="J252" s="2">
        <v>0.0</v>
      </c>
      <c r="K252" s="4">
        <v>27.0</v>
      </c>
      <c r="L252" s="2">
        <v>0.0</v>
      </c>
      <c r="M252" s="2">
        <v>9.0</v>
      </c>
      <c r="N252" s="4">
        <v>18.0</v>
      </c>
      <c r="O252" s="2">
        <v>17.0</v>
      </c>
      <c r="P252" s="2">
        <v>1.0</v>
      </c>
      <c r="Q252" s="2">
        <v>0.0</v>
      </c>
      <c r="R252" s="2">
        <v>32.0</v>
      </c>
      <c r="S252" s="2">
        <v>217.0</v>
      </c>
      <c r="T252" s="2">
        <v>55008.0</v>
      </c>
      <c r="U252" s="2">
        <v>2458.0</v>
      </c>
      <c r="V252" s="2"/>
      <c r="W252" s="2" t="s">
        <v>37</v>
      </c>
      <c r="X252" s="2" t="s">
        <v>37</v>
      </c>
      <c r="Y252" s="6" t="s">
        <v>188</v>
      </c>
      <c r="Z252" s="2" t="s">
        <v>37</v>
      </c>
      <c r="AA252" s="2" t="s">
        <v>37</v>
      </c>
      <c r="AB252" s="2" t="s">
        <v>37</v>
      </c>
      <c r="AC252" s="5"/>
      <c r="AD252" s="5"/>
      <c r="AE252" s="5"/>
      <c r="AF252" s="5"/>
    </row>
    <row r="253">
      <c r="A253" s="3" t="s">
        <v>291</v>
      </c>
      <c r="B253" s="2">
        <v>23.0</v>
      </c>
      <c r="C253" s="2">
        <v>0.0</v>
      </c>
      <c r="D253" s="2">
        <v>57765.0</v>
      </c>
      <c r="E253" s="2">
        <v>22.0</v>
      </c>
      <c r="F253" s="2">
        <v>0.0</v>
      </c>
      <c r="G253" s="2">
        <v>57510.0</v>
      </c>
      <c r="H253" s="2">
        <v>209.0</v>
      </c>
      <c r="I253" s="4">
        <v>11.0</v>
      </c>
      <c r="J253" s="2">
        <v>0.0</v>
      </c>
      <c r="K253" s="4">
        <v>27.0</v>
      </c>
      <c r="L253" s="2">
        <v>0.0</v>
      </c>
      <c r="M253" s="2">
        <v>4.0</v>
      </c>
      <c r="N253" s="4">
        <v>19.0</v>
      </c>
      <c r="O253" s="2">
        <v>16.0</v>
      </c>
      <c r="P253" s="2">
        <v>3.0</v>
      </c>
      <c r="Q253" s="2">
        <v>0.0</v>
      </c>
      <c r="R253" s="2">
        <v>41.0</v>
      </c>
      <c r="S253" s="2">
        <v>209.0</v>
      </c>
      <c r="T253" s="2">
        <v>55029.0</v>
      </c>
      <c r="U253" s="2">
        <v>2459.0</v>
      </c>
      <c r="V253" s="2"/>
      <c r="W253" s="2" t="s">
        <v>37</v>
      </c>
      <c r="X253" s="2" t="s">
        <v>37</v>
      </c>
      <c r="Y253" s="6" t="s">
        <v>188</v>
      </c>
      <c r="Z253" s="2" t="s">
        <v>37</v>
      </c>
      <c r="AA253" s="2" t="s">
        <v>37</v>
      </c>
      <c r="AB253" s="2" t="s">
        <v>37</v>
      </c>
      <c r="AC253" s="5"/>
      <c r="AD253" s="5"/>
      <c r="AE253" s="5"/>
      <c r="AF253" s="5"/>
    </row>
    <row r="254">
      <c r="A254" s="3" t="s">
        <v>292</v>
      </c>
      <c r="B254" s="2">
        <v>19.0</v>
      </c>
      <c r="C254" s="2">
        <v>0.0</v>
      </c>
      <c r="D254" s="2">
        <v>57784.0</v>
      </c>
      <c r="E254" s="2">
        <v>24.0</v>
      </c>
      <c r="F254" s="2">
        <v>0.0</v>
      </c>
      <c r="G254" s="2">
        <v>57534.0</v>
      </c>
      <c r="H254" s="2">
        <v>201.0</v>
      </c>
      <c r="I254" s="4">
        <v>14.0</v>
      </c>
      <c r="J254" s="2">
        <v>0.0</v>
      </c>
      <c r="K254" s="4">
        <v>27.0</v>
      </c>
      <c r="L254" s="2">
        <v>0.0</v>
      </c>
      <c r="M254" s="2">
        <v>15.0</v>
      </c>
      <c r="N254" s="4">
        <v>4.0</v>
      </c>
      <c r="O254" s="2">
        <v>3.0</v>
      </c>
      <c r="P254" s="2">
        <v>1.0</v>
      </c>
      <c r="Q254" s="2">
        <v>0.0</v>
      </c>
      <c r="R254" s="2">
        <v>44.0</v>
      </c>
      <c r="S254" s="2">
        <v>201.0</v>
      </c>
      <c r="T254" s="2">
        <v>55049.0</v>
      </c>
      <c r="U254" s="2">
        <v>2463.0</v>
      </c>
      <c r="V254" s="2"/>
      <c r="W254" s="2" t="s">
        <v>37</v>
      </c>
      <c r="X254" s="2" t="s">
        <v>37</v>
      </c>
      <c r="Y254" s="6" t="s">
        <v>188</v>
      </c>
      <c r="Z254" s="2" t="s">
        <v>37</v>
      </c>
      <c r="AA254" s="2" t="s">
        <v>37</v>
      </c>
      <c r="AB254" s="2" t="s">
        <v>37</v>
      </c>
      <c r="AC254" s="5"/>
      <c r="AD254" s="5"/>
      <c r="AE254" s="5"/>
      <c r="AF254" s="5"/>
    </row>
    <row r="255">
      <c r="A255" s="3" t="s">
        <v>293</v>
      </c>
      <c r="B255" s="2">
        <v>10.0</v>
      </c>
      <c r="C255" s="2">
        <v>0.0</v>
      </c>
      <c r="D255" s="2">
        <v>57794.0</v>
      </c>
      <c r="E255" s="2">
        <v>22.0</v>
      </c>
      <c r="F255" s="2">
        <v>0.0</v>
      </c>
      <c r="G255" s="2">
        <v>57556.0</v>
      </c>
      <c r="H255" s="2">
        <v>185.0</v>
      </c>
      <c r="I255" s="4">
        <v>18.0</v>
      </c>
      <c r="J255" s="2">
        <v>0.0</v>
      </c>
      <c r="K255" s="4">
        <v>27.0</v>
      </c>
      <c r="L255" s="2">
        <v>0.0</v>
      </c>
      <c r="M255" s="2">
        <v>5.0</v>
      </c>
      <c r="N255" s="4">
        <v>5.0</v>
      </c>
      <c r="O255" s="2">
        <v>4.0</v>
      </c>
      <c r="P255" s="2">
        <v>1.0</v>
      </c>
      <c r="Q255" s="2">
        <v>0.0</v>
      </c>
      <c r="R255" s="2">
        <v>48.0</v>
      </c>
      <c r="S255" s="2">
        <v>185.0</v>
      </c>
      <c r="T255" s="2">
        <v>55068.0</v>
      </c>
      <c r="U255" s="2">
        <v>2466.0</v>
      </c>
      <c r="V255" s="2"/>
      <c r="W255" s="2" t="s">
        <v>37</v>
      </c>
      <c r="X255" s="2" t="s">
        <v>37</v>
      </c>
      <c r="Y255" s="6" t="s">
        <v>188</v>
      </c>
      <c r="Z255" s="2" t="s">
        <v>37</v>
      </c>
      <c r="AA255" s="2" t="s">
        <v>37</v>
      </c>
      <c r="AB255" s="2" t="s">
        <v>37</v>
      </c>
      <c r="AC255" s="5"/>
      <c r="AD255" s="5"/>
      <c r="AE255" s="5"/>
      <c r="AF255" s="5"/>
    </row>
    <row r="256">
      <c r="A256" s="3" t="s">
        <v>294</v>
      </c>
      <c r="B256" s="2">
        <v>6.0</v>
      </c>
      <c r="C256" s="2">
        <v>0.0</v>
      </c>
      <c r="D256" s="2">
        <v>57800.0</v>
      </c>
      <c r="E256" s="2">
        <v>28.0</v>
      </c>
      <c r="F256" s="2">
        <v>0.0</v>
      </c>
      <c r="G256" s="2">
        <v>57584.0</v>
      </c>
      <c r="H256" s="2">
        <v>165.0</v>
      </c>
      <c r="I256" s="4">
        <v>16.0</v>
      </c>
      <c r="J256" s="2">
        <v>0.0</v>
      </c>
      <c r="K256" s="4">
        <v>27.0</v>
      </c>
      <c r="L256" s="2">
        <v>0.0</v>
      </c>
      <c r="M256" s="2">
        <v>4.0</v>
      </c>
      <c r="N256" s="4">
        <v>2.0</v>
      </c>
      <c r="O256" s="2">
        <v>1.0</v>
      </c>
      <c r="P256" s="2">
        <v>1.0</v>
      </c>
      <c r="Q256" s="2">
        <v>0.0</v>
      </c>
      <c r="R256" s="2">
        <v>46.0</v>
      </c>
      <c r="S256" s="2">
        <v>165.0</v>
      </c>
      <c r="T256" s="2">
        <v>55085.0</v>
      </c>
      <c r="U256" s="2">
        <v>2477.0</v>
      </c>
      <c r="V256" s="2"/>
      <c r="W256" s="2" t="s">
        <v>37</v>
      </c>
      <c r="X256" s="2" t="s">
        <v>37</v>
      </c>
      <c r="Y256" s="6" t="s">
        <v>188</v>
      </c>
      <c r="Z256" s="2" t="s">
        <v>37</v>
      </c>
      <c r="AA256" s="2" t="s">
        <v>37</v>
      </c>
      <c r="AB256" s="2" t="s">
        <v>37</v>
      </c>
      <c r="AC256" s="5"/>
      <c r="AD256" s="5"/>
      <c r="AE256" s="5"/>
      <c r="AF256" s="5"/>
    </row>
    <row r="257">
      <c r="A257" s="3" t="s">
        <v>295</v>
      </c>
      <c r="B257" s="2">
        <v>12.0</v>
      </c>
      <c r="C257" s="2">
        <v>0.0</v>
      </c>
      <c r="D257" s="2">
        <v>57812.0</v>
      </c>
      <c r="E257" s="2">
        <v>13.0</v>
      </c>
      <c r="F257" s="2">
        <v>0.0</v>
      </c>
      <c r="G257" s="2">
        <v>57597.0</v>
      </c>
      <c r="H257" s="2">
        <v>167.0</v>
      </c>
      <c r="I257" s="4">
        <v>13.0</v>
      </c>
      <c r="J257" s="2">
        <v>0.0</v>
      </c>
      <c r="K257" s="4">
        <v>27.0</v>
      </c>
      <c r="L257" s="2">
        <v>0.0</v>
      </c>
      <c r="M257" s="2">
        <v>6.0</v>
      </c>
      <c r="N257" s="4">
        <v>6.0</v>
      </c>
      <c r="O257" s="2">
        <v>4.0</v>
      </c>
      <c r="P257" s="2">
        <v>2.0</v>
      </c>
      <c r="Q257" s="2">
        <v>0.0</v>
      </c>
      <c r="R257" s="2">
        <v>43.0</v>
      </c>
      <c r="S257" s="2">
        <v>167.0</v>
      </c>
      <c r="T257" s="2">
        <v>55095.0</v>
      </c>
      <c r="U257" s="2">
        <v>2480.0</v>
      </c>
      <c r="V257" s="2"/>
      <c r="W257" s="2" t="s">
        <v>37</v>
      </c>
      <c r="X257" s="2" t="s">
        <v>37</v>
      </c>
      <c r="Y257" s="6" t="s">
        <v>188</v>
      </c>
      <c r="Z257" s="2" t="s">
        <v>37</v>
      </c>
      <c r="AA257" s="2" t="s">
        <v>37</v>
      </c>
      <c r="AB257" s="2" t="s">
        <v>37</v>
      </c>
      <c r="AC257" s="5"/>
      <c r="AD257" s="5"/>
      <c r="AE257" s="5"/>
      <c r="AF257" s="5"/>
    </row>
    <row r="258">
      <c r="A258" s="3" t="s">
        <v>296</v>
      </c>
      <c r="B258" s="2">
        <v>7.0</v>
      </c>
      <c r="C258" s="2">
        <v>0.0</v>
      </c>
      <c r="D258" s="2">
        <v>57819.0</v>
      </c>
      <c r="E258" s="2">
        <v>22.0</v>
      </c>
      <c r="F258" s="2">
        <v>0.0</v>
      </c>
      <c r="G258" s="2">
        <v>57619.0</v>
      </c>
      <c r="H258" s="2">
        <v>153.0</v>
      </c>
      <c r="I258" s="4">
        <v>12.0</v>
      </c>
      <c r="J258" s="2">
        <v>0.0</v>
      </c>
      <c r="K258" s="4">
        <v>27.0</v>
      </c>
      <c r="L258" s="2">
        <v>0.0</v>
      </c>
      <c r="M258" s="2">
        <v>1.0</v>
      </c>
      <c r="N258" s="4">
        <v>6.0</v>
      </c>
      <c r="O258" s="2">
        <v>5.0</v>
      </c>
      <c r="P258" s="2">
        <v>1.0</v>
      </c>
      <c r="Q258" s="2">
        <v>0.0</v>
      </c>
      <c r="R258" s="2">
        <v>42.0</v>
      </c>
      <c r="S258" s="2">
        <v>153.0</v>
      </c>
      <c r="T258" s="2">
        <v>55112.0</v>
      </c>
      <c r="U258" s="2">
        <v>2485.0</v>
      </c>
      <c r="V258" s="2"/>
      <c r="W258" s="2" t="s">
        <v>37</v>
      </c>
      <c r="X258" s="2" t="s">
        <v>37</v>
      </c>
      <c r="Y258" s="6" t="s">
        <v>188</v>
      </c>
      <c r="Z258" s="2" t="s">
        <v>37</v>
      </c>
      <c r="AA258" s="2" t="s">
        <v>37</v>
      </c>
      <c r="AB258" s="2" t="s">
        <v>37</v>
      </c>
      <c r="AC258" s="5"/>
      <c r="AD258" s="5"/>
      <c r="AE258" s="5"/>
      <c r="AF258" s="5"/>
    </row>
    <row r="259">
      <c r="A259" s="3" t="s">
        <v>297</v>
      </c>
      <c r="B259" s="2">
        <v>11.0</v>
      </c>
      <c r="C259" s="2">
        <v>0.0</v>
      </c>
      <c r="D259" s="2">
        <v>57830.0</v>
      </c>
      <c r="E259" s="2">
        <v>15.0</v>
      </c>
      <c r="F259" s="2">
        <v>0.0</v>
      </c>
      <c r="G259" s="2">
        <v>57634.0</v>
      </c>
      <c r="H259" s="2">
        <v>148.0</v>
      </c>
      <c r="I259" s="4">
        <v>13.0</v>
      </c>
      <c r="J259" s="2">
        <v>0.0</v>
      </c>
      <c r="K259" s="4">
        <v>27.0</v>
      </c>
      <c r="L259" s="2">
        <v>0.0</v>
      </c>
      <c r="M259" s="2">
        <v>4.0</v>
      </c>
      <c r="N259" s="4">
        <v>7.0</v>
      </c>
      <c r="O259" s="2">
        <v>5.0</v>
      </c>
      <c r="P259" s="2">
        <v>2.0</v>
      </c>
      <c r="Q259" s="2">
        <v>1.0</v>
      </c>
      <c r="R259" s="2">
        <v>42.0</v>
      </c>
      <c r="S259" s="2">
        <v>148.0</v>
      </c>
      <c r="T259" s="2">
        <v>55125.0</v>
      </c>
      <c r="U259" s="2">
        <v>2487.0</v>
      </c>
      <c r="V259" s="2"/>
      <c r="W259" s="2" t="s">
        <v>37</v>
      </c>
      <c r="X259" s="2" t="s">
        <v>37</v>
      </c>
      <c r="Y259" s="6" t="s">
        <v>188</v>
      </c>
      <c r="Z259" s="2" t="s">
        <v>37</v>
      </c>
      <c r="AA259" s="2" t="s">
        <v>37</v>
      </c>
      <c r="AB259" s="2" t="s">
        <v>37</v>
      </c>
      <c r="AC259" s="5"/>
      <c r="AD259" s="5"/>
      <c r="AE259" s="5"/>
      <c r="AF259" s="5"/>
    </row>
    <row r="260">
      <c r="A260" s="3" t="s">
        <v>298</v>
      </c>
      <c r="B260" s="2">
        <v>10.0</v>
      </c>
      <c r="C260" s="2">
        <v>0.0</v>
      </c>
      <c r="D260" s="2">
        <v>57840.0</v>
      </c>
      <c r="E260" s="2">
        <v>12.0</v>
      </c>
      <c r="F260" s="2">
        <v>0.0</v>
      </c>
      <c r="G260" s="2">
        <v>57646.0</v>
      </c>
      <c r="H260" s="2">
        <v>150.0</v>
      </c>
      <c r="I260" s="4">
        <v>9.0</v>
      </c>
      <c r="J260" s="2">
        <v>0.0</v>
      </c>
      <c r="K260" s="4">
        <v>27.0</v>
      </c>
      <c r="L260" s="2">
        <v>0.0</v>
      </c>
      <c r="M260" s="2">
        <v>6.0</v>
      </c>
      <c r="N260" s="4">
        <v>4.0</v>
      </c>
      <c r="O260" s="2">
        <v>4.0</v>
      </c>
      <c r="P260" s="2">
        <v>0.0</v>
      </c>
      <c r="Q260" s="2">
        <v>1.0</v>
      </c>
      <c r="R260" s="2">
        <v>38.0</v>
      </c>
      <c r="S260" s="2">
        <v>150.0</v>
      </c>
      <c r="T260" s="2">
        <v>55133.0</v>
      </c>
      <c r="U260" s="2">
        <v>2491.0</v>
      </c>
      <c r="V260" s="2"/>
      <c r="W260" s="2" t="s">
        <v>37</v>
      </c>
      <c r="X260" s="2" t="s">
        <v>37</v>
      </c>
      <c r="Y260" s="6" t="s">
        <v>188</v>
      </c>
      <c r="Z260" s="2" t="s">
        <v>37</v>
      </c>
      <c r="AA260" s="2" t="s">
        <v>37</v>
      </c>
      <c r="AB260" s="2" t="s">
        <v>37</v>
      </c>
      <c r="AC260" s="5"/>
      <c r="AD260" s="5"/>
      <c r="AE260" s="5"/>
      <c r="AF260" s="5"/>
    </row>
    <row r="261">
      <c r="A261" s="3" t="s">
        <v>299</v>
      </c>
      <c r="B261" s="2">
        <v>9.0</v>
      </c>
      <c r="C261" s="2">
        <v>0.0</v>
      </c>
      <c r="D261" s="2">
        <v>57849.0</v>
      </c>
      <c r="E261" s="2">
        <v>44.0</v>
      </c>
      <c r="F261" s="2">
        <v>0.0</v>
      </c>
      <c r="G261" s="2">
        <v>57690.0</v>
      </c>
      <c r="H261" s="2">
        <v>119.0</v>
      </c>
      <c r="I261" s="4">
        <v>5.0</v>
      </c>
      <c r="J261" s="2">
        <v>0.0</v>
      </c>
      <c r="K261" s="4">
        <v>27.0</v>
      </c>
      <c r="L261" s="2">
        <v>0.0</v>
      </c>
      <c r="M261" s="2">
        <v>5.0</v>
      </c>
      <c r="N261" s="4">
        <v>4.0</v>
      </c>
      <c r="O261" s="2">
        <v>4.0</v>
      </c>
      <c r="P261" s="2">
        <v>0.0</v>
      </c>
      <c r="Q261" s="2">
        <v>1.0</v>
      </c>
      <c r="R261" s="2">
        <v>34.0</v>
      </c>
      <c r="S261" s="2">
        <v>119.0</v>
      </c>
      <c r="T261" s="2">
        <v>55171.0</v>
      </c>
      <c r="U261" s="2">
        <v>2497.0</v>
      </c>
      <c r="V261" s="2"/>
      <c r="W261" s="2" t="s">
        <v>37</v>
      </c>
      <c r="X261" s="2" t="s">
        <v>37</v>
      </c>
      <c r="Y261" s="6" t="s">
        <v>188</v>
      </c>
      <c r="Z261" s="2" t="s">
        <v>37</v>
      </c>
      <c r="AA261" s="2" t="s">
        <v>37</v>
      </c>
      <c r="AB261" s="2" t="s">
        <v>37</v>
      </c>
      <c r="AC261" s="5"/>
      <c r="AD261" s="5"/>
      <c r="AE261" s="5"/>
      <c r="AF261" s="5"/>
    </row>
    <row r="262">
      <c r="A262" s="3" t="s">
        <v>300</v>
      </c>
      <c r="B262" s="2">
        <v>10.0</v>
      </c>
      <c r="C262" s="2">
        <v>0.0</v>
      </c>
      <c r="D262" s="2">
        <v>57859.0</v>
      </c>
      <c r="E262" s="2">
        <v>7.0</v>
      </c>
      <c r="F262" s="2">
        <v>0.0</v>
      </c>
      <c r="G262" s="2">
        <v>57697.0</v>
      </c>
      <c r="H262" s="2">
        <v>120.0</v>
      </c>
      <c r="I262" s="4">
        <v>7.0</v>
      </c>
      <c r="J262" s="2">
        <v>0.0</v>
      </c>
      <c r="K262" s="4">
        <v>27.0</v>
      </c>
      <c r="L262" s="2">
        <v>0.0</v>
      </c>
      <c r="M262" s="2">
        <v>9.0</v>
      </c>
      <c r="N262" s="4">
        <v>1.0</v>
      </c>
      <c r="O262" s="2">
        <v>1.0</v>
      </c>
      <c r="P262" s="2">
        <v>0.0</v>
      </c>
      <c r="Q262" s="2">
        <v>1.0</v>
      </c>
      <c r="R262" s="2">
        <v>36.0</v>
      </c>
      <c r="S262" s="2">
        <v>120.0</v>
      </c>
      <c r="T262" s="2">
        <v>55173.0</v>
      </c>
      <c r="U262" s="2">
        <v>2502.0</v>
      </c>
      <c r="V262" s="2"/>
      <c r="W262" s="2" t="s">
        <v>37</v>
      </c>
      <c r="X262" s="2" t="s">
        <v>37</v>
      </c>
      <c r="Y262" s="6" t="s">
        <v>188</v>
      </c>
      <c r="Z262" s="2" t="s">
        <v>37</v>
      </c>
      <c r="AA262" s="2" t="s">
        <v>37</v>
      </c>
      <c r="AB262" s="2" t="s">
        <v>37</v>
      </c>
      <c r="AC262" s="5"/>
      <c r="AD262" s="5"/>
      <c r="AE262" s="5"/>
      <c r="AF262" s="5"/>
    </row>
    <row r="263">
      <c r="A263" s="3" t="s">
        <v>301</v>
      </c>
      <c r="B263" s="2">
        <v>7.0</v>
      </c>
      <c r="C263" s="2">
        <v>0.0</v>
      </c>
      <c r="D263" s="2">
        <v>57866.0</v>
      </c>
      <c r="E263" s="2">
        <v>23.0</v>
      </c>
      <c r="F263" s="2">
        <v>0.0</v>
      </c>
      <c r="G263" s="2">
        <v>57720.0</v>
      </c>
      <c r="H263" s="2">
        <v>101.0</v>
      </c>
      <c r="I263" s="4">
        <v>10.0</v>
      </c>
      <c r="J263" s="2">
        <v>0.0</v>
      </c>
      <c r="K263" s="4">
        <v>27.0</v>
      </c>
      <c r="L263" s="2">
        <v>0.0</v>
      </c>
      <c r="M263" s="2">
        <v>5.0</v>
      </c>
      <c r="N263" s="4">
        <v>2.0</v>
      </c>
      <c r="O263" s="2">
        <v>1.0</v>
      </c>
      <c r="P263" s="2">
        <v>1.0</v>
      </c>
      <c r="Q263" s="2">
        <v>1.0</v>
      </c>
      <c r="R263" s="2">
        <v>39.0</v>
      </c>
      <c r="S263" s="2">
        <v>101.0</v>
      </c>
      <c r="T263" s="2">
        <v>55192.0</v>
      </c>
      <c r="U263" s="2">
        <v>2506.0</v>
      </c>
      <c r="V263" s="2"/>
      <c r="W263" s="2" t="s">
        <v>37</v>
      </c>
      <c r="X263" s="2" t="s">
        <v>37</v>
      </c>
      <c r="Y263" s="6" t="s">
        <v>188</v>
      </c>
      <c r="Z263" s="2" t="s">
        <v>37</v>
      </c>
      <c r="AA263" s="2" t="s">
        <v>37</v>
      </c>
      <c r="AB263" s="2" t="s">
        <v>37</v>
      </c>
      <c r="AC263" s="5"/>
      <c r="AD263" s="5"/>
      <c r="AE263" s="5"/>
      <c r="AF263" s="5"/>
    </row>
    <row r="264">
      <c r="A264" s="3" t="s">
        <v>302</v>
      </c>
      <c r="B264" s="2">
        <v>10.0</v>
      </c>
      <c r="C264" s="2">
        <v>0.0</v>
      </c>
      <c r="D264" s="2">
        <v>57876.0</v>
      </c>
      <c r="E264" s="2">
        <v>7.0</v>
      </c>
      <c r="F264" s="2">
        <v>0.0</v>
      </c>
      <c r="G264" s="2">
        <v>57727.0</v>
      </c>
      <c r="H264" s="2">
        <v>100.0</v>
      </c>
      <c r="I264" s="4">
        <v>14.0</v>
      </c>
      <c r="J264" s="2">
        <v>0.0</v>
      </c>
      <c r="K264" s="4">
        <v>27.0</v>
      </c>
      <c r="L264" s="2">
        <v>0.0</v>
      </c>
      <c r="M264" s="2">
        <v>7.0</v>
      </c>
      <c r="N264" s="4">
        <v>3.0</v>
      </c>
      <c r="O264" s="2">
        <v>3.0</v>
      </c>
      <c r="P264" s="2">
        <v>0.0</v>
      </c>
      <c r="Q264" s="2">
        <v>1.0</v>
      </c>
      <c r="R264" s="2">
        <v>43.0</v>
      </c>
      <c r="S264" s="2">
        <v>100.0</v>
      </c>
      <c r="T264" s="2">
        <v>55196.0</v>
      </c>
      <c r="U264" s="2">
        <v>2509.0</v>
      </c>
      <c r="V264" s="2"/>
      <c r="W264" s="2" t="s">
        <v>37</v>
      </c>
      <c r="X264" s="2" t="s">
        <v>37</v>
      </c>
      <c r="Y264" s="6" t="s">
        <v>188</v>
      </c>
      <c r="Z264" s="2" t="s">
        <v>37</v>
      </c>
      <c r="AA264" s="2" t="s">
        <v>37</v>
      </c>
      <c r="AB264" s="2" t="s">
        <v>37</v>
      </c>
      <c r="AC264" s="5"/>
      <c r="AD264" s="5"/>
      <c r="AE264" s="5"/>
      <c r="AF264" s="5"/>
    </row>
    <row r="265">
      <c r="A265" s="3" t="s">
        <v>303</v>
      </c>
      <c r="B265" s="2">
        <v>4.0</v>
      </c>
      <c r="C265" s="2">
        <v>0.0</v>
      </c>
      <c r="D265" s="2">
        <v>57880.0</v>
      </c>
      <c r="E265" s="2">
        <v>23.0</v>
      </c>
      <c r="F265" s="2">
        <v>0.0</v>
      </c>
      <c r="G265" s="2">
        <v>57750.0</v>
      </c>
      <c r="H265" s="2">
        <v>76.0</v>
      </c>
      <c r="I265" s="4">
        <v>18.0</v>
      </c>
      <c r="J265" s="2">
        <v>1.0</v>
      </c>
      <c r="K265" s="4">
        <v>28.0</v>
      </c>
      <c r="L265" s="2">
        <v>0.0</v>
      </c>
      <c r="M265" s="2">
        <v>2.0</v>
      </c>
      <c r="N265" s="4">
        <v>2.0</v>
      </c>
      <c r="O265" s="2">
        <v>1.0</v>
      </c>
      <c r="P265" s="2">
        <v>1.0</v>
      </c>
      <c r="Q265" s="2">
        <v>0.0</v>
      </c>
      <c r="R265" s="2">
        <v>48.0</v>
      </c>
      <c r="S265" s="2">
        <v>76.0</v>
      </c>
      <c r="T265" s="2">
        <v>55215.0</v>
      </c>
      <c r="U265" s="2">
        <v>2513.0</v>
      </c>
      <c r="V265" s="2"/>
      <c r="W265" s="2" t="s">
        <v>37</v>
      </c>
      <c r="X265" s="2" t="s">
        <v>37</v>
      </c>
      <c r="Y265" s="6" t="s">
        <v>188</v>
      </c>
      <c r="Z265" s="2" t="s">
        <v>37</v>
      </c>
      <c r="AA265" s="2" t="s">
        <v>37</v>
      </c>
      <c r="AB265" s="2" t="s">
        <v>37</v>
      </c>
      <c r="AC265" s="5"/>
      <c r="AD265" s="5"/>
      <c r="AE265" s="5"/>
      <c r="AF265" s="5"/>
    </row>
    <row r="266">
      <c r="A266" s="3" t="s">
        <v>304</v>
      </c>
      <c r="B266" s="2">
        <v>4.0</v>
      </c>
      <c r="C266" s="2">
        <v>0.0</v>
      </c>
      <c r="D266" s="2">
        <v>57884.0</v>
      </c>
      <c r="E266" s="2">
        <v>12.0</v>
      </c>
      <c r="F266" s="2">
        <v>0.0</v>
      </c>
      <c r="G266" s="2">
        <v>57762.0</v>
      </c>
      <c r="H266" s="2">
        <v>81.0</v>
      </c>
      <c r="I266" s="4">
        <v>5.0</v>
      </c>
      <c r="J266" s="2">
        <v>0.0</v>
      </c>
      <c r="K266" s="4">
        <v>28.0</v>
      </c>
      <c r="L266" s="2">
        <v>0.0</v>
      </c>
      <c r="M266" s="2">
        <v>4.0</v>
      </c>
      <c r="N266" s="4">
        <v>0.0</v>
      </c>
      <c r="O266" s="2">
        <v>0.0</v>
      </c>
      <c r="P266" s="2">
        <v>0.0</v>
      </c>
      <c r="Q266" s="2">
        <v>0.0</v>
      </c>
      <c r="R266" s="2">
        <v>35.0</v>
      </c>
      <c r="S266" s="2">
        <v>81.0</v>
      </c>
      <c r="T266" s="2">
        <v>55223.0</v>
      </c>
      <c r="U266" s="2">
        <v>2517.0</v>
      </c>
      <c r="V266" s="2"/>
      <c r="W266" s="2" t="s">
        <v>37</v>
      </c>
      <c r="X266" s="2" t="s">
        <v>37</v>
      </c>
      <c r="Y266" s="6" t="s">
        <v>188</v>
      </c>
      <c r="Z266" s="2" t="s">
        <v>37</v>
      </c>
      <c r="AA266" s="2" t="s">
        <v>37</v>
      </c>
      <c r="AB266" s="2" t="s">
        <v>37</v>
      </c>
      <c r="AC266" s="5"/>
      <c r="AD266" s="5"/>
      <c r="AE266" s="5"/>
      <c r="AF266" s="5"/>
    </row>
    <row r="267">
      <c r="A267" s="3" t="s">
        <v>305</v>
      </c>
      <c r="B267" s="2">
        <v>5.0</v>
      </c>
      <c r="C267" s="2">
        <v>0.0</v>
      </c>
      <c r="D267" s="2">
        <v>57889.0</v>
      </c>
      <c r="E267" s="2">
        <v>12.0</v>
      </c>
      <c r="F267" s="2">
        <v>0.0</v>
      </c>
      <c r="G267" s="2">
        <v>57774.0</v>
      </c>
      <c r="H267" s="2">
        <v>70.0</v>
      </c>
      <c r="I267" s="4">
        <v>9.0</v>
      </c>
      <c r="J267" s="2">
        <v>0.0</v>
      </c>
      <c r="K267" s="4">
        <v>28.0</v>
      </c>
      <c r="L267" s="2">
        <v>0.0</v>
      </c>
      <c r="M267" s="2">
        <v>3.0</v>
      </c>
      <c r="N267" s="4">
        <v>2.0</v>
      </c>
      <c r="O267" s="2">
        <v>0.0</v>
      </c>
      <c r="P267" s="2">
        <v>2.0</v>
      </c>
      <c r="Q267" s="2">
        <v>0.0</v>
      </c>
      <c r="R267" s="2">
        <v>39.0</v>
      </c>
      <c r="S267" s="2">
        <v>70.0</v>
      </c>
      <c r="T267" s="2">
        <v>55231.0</v>
      </c>
      <c r="U267" s="2">
        <v>2521.0</v>
      </c>
      <c r="V267" s="2"/>
      <c r="W267" s="2" t="s">
        <v>37</v>
      </c>
      <c r="X267" s="2" t="s">
        <v>37</v>
      </c>
      <c r="Y267" s="6" t="s">
        <v>188</v>
      </c>
      <c r="Z267" s="2" t="s">
        <v>37</v>
      </c>
      <c r="AA267" s="2" t="s">
        <v>37</v>
      </c>
      <c r="AB267" s="2" t="s">
        <v>37</v>
      </c>
      <c r="AC267" s="5"/>
      <c r="AD267" s="5"/>
      <c r="AE267" s="5"/>
      <c r="AF267" s="5"/>
    </row>
    <row r="268">
      <c r="A268" s="3" t="s">
        <v>306</v>
      </c>
      <c r="B268" s="2">
        <v>3.0</v>
      </c>
      <c r="C268" s="2">
        <v>0.0</v>
      </c>
      <c r="D268" s="2">
        <v>57892.0</v>
      </c>
      <c r="E268" s="2">
        <v>12.0</v>
      </c>
      <c r="F268" s="2">
        <v>0.0</v>
      </c>
      <c r="G268" s="2">
        <v>57786.0</v>
      </c>
      <c r="H268" s="2">
        <v>64.0</v>
      </c>
      <c r="I268" s="4">
        <v>6.0</v>
      </c>
      <c r="J268" s="2">
        <v>0.0</v>
      </c>
      <c r="K268" s="4">
        <v>28.0</v>
      </c>
      <c r="L268" s="2">
        <v>0.0</v>
      </c>
      <c r="M268" s="2">
        <v>2.0</v>
      </c>
      <c r="N268" s="4">
        <v>1.0</v>
      </c>
      <c r="O268" s="2">
        <v>1.0</v>
      </c>
      <c r="P268" s="2">
        <v>0.0</v>
      </c>
      <c r="Q268" s="2">
        <v>0.0</v>
      </c>
      <c r="R268" s="2">
        <v>36.0</v>
      </c>
      <c r="S268" s="2">
        <v>64.0</v>
      </c>
      <c r="T268" s="2">
        <v>55239.0</v>
      </c>
      <c r="U268" s="2">
        <v>2525.0</v>
      </c>
      <c r="V268" s="2"/>
      <c r="W268" s="2" t="s">
        <v>37</v>
      </c>
      <c r="X268" s="2" t="s">
        <v>37</v>
      </c>
      <c r="Y268" s="6" t="s">
        <v>188</v>
      </c>
      <c r="Z268" s="2" t="s">
        <v>37</v>
      </c>
      <c r="AA268" s="2" t="s">
        <v>37</v>
      </c>
      <c r="AB268" s="2" t="s">
        <v>37</v>
      </c>
      <c r="AC268" s="5"/>
      <c r="AD268" s="5"/>
      <c r="AE268" s="5"/>
      <c r="AF268" s="5"/>
    </row>
    <row r="269">
      <c r="A269" s="3" t="s">
        <v>307</v>
      </c>
      <c r="B269" s="2">
        <v>9.0</v>
      </c>
      <c r="C269" s="2">
        <v>0.0</v>
      </c>
      <c r="D269" s="2">
        <v>57901.0</v>
      </c>
      <c r="E269" s="2">
        <v>20.0</v>
      </c>
      <c r="F269" s="2">
        <v>0.0</v>
      </c>
      <c r="G269" s="2">
        <v>57806.0</v>
      </c>
      <c r="H269" s="2">
        <v>59.0</v>
      </c>
      <c r="I269" s="4">
        <v>0.0</v>
      </c>
      <c r="J269" s="2">
        <v>0.0</v>
      </c>
      <c r="K269" s="4">
        <v>28.0</v>
      </c>
      <c r="L269" s="2">
        <v>0.0</v>
      </c>
      <c r="M269" s="2">
        <v>8.0</v>
      </c>
      <c r="N269" s="4">
        <v>1.0</v>
      </c>
      <c r="O269" s="2">
        <v>1.0</v>
      </c>
      <c r="P269" s="2">
        <v>0.0</v>
      </c>
      <c r="Q269" s="2">
        <v>0.0</v>
      </c>
      <c r="R269" s="2">
        <v>30.0</v>
      </c>
      <c r="S269" s="2">
        <v>59.0</v>
      </c>
      <c r="T269" s="2">
        <v>55257.0</v>
      </c>
      <c r="U269" s="2">
        <v>2527.0</v>
      </c>
      <c r="V269" s="2"/>
      <c r="W269" s="2" t="s">
        <v>37</v>
      </c>
      <c r="X269" s="2" t="s">
        <v>37</v>
      </c>
      <c r="Y269" s="6" t="s">
        <v>188</v>
      </c>
      <c r="Z269" s="2" t="s">
        <v>37</v>
      </c>
      <c r="AA269" s="2" t="s">
        <v>37</v>
      </c>
      <c r="AB269" s="2" t="s">
        <v>37</v>
      </c>
      <c r="AC269" s="5"/>
      <c r="AD269" s="5"/>
      <c r="AE269" s="5"/>
      <c r="AF269" s="5"/>
    </row>
    <row r="270">
      <c r="A270" s="3" t="s">
        <v>308</v>
      </c>
      <c r="B270" s="2">
        <v>3.0</v>
      </c>
      <c r="C270" s="2">
        <v>0.0</v>
      </c>
      <c r="D270" s="2">
        <v>57904.0</v>
      </c>
      <c r="E270" s="2">
        <v>14.0</v>
      </c>
      <c r="F270" s="2">
        <v>0.0</v>
      </c>
      <c r="G270" s="2">
        <v>57820.0</v>
      </c>
      <c r="H270" s="2">
        <v>41.0</v>
      </c>
      <c r="I270" s="4">
        <v>7.0</v>
      </c>
      <c r="J270" s="2">
        <v>0.0</v>
      </c>
      <c r="K270" s="4">
        <v>28.0</v>
      </c>
      <c r="L270" s="2">
        <v>0.0</v>
      </c>
      <c r="M270" s="2">
        <v>1.0</v>
      </c>
      <c r="N270" s="4">
        <v>2.0</v>
      </c>
      <c r="O270" s="2">
        <v>1.0</v>
      </c>
      <c r="P270" s="2">
        <v>1.0</v>
      </c>
      <c r="Q270" s="2">
        <v>0.0</v>
      </c>
      <c r="R270" s="2">
        <v>37.0</v>
      </c>
      <c r="S270" s="2">
        <v>41.0</v>
      </c>
      <c r="T270" s="2">
        <v>55270.0</v>
      </c>
      <c r="U270" s="2">
        <v>2528.0</v>
      </c>
      <c r="V270" s="2"/>
      <c r="W270" s="2" t="s">
        <v>37</v>
      </c>
      <c r="X270" s="2" t="s">
        <v>37</v>
      </c>
      <c r="Y270" s="6" t="s">
        <v>188</v>
      </c>
      <c r="Z270" s="2" t="s">
        <v>37</v>
      </c>
      <c r="AA270" s="2" t="s">
        <v>37</v>
      </c>
      <c r="AB270" s="2" t="s">
        <v>37</v>
      </c>
      <c r="AC270" s="5"/>
      <c r="AD270" s="5"/>
      <c r="AE270" s="5"/>
      <c r="AF270" s="5"/>
    </row>
    <row r="271">
      <c r="A271" s="3" t="s">
        <v>309</v>
      </c>
      <c r="B271" s="2">
        <v>7.0</v>
      </c>
      <c r="C271" s="2">
        <v>0.0</v>
      </c>
      <c r="D271" s="2">
        <v>57911.0</v>
      </c>
      <c r="E271" s="2">
        <v>9.0</v>
      </c>
      <c r="F271" s="2">
        <v>0.0</v>
      </c>
      <c r="G271" s="2">
        <v>57829.0</v>
      </c>
      <c r="H271" s="2">
        <v>36.0</v>
      </c>
      <c r="I271" s="4">
        <v>10.0</v>
      </c>
      <c r="J271" s="2">
        <v>0.0</v>
      </c>
      <c r="K271" s="4">
        <v>28.0</v>
      </c>
      <c r="L271" s="2">
        <v>0.0</v>
      </c>
      <c r="M271" s="2">
        <v>5.0</v>
      </c>
      <c r="N271" s="4">
        <v>2.0</v>
      </c>
      <c r="O271" s="2">
        <v>1.0</v>
      </c>
      <c r="P271" s="2">
        <v>1.0</v>
      </c>
      <c r="Q271" s="2">
        <v>0.0</v>
      </c>
      <c r="R271" s="2">
        <v>40.0</v>
      </c>
      <c r="S271" s="2">
        <v>36.0</v>
      </c>
      <c r="T271" s="2">
        <v>55278.0</v>
      </c>
      <c r="U271" s="2">
        <v>2529.0</v>
      </c>
      <c r="V271" s="2"/>
      <c r="W271" s="2" t="s">
        <v>37</v>
      </c>
      <c r="X271" s="2" t="s">
        <v>37</v>
      </c>
      <c r="Y271" s="6" t="s">
        <v>188</v>
      </c>
      <c r="Z271" s="2" t="s">
        <v>37</v>
      </c>
      <c r="AA271" s="2" t="s">
        <v>37</v>
      </c>
      <c r="AB271" s="2" t="s">
        <v>37</v>
      </c>
      <c r="AC271" s="5"/>
      <c r="AD271" s="5"/>
      <c r="AE271" s="5"/>
      <c r="AF271" s="5"/>
    </row>
    <row r="272">
      <c r="A272" s="3" t="s">
        <v>310</v>
      </c>
      <c r="B272" s="2">
        <v>4.0</v>
      </c>
      <c r="C272" s="2">
        <v>0.0</v>
      </c>
      <c r="D272" s="2">
        <v>57915.0</v>
      </c>
      <c r="E272" s="2">
        <v>12.0</v>
      </c>
      <c r="F272" s="2">
        <v>0.0</v>
      </c>
      <c r="G272" s="2">
        <v>57841.0</v>
      </c>
      <c r="H272" s="2">
        <v>34.0</v>
      </c>
      <c r="I272" s="4">
        <v>4.0</v>
      </c>
      <c r="J272" s="2">
        <v>0.0</v>
      </c>
      <c r="K272" s="4">
        <v>28.0</v>
      </c>
      <c r="L272" s="2">
        <v>0.0</v>
      </c>
      <c r="M272" s="2">
        <v>4.0</v>
      </c>
      <c r="N272" s="4">
        <v>0.0</v>
      </c>
      <c r="O272" s="2">
        <v>0.0</v>
      </c>
      <c r="P272" s="2">
        <v>0.0</v>
      </c>
      <c r="Q272" s="2">
        <v>0.0</v>
      </c>
      <c r="R272" s="2">
        <v>34.0</v>
      </c>
      <c r="S272" s="2">
        <v>34.0</v>
      </c>
      <c r="T272" s="2">
        <v>55281.0</v>
      </c>
      <c r="U272" s="2">
        <v>2538.0</v>
      </c>
      <c r="V272" s="2"/>
      <c r="W272" s="2" t="s">
        <v>37</v>
      </c>
      <c r="X272" s="2" t="s">
        <v>37</v>
      </c>
      <c r="Y272" s="6" t="s">
        <v>188</v>
      </c>
      <c r="Z272" s="2" t="s">
        <v>37</v>
      </c>
      <c r="AA272" s="2" t="s">
        <v>37</v>
      </c>
      <c r="AB272" s="2" t="s">
        <v>37</v>
      </c>
      <c r="AC272" s="5"/>
      <c r="AD272" s="5"/>
      <c r="AE272" s="5"/>
      <c r="AF272" s="5"/>
    </row>
    <row r="273">
      <c r="A273" s="3" t="s">
        <v>311</v>
      </c>
      <c r="B273" s="2">
        <v>6.0</v>
      </c>
      <c r="C273" s="2">
        <v>0.0</v>
      </c>
      <c r="D273" s="2">
        <v>57921.0</v>
      </c>
      <c r="E273" s="2">
        <v>0.0</v>
      </c>
      <c r="F273" s="2">
        <v>0.0</v>
      </c>
      <c r="G273" s="2">
        <v>57841.0</v>
      </c>
      <c r="H273" s="2">
        <v>36.0</v>
      </c>
      <c r="I273" s="4">
        <v>8.0</v>
      </c>
      <c r="J273" s="2">
        <v>0.0</v>
      </c>
      <c r="K273" s="4">
        <v>28.0</v>
      </c>
      <c r="L273" s="2">
        <v>0.0</v>
      </c>
      <c r="M273" s="2">
        <v>4.0</v>
      </c>
      <c r="N273" s="4">
        <v>2.0</v>
      </c>
      <c r="O273" s="2">
        <v>2.0</v>
      </c>
      <c r="P273" s="2">
        <v>0.0</v>
      </c>
      <c r="Q273" s="2">
        <v>0.0</v>
      </c>
      <c r="R273" s="2">
        <v>38.0</v>
      </c>
      <c r="S273" s="2">
        <v>36.0</v>
      </c>
      <c r="T273" s="2">
        <v>55281.0</v>
      </c>
      <c r="U273" s="2">
        <v>2538.0</v>
      </c>
      <c r="V273" s="2"/>
      <c r="W273" s="2" t="s">
        <v>37</v>
      </c>
      <c r="X273" s="2" t="s">
        <v>37</v>
      </c>
      <c r="Y273" s="6" t="s">
        <v>188</v>
      </c>
      <c r="Z273" s="2" t="s">
        <v>37</v>
      </c>
      <c r="AA273" s="2" t="s">
        <v>37</v>
      </c>
      <c r="AB273" s="2" t="s">
        <v>37</v>
      </c>
      <c r="AC273" s="5"/>
      <c r="AD273" s="5"/>
      <c r="AE273" s="5"/>
      <c r="AF273" s="5"/>
    </row>
    <row r="274">
      <c r="A274" s="3" t="s">
        <v>312</v>
      </c>
      <c r="B274" s="2">
        <v>12.0</v>
      </c>
      <c r="C274" s="2">
        <v>0.0</v>
      </c>
      <c r="D274" s="2">
        <v>57933.0</v>
      </c>
      <c r="E274" s="2">
        <v>2.0</v>
      </c>
      <c r="F274" s="2">
        <v>0.0</v>
      </c>
      <c r="G274" s="2">
        <v>57843.0</v>
      </c>
      <c r="H274" s="2">
        <v>41.0</v>
      </c>
      <c r="I274" s="4">
        <v>13.0</v>
      </c>
      <c r="J274" s="2">
        <v>0.0</v>
      </c>
      <c r="K274" s="4">
        <v>28.0</v>
      </c>
      <c r="L274" s="2">
        <v>0.0</v>
      </c>
      <c r="M274" s="2">
        <v>12.0</v>
      </c>
      <c r="N274" s="4">
        <v>0.0</v>
      </c>
      <c r="O274" s="2">
        <v>0.0</v>
      </c>
      <c r="P274" s="2">
        <v>0.0</v>
      </c>
      <c r="Q274" s="2">
        <v>0.0</v>
      </c>
      <c r="R274" s="2">
        <v>34.0</v>
      </c>
      <c r="S274" s="2">
        <v>41.0</v>
      </c>
      <c r="T274" s="2">
        <v>55283.0</v>
      </c>
      <c r="U274" s="2">
        <v>2538.0</v>
      </c>
      <c r="V274" s="2"/>
      <c r="W274" s="2" t="s">
        <v>37</v>
      </c>
      <c r="X274" s="2" t="s">
        <v>37</v>
      </c>
      <c r="Y274" s="6" t="s">
        <v>188</v>
      </c>
      <c r="Z274" s="2" t="s">
        <v>37</v>
      </c>
      <c r="AA274" s="2" t="s">
        <v>37</v>
      </c>
      <c r="AB274" s="2" t="s">
        <v>37</v>
      </c>
      <c r="AC274" s="5"/>
      <c r="AD274" s="5"/>
      <c r="AE274" s="5"/>
      <c r="AF274" s="5"/>
    </row>
    <row r="275">
      <c r="A275" s="3" t="s">
        <v>313</v>
      </c>
      <c r="B275" s="2">
        <v>8.0</v>
      </c>
      <c r="C275" s="2">
        <v>0.0</v>
      </c>
      <c r="D275" s="2">
        <v>57941.0</v>
      </c>
      <c r="E275" s="2">
        <v>8.0</v>
      </c>
      <c r="F275" s="2">
        <v>0.0</v>
      </c>
      <c r="G275" s="2">
        <v>57851.0</v>
      </c>
      <c r="H275" s="2">
        <v>45.0</v>
      </c>
      <c r="I275" s="4">
        <v>9.0</v>
      </c>
      <c r="J275" s="2">
        <v>0.0</v>
      </c>
      <c r="K275" s="4">
        <v>28.0</v>
      </c>
      <c r="L275" s="2">
        <v>0.0</v>
      </c>
      <c r="M275" s="2">
        <v>7.0</v>
      </c>
      <c r="N275" s="4">
        <v>1.0</v>
      </c>
      <c r="O275" s="2">
        <v>1.0</v>
      </c>
      <c r="P275" s="2">
        <v>0.0</v>
      </c>
      <c r="Q275" s="2">
        <v>0.0</v>
      </c>
      <c r="R275" s="2">
        <v>45.0</v>
      </c>
      <c r="S275" s="2">
        <v>39.0</v>
      </c>
      <c r="T275" s="2">
        <v>55286.0</v>
      </c>
      <c r="U275" s="2">
        <v>2543.0</v>
      </c>
      <c r="V275" s="2"/>
      <c r="W275" s="2" t="s">
        <v>37</v>
      </c>
      <c r="X275" s="2" t="s">
        <v>37</v>
      </c>
      <c r="Y275" s="6" t="s">
        <v>188</v>
      </c>
      <c r="Z275" s="2" t="s">
        <v>37</v>
      </c>
      <c r="AA275" s="2" t="s">
        <v>37</v>
      </c>
      <c r="AB275" s="2" t="s">
        <v>37</v>
      </c>
      <c r="AC275" s="5"/>
      <c r="AD275" s="5"/>
      <c r="AE275" s="5"/>
      <c r="AF275" s="5"/>
    </row>
    <row r="276">
      <c r="A276" s="3" t="s">
        <v>314</v>
      </c>
      <c r="B276" s="2">
        <v>10.0</v>
      </c>
      <c r="C276" s="2">
        <v>0.0</v>
      </c>
      <c r="D276" s="2">
        <v>57951.0</v>
      </c>
      <c r="E276" s="2">
        <v>3.0</v>
      </c>
      <c r="F276" s="2">
        <v>0.0</v>
      </c>
      <c r="G276" s="2">
        <v>57854.0</v>
      </c>
      <c r="H276" s="2">
        <v>39.0</v>
      </c>
      <c r="I276" s="4">
        <v>22.0</v>
      </c>
      <c r="J276" s="2">
        <v>0.0</v>
      </c>
      <c r="K276" s="4">
        <v>28.0</v>
      </c>
      <c r="L276" s="2">
        <v>0.0</v>
      </c>
      <c r="M276" s="2">
        <v>10.0</v>
      </c>
      <c r="N276" s="4">
        <v>0.0</v>
      </c>
      <c r="O276" s="2">
        <v>0.0</v>
      </c>
      <c r="P276" s="2">
        <v>0.0</v>
      </c>
      <c r="Q276" s="2">
        <v>0.0</v>
      </c>
      <c r="R276" s="2">
        <v>52.0</v>
      </c>
      <c r="S276" s="2">
        <v>39.0</v>
      </c>
      <c r="T276" s="2">
        <v>55289.0</v>
      </c>
      <c r="U276" s="2">
        <v>2543.0</v>
      </c>
      <c r="V276" s="2"/>
      <c r="W276" s="2" t="s">
        <v>37</v>
      </c>
      <c r="X276" s="2" t="s">
        <v>37</v>
      </c>
      <c r="Y276" s="6" t="s">
        <v>188</v>
      </c>
      <c r="Z276" s="2" t="s">
        <v>37</v>
      </c>
      <c r="AA276" s="2" t="s">
        <v>37</v>
      </c>
      <c r="AB276" s="2" t="s">
        <v>37</v>
      </c>
      <c r="AC276" s="5"/>
      <c r="AD276" s="5"/>
      <c r="AE276" s="5"/>
      <c r="AF276" s="5"/>
    </row>
    <row r="277">
      <c r="A277" s="3" t="s">
        <v>315</v>
      </c>
      <c r="B277" s="2">
        <v>14.0</v>
      </c>
      <c r="C277" s="2">
        <v>0.0</v>
      </c>
      <c r="D277" s="2">
        <v>57965.0</v>
      </c>
      <c r="E277" s="2">
        <v>12.0</v>
      </c>
      <c r="F277" s="2">
        <v>0.0</v>
      </c>
      <c r="G277" s="2">
        <v>57866.0</v>
      </c>
      <c r="H277" s="2">
        <v>40.0</v>
      </c>
      <c r="I277" s="4">
        <v>23.0</v>
      </c>
      <c r="J277" s="2">
        <v>0.0</v>
      </c>
      <c r="K277" s="4">
        <v>28.0</v>
      </c>
      <c r="L277" s="2">
        <v>0.0</v>
      </c>
      <c r="M277" s="2">
        <v>11.0</v>
      </c>
      <c r="N277" s="4">
        <v>3.0</v>
      </c>
      <c r="O277" s="2">
        <v>1.0</v>
      </c>
      <c r="P277" s="2">
        <v>2.0</v>
      </c>
      <c r="Q277" s="2">
        <v>0.0</v>
      </c>
      <c r="R277" s="2">
        <v>53.0</v>
      </c>
      <c r="S277" s="2">
        <v>40.0</v>
      </c>
      <c r="T277" s="2">
        <v>55293.0</v>
      </c>
      <c r="U277" s="2">
        <v>2551.0</v>
      </c>
      <c r="V277" s="2"/>
      <c r="W277" s="2" t="s">
        <v>37</v>
      </c>
      <c r="X277" s="2" t="s">
        <v>37</v>
      </c>
      <c r="Y277" s="6" t="s">
        <v>188</v>
      </c>
      <c r="Z277" s="2" t="s">
        <v>37</v>
      </c>
      <c r="AA277" s="2" t="s">
        <v>37</v>
      </c>
      <c r="AB277" s="2" t="s">
        <v>37</v>
      </c>
      <c r="AC277" s="5"/>
      <c r="AD277" s="5"/>
      <c r="AE277" s="5"/>
      <c r="AF277" s="5"/>
    </row>
    <row r="278">
      <c r="A278" s="3" t="s">
        <v>316</v>
      </c>
      <c r="B278" s="2">
        <v>5.0</v>
      </c>
      <c r="C278" s="2">
        <v>0.0</v>
      </c>
      <c r="D278" s="2">
        <v>57970.0</v>
      </c>
      <c r="E278" s="2">
        <v>14.0</v>
      </c>
      <c r="F278" s="2">
        <v>0.0</v>
      </c>
      <c r="G278" s="2">
        <v>57880.0</v>
      </c>
      <c r="H278" s="2">
        <v>33.0</v>
      </c>
      <c r="I278" s="4">
        <v>21.0</v>
      </c>
      <c r="J278" s="2">
        <v>0.0</v>
      </c>
      <c r="K278" s="4">
        <v>28.0</v>
      </c>
      <c r="L278" s="2">
        <v>0.0</v>
      </c>
      <c r="M278" s="2">
        <v>3.0</v>
      </c>
      <c r="N278" s="4">
        <v>2.0</v>
      </c>
      <c r="O278" s="2">
        <v>2.0</v>
      </c>
      <c r="P278" s="2">
        <v>0.0</v>
      </c>
      <c r="Q278" s="2">
        <v>0.0</v>
      </c>
      <c r="R278" s="2">
        <v>51.0</v>
      </c>
      <c r="S278" s="2">
        <v>33.0</v>
      </c>
      <c r="T278" s="2">
        <v>55301.0</v>
      </c>
      <c r="U278" s="2">
        <v>2557.0</v>
      </c>
      <c r="V278" s="2"/>
      <c r="W278" s="2" t="s">
        <v>37</v>
      </c>
      <c r="X278" s="2" t="s">
        <v>37</v>
      </c>
      <c r="Y278" s="6" t="s">
        <v>188</v>
      </c>
      <c r="Z278" s="2" t="s">
        <v>37</v>
      </c>
      <c r="AA278" s="2" t="s">
        <v>37</v>
      </c>
      <c r="AB278" s="2" t="s">
        <v>37</v>
      </c>
      <c r="AC278" s="5"/>
      <c r="AD278" s="5"/>
      <c r="AE278" s="5"/>
      <c r="AF278" s="5"/>
    </row>
    <row r="279">
      <c r="A279" s="3" t="s">
        <v>317</v>
      </c>
      <c r="B279" s="2">
        <v>3.0</v>
      </c>
      <c r="C279" s="2">
        <v>0.0</v>
      </c>
      <c r="D279" s="2">
        <v>57973.0</v>
      </c>
      <c r="E279" s="2">
        <v>21.0</v>
      </c>
      <c r="F279" s="2">
        <v>0.0</v>
      </c>
      <c r="G279" s="2">
        <v>57901.0</v>
      </c>
      <c r="H279" s="2">
        <v>23.0</v>
      </c>
      <c r="I279" s="4">
        <v>13.0</v>
      </c>
      <c r="J279" s="2">
        <v>0.0</v>
      </c>
      <c r="K279" s="4">
        <v>28.0</v>
      </c>
      <c r="L279" s="2">
        <v>0.0</v>
      </c>
      <c r="M279" s="2">
        <v>2.0</v>
      </c>
      <c r="N279" s="4">
        <v>1.0</v>
      </c>
      <c r="O279" s="2">
        <v>1.0</v>
      </c>
      <c r="P279" s="2">
        <v>0.0</v>
      </c>
      <c r="Q279" s="2">
        <v>0.0</v>
      </c>
      <c r="R279" s="2">
        <v>43.0</v>
      </c>
      <c r="S279" s="2">
        <v>23.0</v>
      </c>
      <c r="T279" s="2">
        <v>55311.0</v>
      </c>
      <c r="U279" s="2">
        <v>2568.0</v>
      </c>
      <c r="V279" s="2"/>
      <c r="W279" s="2" t="s">
        <v>37</v>
      </c>
      <c r="X279" s="2" t="s">
        <v>37</v>
      </c>
      <c r="Y279" s="6" t="s">
        <v>188</v>
      </c>
      <c r="Z279" s="2" t="s">
        <v>37</v>
      </c>
      <c r="AA279" s="2" t="s">
        <v>37</v>
      </c>
      <c r="AB279" s="2" t="s">
        <v>37</v>
      </c>
      <c r="AC279" s="5"/>
      <c r="AD279" s="5"/>
      <c r="AE279" s="5"/>
      <c r="AF279" s="5"/>
    </row>
    <row r="280">
      <c r="A280" s="3" t="s">
        <v>318</v>
      </c>
      <c r="B280" s="2">
        <v>7.0</v>
      </c>
      <c r="C280" s="2">
        <v>0.0</v>
      </c>
      <c r="D280" s="2">
        <v>57980.0</v>
      </c>
      <c r="E280" s="2">
        <v>4.0</v>
      </c>
      <c r="F280" s="2">
        <v>0.0</v>
      </c>
      <c r="G280" s="2">
        <v>57905.0</v>
      </c>
      <c r="H280" s="2">
        <v>26.0</v>
      </c>
      <c r="I280" s="4">
        <v>13.0</v>
      </c>
      <c r="J280" s="2">
        <v>0.0</v>
      </c>
      <c r="K280" s="4">
        <v>28.0</v>
      </c>
      <c r="L280" s="2">
        <v>0.0</v>
      </c>
      <c r="M280" s="2">
        <v>6.0</v>
      </c>
      <c r="N280" s="4">
        <v>1.0</v>
      </c>
      <c r="O280" s="2">
        <v>0.0</v>
      </c>
      <c r="P280" s="2">
        <v>1.0</v>
      </c>
      <c r="Q280" s="2">
        <v>0.0</v>
      </c>
      <c r="R280" s="2">
        <v>43.0</v>
      </c>
      <c r="S280" s="2">
        <v>26.0</v>
      </c>
      <c r="T280" s="2">
        <v>55312.0</v>
      </c>
      <c r="U280" s="2">
        <v>2571.0</v>
      </c>
      <c r="V280" s="2"/>
      <c r="W280" s="2" t="s">
        <v>37</v>
      </c>
      <c r="X280" s="2" t="s">
        <v>37</v>
      </c>
      <c r="Y280" s="6" t="s">
        <v>188</v>
      </c>
      <c r="Z280" s="2" t="s">
        <v>37</v>
      </c>
      <c r="AA280" s="2" t="s">
        <v>37</v>
      </c>
      <c r="AB280" s="2" t="s">
        <v>37</v>
      </c>
      <c r="AC280" s="5"/>
      <c r="AD280" s="5"/>
      <c r="AE280" s="5"/>
      <c r="AF280" s="5"/>
    </row>
    <row r="281">
      <c r="A281" s="3" t="s">
        <v>319</v>
      </c>
      <c r="B281" s="2">
        <v>7.0</v>
      </c>
      <c r="C281" s="2">
        <v>0.0</v>
      </c>
      <c r="D281" s="2">
        <v>57987.0</v>
      </c>
      <c r="E281" s="2">
        <v>7.0</v>
      </c>
      <c r="F281" s="2">
        <v>0.0</v>
      </c>
      <c r="G281" s="2">
        <v>57912.0</v>
      </c>
      <c r="H281" s="2">
        <v>29.0</v>
      </c>
      <c r="I281" s="4">
        <v>10.0</v>
      </c>
      <c r="J281" s="2">
        <v>0.0</v>
      </c>
      <c r="K281" s="4">
        <v>28.0</v>
      </c>
      <c r="L281" s="2">
        <v>0.0</v>
      </c>
      <c r="M281" s="2">
        <v>7.0</v>
      </c>
      <c r="N281" s="4">
        <v>0.0</v>
      </c>
      <c r="O281" s="2">
        <v>0.0</v>
      </c>
      <c r="P281" s="2">
        <v>0.0</v>
      </c>
      <c r="Q281" s="2">
        <v>0.0</v>
      </c>
      <c r="R281" s="2">
        <v>40.0</v>
      </c>
      <c r="S281" s="2">
        <v>29.0</v>
      </c>
      <c r="T281" s="2">
        <v>55316.0</v>
      </c>
      <c r="U281" s="2">
        <v>2574.0</v>
      </c>
      <c r="V281" s="2"/>
      <c r="W281" s="2" t="s">
        <v>37</v>
      </c>
      <c r="X281" s="2" t="s">
        <v>37</v>
      </c>
      <c r="Y281" s="6" t="s">
        <v>188</v>
      </c>
      <c r="Z281" s="2" t="s">
        <v>37</v>
      </c>
      <c r="AA281" s="2" t="s">
        <v>37</v>
      </c>
      <c r="AB281" s="2" t="s">
        <v>37</v>
      </c>
      <c r="AC281" s="5"/>
      <c r="AD281" s="5"/>
      <c r="AE281" s="5"/>
      <c r="AF281" s="5"/>
    </row>
    <row r="282">
      <c r="A282" s="3" t="s">
        <v>320</v>
      </c>
      <c r="B282" s="2">
        <v>7.0</v>
      </c>
      <c r="C282" s="2">
        <v>0.0</v>
      </c>
      <c r="D282" s="2">
        <v>57994.0</v>
      </c>
      <c r="E282" s="2">
        <v>9.0</v>
      </c>
      <c r="F282" s="2">
        <v>0.0</v>
      </c>
      <c r="G282" s="2">
        <v>57921.0</v>
      </c>
      <c r="H282" s="2">
        <v>30.0</v>
      </c>
      <c r="I282" s="4">
        <v>7.0</v>
      </c>
      <c r="J282" s="2">
        <v>0.0</v>
      </c>
      <c r="K282" s="4">
        <v>28.0</v>
      </c>
      <c r="L282" s="2">
        <v>0.0</v>
      </c>
      <c r="M282" s="2">
        <v>7.0</v>
      </c>
      <c r="N282" s="4">
        <v>0.0</v>
      </c>
      <c r="O282" s="2">
        <v>0.0</v>
      </c>
      <c r="P282" s="2">
        <v>0.0</v>
      </c>
      <c r="Q282" s="2">
        <v>0.0</v>
      </c>
      <c r="R282" s="2">
        <v>37.0</v>
      </c>
      <c r="S282" s="2">
        <v>30.0</v>
      </c>
      <c r="T282" s="2">
        <v>55317.0</v>
      </c>
      <c r="U282" s="2">
        <v>2582.0</v>
      </c>
      <c r="V282" s="2"/>
      <c r="W282" s="2" t="s">
        <v>37</v>
      </c>
      <c r="X282" s="2" t="s">
        <v>37</v>
      </c>
      <c r="Y282" s="6" t="s">
        <v>188</v>
      </c>
      <c r="Z282" s="2" t="s">
        <v>37</v>
      </c>
      <c r="AA282" s="2" t="s">
        <v>37</v>
      </c>
      <c r="AB282" s="2" t="s">
        <v>37</v>
      </c>
      <c r="AC282" s="5"/>
      <c r="AD282" s="5"/>
      <c r="AE282" s="5"/>
      <c r="AF282" s="5"/>
    </row>
    <row r="283">
      <c r="A283" s="3" t="s">
        <v>321</v>
      </c>
      <c r="B283" s="2">
        <v>9.0</v>
      </c>
      <c r="C283" s="2">
        <v>0.0</v>
      </c>
      <c r="D283" s="2">
        <v>58003.0</v>
      </c>
      <c r="E283" s="2">
        <v>10.0</v>
      </c>
      <c r="F283" s="2">
        <v>0.0</v>
      </c>
      <c r="G283" s="2">
        <v>57931.0</v>
      </c>
      <c r="H283" s="2">
        <v>24.0</v>
      </c>
      <c r="I283" s="4">
        <v>12.0</v>
      </c>
      <c r="J283" s="2">
        <v>0.0</v>
      </c>
      <c r="K283" s="4">
        <v>28.0</v>
      </c>
      <c r="L283" s="2">
        <v>0.0</v>
      </c>
      <c r="M283" s="2">
        <v>7.0</v>
      </c>
      <c r="N283" s="4">
        <v>2.0</v>
      </c>
      <c r="O283" s="2">
        <v>1.0</v>
      </c>
      <c r="P283" s="2">
        <v>1.0</v>
      </c>
      <c r="Q283" s="2">
        <v>0.0</v>
      </c>
      <c r="R283" s="2">
        <v>42.0</v>
      </c>
      <c r="S283" s="2">
        <v>24.0</v>
      </c>
      <c r="T283" s="2">
        <v>55326.0</v>
      </c>
      <c r="U283" s="2">
        <v>2583.0</v>
      </c>
      <c r="V283" s="2"/>
      <c r="W283" s="2" t="s">
        <v>37</v>
      </c>
      <c r="X283" s="2" t="s">
        <v>37</v>
      </c>
      <c r="Y283" s="6" t="s">
        <v>188</v>
      </c>
      <c r="Z283" s="2" t="s">
        <v>37</v>
      </c>
      <c r="AA283" s="2" t="s">
        <v>37</v>
      </c>
      <c r="AB283" s="2" t="s">
        <v>37</v>
      </c>
      <c r="AC283" s="5"/>
      <c r="AD283" s="5"/>
      <c r="AE283" s="5"/>
      <c r="AF283" s="5"/>
    </row>
    <row r="284">
      <c r="A284" s="3" t="s">
        <v>322</v>
      </c>
      <c r="B284" s="2">
        <v>12.0</v>
      </c>
      <c r="C284" s="2">
        <v>0.0</v>
      </c>
      <c r="D284" s="2">
        <v>58015.0</v>
      </c>
      <c r="E284" s="2">
        <v>4.0</v>
      </c>
      <c r="F284" s="2">
        <v>0.0</v>
      </c>
      <c r="G284" s="2">
        <v>57935.0</v>
      </c>
      <c r="H284" s="2">
        <v>32.0</v>
      </c>
      <c r="I284" s="4">
        <v>12.0</v>
      </c>
      <c r="J284" s="2">
        <v>0.0</v>
      </c>
      <c r="K284" s="4">
        <v>28.0</v>
      </c>
      <c r="L284" s="2">
        <v>0.0</v>
      </c>
      <c r="M284" s="2">
        <v>12.0</v>
      </c>
      <c r="N284" s="4">
        <v>0.0</v>
      </c>
      <c r="O284" s="2">
        <v>0.0</v>
      </c>
      <c r="P284" s="2">
        <v>0.0</v>
      </c>
      <c r="Q284" s="2">
        <v>0.0</v>
      </c>
      <c r="R284" s="2">
        <v>42.0</v>
      </c>
      <c r="S284" s="2">
        <v>32.0</v>
      </c>
      <c r="T284" s="2">
        <v>55327.0</v>
      </c>
      <c r="U284" s="2">
        <v>2586.0</v>
      </c>
      <c r="V284" s="2"/>
      <c r="W284" s="2" t="s">
        <v>37</v>
      </c>
      <c r="X284" s="2" t="s">
        <v>37</v>
      </c>
      <c r="Y284" s="6" t="s">
        <v>188</v>
      </c>
      <c r="Z284" s="2" t="s">
        <v>37</v>
      </c>
      <c r="AA284" s="2" t="s">
        <v>37</v>
      </c>
      <c r="AB284" s="2" t="s">
        <v>37</v>
      </c>
      <c r="AC284" s="5"/>
      <c r="AD284" s="5"/>
      <c r="AE284" s="5"/>
      <c r="AF284" s="5"/>
    </row>
    <row r="285">
      <c r="A285" s="3" t="s">
        <v>323</v>
      </c>
      <c r="B285" s="2">
        <v>4.0</v>
      </c>
      <c r="C285" s="2">
        <v>0.0</v>
      </c>
      <c r="D285" s="2">
        <v>58019.0</v>
      </c>
      <c r="E285" s="2">
        <v>11.0</v>
      </c>
      <c r="F285" s="2">
        <v>0.0</v>
      </c>
      <c r="G285" s="2">
        <v>57946.0</v>
      </c>
      <c r="H285" s="2">
        <v>21.0</v>
      </c>
      <c r="I285" s="4">
        <v>16.0</v>
      </c>
      <c r="J285" s="2">
        <v>0.0</v>
      </c>
      <c r="K285" s="4">
        <v>28.0</v>
      </c>
      <c r="L285" s="2">
        <v>0.0</v>
      </c>
      <c r="M285" s="2">
        <v>4.0</v>
      </c>
      <c r="N285" s="4">
        <v>0.0</v>
      </c>
      <c r="O285" s="2">
        <v>0.0</v>
      </c>
      <c r="P285" s="2">
        <v>0.0</v>
      </c>
      <c r="Q285" s="2">
        <v>0.0</v>
      </c>
      <c r="R285" s="2">
        <v>46.0</v>
      </c>
      <c r="S285" s="2">
        <v>21.0</v>
      </c>
      <c r="T285" s="2">
        <v>55331.0</v>
      </c>
      <c r="U285" s="2">
        <v>2593.0</v>
      </c>
      <c r="V285" s="2"/>
      <c r="W285" s="2" t="s">
        <v>37</v>
      </c>
      <c r="X285" s="2" t="s">
        <v>37</v>
      </c>
      <c r="Y285" s="6" t="s">
        <v>188</v>
      </c>
      <c r="Z285" s="2" t="s">
        <v>37</v>
      </c>
      <c r="AA285" s="2" t="s">
        <v>37</v>
      </c>
      <c r="AB285" s="2" t="s">
        <v>37</v>
      </c>
      <c r="AC285" s="5"/>
      <c r="AD285" s="5"/>
      <c r="AE285" s="5"/>
      <c r="AF285" s="5"/>
    </row>
    <row r="286">
      <c r="A286" s="3" t="s">
        <v>324</v>
      </c>
      <c r="B286" s="2">
        <v>1.0</v>
      </c>
      <c r="C286" s="2">
        <v>0.0</v>
      </c>
      <c r="D286" s="2">
        <v>58020.0</v>
      </c>
      <c r="E286" s="2">
        <v>0.0</v>
      </c>
      <c r="F286" s="2">
        <v>0.0</v>
      </c>
      <c r="G286" s="2">
        <v>57946.0</v>
      </c>
      <c r="H286" s="2">
        <v>22.0</v>
      </c>
      <c r="I286" s="4">
        <v>16.0</v>
      </c>
      <c r="J286" s="2">
        <v>0.0</v>
      </c>
      <c r="K286" s="4">
        <v>28.0</v>
      </c>
      <c r="L286" s="2">
        <v>0.0</v>
      </c>
      <c r="M286" s="2">
        <v>1.0</v>
      </c>
      <c r="N286" s="4">
        <v>0.0</v>
      </c>
      <c r="O286" s="2">
        <v>0.0</v>
      </c>
      <c r="P286" s="2">
        <v>0.0</v>
      </c>
      <c r="Q286" s="2">
        <v>0.0</v>
      </c>
      <c r="R286" s="2">
        <v>46.0</v>
      </c>
      <c r="S286" s="2">
        <v>22.0</v>
      </c>
      <c r="T286" s="2">
        <v>55331.0</v>
      </c>
      <c r="U286" s="2">
        <v>2593.0</v>
      </c>
      <c r="V286" s="2"/>
      <c r="W286" s="2" t="s">
        <v>37</v>
      </c>
      <c r="X286" s="2" t="s">
        <v>37</v>
      </c>
      <c r="Y286" s="6" t="s">
        <v>188</v>
      </c>
      <c r="Z286" s="2" t="s">
        <v>37</v>
      </c>
      <c r="AA286" s="2" t="s">
        <v>37</v>
      </c>
      <c r="AB286" s="2" t="s">
        <v>37</v>
      </c>
      <c r="AC286" s="5"/>
      <c r="AD286" s="5"/>
      <c r="AE286" s="5"/>
      <c r="AF286" s="5"/>
    </row>
    <row r="287">
      <c r="A287" s="3" t="s">
        <v>325</v>
      </c>
      <c r="B287" s="2">
        <v>9.0</v>
      </c>
      <c r="C287" s="2">
        <v>0.0</v>
      </c>
      <c r="D287" s="2">
        <v>58029.0</v>
      </c>
      <c r="E287" s="2">
        <v>13.0</v>
      </c>
      <c r="F287" s="2">
        <v>0.0</v>
      </c>
      <c r="G287" s="2">
        <v>57959.0</v>
      </c>
      <c r="H287" s="2">
        <v>26.0</v>
      </c>
      <c r="I287" s="4">
        <v>8.0</v>
      </c>
      <c r="J287" s="2">
        <v>0.0</v>
      </c>
      <c r="K287" s="4">
        <v>28.0</v>
      </c>
      <c r="L287" s="2">
        <v>0.0</v>
      </c>
      <c r="M287" s="2">
        <v>7.0</v>
      </c>
      <c r="N287" s="4">
        <v>2.0</v>
      </c>
      <c r="O287" s="2">
        <v>2.0</v>
      </c>
      <c r="P287" s="2">
        <v>0.0</v>
      </c>
      <c r="Q287" s="2">
        <v>0.0</v>
      </c>
      <c r="R287" s="2">
        <v>38.0</v>
      </c>
      <c r="S287" s="2">
        <v>26.0</v>
      </c>
      <c r="T287" s="2">
        <v>55334.0</v>
      </c>
      <c r="U287" s="2">
        <v>2603.0</v>
      </c>
      <c r="V287" s="2"/>
      <c r="W287" s="2" t="s">
        <v>37</v>
      </c>
      <c r="X287" s="2" t="s">
        <v>37</v>
      </c>
      <c r="Y287" s="6" t="s">
        <v>188</v>
      </c>
      <c r="Z287" s="2" t="s">
        <v>37</v>
      </c>
      <c r="AA287" s="2" t="s">
        <v>37</v>
      </c>
      <c r="AB287" s="2" t="s">
        <v>37</v>
      </c>
      <c r="AC287" s="5"/>
      <c r="AD287" s="5"/>
      <c r="AE287" s="5"/>
      <c r="AF287" s="5"/>
    </row>
    <row r="288">
      <c r="A288" s="3" t="s">
        <v>326</v>
      </c>
      <c r="B288" s="2">
        <v>7.0</v>
      </c>
      <c r="C288" s="2">
        <v>0.0</v>
      </c>
      <c r="D288" s="2">
        <v>58036.0</v>
      </c>
      <c r="E288" s="2">
        <v>1.0</v>
      </c>
      <c r="F288" s="2">
        <v>0.0</v>
      </c>
      <c r="G288" s="2">
        <v>57960.0</v>
      </c>
      <c r="H288" s="2">
        <v>26.0</v>
      </c>
      <c r="I288" s="4">
        <v>14.0</v>
      </c>
      <c r="J288" s="2">
        <v>0.0</v>
      </c>
      <c r="K288" s="4">
        <v>28.0</v>
      </c>
      <c r="L288" s="2">
        <v>0.0</v>
      </c>
      <c r="M288" s="2">
        <v>5.0</v>
      </c>
      <c r="N288" s="4">
        <v>2.0</v>
      </c>
      <c r="O288" s="2">
        <v>2.0</v>
      </c>
      <c r="P288" s="2">
        <v>0.0</v>
      </c>
      <c r="Q288" s="2">
        <v>0.0</v>
      </c>
      <c r="R288" s="2">
        <v>44.0</v>
      </c>
      <c r="S288" s="2">
        <v>26.0</v>
      </c>
      <c r="T288" s="2">
        <v>55335.0</v>
      </c>
      <c r="U288" s="2">
        <v>2603.0</v>
      </c>
      <c r="V288" s="2"/>
      <c r="W288" s="2" t="s">
        <v>37</v>
      </c>
      <c r="X288" s="2" t="s">
        <v>37</v>
      </c>
      <c r="Y288" s="6" t="s">
        <v>188</v>
      </c>
      <c r="Z288" s="2" t="s">
        <v>37</v>
      </c>
      <c r="AA288" s="2" t="s">
        <v>37</v>
      </c>
      <c r="AB288" s="2" t="s">
        <v>37</v>
      </c>
      <c r="AC288" s="5"/>
      <c r="AD288" s="5"/>
      <c r="AE288" s="5"/>
      <c r="AF288" s="5"/>
    </row>
    <row r="289">
      <c r="A289" s="3" t="s">
        <v>327</v>
      </c>
      <c r="B289" s="2">
        <v>7.0</v>
      </c>
      <c r="C289" s="2">
        <v>0.0</v>
      </c>
      <c r="D289" s="2">
        <v>58043.0</v>
      </c>
      <c r="E289" s="2">
        <v>11.0</v>
      </c>
      <c r="F289" s="2">
        <v>0.0</v>
      </c>
      <c r="G289" s="2">
        <v>57971.0</v>
      </c>
      <c r="H289" s="2">
        <v>26.0</v>
      </c>
      <c r="I289" s="4">
        <v>10.0</v>
      </c>
      <c r="J289" s="2">
        <v>0.0</v>
      </c>
      <c r="K289" s="4">
        <v>28.0</v>
      </c>
      <c r="L289" s="2">
        <v>0.0</v>
      </c>
      <c r="M289" s="2">
        <v>6.0</v>
      </c>
      <c r="N289" s="4">
        <v>1.0</v>
      </c>
      <c r="O289" s="2">
        <v>0.0</v>
      </c>
      <c r="P289" s="2">
        <v>1.0</v>
      </c>
      <c r="Q289" s="2">
        <v>0.0</v>
      </c>
      <c r="R289" s="2">
        <v>40.0</v>
      </c>
      <c r="S289" s="2">
        <v>26.0</v>
      </c>
      <c r="T289" s="2">
        <v>55339.0</v>
      </c>
      <c r="U289" s="2">
        <v>2610.0</v>
      </c>
      <c r="V289" s="2"/>
      <c r="W289" s="2" t="s">
        <v>37</v>
      </c>
      <c r="X289" s="2" t="s">
        <v>37</v>
      </c>
      <c r="Y289" s="6" t="s">
        <v>188</v>
      </c>
      <c r="Z289" s="2" t="s">
        <v>37</v>
      </c>
      <c r="AA289" s="2" t="s">
        <v>37</v>
      </c>
      <c r="AB289" s="2" t="s">
        <v>37</v>
      </c>
      <c r="AC289" s="5"/>
      <c r="AD289" s="5"/>
      <c r="AE289" s="5"/>
      <c r="AF289" s="5"/>
    </row>
    <row r="290">
      <c r="A290" s="3" t="s">
        <v>328</v>
      </c>
      <c r="B290" s="2">
        <v>4.0</v>
      </c>
      <c r="C290" s="2">
        <v>0.0</v>
      </c>
      <c r="D290" s="2">
        <v>58047.0</v>
      </c>
      <c r="E290" s="2">
        <v>10.0</v>
      </c>
      <c r="F290" s="2">
        <v>0.0</v>
      </c>
      <c r="G290" s="2">
        <v>57981.0</v>
      </c>
      <c r="H290" s="2">
        <v>24.0</v>
      </c>
      <c r="I290" s="4">
        <v>6.0</v>
      </c>
      <c r="J290" s="2">
        <v>0.0</v>
      </c>
      <c r="K290" s="4">
        <v>28.0</v>
      </c>
      <c r="L290" s="2">
        <v>0.0</v>
      </c>
      <c r="M290" s="2">
        <v>4.0</v>
      </c>
      <c r="N290" s="4">
        <v>0.0</v>
      </c>
      <c r="O290" s="2">
        <v>0.0</v>
      </c>
      <c r="P290" s="2">
        <v>0.0</v>
      </c>
      <c r="Q290" s="2">
        <v>0.0</v>
      </c>
      <c r="R290" s="2">
        <v>36.0</v>
      </c>
      <c r="S290" s="2">
        <v>24.0</v>
      </c>
      <c r="T290" s="2">
        <v>55343.0</v>
      </c>
      <c r="U290" s="2">
        <v>2616.0</v>
      </c>
      <c r="V290" s="2"/>
      <c r="W290" s="2" t="s">
        <v>37</v>
      </c>
      <c r="X290" s="2" t="s">
        <v>37</v>
      </c>
      <c r="Y290" s="6" t="s">
        <v>188</v>
      </c>
      <c r="Z290" s="2" t="s">
        <v>37</v>
      </c>
      <c r="AA290" s="2" t="s">
        <v>37</v>
      </c>
      <c r="AB290" s="2" t="s">
        <v>37</v>
      </c>
      <c r="AC290" s="5"/>
      <c r="AD290" s="5"/>
      <c r="AE290" s="5"/>
      <c r="AF290" s="5"/>
    </row>
    <row r="291">
      <c r="A291" s="3" t="s">
        <v>329</v>
      </c>
      <c r="B291" s="2">
        <v>7.0</v>
      </c>
      <c r="C291" s="2">
        <v>0.0</v>
      </c>
      <c r="D291" s="2">
        <v>58054.0</v>
      </c>
      <c r="E291" s="2">
        <v>9.0</v>
      </c>
      <c r="F291" s="2">
        <v>0.0</v>
      </c>
      <c r="G291" s="2">
        <v>57990.0</v>
      </c>
      <c r="H291" s="2">
        <v>24.0</v>
      </c>
      <c r="I291" s="4">
        <v>4.0</v>
      </c>
      <c r="J291" s="2">
        <v>0.0</v>
      </c>
      <c r="K291" s="4">
        <v>28.0</v>
      </c>
      <c r="L291" s="2">
        <v>0.0</v>
      </c>
      <c r="M291" s="2">
        <v>7.0</v>
      </c>
      <c r="N291" s="4">
        <v>0.0</v>
      </c>
      <c r="O291" s="2">
        <v>0.0</v>
      </c>
      <c r="P291" s="2">
        <v>0.0</v>
      </c>
      <c r="Q291" s="2">
        <v>0.0</v>
      </c>
      <c r="R291" s="2">
        <v>34.0</v>
      </c>
      <c r="S291" s="2">
        <v>24.0</v>
      </c>
      <c r="T291" s="2">
        <v>55345.0</v>
      </c>
      <c r="U291" s="2">
        <v>2623.0</v>
      </c>
      <c r="V291" s="2"/>
      <c r="W291" s="2" t="s">
        <v>37</v>
      </c>
      <c r="X291" s="2" t="s">
        <v>37</v>
      </c>
      <c r="Y291" s="6" t="s">
        <v>188</v>
      </c>
      <c r="Z291" s="2" t="s">
        <v>37</v>
      </c>
      <c r="AA291" s="2" t="s">
        <v>37</v>
      </c>
      <c r="AB291" s="2" t="s">
        <v>37</v>
      </c>
      <c r="AC291" s="5"/>
      <c r="AD291" s="5"/>
      <c r="AE291" s="5"/>
      <c r="AF291" s="5"/>
    </row>
    <row r="292">
      <c r="A292" s="3" t="s">
        <v>330</v>
      </c>
      <c r="B292" s="2">
        <v>2.0</v>
      </c>
      <c r="C292" s="2">
        <v>0.0</v>
      </c>
      <c r="D292" s="2">
        <v>58056.0</v>
      </c>
      <c r="E292" s="2">
        <v>7.0</v>
      </c>
      <c r="F292" s="2">
        <v>0.0</v>
      </c>
      <c r="G292" s="2">
        <v>57997.0</v>
      </c>
      <c r="H292" s="2">
        <v>20.0</v>
      </c>
      <c r="I292" s="4">
        <v>3.0</v>
      </c>
      <c r="J292" s="2">
        <v>0.0</v>
      </c>
      <c r="K292" s="4">
        <v>28.0</v>
      </c>
      <c r="L292" s="2">
        <v>0.0</v>
      </c>
      <c r="M292" s="2">
        <v>2.0</v>
      </c>
      <c r="N292" s="4">
        <v>0.0</v>
      </c>
      <c r="O292" s="2">
        <v>0.0</v>
      </c>
      <c r="P292" s="2">
        <v>0.0</v>
      </c>
      <c r="Q292" s="2">
        <v>0.0</v>
      </c>
      <c r="R292" s="2">
        <v>33.0</v>
      </c>
      <c r="S292" s="2">
        <v>20.0</v>
      </c>
      <c r="T292" s="2">
        <v>55348.0</v>
      </c>
      <c r="U292" s="2">
        <v>2627.0</v>
      </c>
      <c r="V292" s="2"/>
      <c r="W292" s="2" t="s">
        <v>37</v>
      </c>
      <c r="X292" s="2" t="s">
        <v>37</v>
      </c>
      <c r="Y292" s="6" t="s">
        <v>188</v>
      </c>
      <c r="Z292" s="2" t="s">
        <v>37</v>
      </c>
      <c r="AA292" s="2" t="s">
        <v>37</v>
      </c>
      <c r="AB292" s="2" t="s">
        <v>37</v>
      </c>
      <c r="AC292" s="5"/>
      <c r="AD292" s="5"/>
      <c r="AE292" s="5"/>
      <c r="AF292" s="5"/>
    </row>
    <row r="293">
      <c r="A293" s="3" t="s">
        <v>331</v>
      </c>
      <c r="B293" s="2">
        <v>8.0</v>
      </c>
      <c r="C293" s="2">
        <v>0.0</v>
      </c>
      <c r="D293" s="2">
        <v>58064.0</v>
      </c>
      <c r="E293" s="2">
        <v>6.0</v>
      </c>
      <c r="F293" s="2">
        <v>0.0</v>
      </c>
      <c r="G293" s="2">
        <v>58003.0</v>
      </c>
      <c r="H293" s="2">
        <v>21.0</v>
      </c>
      <c r="I293" s="4">
        <v>4.0</v>
      </c>
      <c r="J293" s="2">
        <v>0.0</v>
      </c>
      <c r="K293" s="4">
        <v>28.0</v>
      </c>
      <c r="L293" s="2">
        <v>0.0</v>
      </c>
      <c r="M293" s="2">
        <v>8.0</v>
      </c>
      <c r="N293" s="4">
        <v>0.0</v>
      </c>
      <c r="O293" s="2">
        <v>0.0</v>
      </c>
      <c r="P293" s="2">
        <v>0.0</v>
      </c>
      <c r="Q293" s="2">
        <v>0.0</v>
      </c>
      <c r="R293" s="2">
        <v>34.0</v>
      </c>
      <c r="S293" s="2">
        <v>21.0</v>
      </c>
      <c r="T293" s="2">
        <v>55353.0</v>
      </c>
      <c r="U293" s="2">
        <v>2628.0</v>
      </c>
      <c r="V293" s="2"/>
      <c r="W293" s="2" t="s">
        <v>37</v>
      </c>
      <c r="X293" s="2" t="s">
        <v>37</v>
      </c>
      <c r="Y293" s="6" t="s">
        <v>188</v>
      </c>
      <c r="Z293" s="2" t="s">
        <v>37</v>
      </c>
      <c r="AA293" s="2" t="s">
        <v>37</v>
      </c>
      <c r="AB293" s="2" t="s">
        <v>37</v>
      </c>
      <c r="AC293" s="5"/>
      <c r="AD293" s="5"/>
      <c r="AE293" s="5"/>
      <c r="AF293" s="5"/>
    </row>
    <row r="294">
      <c r="A294" s="3" t="s">
        <v>332</v>
      </c>
      <c r="B294" s="2">
        <v>9.0</v>
      </c>
      <c r="C294" s="2">
        <v>0.0</v>
      </c>
      <c r="D294" s="2">
        <v>58073.0</v>
      </c>
      <c r="E294" s="2">
        <v>4.0</v>
      </c>
      <c r="F294" s="2">
        <v>0.0</v>
      </c>
      <c r="G294" s="2">
        <v>58007.0</v>
      </c>
      <c r="H294" s="2">
        <v>20.0</v>
      </c>
      <c r="I294" s="4">
        <v>10.0</v>
      </c>
      <c r="J294" s="2">
        <v>0.0</v>
      </c>
      <c r="K294" s="4">
        <v>28.0</v>
      </c>
      <c r="L294" s="2">
        <v>0.0</v>
      </c>
      <c r="M294" s="2">
        <v>7.0</v>
      </c>
      <c r="N294" s="4">
        <v>2.0</v>
      </c>
      <c r="O294" s="2">
        <v>1.0</v>
      </c>
      <c r="P294" s="2">
        <v>1.0</v>
      </c>
      <c r="Q294" s="2">
        <v>0.0</v>
      </c>
      <c r="R294" s="2">
        <v>40.0</v>
      </c>
      <c r="S294" s="2">
        <v>20.0</v>
      </c>
      <c r="T294" s="2">
        <v>55355.0</v>
      </c>
      <c r="U294" s="2">
        <v>2630.0</v>
      </c>
      <c r="V294" s="2"/>
      <c r="W294" s="2" t="s">
        <v>37</v>
      </c>
      <c r="X294" s="2" t="s">
        <v>37</v>
      </c>
      <c r="Y294" s="6" t="s">
        <v>188</v>
      </c>
      <c r="Z294" s="2" t="s">
        <v>37</v>
      </c>
      <c r="AA294" s="2" t="s">
        <v>37</v>
      </c>
      <c r="AB294" s="2" t="s">
        <v>37</v>
      </c>
      <c r="AC294" s="5"/>
      <c r="AD294" s="5"/>
      <c r="AE294" s="5"/>
      <c r="AF294" s="5"/>
    </row>
    <row r="295">
      <c r="A295" s="3" t="s">
        <v>333</v>
      </c>
      <c r="B295" s="2">
        <v>18.0</v>
      </c>
      <c r="C295" s="2">
        <v>0.0</v>
      </c>
      <c r="D295" s="2">
        <v>58091.0</v>
      </c>
      <c r="E295" s="2">
        <v>5.0</v>
      </c>
      <c r="F295" s="2">
        <v>0.0</v>
      </c>
      <c r="G295" s="2">
        <v>58012.0</v>
      </c>
      <c r="H295" s="2">
        <v>40.0</v>
      </c>
      <c r="I295" s="4">
        <v>3.0</v>
      </c>
      <c r="J295" s="2">
        <v>0.0</v>
      </c>
      <c r="K295" s="4">
        <v>28.0</v>
      </c>
      <c r="L295" s="2">
        <v>0.0</v>
      </c>
      <c r="M295" s="2">
        <v>18.0</v>
      </c>
      <c r="N295" s="4">
        <v>0.0</v>
      </c>
      <c r="O295" s="2">
        <v>0.0</v>
      </c>
      <c r="P295" s="2">
        <v>0.0</v>
      </c>
      <c r="Q295" s="2">
        <v>0.0</v>
      </c>
      <c r="R295" s="2">
        <v>33.0</v>
      </c>
      <c r="S295" s="2">
        <v>40.0</v>
      </c>
      <c r="T295" s="2">
        <v>55358.0</v>
      </c>
      <c r="U295" s="2">
        <v>2632.0</v>
      </c>
      <c r="V295" s="2"/>
      <c r="W295" s="2" t="s">
        <v>37</v>
      </c>
      <c r="X295" s="2" t="s">
        <v>37</v>
      </c>
      <c r="Y295" s="6" t="s">
        <v>188</v>
      </c>
      <c r="Z295" s="2" t="s">
        <v>37</v>
      </c>
      <c r="AA295" s="2" t="s">
        <v>37</v>
      </c>
      <c r="AB295" s="2" t="s">
        <v>37</v>
      </c>
      <c r="AC295" s="5"/>
      <c r="AD295" s="5"/>
      <c r="AE295" s="5"/>
      <c r="AF295" s="5"/>
    </row>
    <row r="296">
      <c r="A296" s="3" t="s">
        <v>334</v>
      </c>
      <c r="B296" s="2">
        <v>11.0</v>
      </c>
      <c r="C296" s="2">
        <v>0.0</v>
      </c>
      <c r="D296" s="2">
        <v>58102.0</v>
      </c>
      <c r="E296" s="2">
        <v>12.0</v>
      </c>
      <c r="F296" s="2">
        <v>0.0</v>
      </c>
      <c r="G296" s="2">
        <v>58024.0</v>
      </c>
      <c r="H296" s="2">
        <v>24.0</v>
      </c>
      <c r="I296" s="4">
        <v>18.0</v>
      </c>
      <c r="J296" s="2">
        <v>0.0</v>
      </c>
      <c r="K296" s="4">
        <v>28.0</v>
      </c>
      <c r="L296" s="2">
        <v>0.0</v>
      </c>
      <c r="M296" s="2">
        <v>11.0</v>
      </c>
      <c r="N296" s="4">
        <v>0.0</v>
      </c>
      <c r="O296" s="2">
        <v>0.0</v>
      </c>
      <c r="P296" s="2">
        <v>0.0</v>
      </c>
      <c r="Q296" s="2">
        <v>0.0</v>
      </c>
      <c r="R296" s="2">
        <v>48.0</v>
      </c>
      <c r="S296" s="2">
        <v>24.0</v>
      </c>
      <c r="T296" s="2">
        <v>55363.0</v>
      </c>
      <c r="U296" s="2">
        <v>2639.0</v>
      </c>
      <c r="V296" s="2"/>
      <c r="W296" s="2" t="s">
        <v>37</v>
      </c>
      <c r="X296" s="2" t="s">
        <v>37</v>
      </c>
      <c r="Y296" s="6" t="s">
        <v>188</v>
      </c>
      <c r="Z296" s="2" t="s">
        <v>37</v>
      </c>
      <c r="AA296" s="2" t="s">
        <v>37</v>
      </c>
      <c r="AB296" s="2" t="s">
        <v>37</v>
      </c>
      <c r="AC296" s="5"/>
      <c r="AD296" s="5"/>
      <c r="AE296" s="5"/>
      <c r="AF296" s="5"/>
    </row>
    <row r="297">
      <c r="A297" s="3" t="s">
        <v>335</v>
      </c>
      <c r="B297" s="2">
        <v>12.0</v>
      </c>
      <c r="C297" s="2">
        <v>0.0</v>
      </c>
      <c r="D297" s="2">
        <v>58114.0</v>
      </c>
      <c r="E297" s="2">
        <v>6.0</v>
      </c>
      <c r="F297" s="2">
        <v>0.0</v>
      </c>
      <c r="G297" s="2">
        <v>58030.0</v>
      </c>
      <c r="H297" s="2">
        <v>28.0</v>
      </c>
      <c r="I297" s="4">
        <v>20.0</v>
      </c>
      <c r="J297" s="2">
        <v>0.0</v>
      </c>
      <c r="K297" s="4">
        <v>28.0</v>
      </c>
      <c r="L297" s="2">
        <v>0.0</v>
      </c>
      <c r="M297" s="2">
        <v>12.0</v>
      </c>
      <c r="N297" s="4">
        <v>0.0</v>
      </c>
      <c r="O297" s="2">
        <v>0.0</v>
      </c>
      <c r="P297" s="2">
        <v>0.0</v>
      </c>
      <c r="Q297" s="2">
        <v>0.0</v>
      </c>
      <c r="R297" s="2">
        <v>50.0</v>
      </c>
      <c r="S297" s="2">
        <v>28.0</v>
      </c>
      <c r="T297" s="2">
        <v>55365.0</v>
      </c>
      <c r="U297" s="2">
        <v>2643.0</v>
      </c>
      <c r="V297" s="2"/>
      <c r="W297" s="2" t="s">
        <v>37</v>
      </c>
      <c r="X297" s="2" t="s">
        <v>37</v>
      </c>
      <c r="Y297" s="6" t="s">
        <v>188</v>
      </c>
      <c r="Z297" s="2" t="s">
        <v>37</v>
      </c>
      <c r="AA297" s="2" t="s">
        <v>37</v>
      </c>
      <c r="AB297" s="2" t="s">
        <v>37</v>
      </c>
      <c r="AC297" s="5"/>
      <c r="AD297" s="5"/>
      <c r="AE297" s="5"/>
      <c r="AF297" s="5"/>
    </row>
    <row r="298">
      <c r="A298" s="3" t="s">
        <v>336</v>
      </c>
      <c r="B298" s="2">
        <v>2.0</v>
      </c>
      <c r="C298" s="2">
        <v>0.0</v>
      </c>
      <c r="D298" s="2">
        <v>58116.0</v>
      </c>
      <c r="E298" s="2">
        <v>11.0</v>
      </c>
      <c r="F298" s="2">
        <v>0.0</v>
      </c>
      <c r="G298" s="2">
        <v>58041.0</v>
      </c>
      <c r="H298" s="2">
        <v>22.0</v>
      </c>
      <c r="I298" s="4">
        <v>17.0</v>
      </c>
      <c r="J298" s="2">
        <v>0.0</v>
      </c>
      <c r="K298" s="4">
        <v>28.0</v>
      </c>
      <c r="L298" s="2">
        <v>0.0</v>
      </c>
      <c r="M298" s="2">
        <v>2.0</v>
      </c>
      <c r="N298" s="4">
        <v>0.0</v>
      </c>
      <c r="O298" s="2">
        <v>0.0</v>
      </c>
      <c r="P298" s="2">
        <v>0.0</v>
      </c>
      <c r="Q298" s="2">
        <v>0.0</v>
      </c>
      <c r="R298" s="2">
        <v>47.0</v>
      </c>
      <c r="S298" s="2">
        <v>22.0</v>
      </c>
      <c r="T298" s="2">
        <v>55366.0</v>
      </c>
      <c r="U298" s="2">
        <v>2653.0</v>
      </c>
      <c r="V298" s="2"/>
      <c r="W298" s="2" t="s">
        <v>37</v>
      </c>
      <c r="X298" s="2" t="s">
        <v>37</v>
      </c>
      <c r="Y298" s="6" t="s">
        <v>188</v>
      </c>
      <c r="Z298" s="2" t="s">
        <v>37</v>
      </c>
      <c r="AA298" s="2" t="s">
        <v>37</v>
      </c>
      <c r="AB298" s="2" t="s">
        <v>37</v>
      </c>
      <c r="AC298" s="5"/>
      <c r="AD298" s="5"/>
      <c r="AE298" s="5"/>
      <c r="AF298" s="5"/>
    </row>
    <row r="299">
      <c r="A299" s="3" t="s">
        <v>337</v>
      </c>
      <c r="B299" s="2">
        <v>3.0</v>
      </c>
      <c r="C299" s="2">
        <v>0.0</v>
      </c>
      <c r="D299" s="2">
        <v>58119.0</v>
      </c>
      <c r="E299" s="2">
        <v>10.0</v>
      </c>
      <c r="F299" s="2">
        <v>0.0</v>
      </c>
      <c r="G299" s="2">
        <v>58051.0</v>
      </c>
      <c r="H299" s="2">
        <v>21.0</v>
      </c>
      <c r="I299" s="4">
        <v>11.0</v>
      </c>
      <c r="J299" s="2">
        <v>0.0</v>
      </c>
      <c r="K299" s="4">
        <v>28.0</v>
      </c>
      <c r="L299" s="2">
        <v>0.0</v>
      </c>
      <c r="M299" s="2">
        <v>3.0</v>
      </c>
      <c r="N299" s="4">
        <v>0.0</v>
      </c>
      <c r="O299" s="2">
        <v>0.0</v>
      </c>
      <c r="P299" s="2">
        <v>0.0</v>
      </c>
      <c r="Q299" s="2">
        <v>0.0</v>
      </c>
      <c r="R299" s="2">
        <v>41.0</v>
      </c>
      <c r="S299" s="2">
        <v>21.0</v>
      </c>
      <c r="T299" s="2">
        <v>55369.0</v>
      </c>
      <c r="U299" s="2">
        <v>2660.0</v>
      </c>
      <c r="V299" s="2"/>
      <c r="W299" s="2" t="s">
        <v>37</v>
      </c>
      <c r="X299" s="2" t="s">
        <v>37</v>
      </c>
      <c r="Y299" s="6" t="s">
        <v>188</v>
      </c>
      <c r="Z299" s="2" t="s">
        <v>37</v>
      </c>
      <c r="AA299" s="2" t="s">
        <v>37</v>
      </c>
      <c r="AB299" s="2" t="s">
        <v>37</v>
      </c>
      <c r="AC299" s="5"/>
      <c r="AD299" s="5"/>
      <c r="AE299" s="5"/>
      <c r="AF299" s="5"/>
    </row>
    <row r="300">
      <c r="A300" s="3" t="s">
        <v>338</v>
      </c>
      <c r="B300" s="2">
        <v>5.0</v>
      </c>
      <c r="C300" s="2">
        <v>0.0</v>
      </c>
      <c r="D300" s="2">
        <v>58124.0</v>
      </c>
      <c r="E300" s="2">
        <v>4.0</v>
      </c>
      <c r="F300" s="2">
        <v>0.0</v>
      </c>
      <c r="G300" s="2">
        <v>58055.0</v>
      </c>
      <c r="H300" s="2">
        <v>23.0</v>
      </c>
      <c r="I300" s="4">
        <v>10.0</v>
      </c>
      <c r="J300" s="2">
        <v>0.0</v>
      </c>
      <c r="K300" s="4">
        <v>28.0</v>
      </c>
      <c r="L300" s="2">
        <v>0.0</v>
      </c>
      <c r="M300" s="2">
        <v>5.0</v>
      </c>
      <c r="N300" s="4">
        <v>0.0</v>
      </c>
      <c r="O300" s="2">
        <v>0.0</v>
      </c>
      <c r="P300" s="2">
        <v>0.0</v>
      </c>
      <c r="Q300" s="2">
        <v>0.0</v>
      </c>
      <c r="R300" s="2">
        <v>40.0</v>
      </c>
      <c r="S300" s="2">
        <v>23.0</v>
      </c>
      <c r="T300" s="2">
        <v>55369.0</v>
      </c>
      <c r="U300" s="2">
        <v>2664.0</v>
      </c>
      <c r="V300" s="2"/>
      <c r="W300" s="2" t="s">
        <v>37</v>
      </c>
      <c r="X300" s="2" t="s">
        <v>37</v>
      </c>
      <c r="Y300" s="6" t="s">
        <v>188</v>
      </c>
      <c r="Z300" s="2" t="s">
        <v>37</v>
      </c>
      <c r="AA300" s="2" t="s">
        <v>37</v>
      </c>
      <c r="AB300" s="2" t="s">
        <v>37</v>
      </c>
      <c r="AC300" s="5"/>
      <c r="AD300" s="5"/>
      <c r="AE300" s="5"/>
      <c r="AF300" s="5"/>
    </row>
    <row r="301">
      <c r="A301" s="3" t="s">
        <v>339</v>
      </c>
      <c r="B301" s="2">
        <v>6.0</v>
      </c>
      <c r="C301" s="2">
        <v>0.0</v>
      </c>
      <c r="D301" s="2">
        <v>58130.0</v>
      </c>
      <c r="E301" s="2">
        <v>6.0</v>
      </c>
      <c r="F301" s="2">
        <v>0.0</v>
      </c>
      <c r="G301" s="2">
        <v>58061.0</v>
      </c>
      <c r="H301" s="2">
        <v>26.0</v>
      </c>
      <c r="I301" s="4">
        <v>7.0</v>
      </c>
      <c r="J301" s="2">
        <v>0.0</v>
      </c>
      <c r="K301" s="4">
        <v>28.0</v>
      </c>
      <c r="L301" s="2">
        <v>0.0</v>
      </c>
      <c r="M301" s="2">
        <v>6.0</v>
      </c>
      <c r="N301" s="4">
        <v>0.0</v>
      </c>
      <c r="O301" s="2">
        <v>0.0</v>
      </c>
      <c r="P301" s="2">
        <v>0.0</v>
      </c>
      <c r="Q301" s="2">
        <v>0.0</v>
      </c>
      <c r="R301" s="2">
        <v>37.0</v>
      </c>
      <c r="S301" s="2">
        <v>26.0</v>
      </c>
      <c r="T301" s="2">
        <v>55370.0</v>
      </c>
      <c r="U301" s="2">
        <v>2669.0</v>
      </c>
      <c r="V301" s="2"/>
      <c r="W301" s="2" t="s">
        <v>37</v>
      </c>
      <c r="X301" s="2" t="s">
        <v>37</v>
      </c>
      <c r="Y301" s="6" t="s">
        <v>188</v>
      </c>
      <c r="Z301" s="2" t="s">
        <v>37</v>
      </c>
      <c r="AA301" s="2" t="s">
        <v>37</v>
      </c>
      <c r="AB301" s="2" t="s">
        <v>37</v>
      </c>
      <c r="AC301" s="5"/>
      <c r="AD301" s="5"/>
      <c r="AE301" s="5"/>
      <c r="AF301" s="5"/>
    </row>
    <row r="302">
      <c r="A302" s="3" t="s">
        <v>340</v>
      </c>
      <c r="B302" s="2">
        <v>5.0</v>
      </c>
      <c r="C302" s="2">
        <v>0.0</v>
      </c>
      <c r="D302" s="2">
        <v>58135.0</v>
      </c>
      <c r="E302" s="2">
        <v>7.0</v>
      </c>
      <c r="F302" s="2">
        <v>0.0</v>
      </c>
      <c r="G302" s="2">
        <v>58068.0</v>
      </c>
      <c r="H302" s="2">
        <v>28.0</v>
      </c>
      <c r="I302" s="4">
        <v>3.0</v>
      </c>
      <c r="J302" s="2">
        <v>0.0</v>
      </c>
      <c r="K302" s="4">
        <v>28.0</v>
      </c>
      <c r="L302" s="2">
        <v>0.0</v>
      </c>
      <c r="M302" s="2">
        <v>5.0</v>
      </c>
      <c r="N302" s="4">
        <v>0.0</v>
      </c>
      <c r="O302" s="2">
        <v>0.0</v>
      </c>
      <c r="P302" s="2">
        <v>0.0</v>
      </c>
      <c r="Q302" s="2">
        <v>0.0</v>
      </c>
      <c r="R302" s="2">
        <v>33.0</v>
      </c>
      <c r="S302" s="2">
        <v>28.0</v>
      </c>
      <c r="T302" s="2">
        <v>55375.0</v>
      </c>
      <c r="U302" s="2">
        <v>2671.0</v>
      </c>
      <c r="V302" s="2"/>
      <c r="W302" s="2" t="s">
        <v>37</v>
      </c>
      <c r="X302" s="2" t="s">
        <v>37</v>
      </c>
      <c r="Y302" s="6" t="s">
        <v>188</v>
      </c>
      <c r="Z302" s="2" t="s">
        <v>37</v>
      </c>
      <c r="AA302" s="2" t="s">
        <v>37</v>
      </c>
      <c r="AB302" s="2" t="s">
        <v>37</v>
      </c>
      <c r="AC302" s="5"/>
      <c r="AD302" s="5"/>
      <c r="AE302" s="5"/>
      <c r="AF302" s="5"/>
    </row>
    <row r="303">
      <c r="A303" s="3" t="s">
        <v>341</v>
      </c>
      <c r="B303" s="2">
        <v>4.0</v>
      </c>
      <c r="C303" s="2">
        <v>0.0</v>
      </c>
      <c r="D303" s="2">
        <v>58139.0</v>
      </c>
      <c r="E303" s="2">
        <v>6.0</v>
      </c>
      <c r="F303" s="2">
        <v>0.0</v>
      </c>
      <c r="G303" s="2">
        <v>58074.0</v>
      </c>
      <c r="H303" s="2">
        <v>31.0</v>
      </c>
      <c r="I303" s="4">
        <v>-2.0</v>
      </c>
      <c r="J303" s="2">
        <v>0.0</v>
      </c>
      <c r="K303" s="4">
        <v>28.0</v>
      </c>
      <c r="L303" s="2">
        <v>0.0</v>
      </c>
      <c r="M303" s="2">
        <v>4.0</v>
      </c>
      <c r="N303" s="4">
        <v>0.0</v>
      </c>
      <c r="O303" s="2">
        <v>0.0</v>
      </c>
      <c r="P303" s="2">
        <v>0.0</v>
      </c>
      <c r="Q303" s="2">
        <v>1.0</v>
      </c>
      <c r="R303" s="2">
        <v>27.0</v>
      </c>
      <c r="S303" s="2">
        <v>31.0</v>
      </c>
      <c r="T303" s="2">
        <v>55378.0</v>
      </c>
      <c r="U303" s="2">
        <v>2674.0</v>
      </c>
      <c r="V303" s="2"/>
      <c r="W303" s="2" t="s">
        <v>37</v>
      </c>
      <c r="X303" s="2" t="s">
        <v>37</v>
      </c>
      <c r="Y303" s="6" t="s">
        <v>188</v>
      </c>
      <c r="Z303" s="2" t="s">
        <v>37</v>
      </c>
      <c r="AA303" s="2" t="s">
        <v>37</v>
      </c>
      <c r="AB303" s="2" t="s">
        <v>37</v>
      </c>
      <c r="AC303" s="5"/>
      <c r="AD303" s="5"/>
      <c r="AE303" s="5"/>
      <c r="AF303" s="5"/>
    </row>
    <row r="304">
      <c r="A304" s="3" t="s">
        <v>342</v>
      </c>
      <c r="B304" s="2">
        <v>4.0</v>
      </c>
      <c r="C304" s="2">
        <v>0.0</v>
      </c>
      <c r="D304" s="2">
        <v>58143.0</v>
      </c>
      <c r="E304" s="2">
        <v>6.0</v>
      </c>
      <c r="F304" s="2">
        <v>0.0</v>
      </c>
      <c r="G304" s="2">
        <v>58080.0</v>
      </c>
      <c r="H304" s="2">
        <v>31.0</v>
      </c>
      <c r="I304" s="4">
        <v>-4.0</v>
      </c>
      <c r="J304" s="2">
        <v>0.0</v>
      </c>
      <c r="K304" s="4">
        <v>28.0</v>
      </c>
      <c r="L304" s="2">
        <v>0.0</v>
      </c>
      <c r="M304" s="2">
        <v>4.0</v>
      </c>
      <c r="N304" s="4">
        <v>0.0</v>
      </c>
      <c r="O304" s="2">
        <v>0.0</v>
      </c>
      <c r="P304" s="2">
        <v>0.0</v>
      </c>
      <c r="Q304" s="2">
        <v>1.0</v>
      </c>
      <c r="R304" s="2">
        <v>25.0</v>
      </c>
      <c r="S304" s="2">
        <v>31.0</v>
      </c>
      <c r="T304" s="2">
        <v>55381.0</v>
      </c>
      <c r="U304" s="2">
        <v>2677.0</v>
      </c>
      <c r="V304" s="2"/>
      <c r="W304" s="2" t="s">
        <v>37</v>
      </c>
      <c r="X304" s="2" t="s">
        <v>37</v>
      </c>
      <c r="Y304" s="6" t="s">
        <v>188</v>
      </c>
      <c r="Z304" s="2" t="s">
        <v>37</v>
      </c>
      <c r="AA304" s="2" t="s">
        <v>37</v>
      </c>
      <c r="AB304" s="2" t="s">
        <v>37</v>
      </c>
      <c r="AC304" s="5"/>
      <c r="AD304" s="5"/>
      <c r="AE304" s="5"/>
      <c r="AF304" s="5"/>
    </row>
    <row r="305">
      <c r="A305" s="3" t="s">
        <v>343</v>
      </c>
      <c r="B305" s="2">
        <v>5.0</v>
      </c>
      <c r="C305" s="2">
        <v>0.0</v>
      </c>
      <c r="D305" s="2">
        <v>58148.0</v>
      </c>
      <c r="E305" s="2">
        <v>6.0</v>
      </c>
      <c r="F305" s="2">
        <v>0.0</v>
      </c>
      <c r="G305" s="2">
        <v>58086.0</v>
      </c>
      <c r="H305" s="2">
        <v>34.0</v>
      </c>
      <c r="I305" s="4">
        <v>-8.0</v>
      </c>
      <c r="J305" s="2">
        <v>0.0</v>
      </c>
      <c r="K305" s="4">
        <v>28.0</v>
      </c>
      <c r="L305" s="2">
        <v>0.0</v>
      </c>
      <c r="M305" s="2">
        <v>5.0</v>
      </c>
      <c r="N305" s="4">
        <v>0.0</v>
      </c>
      <c r="O305" s="2">
        <v>0.0</v>
      </c>
      <c r="P305" s="2">
        <v>0.0</v>
      </c>
      <c r="Q305" s="2">
        <v>1.0</v>
      </c>
      <c r="R305" s="2">
        <v>21.0</v>
      </c>
      <c r="S305" s="2">
        <v>34.0</v>
      </c>
      <c r="T305" s="2">
        <v>55384.0</v>
      </c>
      <c r="U305" s="2">
        <v>2680.0</v>
      </c>
      <c r="V305" s="2"/>
      <c r="W305" s="2" t="s">
        <v>37</v>
      </c>
      <c r="X305" s="2" t="s">
        <v>37</v>
      </c>
      <c r="Y305" s="6" t="s">
        <v>188</v>
      </c>
      <c r="Z305" s="2" t="s">
        <v>37</v>
      </c>
      <c r="AA305" s="2" t="s">
        <v>37</v>
      </c>
      <c r="AB305" s="2" t="s">
        <v>37</v>
      </c>
      <c r="AC305" s="5"/>
      <c r="AD305" s="5"/>
      <c r="AE305" s="5"/>
      <c r="AF305" s="5"/>
    </row>
    <row r="306">
      <c r="A306" s="3" t="s">
        <v>344</v>
      </c>
      <c r="B306" s="2">
        <v>12.0</v>
      </c>
      <c r="C306" s="2">
        <v>0.0</v>
      </c>
      <c r="D306" s="2">
        <v>58160.0</v>
      </c>
      <c r="E306" s="2">
        <v>3.0</v>
      </c>
      <c r="F306" s="2">
        <v>0.0</v>
      </c>
      <c r="G306" s="2">
        <v>58089.0</v>
      </c>
      <c r="H306" s="2">
        <v>39.0</v>
      </c>
      <c r="I306" s="4">
        <v>-4.0</v>
      </c>
      <c r="J306" s="2">
        <v>0.0</v>
      </c>
      <c r="K306" s="4">
        <v>28.0</v>
      </c>
      <c r="L306" s="2">
        <v>0.0</v>
      </c>
      <c r="M306" s="2">
        <v>12.0</v>
      </c>
      <c r="N306" s="4">
        <v>0.0</v>
      </c>
      <c r="O306" s="2">
        <v>0.0</v>
      </c>
      <c r="P306" s="2">
        <v>0.0</v>
      </c>
      <c r="Q306" s="2">
        <v>1.0</v>
      </c>
      <c r="R306" s="2">
        <v>25.0</v>
      </c>
      <c r="S306" s="2">
        <v>39.0</v>
      </c>
      <c r="T306" s="2">
        <v>55387.0</v>
      </c>
      <c r="U306" s="2">
        <v>2680.0</v>
      </c>
      <c r="V306" s="2"/>
      <c r="W306" s="2" t="s">
        <v>37</v>
      </c>
      <c r="X306" s="2" t="s">
        <v>37</v>
      </c>
      <c r="Y306" s="6" t="s">
        <v>188</v>
      </c>
      <c r="Z306" s="2" t="s">
        <v>37</v>
      </c>
      <c r="AA306" s="2" t="s">
        <v>37</v>
      </c>
      <c r="AB306" s="2" t="s">
        <v>37</v>
      </c>
      <c r="AC306" s="5"/>
      <c r="AD306" s="5"/>
      <c r="AE306" s="5"/>
      <c r="AF306" s="5"/>
    </row>
    <row r="307">
      <c r="A307" s="3" t="s">
        <v>345</v>
      </c>
      <c r="B307" s="2">
        <v>5.0</v>
      </c>
      <c r="C307" s="2">
        <v>0.0</v>
      </c>
      <c r="D307" s="2">
        <v>58165.0</v>
      </c>
      <c r="E307" s="2">
        <v>4.0</v>
      </c>
      <c r="F307" s="2">
        <v>0.0</v>
      </c>
      <c r="G307" s="2">
        <v>58093.0</v>
      </c>
      <c r="H307" s="2">
        <v>30.0</v>
      </c>
      <c r="I307" s="4">
        <v>6.0</v>
      </c>
      <c r="J307" s="2">
        <v>0.0</v>
      </c>
      <c r="K307" s="4">
        <v>28.0</v>
      </c>
      <c r="L307" s="2">
        <v>0.0</v>
      </c>
      <c r="M307" s="2">
        <v>5.0</v>
      </c>
      <c r="N307" s="4">
        <v>0.0</v>
      </c>
      <c r="O307" s="2">
        <v>0.0</v>
      </c>
      <c r="P307" s="2">
        <v>0.0</v>
      </c>
      <c r="Q307" s="2">
        <v>1.0</v>
      </c>
      <c r="R307" s="2">
        <v>35.0</v>
      </c>
      <c r="S307" s="2">
        <v>30.0</v>
      </c>
      <c r="T307" s="2">
        <v>55389.0</v>
      </c>
      <c r="U307" s="2">
        <v>2682.0</v>
      </c>
      <c r="V307" s="2"/>
      <c r="W307" s="2" t="s">
        <v>37</v>
      </c>
      <c r="X307" s="2" t="s">
        <v>37</v>
      </c>
      <c r="Y307" s="6" t="s">
        <v>188</v>
      </c>
      <c r="Z307" s="2" t="s">
        <v>37</v>
      </c>
      <c r="AA307" s="2" t="s">
        <v>37</v>
      </c>
      <c r="AB307" s="2" t="s">
        <v>37</v>
      </c>
      <c r="AC307" s="5"/>
      <c r="AD307" s="5"/>
      <c r="AE307" s="5"/>
      <c r="AF307" s="5"/>
    </row>
    <row r="308">
      <c r="A308" s="3" t="s">
        <v>346</v>
      </c>
      <c r="B308" s="2">
        <v>18.0</v>
      </c>
      <c r="C308" s="2">
        <v>0.0</v>
      </c>
      <c r="D308" s="2">
        <v>58183.0</v>
      </c>
      <c r="E308" s="2">
        <v>8.0</v>
      </c>
      <c r="F308" s="2">
        <v>0.0</v>
      </c>
      <c r="G308" s="2">
        <v>58101.0</v>
      </c>
      <c r="H308" s="2">
        <v>39.0</v>
      </c>
      <c r="I308" s="4">
        <v>7.0</v>
      </c>
      <c r="J308" s="2">
        <v>0.0</v>
      </c>
      <c r="K308" s="4">
        <v>28.0</v>
      </c>
      <c r="L308" s="2">
        <v>0.0</v>
      </c>
      <c r="M308" s="2">
        <v>18.0</v>
      </c>
      <c r="N308" s="4">
        <v>0.0</v>
      </c>
      <c r="O308" s="2">
        <v>0.0</v>
      </c>
      <c r="P308" s="2">
        <v>0.0</v>
      </c>
      <c r="Q308" s="2">
        <v>1.0</v>
      </c>
      <c r="R308" s="2">
        <v>36.0</v>
      </c>
      <c r="S308" s="2">
        <v>39.0</v>
      </c>
      <c r="T308" s="2">
        <v>55394.0</v>
      </c>
      <c r="U308" s="2">
        <v>2685.0</v>
      </c>
      <c r="V308" s="2"/>
      <c r="W308" s="2" t="s">
        <v>37</v>
      </c>
      <c r="X308" s="2" t="s">
        <v>37</v>
      </c>
      <c r="Y308" s="6" t="s">
        <v>188</v>
      </c>
      <c r="Z308" s="2" t="s">
        <v>37</v>
      </c>
      <c r="AA308" s="2" t="s">
        <v>37</v>
      </c>
      <c r="AB308" s="2" t="s">
        <v>37</v>
      </c>
      <c r="AC308" s="5"/>
      <c r="AD308" s="5"/>
      <c r="AE308" s="5"/>
      <c r="AF308" s="5"/>
    </row>
    <row r="309">
      <c r="A309" s="3" t="s">
        <v>347</v>
      </c>
      <c r="B309" s="2">
        <v>7.0</v>
      </c>
      <c r="C309" s="2">
        <v>0.0</v>
      </c>
      <c r="D309" s="2">
        <v>58190.0</v>
      </c>
      <c r="E309" s="2">
        <v>12.0</v>
      </c>
      <c r="F309" s="2">
        <v>0.0</v>
      </c>
      <c r="G309" s="2">
        <v>58113.0</v>
      </c>
      <c r="H309" s="2">
        <v>29.0</v>
      </c>
      <c r="I309" s="4">
        <v>12.0</v>
      </c>
      <c r="J309" s="2">
        <v>0.0</v>
      </c>
      <c r="K309" s="4">
        <v>28.0</v>
      </c>
      <c r="L309" s="2">
        <v>0.0</v>
      </c>
      <c r="M309" s="2">
        <v>7.0</v>
      </c>
      <c r="N309" s="4">
        <v>0.0</v>
      </c>
      <c r="O309" s="2">
        <v>0.0</v>
      </c>
      <c r="P309" s="2">
        <v>0.0</v>
      </c>
      <c r="Q309" s="2">
        <v>1.0</v>
      </c>
      <c r="R309" s="2">
        <v>41.0</v>
      </c>
      <c r="S309" s="2">
        <v>29.0</v>
      </c>
      <c r="T309" s="2">
        <v>55399.0</v>
      </c>
      <c r="U309" s="2">
        <v>2692.0</v>
      </c>
      <c r="V309" s="2"/>
      <c r="W309" s="2" t="s">
        <v>37</v>
      </c>
      <c r="X309" s="2" t="s">
        <v>37</v>
      </c>
      <c r="Y309" s="6" t="s">
        <v>188</v>
      </c>
      <c r="Z309" s="2" t="s">
        <v>37</v>
      </c>
      <c r="AA309" s="2" t="s">
        <v>37</v>
      </c>
      <c r="AB309" s="2" t="s">
        <v>37</v>
      </c>
      <c r="AC309" s="5"/>
      <c r="AD309" s="5"/>
      <c r="AE309" s="5"/>
      <c r="AF309" s="5"/>
    </row>
    <row r="310">
      <c r="A310" s="3" t="s">
        <v>348</v>
      </c>
      <c r="B310" s="2">
        <v>5.0</v>
      </c>
      <c r="C310" s="2">
        <v>0.0</v>
      </c>
      <c r="D310" s="2">
        <v>58195.0</v>
      </c>
      <c r="E310" s="2">
        <v>13.0</v>
      </c>
      <c r="F310" s="2">
        <v>0.0</v>
      </c>
      <c r="G310" s="2">
        <v>58126.0</v>
      </c>
      <c r="H310" s="2">
        <v>20.0</v>
      </c>
      <c r="I310" s="4">
        <v>13.0</v>
      </c>
      <c r="J310" s="2">
        <v>0.0</v>
      </c>
      <c r="K310" s="4">
        <v>28.0</v>
      </c>
      <c r="L310" s="2">
        <v>0.0</v>
      </c>
      <c r="M310" s="2">
        <v>4.0</v>
      </c>
      <c r="N310" s="4">
        <v>1.0</v>
      </c>
      <c r="O310" s="2">
        <v>0.0</v>
      </c>
      <c r="P310" s="2">
        <v>1.0</v>
      </c>
      <c r="Q310" s="2">
        <v>1.0</v>
      </c>
      <c r="R310" s="2">
        <v>42.0</v>
      </c>
      <c r="S310" s="2">
        <v>20.0</v>
      </c>
      <c r="T310" s="2">
        <v>55407.0</v>
      </c>
      <c r="U310" s="2">
        <v>2697.0</v>
      </c>
      <c r="V310" s="2"/>
      <c r="W310" s="2" t="s">
        <v>37</v>
      </c>
      <c r="X310" s="2" t="s">
        <v>37</v>
      </c>
      <c r="Y310" s="6" t="s">
        <v>188</v>
      </c>
      <c r="Z310" s="2" t="s">
        <v>37</v>
      </c>
      <c r="AA310" s="2" t="s">
        <v>37</v>
      </c>
      <c r="AB310" s="2" t="s">
        <v>37</v>
      </c>
      <c r="AC310" s="5"/>
      <c r="AD310" s="5"/>
      <c r="AE310" s="5"/>
      <c r="AF310" s="5"/>
    </row>
    <row r="311">
      <c r="A311" s="3" t="s">
        <v>349</v>
      </c>
      <c r="B311" s="2">
        <v>4.0</v>
      </c>
      <c r="C311" s="2">
        <v>0.0</v>
      </c>
      <c r="D311" s="2">
        <v>58199.0</v>
      </c>
      <c r="E311" s="2">
        <v>7.0</v>
      </c>
      <c r="F311" s="2">
        <v>0.0</v>
      </c>
      <c r="G311" s="2">
        <v>58133.0</v>
      </c>
      <c r="H311" s="2">
        <v>29.0</v>
      </c>
      <c r="I311" s="4">
        <v>1.0</v>
      </c>
      <c r="J311" s="2">
        <v>0.0</v>
      </c>
      <c r="K311" s="4">
        <v>28.0</v>
      </c>
      <c r="L311" s="2">
        <v>0.0</v>
      </c>
      <c r="M311" s="2">
        <v>4.0</v>
      </c>
      <c r="N311" s="4">
        <v>0.0</v>
      </c>
      <c r="O311" s="2">
        <v>0.0</v>
      </c>
      <c r="P311" s="2">
        <v>0.0</v>
      </c>
      <c r="Q311" s="2">
        <v>1.0</v>
      </c>
      <c r="R311" s="2">
        <v>30.0</v>
      </c>
      <c r="S311" s="2">
        <v>29.0</v>
      </c>
      <c r="T311" s="2">
        <v>55407.0</v>
      </c>
      <c r="U311" s="2">
        <v>2704.0</v>
      </c>
      <c r="V311" s="2"/>
      <c r="W311" s="2" t="s">
        <v>37</v>
      </c>
      <c r="X311" s="2" t="s">
        <v>37</v>
      </c>
      <c r="Y311" s="6" t="s">
        <v>188</v>
      </c>
      <c r="Z311" s="2" t="s">
        <v>37</v>
      </c>
      <c r="AA311" s="2" t="s">
        <v>37</v>
      </c>
      <c r="AB311" s="2" t="s">
        <v>37</v>
      </c>
      <c r="AC311" s="5"/>
      <c r="AD311" s="5"/>
      <c r="AE311" s="5"/>
      <c r="AF311" s="5"/>
    </row>
    <row r="312">
      <c r="A312" s="3" t="s">
        <v>350</v>
      </c>
      <c r="B312" s="2">
        <v>6.0</v>
      </c>
      <c r="C312" s="2">
        <v>0.0</v>
      </c>
      <c r="D312" s="2">
        <v>58205.0</v>
      </c>
      <c r="E312" s="2">
        <v>8.0</v>
      </c>
      <c r="F312" s="2">
        <v>0.0</v>
      </c>
      <c r="G312" s="2">
        <v>58141.0</v>
      </c>
      <c r="H312" s="2">
        <v>25.0</v>
      </c>
      <c r="I312" s="4">
        <v>2.0</v>
      </c>
      <c r="J312" s="2">
        <v>1.0</v>
      </c>
      <c r="K312" s="4">
        <v>29.0</v>
      </c>
      <c r="L312" s="2">
        <v>0.0</v>
      </c>
      <c r="M312" s="2">
        <v>5.0</v>
      </c>
      <c r="N312" s="4">
        <v>1.0</v>
      </c>
      <c r="O312" s="2">
        <v>0.0</v>
      </c>
      <c r="P312" s="2">
        <v>1.0</v>
      </c>
      <c r="Q312" s="2">
        <v>0.0</v>
      </c>
      <c r="R312" s="2">
        <v>32.0</v>
      </c>
      <c r="S312" s="2">
        <v>25.0</v>
      </c>
      <c r="T312" s="2">
        <v>55409.0</v>
      </c>
      <c r="U312" s="2">
        <v>2710.0</v>
      </c>
      <c r="V312" s="2"/>
      <c r="W312" s="2" t="s">
        <v>37</v>
      </c>
      <c r="X312" s="2" t="s">
        <v>37</v>
      </c>
      <c r="Y312" s="6" t="s">
        <v>188</v>
      </c>
      <c r="Z312" s="2" t="s">
        <v>37</v>
      </c>
      <c r="AA312" s="2" t="s">
        <v>37</v>
      </c>
      <c r="AB312" s="2" t="s">
        <v>37</v>
      </c>
      <c r="AC312" s="5"/>
      <c r="AD312" s="5"/>
      <c r="AE312" s="5"/>
      <c r="AF312" s="5"/>
    </row>
    <row r="313">
      <c r="A313" s="3" t="s">
        <v>351</v>
      </c>
      <c r="B313" s="2">
        <v>8.0</v>
      </c>
      <c r="C313" s="2">
        <v>0.0</v>
      </c>
      <c r="D313" s="2">
        <v>58213.0</v>
      </c>
      <c r="E313" s="2">
        <v>5.0</v>
      </c>
      <c r="F313" s="2">
        <v>0.0</v>
      </c>
      <c r="G313" s="2">
        <v>58146.0</v>
      </c>
      <c r="H313" s="2">
        <v>29.0</v>
      </c>
      <c r="I313" s="4">
        <v>1.0</v>
      </c>
      <c r="J313" s="2">
        <v>0.0</v>
      </c>
      <c r="K313" s="4">
        <v>29.0</v>
      </c>
      <c r="L313" s="2">
        <v>0.0</v>
      </c>
      <c r="M313" s="2">
        <v>7.0</v>
      </c>
      <c r="N313" s="4">
        <v>1.0</v>
      </c>
      <c r="O313" s="2">
        <v>0.0</v>
      </c>
      <c r="P313" s="2">
        <v>1.0</v>
      </c>
      <c r="Q313" s="2">
        <v>0.0</v>
      </c>
      <c r="R313" s="2">
        <v>31.0</v>
      </c>
      <c r="S313" s="2">
        <v>29.0</v>
      </c>
      <c r="T313" s="2">
        <v>55410.0</v>
      </c>
      <c r="U313" s="2">
        <v>2714.0</v>
      </c>
      <c r="V313" s="2"/>
      <c r="W313" s="2" t="s">
        <v>37</v>
      </c>
      <c r="X313" s="2" t="s">
        <v>37</v>
      </c>
      <c r="Y313" s="6" t="s">
        <v>188</v>
      </c>
      <c r="Z313" s="2" t="s">
        <v>37</v>
      </c>
      <c r="AA313" s="2" t="s">
        <v>37</v>
      </c>
      <c r="AB313" s="2" t="s">
        <v>37</v>
      </c>
      <c r="AC313" s="5"/>
      <c r="AD313" s="5"/>
      <c r="AE313" s="5"/>
      <c r="AF313" s="5"/>
    </row>
    <row r="314">
      <c r="A314" s="3" t="s">
        <v>352</v>
      </c>
      <c r="B314" s="2">
        <v>5.0</v>
      </c>
      <c r="C314" s="2">
        <v>0.0</v>
      </c>
      <c r="D314" s="2">
        <v>58218.0</v>
      </c>
      <c r="E314" s="2">
        <v>10.0</v>
      </c>
      <c r="F314" s="2">
        <v>0.0</v>
      </c>
      <c r="G314" s="2">
        <v>58156.0</v>
      </c>
      <c r="H314" s="2">
        <v>26.0</v>
      </c>
      <c r="I314" s="4">
        <v>-1.0</v>
      </c>
      <c r="J314" s="2">
        <v>0.0</v>
      </c>
      <c r="K314" s="4">
        <v>29.0</v>
      </c>
      <c r="L314" s="2">
        <v>0.0</v>
      </c>
      <c r="M314" s="2">
        <v>4.0</v>
      </c>
      <c r="N314" s="4">
        <v>1.0</v>
      </c>
      <c r="O314" s="2">
        <v>0.0</v>
      </c>
      <c r="P314" s="2">
        <v>1.0</v>
      </c>
      <c r="Q314" s="2">
        <v>0.0</v>
      </c>
      <c r="R314" s="2">
        <v>29.0</v>
      </c>
      <c r="S314" s="2">
        <v>26.0</v>
      </c>
      <c r="T314" s="2">
        <v>55417.0</v>
      </c>
      <c r="U314" s="2">
        <v>2717.0</v>
      </c>
      <c r="V314" s="2"/>
      <c r="W314" s="2" t="s">
        <v>37</v>
      </c>
      <c r="X314" s="2" t="s">
        <v>37</v>
      </c>
      <c r="Y314" s="6" t="s">
        <v>188</v>
      </c>
      <c r="Z314" s="2" t="s">
        <v>37</v>
      </c>
      <c r="AA314" s="2" t="s">
        <v>37</v>
      </c>
      <c r="AB314" s="2" t="s">
        <v>37</v>
      </c>
      <c r="AC314" s="5"/>
      <c r="AD314" s="5"/>
      <c r="AE314" s="5"/>
      <c r="AF314" s="5"/>
    </row>
    <row r="315">
      <c r="A315" s="3" t="s">
        <v>353</v>
      </c>
      <c r="B315" s="2">
        <v>10.0</v>
      </c>
      <c r="C315" s="2">
        <v>0.0</v>
      </c>
      <c r="D315" s="2">
        <v>58228.0</v>
      </c>
      <c r="E315" s="2">
        <v>5.0</v>
      </c>
      <c r="F315" s="2">
        <v>0.0</v>
      </c>
      <c r="G315" s="2">
        <v>58161.0</v>
      </c>
      <c r="H315" s="2">
        <v>31.0</v>
      </c>
      <c r="I315" s="4">
        <v>-1.0</v>
      </c>
      <c r="J315" s="2">
        <v>0.0</v>
      </c>
      <c r="K315" s="4">
        <v>29.0</v>
      </c>
      <c r="L315" s="2">
        <v>0.0</v>
      </c>
      <c r="M315" s="2">
        <v>8.0</v>
      </c>
      <c r="N315" s="4">
        <v>2.0</v>
      </c>
      <c r="O315" s="2">
        <v>1.0</v>
      </c>
      <c r="P315" s="2">
        <v>1.0</v>
      </c>
      <c r="Q315" s="2">
        <v>0.0</v>
      </c>
      <c r="R315" s="2">
        <v>29.0</v>
      </c>
      <c r="S315" s="2">
        <v>31.0</v>
      </c>
      <c r="T315" s="2">
        <v>55421.0</v>
      </c>
      <c r="U315" s="2">
        <v>2718.0</v>
      </c>
      <c r="V315" s="2"/>
      <c r="W315" s="2" t="s">
        <v>37</v>
      </c>
      <c r="X315" s="2" t="s">
        <v>37</v>
      </c>
      <c r="Y315" s="6" t="s">
        <v>188</v>
      </c>
      <c r="Z315" s="2" t="s">
        <v>37</v>
      </c>
      <c r="AA315" s="2" t="s">
        <v>37</v>
      </c>
      <c r="AB315" s="2" t="s">
        <v>37</v>
      </c>
      <c r="AC315" s="5"/>
      <c r="AD315" s="5"/>
      <c r="AE315" s="5"/>
      <c r="AF315" s="5"/>
    </row>
    <row r="316">
      <c r="A316" s="3" t="s">
        <v>354</v>
      </c>
      <c r="B316" s="2">
        <v>2.0</v>
      </c>
      <c r="C316" s="2">
        <v>0.0</v>
      </c>
      <c r="D316" s="2">
        <v>58230.0</v>
      </c>
      <c r="E316" s="2">
        <v>5.0</v>
      </c>
      <c r="F316" s="2">
        <v>0.0</v>
      </c>
      <c r="G316" s="2">
        <v>58166.0</v>
      </c>
      <c r="H316" s="2">
        <v>29.0</v>
      </c>
      <c r="I316" s="4">
        <v>-2.0</v>
      </c>
      <c r="J316" s="2">
        <v>0.0</v>
      </c>
      <c r="K316" s="4">
        <v>29.0</v>
      </c>
      <c r="L316" s="2">
        <v>0.0</v>
      </c>
      <c r="M316" s="2">
        <v>2.0</v>
      </c>
      <c r="N316" s="4">
        <v>0.0</v>
      </c>
      <c r="O316" s="2">
        <v>0.0</v>
      </c>
      <c r="P316" s="2">
        <v>0.0</v>
      </c>
      <c r="Q316" s="2">
        <v>0.0</v>
      </c>
      <c r="R316" s="2">
        <v>28.0</v>
      </c>
      <c r="S316" s="2">
        <v>29.0</v>
      </c>
      <c r="T316" s="2">
        <v>55424.0</v>
      </c>
      <c r="U316" s="2">
        <v>2720.0</v>
      </c>
      <c r="V316" s="2"/>
      <c r="W316" s="2" t="s">
        <v>37</v>
      </c>
      <c r="X316" s="2" t="s">
        <v>37</v>
      </c>
      <c r="Y316" s="6" t="s">
        <v>188</v>
      </c>
      <c r="Z316" s="2" t="s">
        <v>37</v>
      </c>
      <c r="AA316" s="2" t="s">
        <v>37</v>
      </c>
      <c r="AB316" s="2" t="s">
        <v>37</v>
      </c>
      <c r="AC316" s="5"/>
      <c r="AD316" s="5"/>
      <c r="AE316" s="5"/>
      <c r="AF316" s="5"/>
    </row>
    <row r="317">
      <c r="A317" s="3" t="s">
        <v>355</v>
      </c>
      <c r="B317" s="2">
        <v>9.0</v>
      </c>
      <c r="C317" s="2">
        <v>0.0</v>
      </c>
      <c r="D317" s="2">
        <v>58239.0</v>
      </c>
      <c r="E317" s="2">
        <v>1.0</v>
      </c>
      <c r="F317" s="2">
        <v>0.0</v>
      </c>
      <c r="G317" s="2">
        <v>58167.0</v>
      </c>
      <c r="H317" s="2">
        <v>39.0</v>
      </c>
      <c r="I317" s="4">
        <v>-4.0</v>
      </c>
      <c r="J317" s="2">
        <v>0.0</v>
      </c>
      <c r="K317" s="4">
        <v>29.0</v>
      </c>
      <c r="L317" s="2">
        <v>0.0</v>
      </c>
      <c r="M317" s="2">
        <v>8.0</v>
      </c>
      <c r="N317" s="4">
        <v>1.0</v>
      </c>
      <c r="O317" s="2">
        <v>1.0</v>
      </c>
      <c r="P317" s="2">
        <v>0.0</v>
      </c>
      <c r="Q317" s="2">
        <v>0.0</v>
      </c>
      <c r="R317" s="2">
        <v>26.0</v>
      </c>
      <c r="S317" s="2">
        <v>39.0</v>
      </c>
      <c r="T317" s="2">
        <v>55424.0</v>
      </c>
      <c r="U317" s="2">
        <v>2721.0</v>
      </c>
      <c r="V317" s="2"/>
      <c r="W317" s="2" t="s">
        <v>37</v>
      </c>
      <c r="X317" s="2" t="s">
        <v>37</v>
      </c>
      <c r="Y317" s="6" t="s">
        <v>188</v>
      </c>
      <c r="Z317" s="2" t="s">
        <v>37</v>
      </c>
      <c r="AA317" s="2" t="s">
        <v>37</v>
      </c>
      <c r="AB317" s="2" t="s">
        <v>37</v>
      </c>
      <c r="AC317" s="5"/>
      <c r="AD317" s="5"/>
      <c r="AE317" s="5"/>
      <c r="AF317" s="5"/>
    </row>
    <row r="318">
      <c r="A318" s="3" t="s">
        <v>356</v>
      </c>
      <c r="B318" s="2">
        <v>3.0</v>
      </c>
      <c r="C318" s="2">
        <v>0.0</v>
      </c>
      <c r="D318" s="2">
        <v>58242.0</v>
      </c>
      <c r="E318" s="2">
        <v>7.0</v>
      </c>
      <c r="F318" s="2">
        <v>0.0</v>
      </c>
      <c r="G318" s="2">
        <v>58174.0</v>
      </c>
      <c r="H318" s="2">
        <v>33.0</v>
      </c>
      <c r="I318" s="4">
        <v>-2.0</v>
      </c>
      <c r="J318" s="2">
        <v>0.0</v>
      </c>
      <c r="K318" s="4">
        <v>29.0</v>
      </c>
      <c r="L318" s="2">
        <v>0.0</v>
      </c>
      <c r="M318" s="2">
        <v>3.0</v>
      </c>
      <c r="N318" s="4">
        <v>0.0</v>
      </c>
      <c r="O318" s="2">
        <v>0.0</v>
      </c>
      <c r="P318" s="2">
        <v>0.0</v>
      </c>
      <c r="Q318" s="2">
        <v>0.0</v>
      </c>
      <c r="R318" s="2">
        <v>28.0</v>
      </c>
      <c r="S318" s="2">
        <v>33.0</v>
      </c>
      <c r="T318" s="2">
        <v>55430.0</v>
      </c>
      <c r="U318" s="2">
        <v>2722.0</v>
      </c>
      <c r="V318" s="2"/>
      <c r="W318" s="2" t="s">
        <v>37</v>
      </c>
      <c r="X318" s="2" t="s">
        <v>37</v>
      </c>
      <c r="Y318" s="6" t="s">
        <v>188</v>
      </c>
      <c r="Z318" s="2" t="s">
        <v>37</v>
      </c>
      <c r="AA318" s="2" t="s">
        <v>37</v>
      </c>
      <c r="AB318" s="2" t="s">
        <v>37</v>
      </c>
      <c r="AC318" s="5"/>
      <c r="AD318" s="5"/>
      <c r="AE318" s="5"/>
      <c r="AF318" s="5"/>
    </row>
    <row r="319">
      <c r="A319" s="3" t="s">
        <v>357</v>
      </c>
      <c r="B319" s="2">
        <v>13.0</v>
      </c>
      <c r="C319" s="2">
        <v>0.0</v>
      </c>
      <c r="D319" s="2">
        <v>58255.0</v>
      </c>
      <c r="E319" s="2">
        <v>6.0</v>
      </c>
      <c r="F319" s="2">
        <v>0.0</v>
      </c>
      <c r="G319" s="2">
        <v>58180.0</v>
      </c>
      <c r="H319" s="2">
        <v>42.0</v>
      </c>
      <c r="I319" s="4">
        <v>-4.0</v>
      </c>
      <c r="J319" s="2">
        <v>0.0</v>
      </c>
      <c r="K319" s="4">
        <v>29.0</v>
      </c>
      <c r="L319" s="2">
        <v>0.0</v>
      </c>
      <c r="M319" s="2">
        <v>12.0</v>
      </c>
      <c r="N319" s="4">
        <v>1.0</v>
      </c>
      <c r="O319" s="2">
        <v>0.0</v>
      </c>
      <c r="P319" s="2">
        <v>1.0</v>
      </c>
      <c r="Q319" s="2">
        <v>0.0</v>
      </c>
      <c r="R319" s="2">
        <v>26.0</v>
      </c>
      <c r="S319" s="2">
        <v>42.0</v>
      </c>
      <c r="T319" s="2">
        <v>55435.0</v>
      </c>
      <c r="U319" s="2">
        <v>2723.0</v>
      </c>
      <c r="V319" s="2"/>
      <c r="W319" s="2" t="s">
        <v>37</v>
      </c>
      <c r="X319" s="2" t="s">
        <v>37</v>
      </c>
      <c r="Y319" s="6" t="s">
        <v>188</v>
      </c>
      <c r="Z319" s="2" t="s">
        <v>37</v>
      </c>
      <c r="AA319" s="2" t="s">
        <v>37</v>
      </c>
      <c r="AB319" s="2" t="s">
        <v>37</v>
      </c>
      <c r="AC319" s="5"/>
      <c r="AD319" s="5"/>
      <c r="AE319" s="5"/>
      <c r="AF319" s="5"/>
    </row>
    <row r="320">
      <c r="A320" s="3" t="s">
        <v>358</v>
      </c>
      <c r="B320" s="2">
        <v>5.0</v>
      </c>
      <c r="C320" s="2">
        <v>0.0</v>
      </c>
      <c r="D320" s="2">
        <v>58260.0</v>
      </c>
      <c r="E320" s="2">
        <v>2.0</v>
      </c>
      <c r="F320" s="2">
        <v>0.0</v>
      </c>
      <c r="G320" s="2">
        <v>58182.0</v>
      </c>
      <c r="H320" s="2">
        <v>44.0</v>
      </c>
      <c r="I320" s="4">
        <v>-3.0</v>
      </c>
      <c r="J320" s="2">
        <v>0.0</v>
      </c>
      <c r="K320" s="4">
        <v>29.0</v>
      </c>
      <c r="L320" s="2">
        <v>0.0</v>
      </c>
      <c r="M320" s="2">
        <v>5.0</v>
      </c>
      <c r="N320" s="4">
        <v>0.0</v>
      </c>
      <c r="O320" s="2">
        <v>0.0</v>
      </c>
      <c r="P320" s="2">
        <v>0.0</v>
      </c>
      <c r="Q320" s="2">
        <v>0.0</v>
      </c>
      <c r="R320" s="2">
        <v>27.0</v>
      </c>
      <c r="S320" s="2">
        <v>44.0</v>
      </c>
      <c r="T320" s="2">
        <v>55436.0</v>
      </c>
      <c r="U320" s="2">
        <v>2724.0</v>
      </c>
      <c r="V320" s="2"/>
      <c r="W320" s="2" t="s">
        <v>37</v>
      </c>
      <c r="X320" s="2" t="s">
        <v>37</v>
      </c>
      <c r="Y320" s="6" t="s">
        <v>188</v>
      </c>
      <c r="Z320" s="2" t="s">
        <v>37</v>
      </c>
      <c r="AA320" s="2" t="s">
        <v>37</v>
      </c>
      <c r="AB320" s="2" t="s">
        <v>37</v>
      </c>
      <c r="AC320" s="5"/>
      <c r="AD320" s="5"/>
      <c r="AE320" s="5"/>
      <c r="AF320" s="5"/>
    </row>
    <row r="321">
      <c r="A321" s="3" t="s">
        <v>359</v>
      </c>
      <c r="B321" s="2">
        <v>13.0</v>
      </c>
      <c r="C321" s="2">
        <v>0.0</v>
      </c>
      <c r="D321" s="2">
        <v>58273.0</v>
      </c>
      <c r="E321" s="2">
        <v>8.0</v>
      </c>
      <c r="F321" s="2">
        <v>0.0</v>
      </c>
      <c r="G321" s="2">
        <v>58190.0</v>
      </c>
      <c r="H321" s="2">
        <v>48.0</v>
      </c>
      <c r="I321" s="4">
        <v>-2.0</v>
      </c>
      <c r="J321" s="2">
        <v>0.0</v>
      </c>
      <c r="K321" s="4">
        <v>29.0</v>
      </c>
      <c r="L321" s="2">
        <v>0.0</v>
      </c>
      <c r="M321" s="2">
        <v>13.0</v>
      </c>
      <c r="N321" s="4">
        <v>0.0</v>
      </c>
      <c r="O321" s="2">
        <v>0.0</v>
      </c>
      <c r="P321" s="2">
        <v>0.0</v>
      </c>
      <c r="Q321" s="2">
        <v>0.0</v>
      </c>
      <c r="R321" s="2">
        <v>28.0</v>
      </c>
      <c r="S321" s="2">
        <v>48.0</v>
      </c>
      <c r="T321" s="2">
        <v>55442.0</v>
      </c>
      <c r="U321" s="2">
        <v>2726.0</v>
      </c>
      <c r="V321" s="2"/>
      <c r="W321" s="2" t="s">
        <v>37</v>
      </c>
      <c r="X321" s="2" t="s">
        <v>37</v>
      </c>
      <c r="Y321" s="6" t="s">
        <v>188</v>
      </c>
      <c r="Z321" s="2" t="s">
        <v>37</v>
      </c>
      <c r="AA321" s="2" t="s">
        <v>37</v>
      </c>
      <c r="AB321" s="2" t="s">
        <v>37</v>
      </c>
      <c r="AC321" s="5"/>
      <c r="AD321" s="5"/>
      <c r="AE321" s="5"/>
      <c r="AF321" s="5"/>
    </row>
    <row r="322">
      <c r="A322" s="3" t="s">
        <v>360</v>
      </c>
      <c r="B322" s="2">
        <v>12.0</v>
      </c>
      <c r="C322" s="2">
        <v>0.0</v>
      </c>
      <c r="D322" s="2">
        <v>58285.0</v>
      </c>
      <c r="E322" s="2">
        <v>8.0</v>
      </c>
      <c r="F322" s="2">
        <v>0.0</v>
      </c>
      <c r="G322" s="2">
        <v>58198.0</v>
      </c>
      <c r="H322" s="2">
        <v>57.0</v>
      </c>
      <c r="I322" s="4">
        <v>-7.0</v>
      </c>
      <c r="J322" s="2">
        <v>0.0</v>
      </c>
      <c r="K322" s="4">
        <v>29.0</v>
      </c>
      <c r="L322" s="2">
        <v>0.0</v>
      </c>
      <c r="M322" s="2">
        <v>12.0</v>
      </c>
      <c r="N322" s="4">
        <v>0.0</v>
      </c>
      <c r="O322" s="2">
        <v>0.0</v>
      </c>
      <c r="P322" s="2">
        <v>0.0</v>
      </c>
      <c r="Q322" s="2">
        <v>0.0</v>
      </c>
      <c r="R322" s="2">
        <v>23.0</v>
      </c>
      <c r="S322" s="2">
        <v>57.0</v>
      </c>
      <c r="T322" s="2">
        <v>55448.0</v>
      </c>
      <c r="U322" s="2">
        <v>2728.0</v>
      </c>
      <c r="V322" s="2"/>
      <c r="W322" s="2" t="s">
        <v>37</v>
      </c>
      <c r="X322" s="2" t="s">
        <v>37</v>
      </c>
      <c r="Y322" s="6" t="s">
        <v>188</v>
      </c>
      <c r="Z322" s="2" t="s">
        <v>37</v>
      </c>
      <c r="AA322" s="2" t="s">
        <v>37</v>
      </c>
      <c r="AB322" s="2" t="s">
        <v>37</v>
      </c>
      <c r="AC322" s="5"/>
      <c r="AD322" s="5"/>
      <c r="AE322" s="5"/>
      <c r="AF322" s="5"/>
    </row>
    <row r="323">
      <c r="A323" s="3" t="s">
        <v>361</v>
      </c>
      <c r="B323" s="2">
        <v>6.0</v>
      </c>
      <c r="C323" s="2">
        <v>0.0</v>
      </c>
      <c r="D323" s="2">
        <v>58291.0</v>
      </c>
      <c r="E323" s="2">
        <v>6.0</v>
      </c>
      <c r="F323" s="2">
        <v>0.0</v>
      </c>
      <c r="G323" s="2">
        <v>58204.0</v>
      </c>
      <c r="H323" s="2">
        <v>60.0</v>
      </c>
      <c r="I323" s="4">
        <v>-10.0</v>
      </c>
      <c r="J323" s="2">
        <v>0.0</v>
      </c>
      <c r="K323" s="4">
        <v>29.0</v>
      </c>
      <c r="L323" s="2">
        <v>0.0</v>
      </c>
      <c r="M323" s="2">
        <v>6.0</v>
      </c>
      <c r="N323" s="4">
        <v>0.0</v>
      </c>
      <c r="O323" s="2">
        <v>0.0</v>
      </c>
      <c r="P323" s="2">
        <v>0.0</v>
      </c>
      <c r="Q323" s="2">
        <v>0.0</v>
      </c>
      <c r="R323" s="2">
        <v>20.0</v>
      </c>
      <c r="S323" s="2">
        <v>60.0</v>
      </c>
      <c r="T323" s="2">
        <v>55448.0</v>
      </c>
      <c r="U323" s="2">
        <v>2734.0</v>
      </c>
      <c r="V323" s="2"/>
      <c r="W323" s="2" t="s">
        <v>37</v>
      </c>
      <c r="X323" s="2" t="s">
        <v>37</v>
      </c>
      <c r="Y323" s="6" t="s">
        <v>188</v>
      </c>
      <c r="Z323" s="2" t="s">
        <v>37</v>
      </c>
      <c r="AA323" s="2" t="s">
        <v>37</v>
      </c>
      <c r="AB323" s="2" t="s">
        <v>37</v>
      </c>
      <c r="AC323" s="5"/>
      <c r="AD323" s="5"/>
      <c r="AE323" s="5"/>
      <c r="AF323" s="5"/>
    </row>
    <row r="324">
      <c r="A324" s="3" t="s">
        <v>362</v>
      </c>
      <c r="B324" s="2">
        <v>6.0</v>
      </c>
      <c r="C324" s="2">
        <v>0.0</v>
      </c>
      <c r="D324" s="2">
        <v>58297.0</v>
      </c>
      <c r="E324" s="2">
        <v>6.0</v>
      </c>
      <c r="F324" s="2">
        <v>0.0</v>
      </c>
      <c r="G324" s="2">
        <v>58210.0</v>
      </c>
      <c r="H324" s="2">
        <v>60.0</v>
      </c>
      <c r="I324" s="4">
        <v>-10.0</v>
      </c>
      <c r="J324" s="2">
        <v>0.0</v>
      </c>
      <c r="K324" s="4">
        <v>29.0</v>
      </c>
      <c r="L324" s="2">
        <v>0.0</v>
      </c>
      <c r="M324" s="2">
        <v>6.0</v>
      </c>
      <c r="N324" s="4">
        <v>0.0</v>
      </c>
      <c r="O324" s="2">
        <v>0.0</v>
      </c>
      <c r="P324" s="2">
        <v>0.0</v>
      </c>
      <c r="Q324" s="2">
        <v>0.0</v>
      </c>
      <c r="R324" s="2">
        <v>20.0</v>
      </c>
      <c r="S324" s="2">
        <v>60.0</v>
      </c>
      <c r="T324" s="2">
        <v>55453.0</v>
      </c>
      <c r="U324" s="2">
        <v>2735.0</v>
      </c>
      <c r="V324" s="2"/>
      <c r="W324" s="2" t="s">
        <v>37</v>
      </c>
      <c r="X324" s="2" t="s">
        <v>37</v>
      </c>
      <c r="Y324" s="6" t="s">
        <v>188</v>
      </c>
      <c r="Z324" s="2" t="s">
        <v>37</v>
      </c>
      <c r="AA324" s="2" t="s">
        <v>37</v>
      </c>
      <c r="AB324" s="2" t="s">
        <v>37</v>
      </c>
      <c r="AC324" s="5"/>
      <c r="AD324" s="5"/>
      <c r="AE324" s="5"/>
      <c r="AF324" s="5"/>
    </row>
    <row r="325">
      <c r="A325" s="3" t="s">
        <v>363</v>
      </c>
      <c r="B325" s="2">
        <v>8.0</v>
      </c>
      <c r="C325" s="2">
        <v>0.0</v>
      </c>
      <c r="D325" s="2">
        <v>58305.0</v>
      </c>
      <c r="E325" s="2">
        <v>4.0</v>
      </c>
      <c r="F325" s="2">
        <v>0.0</v>
      </c>
      <c r="G325" s="2">
        <v>58214.0</v>
      </c>
      <c r="H325" s="2">
        <v>55.0</v>
      </c>
      <c r="I325" s="4">
        <v>-1.0</v>
      </c>
      <c r="J325" s="2">
        <v>0.0</v>
      </c>
      <c r="K325" s="4">
        <v>29.0</v>
      </c>
      <c r="L325" s="2">
        <v>0.0</v>
      </c>
      <c r="M325" s="2">
        <v>7.0</v>
      </c>
      <c r="N325" s="4">
        <v>1.0</v>
      </c>
      <c r="O325" s="2">
        <v>1.0</v>
      </c>
      <c r="P325" s="2">
        <v>0.0</v>
      </c>
      <c r="Q325" s="2">
        <v>0.0</v>
      </c>
      <c r="R325" s="2">
        <v>29.0</v>
      </c>
      <c r="S325" s="2">
        <v>55.0</v>
      </c>
      <c r="T325" s="2">
        <v>55456.0</v>
      </c>
      <c r="U325" s="2">
        <v>2736.0</v>
      </c>
      <c r="V325" s="2"/>
      <c r="W325" s="2" t="s">
        <v>37</v>
      </c>
      <c r="X325" s="2" t="s">
        <v>37</v>
      </c>
      <c r="Y325" s="6" t="s">
        <v>188</v>
      </c>
      <c r="Z325" s="2" t="s">
        <v>37</v>
      </c>
      <c r="AA325" s="2" t="s">
        <v>37</v>
      </c>
      <c r="AB325" s="2" t="s">
        <v>37</v>
      </c>
      <c r="AC325" s="5"/>
      <c r="AD325" s="5"/>
      <c r="AE325" s="5"/>
      <c r="AF325" s="5"/>
    </row>
    <row r="326">
      <c r="A326" s="3" t="s">
        <v>364</v>
      </c>
      <c r="B326" s="2">
        <v>8.0</v>
      </c>
      <c r="C326" s="2">
        <v>0.0</v>
      </c>
      <c r="D326" s="2">
        <v>58313.0</v>
      </c>
      <c r="E326" s="2">
        <v>5.0</v>
      </c>
      <c r="F326" s="2">
        <v>0.0</v>
      </c>
      <c r="G326" s="2">
        <v>58219.0</v>
      </c>
      <c r="H326" s="2">
        <v>59.0</v>
      </c>
      <c r="I326" s="4">
        <v>-2.0</v>
      </c>
      <c r="J326" s="2">
        <v>0.0</v>
      </c>
      <c r="K326" s="4">
        <v>29.0</v>
      </c>
      <c r="L326" s="2">
        <v>0.0</v>
      </c>
      <c r="M326" s="2">
        <v>8.0</v>
      </c>
      <c r="N326" s="4">
        <v>0.0</v>
      </c>
      <c r="O326" s="2">
        <v>0.0</v>
      </c>
      <c r="P326" s="2">
        <v>0.0</v>
      </c>
      <c r="Q326" s="2">
        <v>0.0</v>
      </c>
      <c r="R326" s="2">
        <v>28.0</v>
      </c>
      <c r="S326" s="2">
        <v>59.0</v>
      </c>
      <c r="T326" s="2">
        <v>55459.0</v>
      </c>
      <c r="U326" s="2">
        <v>2738.0</v>
      </c>
      <c r="V326" s="2"/>
      <c r="W326" s="2" t="s">
        <v>37</v>
      </c>
      <c r="X326" s="2" t="s">
        <v>37</v>
      </c>
      <c r="Y326" s="6" t="s">
        <v>188</v>
      </c>
      <c r="Z326" s="2" t="s">
        <v>37</v>
      </c>
      <c r="AA326" s="2" t="s">
        <v>37</v>
      </c>
      <c r="AB326" s="2" t="s">
        <v>37</v>
      </c>
      <c r="AC326" s="5"/>
      <c r="AD326" s="5"/>
      <c r="AE326" s="5"/>
      <c r="AF326" s="5"/>
    </row>
    <row r="327">
      <c r="A327" s="3" t="s">
        <v>365</v>
      </c>
      <c r="B327" s="2">
        <v>7.0</v>
      </c>
      <c r="C327" s="2">
        <v>0.0</v>
      </c>
      <c r="D327" s="2">
        <v>58320.0</v>
      </c>
      <c r="E327" s="2">
        <v>11.0</v>
      </c>
      <c r="F327" s="2">
        <v>0.0</v>
      </c>
      <c r="G327" s="2">
        <v>58230.0</v>
      </c>
      <c r="H327" s="2">
        <v>62.0</v>
      </c>
      <c r="I327" s="4">
        <v>-9.0</v>
      </c>
      <c r="J327" s="2">
        <v>0.0</v>
      </c>
      <c r="K327" s="4">
        <v>29.0</v>
      </c>
      <c r="L327" s="2">
        <v>0.0</v>
      </c>
      <c r="M327" s="2">
        <v>7.0</v>
      </c>
      <c r="N327" s="4">
        <v>0.0</v>
      </c>
      <c r="O327" s="2">
        <v>0.0</v>
      </c>
      <c r="P327" s="2">
        <v>0.0</v>
      </c>
      <c r="Q327" s="2">
        <v>0.0</v>
      </c>
      <c r="R327" s="2">
        <v>21.0</v>
      </c>
      <c r="S327" s="2">
        <v>62.0</v>
      </c>
      <c r="T327" s="2">
        <v>55465.0</v>
      </c>
      <c r="U327" s="2">
        <v>2743.0</v>
      </c>
      <c r="V327" s="2"/>
      <c r="W327" s="2" t="s">
        <v>37</v>
      </c>
      <c r="X327" s="2" t="s">
        <v>37</v>
      </c>
      <c r="Y327" s="6" t="s">
        <v>188</v>
      </c>
      <c r="Z327" s="2" t="s">
        <v>37</v>
      </c>
      <c r="AA327" s="2" t="s">
        <v>37</v>
      </c>
      <c r="AB327" s="2" t="s">
        <v>37</v>
      </c>
      <c r="AC327" s="5"/>
      <c r="AD327" s="5"/>
      <c r="AE327" s="5"/>
      <c r="AF327" s="5"/>
    </row>
    <row r="328">
      <c r="A328" s="3" t="s">
        <v>366</v>
      </c>
      <c r="B328" s="2">
        <v>5.0</v>
      </c>
      <c r="C328" s="2">
        <v>0.0</v>
      </c>
      <c r="D328" s="2">
        <v>58325.0</v>
      </c>
      <c r="E328" s="2">
        <v>2.0</v>
      </c>
      <c r="F328" s="2">
        <v>0.0</v>
      </c>
      <c r="G328" s="2">
        <v>58232.0</v>
      </c>
      <c r="H328" s="2">
        <v>64.0</v>
      </c>
      <c r="I328" s="4">
        <v>-8.0</v>
      </c>
      <c r="J328" s="2">
        <v>0.0</v>
      </c>
      <c r="K328" s="4">
        <v>29.0</v>
      </c>
      <c r="L328" s="2">
        <v>0.0</v>
      </c>
      <c r="M328" s="2">
        <v>5.0</v>
      </c>
      <c r="N328" s="4">
        <v>0.0</v>
      </c>
      <c r="O328" s="2">
        <v>0.0</v>
      </c>
      <c r="P328" s="2">
        <v>0.0</v>
      </c>
      <c r="Q328" s="2">
        <v>0.0</v>
      </c>
      <c r="R328" s="2">
        <v>22.0</v>
      </c>
      <c r="S328" s="2">
        <v>64.0</v>
      </c>
      <c r="T328" s="2">
        <v>55465.0</v>
      </c>
      <c r="U328" s="2">
        <v>2745.0</v>
      </c>
      <c r="V328" s="2"/>
      <c r="W328" s="2" t="s">
        <v>37</v>
      </c>
      <c r="X328" s="2" t="s">
        <v>37</v>
      </c>
      <c r="Y328" s="6" t="s">
        <v>188</v>
      </c>
      <c r="Z328" s="2" t="s">
        <v>37</v>
      </c>
      <c r="AA328" s="2" t="s">
        <v>37</v>
      </c>
      <c r="AB328" s="2" t="s">
        <v>37</v>
      </c>
      <c r="AC328" s="5"/>
      <c r="AD328" s="5"/>
      <c r="AE328" s="5"/>
      <c r="AF328" s="5"/>
    </row>
    <row r="329">
      <c r="A329" s="3" t="s">
        <v>367</v>
      </c>
      <c r="B329" s="2">
        <v>16.0</v>
      </c>
      <c r="C329" s="2">
        <v>0.0</v>
      </c>
      <c r="D329" s="2">
        <v>58341.0</v>
      </c>
      <c r="E329" s="2">
        <v>23.0</v>
      </c>
      <c r="F329" s="2">
        <v>0.0</v>
      </c>
      <c r="G329" s="2">
        <v>58255.0</v>
      </c>
      <c r="H329" s="2">
        <v>54.0</v>
      </c>
      <c r="I329" s="4">
        <v>-5.0</v>
      </c>
      <c r="J329" s="2">
        <v>0.0</v>
      </c>
      <c r="K329" s="4">
        <v>29.0</v>
      </c>
      <c r="L329" s="2">
        <v>0.0</v>
      </c>
      <c r="M329" s="2">
        <v>15.0</v>
      </c>
      <c r="N329" s="4">
        <v>1.0</v>
      </c>
      <c r="O329" s="2">
        <v>1.0</v>
      </c>
      <c r="P329" s="2">
        <v>0.0</v>
      </c>
      <c r="Q329" s="2">
        <v>0.0</v>
      </c>
      <c r="R329" s="2">
        <v>25.0</v>
      </c>
      <c r="S329" s="2">
        <v>54.0</v>
      </c>
      <c r="T329" s="2">
        <v>55485.0</v>
      </c>
      <c r="U329" s="2">
        <v>2748.0</v>
      </c>
      <c r="V329" s="2"/>
      <c r="W329" s="2" t="s">
        <v>37</v>
      </c>
      <c r="X329" s="2" t="s">
        <v>37</v>
      </c>
      <c r="Y329" s="6" t="s">
        <v>188</v>
      </c>
      <c r="Z329" s="2" t="s">
        <v>37</v>
      </c>
      <c r="AA329" s="2" t="s">
        <v>37</v>
      </c>
      <c r="AB329" s="2" t="s">
        <v>37</v>
      </c>
      <c r="AC329" s="5"/>
      <c r="AD329" s="5"/>
      <c r="AE329" s="5"/>
      <c r="AF329" s="5"/>
    </row>
    <row r="330">
      <c r="A330" s="3" t="s">
        <v>368</v>
      </c>
      <c r="B330" s="2">
        <v>12.0</v>
      </c>
      <c r="C330" s="2">
        <v>0.0</v>
      </c>
      <c r="D330" s="2">
        <v>58353.0</v>
      </c>
      <c r="E330" s="2">
        <v>5.0</v>
      </c>
      <c r="F330" s="2">
        <v>0.0</v>
      </c>
      <c r="G330" s="2">
        <v>58260.0</v>
      </c>
      <c r="H330" s="2">
        <v>61.0</v>
      </c>
      <c r="I330" s="4">
        <v>-5.0</v>
      </c>
      <c r="J330" s="2">
        <v>0.0</v>
      </c>
      <c r="K330" s="4">
        <v>29.0</v>
      </c>
      <c r="L330" s="2">
        <v>0.0</v>
      </c>
      <c r="M330" s="2">
        <v>12.0</v>
      </c>
      <c r="N330" s="4">
        <v>0.0</v>
      </c>
      <c r="O330" s="2">
        <v>0.0</v>
      </c>
      <c r="P330" s="2">
        <v>0.0</v>
      </c>
      <c r="Q330" s="2">
        <v>0.0</v>
      </c>
      <c r="R330" s="2">
        <v>25.0</v>
      </c>
      <c r="S330" s="2">
        <v>61.0</v>
      </c>
      <c r="T330" s="2">
        <v>55489.0</v>
      </c>
      <c r="U330" s="2">
        <v>2749.0</v>
      </c>
      <c r="V330" s="2"/>
      <c r="W330" s="2" t="s">
        <v>37</v>
      </c>
      <c r="X330" s="2" t="s">
        <v>37</v>
      </c>
      <c r="Y330" s="6" t="s">
        <v>188</v>
      </c>
      <c r="Z330" s="2" t="s">
        <v>37</v>
      </c>
      <c r="AA330" s="2" t="s">
        <v>37</v>
      </c>
      <c r="AB330" s="2" t="s">
        <v>37</v>
      </c>
      <c r="AC330" s="5"/>
      <c r="AD330" s="5"/>
      <c r="AE330" s="5"/>
      <c r="AF330" s="5"/>
    </row>
    <row r="331">
      <c r="A331" s="3" t="s">
        <v>369</v>
      </c>
      <c r="B331" s="2">
        <v>24.0</v>
      </c>
      <c r="C331" s="2">
        <v>0.0</v>
      </c>
      <c r="D331" s="2">
        <v>58377.0</v>
      </c>
      <c r="E331" s="2">
        <v>14.0</v>
      </c>
      <c r="F331" s="2">
        <v>0.0</v>
      </c>
      <c r="G331" s="2">
        <v>58274.0</v>
      </c>
      <c r="H331" s="2">
        <v>63.0</v>
      </c>
      <c r="I331" s="4">
        <v>3.0</v>
      </c>
      <c r="J331" s="2">
        <v>0.0</v>
      </c>
      <c r="K331" s="4">
        <v>29.0</v>
      </c>
      <c r="L331" s="2">
        <v>0.0</v>
      </c>
      <c r="M331" s="2">
        <v>24.0</v>
      </c>
      <c r="N331" s="4">
        <v>0.0</v>
      </c>
      <c r="O331" s="2">
        <v>0.0</v>
      </c>
      <c r="P331" s="2">
        <v>0.0</v>
      </c>
      <c r="Q331" s="2">
        <v>0.0</v>
      </c>
      <c r="R331" s="2">
        <v>33.0</v>
      </c>
      <c r="S331" s="2">
        <v>63.0</v>
      </c>
      <c r="T331" s="2">
        <v>55497.0</v>
      </c>
      <c r="U331" s="2">
        <v>2755.0</v>
      </c>
      <c r="V331" s="2"/>
      <c r="W331" s="2" t="s">
        <v>37</v>
      </c>
      <c r="X331" s="2" t="s">
        <v>37</v>
      </c>
      <c r="Y331" s="6" t="s">
        <v>188</v>
      </c>
      <c r="Z331" s="2" t="s">
        <v>37</v>
      </c>
      <c r="AA331" s="2" t="s">
        <v>37</v>
      </c>
      <c r="AB331" s="2" t="s">
        <v>37</v>
      </c>
      <c r="AC331" s="5"/>
      <c r="AD331" s="5"/>
      <c r="AE331" s="5"/>
      <c r="AF331" s="5"/>
    </row>
    <row r="332">
      <c r="A332" s="3" t="s">
        <v>370</v>
      </c>
      <c r="B332" s="2">
        <v>9.0</v>
      </c>
      <c r="C332" s="2">
        <v>0.0</v>
      </c>
      <c r="D332" s="2">
        <v>58386.0</v>
      </c>
      <c r="E332" s="2">
        <v>13.0</v>
      </c>
      <c r="F332" s="2">
        <v>0.0</v>
      </c>
      <c r="G332" s="2">
        <v>58287.0</v>
      </c>
      <c r="H332" s="2">
        <v>56.0</v>
      </c>
      <c r="I332" s="4">
        <v>6.0</v>
      </c>
      <c r="J332" s="2">
        <v>0.0</v>
      </c>
      <c r="K332" s="4">
        <v>29.0</v>
      </c>
      <c r="L332" s="2">
        <v>0.0</v>
      </c>
      <c r="M332" s="2">
        <v>9.0</v>
      </c>
      <c r="N332" s="4">
        <v>0.0</v>
      </c>
      <c r="O332" s="2">
        <v>0.0</v>
      </c>
      <c r="P332" s="2">
        <v>0.0</v>
      </c>
      <c r="Q332" s="2">
        <v>0.0</v>
      </c>
      <c r="R332" s="2">
        <v>36.0</v>
      </c>
      <c r="S332" s="2">
        <v>56.0</v>
      </c>
      <c r="T332" s="2">
        <v>55502.0</v>
      </c>
      <c r="U332" s="2">
        <v>2763.0</v>
      </c>
      <c r="V332" s="2"/>
      <c r="W332" s="2" t="s">
        <v>37</v>
      </c>
      <c r="X332" s="2" t="s">
        <v>37</v>
      </c>
      <c r="Y332" s="6" t="s">
        <v>188</v>
      </c>
      <c r="Z332" s="2" t="s">
        <v>37</v>
      </c>
      <c r="AA332" s="2" t="s">
        <v>37</v>
      </c>
      <c r="AB332" s="2" t="s">
        <v>37</v>
      </c>
      <c r="AC332" s="5"/>
      <c r="AD332" s="5"/>
      <c r="AE332" s="5"/>
      <c r="AF332" s="5"/>
    </row>
    <row r="333">
      <c r="A333" s="3" t="s">
        <v>371</v>
      </c>
      <c r="B333" s="2">
        <v>17.0</v>
      </c>
      <c r="C333" s="2">
        <v>0.0</v>
      </c>
      <c r="D333" s="2">
        <v>58403.0</v>
      </c>
      <c r="E333" s="2">
        <v>9.0</v>
      </c>
      <c r="F333" s="2">
        <v>0.0</v>
      </c>
      <c r="G333" s="2">
        <v>58296.0</v>
      </c>
      <c r="H333" s="2">
        <v>62.0</v>
      </c>
      <c r="I333" s="4">
        <v>8.0</v>
      </c>
      <c r="J333" s="2">
        <v>0.0</v>
      </c>
      <c r="K333" s="4">
        <v>29.0</v>
      </c>
      <c r="L333" s="2">
        <v>0.0</v>
      </c>
      <c r="M333" s="2">
        <v>17.0</v>
      </c>
      <c r="N333" s="4">
        <v>0.0</v>
      </c>
      <c r="O333" s="2">
        <v>0.0</v>
      </c>
      <c r="P333" s="2">
        <v>0.0</v>
      </c>
      <c r="Q333" s="2">
        <v>0.0</v>
      </c>
      <c r="R333" s="2">
        <v>38.0</v>
      </c>
      <c r="S333" s="2">
        <v>62.0</v>
      </c>
      <c r="T333" s="2">
        <v>55507.0</v>
      </c>
      <c r="U333" s="2">
        <v>2767.0</v>
      </c>
      <c r="V333" s="2"/>
      <c r="W333" s="2" t="s">
        <v>37</v>
      </c>
      <c r="X333" s="2" t="s">
        <v>37</v>
      </c>
      <c r="Y333" s="6" t="s">
        <v>188</v>
      </c>
      <c r="Z333" s="2" t="s">
        <v>37</v>
      </c>
      <c r="AA333" s="2" t="s">
        <v>37</v>
      </c>
      <c r="AB333" s="2" t="s">
        <v>37</v>
      </c>
      <c r="AC333" s="5"/>
      <c r="AD333" s="5"/>
      <c r="AE333" s="5"/>
      <c r="AF333" s="5"/>
    </row>
    <row r="334">
      <c r="A334" s="3" t="s">
        <v>372</v>
      </c>
      <c r="B334" s="2">
        <v>19.0</v>
      </c>
      <c r="C334" s="2">
        <v>0.0</v>
      </c>
      <c r="D334" s="2">
        <v>58422.0</v>
      </c>
      <c r="E334" s="2">
        <v>5.0</v>
      </c>
      <c r="F334" s="2">
        <v>0.0</v>
      </c>
      <c r="G334" s="2">
        <v>58301.0</v>
      </c>
      <c r="H334" s="2">
        <v>71.0</v>
      </c>
      <c r="I334" s="4">
        <v>13.0</v>
      </c>
      <c r="J334" s="2">
        <v>0.0</v>
      </c>
      <c r="K334" s="4">
        <v>29.0</v>
      </c>
      <c r="L334" s="2">
        <v>0.0</v>
      </c>
      <c r="M334" s="2">
        <v>19.0</v>
      </c>
      <c r="N334" s="4">
        <v>0.0</v>
      </c>
      <c r="O334" s="2">
        <v>0.0</v>
      </c>
      <c r="P334" s="2">
        <v>0.0</v>
      </c>
      <c r="Q334" s="2">
        <v>0.0</v>
      </c>
      <c r="R334" s="2">
        <v>43.0</v>
      </c>
      <c r="S334" s="2">
        <v>71.0</v>
      </c>
      <c r="T334" s="2">
        <v>55511.0</v>
      </c>
      <c r="U334" s="2">
        <v>2768.0</v>
      </c>
      <c r="V334" s="2"/>
      <c r="W334" s="2" t="s">
        <v>37</v>
      </c>
      <c r="X334" s="2" t="s">
        <v>37</v>
      </c>
      <c r="Y334" s="6" t="s">
        <v>188</v>
      </c>
      <c r="Z334" s="2" t="s">
        <v>37</v>
      </c>
      <c r="AA334" s="2" t="s">
        <v>37</v>
      </c>
      <c r="AB334" s="2" t="s">
        <v>37</v>
      </c>
      <c r="AC334" s="5"/>
      <c r="AD334" s="5"/>
      <c r="AE334" s="5"/>
      <c r="AF334" s="5"/>
    </row>
    <row r="335">
      <c r="A335" s="3" t="s">
        <v>373</v>
      </c>
      <c r="B335" s="2">
        <v>10.0</v>
      </c>
      <c r="C335" s="2">
        <v>0.0</v>
      </c>
      <c r="D335" s="2">
        <v>58432.0</v>
      </c>
      <c r="E335" s="2">
        <v>8.0</v>
      </c>
      <c r="F335" s="2">
        <v>0.0</v>
      </c>
      <c r="G335" s="2">
        <v>58309.0</v>
      </c>
      <c r="H335" s="2">
        <v>70.0</v>
      </c>
      <c r="I335" s="4">
        <v>16.0</v>
      </c>
      <c r="J335" s="2">
        <v>0.0</v>
      </c>
      <c r="K335" s="4">
        <v>29.0</v>
      </c>
      <c r="L335" s="2">
        <v>0.0</v>
      </c>
      <c r="M335" s="2">
        <v>9.0</v>
      </c>
      <c r="N335" s="4">
        <v>1.0</v>
      </c>
      <c r="O335" s="2">
        <v>0.0</v>
      </c>
      <c r="P335" s="2">
        <v>1.0</v>
      </c>
      <c r="Q335" s="2">
        <v>0.0</v>
      </c>
      <c r="R335" s="2">
        <v>46.0</v>
      </c>
      <c r="S335" s="2">
        <v>70.0</v>
      </c>
      <c r="T335" s="2">
        <v>55518.0</v>
      </c>
      <c r="U335" s="2">
        <v>2769.0</v>
      </c>
      <c r="V335" s="2"/>
      <c r="W335" s="2" t="s">
        <v>37</v>
      </c>
      <c r="X335" s="2" t="s">
        <v>37</v>
      </c>
      <c r="Y335" s="6" t="s">
        <v>188</v>
      </c>
      <c r="Z335" s="2" t="s">
        <v>37</v>
      </c>
      <c r="AA335" s="2" t="s">
        <v>37</v>
      </c>
      <c r="AB335" s="2" t="s">
        <v>37</v>
      </c>
      <c r="AC335" s="5"/>
      <c r="AD335" s="5"/>
      <c r="AE335" s="5"/>
      <c r="AF335" s="5"/>
    </row>
    <row r="336">
      <c r="A336" s="3" t="s">
        <v>374</v>
      </c>
      <c r="B336" s="2">
        <v>29.0</v>
      </c>
      <c r="C336" s="2">
        <v>0.0</v>
      </c>
      <c r="D336" s="2">
        <v>58461.0</v>
      </c>
      <c r="E336" s="2">
        <v>17.0</v>
      </c>
      <c r="F336" s="2">
        <v>0.0</v>
      </c>
      <c r="G336" s="2">
        <v>58326.0</v>
      </c>
      <c r="H336" s="2">
        <v>81.0</v>
      </c>
      <c r="I336" s="4">
        <v>17.0</v>
      </c>
      <c r="J336" s="2">
        <v>0.0</v>
      </c>
      <c r="K336" s="4">
        <v>29.0</v>
      </c>
      <c r="L336" s="2">
        <v>0.0</v>
      </c>
      <c r="M336" s="2">
        <v>29.0</v>
      </c>
      <c r="N336" s="4">
        <v>0.0</v>
      </c>
      <c r="O336" s="2">
        <v>0.0</v>
      </c>
      <c r="P336" s="2">
        <v>0.0</v>
      </c>
      <c r="Q336" s="2">
        <v>0.0</v>
      </c>
      <c r="R336" s="2">
        <v>47.0</v>
      </c>
      <c r="S336" s="2">
        <v>81.0</v>
      </c>
      <c r="T336" s="2">
        <v>55528.0</v>
      </c>
      <c r="U336" s="2">
        <v>2776.0</v>
      </c>
      <c r="V336" s="2"/>
      <c r="W336" s="2" t="s">
        <v>37</v>
      </c>
      <c r="X336" s="2" t="s">
        <v>37</v>
      </c>
      <c r="Y336" s="6" t="s">
        <v>188</v>
      </c>
      <c r="Z336" s="2" t="s">
        <v>37</v>
      </c>
      <c r="AA336" s="2" t="s">
        <v>37</v>
      </c>
      <c r="AB336" s="2" t="s">
        <v>37</v>
      </c>
      <c r="AC336" s="5"/>
      <c r="AD336" s="5"/>
      <c r="AE336" s="5"/>
      <c r="AF336" s="5"/>
    </row>
    <row r="337">
      <c r="A337" s="3" t="s">
        <v>375</v>
      </c>
      <c r="B337" s="2">
        <v>21.0</v>
      </c>
      <c r="C337" s="2">
        <v>0.0</v>
      </c>
      <c r="D337" s="2">
        <v>58482.0</v>
      </c>
      <c r="E337" s="2">
        <v>18.0</v>
      </c>
      <c r="F337" s="2">
        <v>0.0</v>
      </c>
      <c r="G337" s="2">
        <v>58344.0</v>
      </c>
      <c r="H337" s="2">
        <v>97.0</v>
      </c>
      <c r="I337" s="4">
        <v>4.0</v>
      </c>
      <c r="J337" s="2">
        <v>0.0</v>
      </c>
      <c r="K337" s="4">
        <v>29.0</v>
      </c>
      <c r="L337" s="2">
        <v>0.0</v>
      </c>
      <c r="M337" s="2">
        <v>21.0</v>
      </c>
      <c r="N337" s="4">
        <v>0.0</v>
      </c>
      <c r="O337" s="2">
        <v>0.0</v>
      </c>
      <c r="P337" s="2">
        <v>0.0</v>
      </c>
      <c r="Q337" s="2">
        <v>0.0</v>
      </c>
      <c r="R337" s="2">
        <v>34.0</v>
      </c>
      <c r="S337" s="2">
        <v>97.0</v>
      </c>
      <c r="T337" s="2">
        <v>55537.0</v>
      </c>
      <c r="U337" s="2">
        <v>2785.0</v>
      </c>
      <c r="V337" s="2"/>
      <c r="W337" s="2" t="s">
        <v>37</v>
      </c>
      <c r="X337" s="2" t="s">
        <v>37</v>
      </c>
      <c r="Y337" s="6" t="s">
        <v>188</v>
      </c>
      <c r="Z337" s="2" t="s">
        <v>37</v>
      </c>
      <c r="AA337" s="2" t="s">
        <v>37</v>
      </c>
      <c r="AB337" s="2" t="s">
        <v>37</v>
      </c>
      <c r="AC337" s="5"/>
      <c r="AD337" s="5"/>
      <c r="AE337" s="5"/>
      <c r="AF337" s="5"/>
    </row>
    <row r="338">
      <c r="A338" s="3" t="s">
        <v>376</v>
      </c>
      <c r="B338" s="2">
        <v>13.0</v>
      </c>
      <c r="C338" s="2">
        <v>0.0</v>
      </c>
      <c r="D338" s="2">
        <v>58495.0</v>
      </c>
      <c r="E338" s="2">
        <v>10.0</v>
      </c>
      <c r="F338" s="2">
        <v>0.0</v>
      </c>
      <c r="G338" s="2">
        <v>58354.0</v>
      </c>
      <c r="H338" s="2">
        <v>98.0</v>
      </c>
      <c r="I338" s="4">
        <v>6.0</v>
      </c>
      <c r="J338" s="2">
        <v>0.0</v>
      </c>
      <c r="K338" s="4">
        <v>29.0</v>
      </c>
      <c r="L338" s="2">
        <v>0.0</v>
      </c>
      <c r="M338" s="2">
        <v>13.0</v>
      </c>
      <c r="N338" s="4">
        <v>0.0</v>
      </c>
      <c r="O338" s="2">
        <v>0.0</v>
      </c>
      <c r="P338" s="2">
        <v>0.0</v>
      </c>
      <c r="Q338" s="2">
        <v>0.0</v>
      </c>
      <c r="R338" s="2">
        <v>36.0</v>
      </c>
      <c r="S338" s="2">
        <v>98.0</v>
      </c>
      <c r="T338" s="2">
        <v>55542.0</v>
      </c>
      <c r="U338" s="2">
        <v>2790.0</v>
      </c>
      <c r="V338" s="2"/>
      <c r="W338" s="2" t="s">
        <v>37</v>
      </c>
      <c r="X338" s="2" t="s">
        <v>37</v>
      </c>
      <c r="Y338" s="6" t="s">
        <v>188</v>
      </c>
      <c r="Z338" s="2" t="s">
        <v>37</v>
      </c>
      <c r="AA338" s="2" t="s">
        <v>37</v>
      </c>
      <c r="AB338" s="2" t="s">
        <v>37</v>
      </c>
      <c r="AC338" s="5"/>
      <c r="AD338" s="5"/>
      <c r="AE338" s="5"/>
      <c r="AF338" s="5"/>
    </row>
    <row r="339">
      <c r="A339" s="3" t="s">
        <v>377</v>
      </c>
      <c r="B339" s="2">
        <v>14.0</v>
      </c>
      <c r="C339" s="2">
        <v>0.0</v>
      </c>
      <c r="D339" s="2">
        <v>58509.0</v>
      </c>
      <c r="E339" s="2">
        <v>20.0</v>
      </c>
      <c r="F339" s="2">
        <v>0.0</v>
      </c>
      <c r="G339" s="2">
        <v>58374.0</v>
      </c>
      <c r="H339" s="2">
        <v>97.0</v>
      </c>
      <c r="I339" s="4">
        <v>1.0</v>
      </c>
      <c r="J339" s="2">
        <v>0.0</v>
      </c>
      <c r="K339" s="4">
        <v>29.0</v>
      </c>
      <c r="L339" s="2">
        <v>0.0</v>
      </c>
      <c r="M339" s="2">
        <v>14.0</v>
      </c>
      <c r="N339" s="4">
        <v>0.0</v>
      </c>
      <c r="O339" s="2">
        <v>0.0</v>
      </c>
      <c r="P339" s="2">
        <v>0.0</v>
      </c>
      <c r="Q339" s="2">
        <v>0.0</v>
      </c>
      <c r="R339" s="2">
        <v>31.0</v>
      </c>
      <c r="S339" s="2">
        <v>97.0</v>
      </c>
      <c r="T339" s="2">
        <v>55558.0</v>
      </c>
      <c r="U339" s="2">
        <v>2794.0</v>
      </c>
      <c r="V339" s="2"/>
      <c r="W339" s="2" t="s">
        <v>37</v>
      </c>
      <c r="X339" s="2" t="s">
        <v>37</v>
      </c>
      <c r="Y339" s="6" t="s">
        <v>188</v>
      </c>
      <c r="Z339" s="2" t="s">
        <v>37</v>
      </c>
      <c r="AA339" s="2" t="s">
        <v>37</v>
      </c>
      <c r="AB339" s="2" t="s">
        <v>37</v>
      </c>
      <c r="AC339" s="5"/>
      <c r="AD339" s="5"/>
      <c r="AE339" s="5"/>
      <c r="AF339" s="5"/>
    </row>
    <row r="340">
      <c r="A340" s="3" t="s">
        <v>378</v>
      </c>
      <c r="B340" s="2">
        <v>10.0</v>
      </c>
      <c r="C340" s="2">
        <v>0.0</v>
      </c>
      <c r="D340" s="2">
        <v>58519.0</v>
      </c>
      <c r="E340" s="2">
        <v>10.0</v>
      </c>
      <c r="F340" s="2">
        <v>0.0</v>
      </c>
      <c r="G340" s="2">
        <v>58384.0</v>
      </c>
      <c r="H340" s="2">
        <v>91.0</v>
      </c>
      <c r="I340" s="4">
        <v>7.0</v>
      </c>
      <c r="J340" s="2">
        <v>0.0</v>
      </c>
      <c r="K340" s="4">
        <v>29.0</v>
      </c>
      <c r="L340" s="2">
        <v>0.0</v>
      </c>
      <c r="M340" s="2">
        <v>10.0</v>
      </c>
      <c r="N340" s="4">
        <v>0.0</v>
      </c>
      <c r="O340" s="2">
        <v>0.0</v>
      </c>
      <c r="P340" s="2">
        <v>0.0</v>
      </c>
      <c r="Q340" s="2">
        <v>0.0</v>
      </c>
      <c r="R340" s="2">
        <v>37.0</v>
      </c>
      <c r="S340" s="2">
        <v>91.0</v>
      </c>
      <c r="T340" s="2">
        <v>55563.0</v>
      </c>
      <c r="U340" s="2">
        <v>2799.0</v>
      </c>
      <c r="V340" s="2"/>
      <c r="W340" s="2" t="s">
        <v>37</v>
      </c>
      <c r="X340" s="2" t="s">
        <v>37</v>
      </c>
      <c r="Y340" s="6" t="s">
        <v>188</v>
      </c>
      <c r="Z340" s="2" t="s">
        <v>37</v>
      </c>
      <c r="AA340" s="2" t="s">
        <v>37</v>
      </c>
      <c r="AB340" s="2" t="s">
        <v>37</v>
      </c>
      <c r="AC340" s="5"/>
      <c r="AD340" s="5"/>
      <c r="AE340" s="5"/>
      <c r="AF340" s="5"/>
    </row>
    <row r="341">
      <c r="A341" s="3" t="s">
        <v>379</v>
      </c>
      <c r="B341" s="2">
        <v>5.0</v>
      </c>
      <c r="C341" s="2">
        <v>0.0</v>
      </c>
      <c r="D341" s="2">
        <v>58524.0</v>
      </c>
      <c r="E341" s="2">
        <v>8.0</v>
      </c>
      <c r="F341" s="2">
        <v>0.0</v>
      </c>
      <c r="G341" s="2">
        <v>58392.0</v>
      </c>
      <c r="H341" s="2">
        <v>94.0</v>
      </c>
      <c r="I341" s="4">
        <v>1.0</v>
      </c>
      <c r="J341" s="2">
        <v>0.0</v>
      </c>
      <c r="K341" s="4">
        <v>29.0</v>
      </c>
      <c r="L341" s="2">
        <v>0.0</v>
      </c>
      <c r="M341" s="2">
        <v>5.0</v>
      </c>
      <c r="N341" s="4">
        <v>0.0</v>
      </c>
      <c r="O341" s="2">
        <v>0.0</v>
      </c>
      <c r="P341" s="2">
        <v>0.0</v>
      </c>
      <c r="Q341" s="2">
        <v>0.0</v>
      </c>
      <c r="R341" s="2">
        <v>31.0</v>
      </c>
      <c r="S341" s="2">
        <v>94.0</v>
      </c>
      <c r="T341" s="2">
        <v>55567.0</v>
      </c>
      <c r="U341" s="2">
        <v>2803.0</v>
      </c>
      <c r="V341" s="2"/>
      <c r="W341" s="2" t="s">
        <v>37</v>
      </c>
      <c r="X341" s="2" t="s">
        <v>37</v>
      </c>
      <c r="Y341" s="6" t="s">
        <v>188</v>
      </c>
      <c r="Z341" s="2" t="s">
        <v>37</v>
      </c>
      <c r="AA341" s="2" t="s">
        <v>37</v>
      </c>
      <c r="AB341" s="2" t="s">
        <v>37</v>
      </c>
      <c r="AC341" s="5"/>
      <c r="AD341" s="5"/>
      <c r="AE341" s="5"/>
      <c r="AF341" s="5"/>
    </row>
    <row r="342">
      <c r="A342" s="3" t="s">
        <v>380</v>
      </c>
      <c r="B342" s="2">
        <v>5.0</v>
      </c>
      <c r="C342" s="2">
        <v>0.0</v>
      </c>
      <c r="D342" s="2">
        <v>58529.0</v>
      </c>
      <c r="E342" s="2">
        <v>16.0</v>
      </c>
      <c r="F342" s="2">
        <v>0.0</v>
      </c>
      <c r="G342" s="2">
        <v>58408.0</v>
      </c>
      <c r="H342" s="2">
        <v>79.0</v>
      </c>
      <c r="I342" s="4">
        <v>5.0</v>
      </c>
      <c r="J342" s="2">
        <v>0.0</v>
      </c>
      <c r="K342" s="4">
        <v>29.0</v>
      </c>
      <c r="L342" s="2">
        <v>0.0</v>
      </c>
      <c r="M342" s="2">
        <v>4.0</v>
      </c>
      <c r="N342" s="4">
        <v>1.0</v>
      </c>
      <c r="O342" s="2">
        <v>0.0</v>
      </c>
      <c r="P342" s="2">
        <v>1.0</v>
      </c>
      <c r="Q342" s="2">
        <v>0.0</v>
      </c>
      <c r="R342" s="2">
        <v>35.0</v>
      </c>
      <c r="S342" s="2">
        <v>79.0</v>
      </c>
      <c r="T342" s="2">
        <v>55579.0</v>
      </c>
      <c r="U342" s="2">
        <v>2807.0</v>
      </c>
      <c r="V342" s="2"/>
      <c r="W342" s="2" t="s">
        <v>37</v>
      </c>
      <c r="X342" s="2" t="s">
        <v>37</v>
      </c>
      <c r="Y342" s="6" t="s">
        <v>381</v>
      </c>
      <c r="Z342" s="2" t="s">
        <v>37</v>
      </c>
      <c r="AA342" s="2" t="s">
        <v>37</v>
      </c>
      <c r="AB342" s="2" t="s">
        <v>37</v>
      </c>
      <c r="AC342" s="5"/>
      <c r="AD342" s="5"/>
      <c r="AE342" s="5"/>
      <c r="AF342" s="5"/>
    </row>
    <row r="343">
      <c r="A343" s="3" t="s">
        <v>382</v>
      </c>
      <c r="B343" s="2">
        <v>13.0</v>
      </c>
      <c r="C343" s="2">
        <v>0.0</v>
      </c>
      <c r="D343" s="2">
        <v>58542.0</v>
      </c>
      <c r="E343" s="2">
        <v>14.0</v>
      </c>
      <c r="F343" s="2">
        <v>0.0</v>
      </c>
      <c r="G343" s="2">
        <v>58422.0</v>
      </c>
      <c r="H343" s="2">
        <v>76.0</v>
      </c>
      <c r="I343" s="4">
        <v>7.0</v>
      </c>
      <c r="J343" s="2">
        <v>0.0</v>
      </c>
      <c r="K343" s="4">
        <v>29.0</v>
      </c>
      <c r="L343" s="2">
        <v>0.0</v>
      </c>
      <c r="M343" s="2">
        <v>13.0</v>
      </c>
      <c r="N343" s="4">
        <v>0.0</v>
      </c>
      <c r="O343" s="2">
        <v>0.0</v>
      </c>
      <c r="P343" s="2">
        <v>0.0</v>
      </c>
      <c r="Q343" s="2">
        <v>0.0</v>
      </c>
      <c r="R343" s="2">
        <v>37.0</v>
      </c>
      <c r="S343" s="2">
        <v>76.0</v>
      </c>
      <c r="T343" s="2">
        <v>55586.0</v>
      </c>
      <c r="U343" s="2">
        <v>2814.0</v>
      </c>
      <c r="V343" s="2"/>
      <c r="W343" s="2" t="s">
        <v>37</v>
      </c>
      <c r="X343" s="2" t="s">
        <v>37</v>
      </c>
      <c r="Y343" s="6" t="s">
        <v>381</v>
      </c>
      <c r="Z343" s="2" t="s">
        <v>37</v>
      </c>
      <c r="AA343" s="2" t="s">
        <v>37</v>
      </c>
      <c r="AB343" s="2" t="s">
        <v>37</v>
      </c>
      <c r="AC343" s="5"/>
      <c r="AD343" s="5"/>
      <c r="AE343" s="5"/>
      <c r="AF343" s="5"/>
    </row>
    <row r="344">
      <c r="A344" s="3" t="s">
        <v>383</v>
      </c>
      <c r="B344" s="2">
        <v>27.0</v>
      </c>
      <c r="C344" s="2">
        <v>0.0</v>
      </c>
      <c r="D344" s="2">
        <v>58569.0</v>
      </c>
      <c r="E344" s="2">
        <v>11.0</v>
      </c>
      <c r="F344" s="2">
        <v>0.0</v>
      </c>
      <c r="G344" s="2">
        <v>58433.0</v>
      </c>
      <c r="H344" s="2">
        <v>77.0</v>
      </c>
      <c r="I344" s="4">
        <v>22.0</v>
      </c>
      <c r="J344" s="2">
        <v>0.0</v>
      </c>
      <c r="K344" s="4">
        <v>29.0</v>
      </c>
      <c r="L344" s="2">
        <v>0.0</v>
      </c>
      <c r="M344" s="2">
        <v>26.0</v>
      </c>
      <c r="N344" s="4">
        <v>1.0</v>
      </c>
      <c r="O344" s="2">
        <v>0.0</v>
      </c>
      <c r="P344" s="2">
        <v>1.0</v>
      </c>
      <c r="Q344" s="2">
        <v>0.0</v>
      </c>
      <c r="R344" s="2">
        <v>52.0</v>
      </c>
      <c r="S344" s="2">
        <v>77.0</v>
      </c>
      <c r="T344" s="2">
        <v>55595.0</v>
      </c>
      <c r="U344" s="2">
        <v>2816.0</v>
      </c>
      <c r="V344" s="2"/>
      <c r="W344" s="2" t="s">
        <v>37</v>
      </c>
      <c r="X344" s="2" t="s">
        <v>37</v>
      </c>
      <c r="Y344" s="6" t="s">
        <v>381</v>
      </c>
      <c r="Z344" s="2" t="s">
        <v>37</v>
      </c>
      <c r="AA344" s="2" t="s">
        <v>37</v>
      </c>
      <c r="AB344" s="2" t="s">
        <v>37</v>
      </c>
      <c r="AC344" s="5"/>
      <c r="AD344" s="5"/>
      <c r="AE344" s="5"/>
      <c r="AF344" s="5"/>
    </row>
    <row r="345">
      <c r="A345" s="3" t="s">
        <v>384</v>
      </c>
      <c r="B345" s="2">
        <v>30.0</v>
      </c>
      <c r="C345" s="2">
        <v>0.0</v>
      </c>
      <c r="D345" s="2">
        <v>58599.0</v>
      </c>
      <c r="E345" s="2">
        <v>38.0</v>
      </c>
      <c r="F345" s="2">
        <v>0.0</v>
      </c>
      <c r="G345" s="2">
        <v>58471.0</v>
      </c>
      <c r="H345" s="2">
        <v>64.0</v>
      </c>
      <c r="I345" s="4">
        <v>27.0</v>
      </c>
      <c r="J345" s="2">
        <v>0.0</v>
      </c>
      <c r="K345" s="4">
        <v>29.0</v>
      </c>
      <c r="L345" s="2">
        <v>0.0</v>
      </c>
      <c r="M345" s="2">
        <v>25.0</v>
      </c>
      <c r="N345" s="4">
        <v>5.0</v>
      </c>
      <c r="O345" s="2">
        <v>0.0</v>
      </c>
      <c r="P345" s="2">
        <v>5.0</v>
      </c>
      <c r="Q345" s="2">
        <v>1.0</v>
      </c>
      <c r="R345" s="2">
        <v>56.0</v>
      </c>
      <c r="S345" s="2">
        <v>64.0</v>
      </c>
      <c r="T345" s="2">
        <v>55622.0</v>
      </c>
      <c r="U345" s="2">
        <v>2827.0</v>
      </c>
      <c r="V345" s="2"/>
      <c r="W345" s="2" t="s">
        <v>37</v>
      </c>
      <c r="X345" s="2" t="s">
        <v>37</v>
      </c>
      <c r="Y345" s="6" t="s">
        <v>381</v>
      </c>
      <c r="Z345" s="2" t="s">
        <v>37</v>
      </c>
      <c r="AA345" s="2" t="s">
        <v>37</v>
      </c>
      <c r="AB345" s="2" t="s">
        <v>37</v>
      </c>
      <c r="AC345" s="5"/>
      <c r="AD345" s="5"/>
      <c r="AE345" s="5"/>
      <c r="AF345" s="5"/>
    </row>
    <row r="346">
      <c r="A346" s="3" t="s">
        <v>385</v>
      </c>
      <c r="B346" s="2">
        <v>30.0</v>
      </c>
      <c r="C346" s="2">
        <v>0.0</v>
      </c>
      <c r="D346" s="2">
        <v>58629.0</v>
      </c>
      <c r="E346" s="2">
        <v>10.0</v>
      </c>
      <c r="F346" s="2">
        <v>0.0</v>
      </c>
      <c r="G346" s="2">
        <v>58481.0</v>
      </c>
      <c r="H346" s="2">
        <v>85.0</v>
      </c>
      <c r="I346" s="4">
        <v>26.0</v>
      </c>
      <c r="J346" s="2">
        <v>0.0</v>
      </c>
      <c r="K346" s="4">
        <v>29.0</v>
      </c>
      <c r="L346" s="2">
        <v>0.0</v>
      </c>
      <c r="M346" s="2">
        <v>27.0</v>
      </c>
      <c r="N346" s="4">
        <v>3.0</v>
      </c>
      <c r="O346" s="2">
        <v>0.0</v>
      </c>
      <c r="P346" s="2">
        <v>3.0</v>
      </c>
      <c r="Q346" s="2">
        <v>1.0</v>
      </c>
      <c r="R346" s="2">
        <v>55.0</v>
      </c>
      <c r="S346" s="2">
        <v>85.0</v>
      </c>
      <c r="T346" s="2">
        <v>55624.0</v>
      </c>
      <c r="U346" s="2">
        <v>2835.0</v>
      </c>
      <c r="V346" s="2"/>
      <c r="W346" s="2" t="s">
        <v>37</v>
      </c>
      <c r="X346" s="2" t="s">
        <v>37</v>
      </c>
      <c r="Y346" s="6" t="s">
        <v>381</v>
      </c>
      <c r="Z346" s="2" t="s">
        <v>37</v>
      </c>
      <c r="AA346" s="2" t="s">
        <v>37</v>
      </c>
      <c r="AB346" s="2" t="s">
        <v>37</v>
      </c>
      <c r="AC346" s="5"/>
      <c r="AD346" s="5"/>
      <c r="AE346" s="5"/>
      <c r="AF346" s="5"/>
    </row>
    <row r="347">
      <c r="A347" s="3" t="s">
        <v>386</v>
      </c>
      <c r="B347" s="2">
        <v>33.0</v>
      </c>
      <c r="C347" s="2">
        <v>0.0</v>
      </c>
      <c r="D347" s="2">
        <v>58662.0</v>
      </c>
      <c r="E347" s="2">
        <v>17.0</v>
      </c>
      <c r="F347" s="2">
        <v>0.0</v>
      </c>
      <c r="G347" s="2">
        <v>58498.0</v>
      </c>
      <c r="H347" s="2">
        <v>96.0</v>
      </c>
      <c r="I347" s="4">
        <v>31.0</v>
      </c>
      <c r="J347" s="2">
        <v>0.0</v>
      </c>
      <c r="K347" s="4">
        <v>29.0</v>
      </c>
      <c r="L347" s="2">
        <v>0.0</v>
      </c>
      <c r="M347" s="2">
        <v>33.0</v>
      </c>
      <c r="N347" s="4">
        <v>0.0</v>
      </c>
      <c r="O347" s="2">
        <v>0.0</v>
      </c>
      <c r="P347" s="2">
        <v>0.0</v>
      </c>
      <c r="Q347" s="2">
        <v>1.0</v>
      </c>
      <c r="R347" s="2">
        <v>60.0</v>
      </c>
      <c r="S347" s="2">
        <v>96.0</v>
      </c>
      <c r="T347" s="2">
        <v>55629.0</v>
      </c>
      <c r="U347" s="2">
        <v>2847.0</v>
      </c>
      <c r="V347" s="2"/>
      <c r="W347" s="2" t="s">
        <v>37</v>
      </c>
      <c r="X347" s="2" t="s">
        <v>37</v>
      </c>
      <c r="Y347" s="6" t="s">
        <v>381</v>
      </c>
      <c r="Z347" s="2" t="s">
        <v>37</v>
      </c>
      <c r="AA347" s="2" t="s">
        <v>37</v>
      </c>
      <c r="AB347" s="2" t="s">
        <v>37</v>
      </c>
      <c r="AC347" s="5"/>
      <c r="AD347" s="5"/>
      <c r="AE347" s="5"/>
      <c r="AF347" s="5"/>
    </row>
    <row r="348">
      <c r="A348" s="3" t="s">
        <v>387</v>
      </c>
      <c r="B348" s="2">
        <v>35.0</v>
      </c>
      <c r="C348" s="2">
        <v>0.0</v>
      </c>
      <c r="D348" s="2">
        <v>58697.0</v>
      </c>
      <c r="E348" s="2">
        <v>11.0</v>
      </c>
      <c r="F348" s="2">
        <v>0.0</v>
      </c>
      <c r="G348" s="2">
        <v>58509.0</v>
      </c>
      <c r="H348" s="2">
        <v>117.0</v>
      </c>
      <c r="I348" s="4">
        <v>34.0</v>
      </c>
      <c r="J348" s="2">
        <v>0.0</v>
      </c>
      <c r="K348" s="4">
        <v>29.0</v>
      </c>
      <c r="L348" s="2">
        <v>0.0</v>
      </c>
      <c r="M348" s="2">
        <v>35.0</v>
      </c>
      <c r="N348" s="4">
        <v>0.0</v>
      </c>
      <c r="O348" s="2">
        <v>0.0</v>
      </c>
      <c r="P348" s="2">
        <v>0.0</v>
      </c>
      <c r="Q348" s="2">
        <v>1.0</v>
      </c>
      <c r="R348" s="2">
        <v>63.0</v>
      </c>
      <c r="S348" s="2">
        <v>117.0</v>
      </c>
      <c r="T348" s="2">
        <v>55631.0</v>
      </c>
      <c r="U348" s="2">
        <v>2856.0</v>
      </c>
      <c r="V348" s="2"/>
      <c r="W348" s="2" t="s">
        <v>37</v>
      </c>
      <c r="X348" s="2" t="s">
        <v>37</v>
      </c>
      <c r="Y348" s="6" t="s">
        <v>381</v>
      </c>
      <c r="Z348" s="2" t="s">
        <v>37</v>
      </c>
      <c r="AA348" s="2" t="s">
        <v>37</v>
      </c>
      <c r="AB348" s="2" t="s">
        <v>37</v>
      </c>
      <c r="AC348" s="5"/>
      <c r="AD348" s="5"/>
      <c r="AE348" s="5"/>
      <c r="AF348" s="5"/>
    </row>
    <row r="349">
      <c r="A349" s="3" t="s">
        <v>388</v>
      </c>
      <c r="B349" s="2">
        <v>24.0</v>
      </c>
      <c r="C349" s="2">
        <v>0.0</v>
      </c>
      <c r="D349" s="2">
        <v>58721.0</v>
      </c>
      <c r="E349" s="2">
        <v>10.0</v>
      </c>
      <c r="F349" s="2">
        <v>0.0</v>
      </c>
      <c r="G349" s="2">
        <v>58519.0</v>
      </c>
      <c r="H349" s="2">
        <v>128.0</v>
      </c>
      <c r="I349" s="4">
        <v>37.0</v>
      </c>
      <c r="J349" s="2">
        <v>0.0</v>
      </c>
      <c r="K349" s="4">
        <v>29.0</v>
      </c>
      <c r="L349" s="2">
        <v>0.0</v>
      </c>
      <c r="M349" s="2">
        <v>24.0</v>
      </c>
      <c r="N349" s="4">
        <v>0.0</v>
      </c>
      <c r="O349" s="2">
        <v>0.0</v>
      </c>
      <c r="P349" s="2">
        <v>0.0</v>
      </c>
      <c r="Q349" s="2">
        <v>1.0</v>
      </c>
      <c r="R349" s="2">
        <v>66.0</v>
      </c>
      <c r="S349" s="2">
        <v>128.0</v>
      </c>
      <c r="T349" s="2">
        <v>55634.0</v>
      </c>
      <c r="U349" s="2">
        <v>2863.0</v>
      </c>
      <c r="V349" s="2"/>
      <c r="W349" s="2" t="s">
        <v>37</v>
      </c>
      <c r="X349" s="2" t="s">
        <v>37</v>
      </c>
      <c r="Y349" s="6" t="s">
        <v>381</v>
      </c>
      <c r="Z349" s="2" t="s">
        <v>37</v>
      </c>
      <c r="AA349" s="2" t="s">
        <v>37</v>
      </c>
      <c r="AB349" s="2" t="s">
        <v>37</v>
      </c>
      <c r="AC349" s="5"/>
      <c r="AD349" s="5"/>
      <c r="AE349" s="5"/>
      <c r="AF349" s="5"/>
    </row>
    <row r="350">
      <c r="A350" s="3" t="s">
        <v>389</v>
      </c>
      <c r="B350" s="2">
        <v>28.0</v>
      </c>
      <c r="C350" s="2">
        <v>0.0</v>
      </c>
      <c r="D350" s="2">
        <v>58749.0</v>
      </c>
      <c r="E350" s="2">
        <v>20.0</v>
      </c>
      <c r="F350" s="2">
        <v>0.0</v>
      </c>
      <c r="G350" s="2">
        <v>58539.0</v>
      </c>
      <c r="H350" s="2">
        <v>143.0</v>
      </c>
      <c r="I350" s="4">
        <v>30.0</v>
      </c>
      <c r="J350" s="2">
        <v>0.0</v>
      </c>
      <c r="K350" s="4">
        <v>29.0</v>
      </c>
      <c r="L350" s="2">
        <v>0.0</v>
      </c>
      <c r="M350" s="2">
        <v>26.0</v>
      </c>
      <c r="N350" s="4">
        <v>2.0</v>
      </c>
      <c r="O350" s="2">
        <v>0.0</v>
      </c>
      <c r="P350" s="2">
        <v>2.0</v>
      </c>
      <c r="Q350" s="2">
        <v>1.0</v>
      </c>
      <c r="R350" s="2">
        <v>59.0</v>
      </c>
      <c r="S350" s="2">
        <v>143.0</v>
      </c>
      <c r="T350" s="2">
        <v>55641.0</v>
      </c>
      <c r="U350" s="2">
        <v>2876.0</v>
      </c>
      <c r="V350" s="2"/>
      <c r="W350" s="2" t="s">
        <v>37</v>
      </c>
      <c r="X350" s="2" t="s">
        <v>37</v>
      </c>
      <c r="Y350" s="6" t="s">
        <v>381</v>
      </c>
      <c r="Z350" s="2" t="s">
        <v>37</v>
      </c>
      <c r="AA350" s="2" t="s">
        <v>37</v>
      </c>
      <c r="AB350" s="2" t="s">
        <v>37</v>
      </c>
      <c r="AC350" s="5"/>
      <c r="AD350" s="5"/>
      <c r="AE350" s="5"/>
      <c r="AF350" s="5"/>
    </row>
    <row r="351">
      <c r="A351" s="3" t="s">
        <v>390</v>
      </c>
      <c r="B351" s="2">
        <v>31.0</v>
      </c>
      <c r="C351" s="2">
        <v>0.0</v>
      </c>
      <c r="D351" s="2">
        <v>58780.0</v>
      </c>
      <c r="E351" s="2">
        <v>24.0</v>
      </c>
      <c r="F351" s="2">
        <v>0.0</v>
      </c>
      <c r="G351" s="2">
        <v>58563.0</v>
      </c>
      <c r="H351" s="2">
        <v>146.0</v>
      </c>
      <c r="I351" s="4">
        <v>34.0</v>
      </c>
      <c r="J351" s="2">
        <v>0.0</v>
      </c>
      <c r="K351" s="4">
        <v>29.0</v>
      </c>
      <c r="L351" s="2">
        <v>0.0</v>
      </c>
      <c r="M351" s="2">
        <v>29.0</v>
      </c>
      <c r="N351" s="4">
        <v>2.0</v>
      </c>
      <c r="O351" s="2">
        <v>0.0</v>
      </c>
      <c r="P351" s="2">
        <v>2.0</v>
      </c>
      <c r="Q351" s="2">
        <v>1.0</v>
      </c>
      <c r="R351" s="2">
        <v>63.0</v>
      </c>
      <c r="S351" s="2">
        <v>146.0</v>
      </c>
      <c r="T351" s="2">
        <v>55657.0</v>
      </c>
      <c r="U351" s="2">
        <v>2884.0</v>
      </c>
      <c r="V351" s="2"/>
      <c r="W351" s="2" t="s">
        <v>37</v>
      </c>
      <c r="X351" s="2" t="s">
        <v>37</v>
      </c>
      <c r="Y351" s="6" t="s">
        <v>381</v>
      </c>
      <c r="Z351" s="2" t="s">
        <v>37</v>
      </c>
      <c r="AA351" s="2" t="s">
        <v>37</v>
      </c>
      <c r="AB351" s="2" t="s">
        <v>37</v>
      </c>
      <c r="AC351" s="5"/>
      <c r="AD351" s="5"/>
      <c r="AE351" s="5"/>
      <c r="AF351" s="5"/>
    </row>
    <row r="352">
      <c r="A352" s="3" t="s">
        <v>391</v>
      </c>
      <c r="B352" s="2">
        <v>33.0</v>
      </c>
      <c r="C352" s="2">
        <v>0.0</v>
      </c>
      <c r="D352" s="2">
        <v>58813.0</v>
      </c>
      <c r="E352" s="2">
        <v>21.0</v>
      </c>
      <c r="F352" s="2">
        <v>0.0</v>
      </c>
      <c r="G352" s="2">
        <v>58584.0</v>
      </c>
      <c r="H352" s="2">
        <v>161.0</v>
      </c>
      <c r="I352" s="4">
        <v>31.0</v>
      </c>
      <c r="J352" s="2">
        <v>0.0</v>
      </c>
      <c r="K352" s="4">
        <v>29.0</v>
      </c>
      <c r="L352" s="2">
        <v>0.0</v>
      </c>
      <c r="M352" s="2">
        <v>31.0</v>
      </c>
      <c r="N352" s="4">
        <v>2.0</v>
      </c>
      <c r="O352" s="2">
        <v>0.0</v>
      </c>
      <c r="P352" s="2">
        <v>2.0</v>
      </c>
      <c r="Q352" s="2">
        <v>1.0</v>
      </c>
      <c r="R352" s="2">
        <v>60.0</v>
      </c>
      <c r="S352" s="2">
        <v>161.0</v>
      </c>
      <c r="T352" s="2">
        <v>55674.0</v>
      </c>
      <c r="U352" s="2">
        <v>2888.0</v>
      </c>
      <c r="V352" s="2"/>
      <c r="W352" s="2" t="s">
        <v>37</v>
      </c>
      <c r="X352" s="2" t="s">
        <v>37</v>
      </c>
      <c r="Y352" s="6" t="s">
        <v>381</v>
      </c>
      <c r="Z352" s="2" t="s">
        <v>37</v>
      </c>
      <c r="AA352" s="2" t="s">
        <v>37</v>
      </c>
      <c r="AB352" s="2" t="s">
        <v>37</v>
      </c>
      <c r="AC352" s="5"/>
      <c r="AD352" s="5"/>
      <c r="AE352" s="5"/>
      <c r="AF352" s="5"/>
    </row>
    <row r="353">
      <c r="A353" s="3" t="s">
        <v>392</v>
      </c>
      <c r="B353" s="2">
        <v>23.0</v>
      </c>
      <c r="C353" s="2">
        <v>0.0</v>
      </c>
      <c r="D353" s="2">
        <v>58836.0</v>
      </c>
      <c r="E353" s="2">
        <v>18.0</v>
      </c>
      <c r="F353" s="2">
        <v>0.0</v>
      </c>
      <c r="G353" s="2">
        <v>58602.0</v>
      </c>
      <c r="H353" s="2">
        <v>166.0</v>
      </c>
      <c r="I353" s="4">
        <v>31.0</v>
      </c>
      <c r="J353" s="2">
        <v>0.0</v>
      </c>
      <c r="K353" s="4">
        <v>29.0</v>
      </c>
      <c r="L353" s="2">
        <v>0.0</v>
      </c>
      <c r="M353" s="2">
        <v>21.0</v>
      </c>
      <c r="N353" s="4">
        <v>2.0</v>
      </c>
      <c r="O353" s="2">
        <v>0.0</v>
      </c>
      <c r="P353" s="2">
        <v>2.0</v>
      </c>
      <c r="Q353" s="2">
        <v>1.0</v>
      </c>
      <c r="R353" s="2">
        <v>60.0</v>
      </c>
      <c r="S353" s="2">
        <v>166.0</v>
      </c>
      <c r="T353" s="2">
        <v>55683.0</v>
      </c>
      <c r="U353" s="2">
        <v>2897.0</v>
      </c>
      <c r="V353" s="2"/>
      <c r="W353" s="2" t="s">
        <v>37</v>
      </c>
      <c r="X353" s="2" t="s">
        <v>37</v>
      </c>
      <c r="Y353" s="6" t="s">
        <v>381</v>
      </c>
      <c r="Z353" s="2" t="s">
        <v>37</v>
      </c>
      <c r="AA353" s="2" t="s">
        <v>37</v>
      </c>
      <c r="AB353" s="2" t="s">
        <v>37</v>
      </c>
      <c r="AC353" s="5"/>
      <c r="AD353" s="5"/>
      <c r="AE353" s="5"/>
      <c r="AF353" s="5"/>
    </row>
    <row r="354">
      <c r="A354" s="3" t="s">
        <v>393</v>
      </c>
      <c r="B354" s="2">
        <v>29.0</v>
      </c>
      <c r="C354" s="2">
        <v>0.0</v>
      </c>
      <c r="D354" s="2">
        <v>58865.0</v>
      </c>
      <c r="E354" s="2">
        <v>31.0</v>
      </c>
      <c r="F354" s="2">
        <v>0.0</v>
      </c>
      <c r="G354" s="2">
        <v>58633.0</v>
      </c>
      <c r="H354" s="2">
        <v>158.0</v>
      </c>
      <c r="I354" s="4">
        <v>37.0</v>
      </c>
      <c r="J354" s="2">
        <v>0.0</v>
      </c>
      <c r="K354" s="4">
        <v>29.0</v>
      </c>
      <c r="L354" s="2">
        <v>0.0</v>
      </c>
      <c r="M354" s="2">
        <v>29.0</v>
      </c>
      <c r="N354" s="4">
        <v>0.0</v>
      </c>
      <c r="O354" s="2">
        <v>0.0</v>
      </c>
      <c r="P354" s="2">
        <v>0.0</v>
      </c>
      <c r="Q354" s="2">
        <v>1.0</v>
      </c>
      <c r="R354" s="2">
        <v>66.0</v>
      </c>
      <c r="S354" s="2">
        <v>158.0</v>
      </c>
      <c r="T354" s="2">
        <v>55709.0</v>
      </c>
      <c r="U354" s="2">
        <v>2902.0</v>
      </c>
      <c r="V354" s="2"/>
      <c r="W354" s="2" t="s">
        <v>37</v>
      </c>
      <c r="X354" s="2" t="s">
        <v>37</v>
      </c>
      <c r="Y354" s="6" t="s">
        <v>381</v>
      </c>
      <c r="Z354" s="2" t="s">
        <v>37</v>
      </c>
      <c r="AA354" s="2" t="s">
        <v>37</v>
      </c>
      <c r="AB354" s="2" t="s">
        <v>37</v>
      </c>
      <c r="AC354" s="5"/>
      <c r="AD354" s="5"/>
      <c r="AE354" s="5"/>
      <c r="AF354" s="5"/>
    </row>
    <row r="355">
      <c r="A355" s="3" t="s">
        <v>394</v>
      </c>
      <c r="B355" s="2">
        <v>42.0</v>
      </c>
      <c r="C355" s="2">
        <v>0.0</v>
      </c>
      <c r="D355" s="2">
        <v>58907.0</v>
      </c>
      <c r="E355" s="2">
        <v>25.0</v>
      </c>
      <c r="F355" s="2">
        <v>0.0</v>
      </c>
      <c r="G355" s="2">
        <v>58658.0</v>
      </c>
      <c r="H355" s="2">
        <v>182.0</v>
      </c>
      <c r="I355" s="4">
        <v>30.0</v>
      </c>
      <c r="J355" s="2">
        <v>0.0</v>
      </c>
      <c r="K355" s="4">
        <v>29.0</v>
      </c>
      <c r="L355" s="2">
        <v>0.0</v>
      </c>
      <c r="M355" s="2">
        <v>42.0</v>
      </c>
      <c r="N355" s="4">
        <v>0.0</v>
      </c>
      <c r="O355" s="2">
        <v>0.0</v>
      </c>
      <c r="P355" s="2">
        <v>0.0</v>
      </c>
      <c r="Q355" s="2">
        <v>1.0</v>
      </c>
      <c r="R355" s="2">
        <v>59.0</v>
      </c>
      <c r="S355" s="2">
        <v>182.0</v>
      </c>
      <c r="T355" s="2">
        <v>55722.0</v>
      </c>
      <c r="U355" s="2">
        <v>2914.0</v>
      </c>
      <c r="V355" s="2"/>
      <c r="W355" s="2" t="s">
        <v>37</v>
      </c>
      <c r="X355" s="2" t="s">
        <v>37</v>
      </c>
      <c r="Y355" s="6" t="s">
        <v>381</v>
      </c>
      <c r="Z355" s="2" t="s">
        <v>37</v>
      </c>
      <c r="AA355" s="2" t="s">
        <v>37</v>
      </c>
      <c r="AB355" s="2" t="s">
        <v>37</v>
      </c>
      <c r="AC355" s="5"/>
      <c r="AD355" s="5"/>
      <c r="AE355" s="5"/>
      <c r="AF355" s="5"/>
    </row>
    <row r="356">
      <c r="A356" s="3" t="s">
        <v>395</v>
      </c>
      <c r="B356" s="2">
        <v>22.0</v>
      </c>
      <c r="C356" s="2">
        <v>0.0</v>
      </c>
      <c r="D356" s="2">
        <v>58929.0</v>
      </c>
      <c r="E356" s="2">
        <v>32.0</v>
      </c>
      <c r="F356" s="2">
        <v>0.0</v>
      </c>
      <c r="G356" s="2">
        <v>58690.0</v>
      </c>
      <c r="H356" s="2">
        <v>165.0</v>
      </c>
      <c r="I356" s="4">
        <v>37.0</v>
      </c>
      <c r="J356" s="2">
        <v>0.0</v>
      </c>
      <c r="K356" s="4">
        <v>29.0</v>
      </c>
      <c r="L356" s="2">
        <v>0.0</v>
      </c>
      <c r="M356" s="2">
        <v>22.0</v>
      </c>
      <c r="N356" s="4">
        <v>0.0</v>
      </c>
      <c r="O356" s="2">
        <v>0.0</v>
      </c>
      <c r="P356" s="2">
        <v>0.0</v>
      </c>
      <c r="Q356" s="2">
        <v>1.0</v>
      </c>
      <c r="R356" s="2">
        <v>66.0</v>
      </c>
      <c r="S356" s="2">
        <v>165.0</v>
      </c>
      <c r="T356" s="2">
        <v>55748.0</v>
      </c>
      <c r="U356" s="2">
        <v>2920.0</v>
      </c>
      <c r="V356" s="2"/>
      <c r="W356" s="2" t="s">
        <v>37</v>
      </c>
      <c r="X356" s="2" t="s">
        <v>37</v>
      </c>
      <c r="Y356" s="6" t="s">
        <v>381</v>
      </c>
      <c r="Z356" s="2" t="s">
        <v>37</v>
      </c>
      <c r="AA356" s="2" t="s">
        <v>37</v>
      </c>
      <c r="AB356" s="2" t="s">
        <v>37</v>
      </c>
      <c r="AC356" s="5"/>
      <c r="AD356" s="5"/>
      <c r="AE356" s="5"/>
      <c r="AF356" s="5"/>
    </row>
    <row r="357">
      <c r="A357" s="3" t="s">
        <v>396</v>
      </c>
      <c r="B357" s="2">
        <v>17.0</v>
      </c>
      <c r="C357" s="2">
        <v>0.0</v>
      </c>
      <c r="D357" s="2">
        <v>58946.0</v>
      </c>
      <c r="E357" s="2">
        <v>26.0</v>
      </c>
      <c r="F357" s="2">
        <v>0.0</v>
      </c>
      <c r="G357" s="2">
        <v>58716.0</v>
      </c>
      <c r="H357" s="2">
        <v>170.0</v>
      </c>
      <c r="I357" s="4">
        <v>23.0</v>
      </c>
      <c r="J357" s="2">
        <v>0.0</v>
      </c>
      <c r="K357" s="4">
        <v>29.0</v>
      </c>
      <c r="L357" s="2">
        <v>0.0</v>
      </c>
      <c r="M357" s="2">
        <v>17.0</v>
      </c>
      <c r="N357" s="4">
        <v>0.0</v>
      </c>
      <c r="O357" s="2">
        <v>0.0</v>
      </c>
      <c r="P357" s="2">
        <v>0.0</v>
      </c>
      <c r="Q357" s="2">
        <v>1.0</v>
      </c>
      <c r="R357" s="2">
        <v>52.0</v>
      </c>
      <c r="S357" s="2">
        <v>170.0</v>
      </c>
      <c r="T357" s="2">
        <v>55764.0</v>
      </c>
      <c r="U357" s="2">
        <v>2930.0</v>
      </c>
      <c r="V357" s="2"/>
      <c r="W357" s="2" t="s">
        <v>37</v>
      </c>
      <c r="X357" s="2" t="s">
        <v>37</v>
      </c>
      <c r="Y357" s="6" t="s">
        <v>381</v>
      </c>
      <c r="Z357" s="2" t="s">
        <v>37</v>
      </c>
      <c r="AA357" s="2" t="s">
        <v>37</v>
      </c>
      <c r="AB357" s="2" t="s">
        <v>37</v>
      </c>
      <c r="AC357" s="5"/>
      <c r="AD357" s="5"/>
      <c r="AE357" s="5"/>
      <c r="AF357" s="5"/>
    </row>
    <row r="358">
      <c r="A358" s="3" t="s">
        <v>397</v>
      </c>
      <c r="B358" s="2">
        <v>38.0</v>
      </c>
      <c r="C358" s="2">
        <v>0.0</v>
      </c>
      <c r="D358" s="2">
        <v>58984.0</v>
      </c>
      <c r="E358" s="2">
        <v>28.0</v>
      </c>
      <c r="F358" s="2">
        <v>0.0</v>
      </c>
      <c r="G358" s="2">
        <v>58744.0</v>
      </c>
      <c r="H358" s="2">
        <v>177.0</v>
      </c>
      <c r="I358" s="4">
        <v>26.0</v>
      </c>
      <c r="J358" s="2">
        <v>0.0</v>
      </c>
      <c r="K358" s="4">
        <v>29.0</v>
      </c>
      <c r="L358" s="2">
        <v>0.0</v>
      </c>
      <c r="M358" s="2">
        <v>37.0</v>
      </c>
      <c r="N358" s="4">
        <v>1.0</v>
      </c>
      <c r="O358" s="2">
        <v>1.0</v>
      </c>
      <c r="P358" s="2">
        <v>0.0</v>
      </c>
      <c r="Q358" s="2">
        <v>1.0</v>
      </c>
      <c r="R358" s="2">
        <v>55.0</v>
      </c>
      <c r="S358" s="2">
        <v>177.0</v>
      </c>
      <c r="T358" s="2">
        <v>55787.0</v>
      </c>
      <c r="U358" s="2">
        <v>2935.0</v>
      </c>
      <c r="V358" s="2"/>
      <c r="W358" s="2" t="s">
        <v>37</v>
      </c>
      <c r="X358" s="2" t="s">
        <v>37</v>
      </c>
      <c r="Y358" s="6" t="s">
        <v>381</v>
      </c>
      <c r="Z358" s="2" t="s">
        <v>37</v>
      </c>
      <c r="AA358" s="2" t="s">
        <v>37</v>
      </c>
      <c r="AB358" s="2" t="s">
        <v>37</v>
      </c>
      <c r="AC358" s="5"/>
      <c r="AD358" s="5"/>
      <c r="AE358" s="5"/>
      <c r="AF358" s="5"/>
    </row>
    <row r="359">
      <c r="A359" s="3" t="s">
        <v>398</v>
      </c>
      <c r="B359" s="2">
        <v>45.0</v>
      </c>
      <c r="C359" s="2">
        <v>0.0</v>
      </c>
      <c r="D359" s="2">
        <v>59029.0</v>
      </c>
      <c r="E359" s="2">
        <v>35.0</v>
      </c>
      <c r="F359" s="2">
        <v>0.0</v>
      </c>
      <c r="G359" s="2">
        <v>58779.0</v>
      </c>
      <c r="H359" s="2">
        <v>202.0</v>
      </c>
      <c r="I359" s="4">
        <v>11.0</v>
      </c>
      <c r="J359" s="2">
        <v>0.0</v>
      </c>
      <c r="K359" s="4">
        <v>29.0</v>
      </c>
      <c r="L359" s="2">
        <v>0.0</v>
      </c>
      <c r="M359" s="2">
        <v>44.0</v>
      </c>
      <c r="N359" s="4">
        <v>1.0</v>
      </c>
      <c r="O359" s="2">
        <v>0.0</v>
      </c>
      <c r="P359" s="2">
        <v>1.0</v>
      </c>
      <c r="Q359" s="2">
        <v>0.0</v>
      </c>
      <c r="R359" s="2">
        <v>41.0</v>
      </c>
      <c r="S359" s="2">
        <v>202.0</v>
      </c>
      <c r="T359" s="2">
        <v>55810.0</v>
      </c>
      <c r="U359" s="2">
        <v>2947.0</v>
      </c>
      <c r="V359" s="2"/>
      <c r="W359" s="2" t="s">
        <v>37</v>
      </c>
      <c r="X359" s="2" t="s">
        <v>37</v>
      </c>
      <c r="Y359" s="6" t="s">
        <v>381</v>
      </c>
      <c r="Z359" s="2" t="s">
        <v>37</v>
      </c>
      <c r="AA359" s="2" t="s">
        <v>37</v>
      </c>
      <c r="AB359" s="2" t="s">
        <v>37</v>
      </c>
      <c r="AC359" s="5"/>
      <c r="AD359" s="5"/>
      <c r="AE359" s="5"/>
      <c r="AF359" s="5"/>
    </row>
    <row r="360">
      <c r="A360" s="3" t="s">
        <v>399</v>
      </c>
      <c r="B360" s="2">
        <v>30.0</v>
      </c>
      <c r="C360" s="2">
        <v>0.0</v>
      </c>
      <c r="D360" s="2">
        <v>59059.0</v>
      </c>
      <c r="E360" s="2">
        <v>14.0</v>
      </c>
      <c r="F360" s="2">
        <v>0.0</v>
      </c>
      <c r="G360" s="2">
        <v>58793.0</v>
      </c>
      <c r="H360" s="2">
        <v>208.0</v>
      </c>
      <c r="I360" s="4">
        <v>21.0</v>
      </c>
      <c r="J360" s="2">
        <v>0.0</v>
      </c>
      <c r="K360" s="4">
        <v>29.0</v>
      </c>
      <c r="L360" s="2">
        <v>0.0</v>
      </c>
      <c r="M360" s="2">
        <v>29.0</v>
      </c>
      <c r="N360" s="4">
        <v>1.0</v>
      </c>
      <c r="O360" s="2">
        <v>0.0</v>
      </c>
      <c r="P360" s="2">
        <v>1.0</v>
      </c>
      <c r="Q360" s="2">
        <v>0.0</v>
      </c>
      <c r="R360" s="2">
        <v>51.0</v>
      </c>
      <c r="S360" s="2">
        <v>208.0</v>
      </c>
      <c r="T360" s="2">
        <v>55818.0</v>
      </c>
      <c r="U360" s="2">
        <v>2953.0</v>
      </c>
      <c r="V360" s="2"/>
      <c r="W360" s="2" t="s">
        <v>37</v>
      </c>
      <c r="X360" s="2" t="s">
        <v>37</v>
      </c>
      <c r="Y360" s="6" t="s">
        <v>381</v>
      </c>
      <c r="Z360" s="2" t="s">
        <v>37</v>
      </c>
      <c r="AA360" s="2" t="s">
        <v>37</v>
      </c>
      <c r="AB360" s="2" t="s">
        <v>37</v>
      </c>
      <c r="AC360" s="5"/>
      <c r="AD360" s="5"/>
      <c r="AE360" s="5"/>
      <c r="AF360" s="5"/>
    </row>
    <row r="361">
      <c r="A361" s="3" t="s">
        <v>400</v>
      </c>
      <c r="B361" s="2">
        <v>24.0</v>
      </c>
      <c r="C361" s="2">
        <v>0.0</v>
      </c>
      <c r="D361" s="2">
        <v>59083.0</v>
      </c>
      <c r="E361" s="2">
        <v>13.0</v>
      </c>
      <c r="F361" s="2">
        <v>0.0</v>
      </c>
      <c r="G361" s="2">
        <v>58806.0</v>
      </c>
      <c r="H361" s="2">
        <v>216.0</v>
      </c>
      <c r="I361" s="4">
        <v>24.0</v>
      </c>
      <c r="J361" s="2">
        <v>0.0</v>
      </c>
      <c r="K361" s="4">
        <v>29.0</v>
      </c>
      <c r="L361" s="2">
        <v>0.0</v>
      </c>
      <c r="M361" s="2">
        <v>19.0</v>
      </c>
      <c r="N361" s="4">
        <v>5.0</v>
      </c>
      <c r="O361" s="2">
        <v>1.0</v>
      </c>
      <c r="P361" s="2">
        <v>4.0</v>
      </c>
      <c r="Q361" s="2">
        <v>0.0</v>
      </c>
      <c r="R361" s="2">
        <v>54.0</v>
      </c>
      <c r="S361" s="2">
        <v>216.0</v>
      </c>
      <c r="T361" s="2">
        <v>55825.0</v>
      </c>
      <c r="U361" s="2">
        <v>2959.0</v>
      </c>
      <c r="V361" s="2"/>
      <c r="W361" s="2" t="s">
        <v>37</v>
      </c>
      <c r="X361" s="2" t="s">
        <v>37</v>
      </c>
      <c r="Y361" s="6" t="s">
        <v>381</v>
      </c>
      <c r="Z361" s="2" t="s">
        <v>37</v>
      </c>
      <c r="AA361" s="2" t="s">
        <v>37</v>
      </c>
      <c r="AB361" s="2" t="s">
        <v>37</v>
      </c>
      <c r="AC361" s="5"/>
      <c r="AD361" s="5"/>
      <c r="AE361" s="5"/>
      <c r="AF361" s="5"/>
    </row>
    <row r="362">
      <c r="A362" s="3" t="s">
        <v>401</v>
      </c>
      <c r="B362" s="2">
        <v>30.0</v>
      </c>
      <c r="C362" s="2">
        <v>0.0</v>
      </c>
      <c r="D362" s="2">
        <v>59113.0</v>
      </c>
      <c r="E362" s="2">
        <v>62.0</v>
      </c>
      <c r="F362" s="2">
        <v>0.0</v>
      </c>
      <c r="G362" s="2">
        <v>58868.0</v>
      </c>
      <c r="H362" s="2">
        <v>189.0</v>
      </c>
      <c r="I362" s="4">
        <v>19.0</v>
      </c>
      <c r="J362" s="2">
        <v>0.0</v>
      </c>
      <c r="K362" s="4">
        <v>29.0</v>
      </c>
      <c r="L362" s="2">
        <v>0.0</v>
      </c>
      <c r="M362" s="2">
        <v>28.0</v>
      </c>
      <c r="N362" s="4">
        <v>2.0</v>
      </c>
      <c r="O362" s="2">
        <v>0.0</v>
      </c>
      <c r="P362" s="2">
        <v>2.0</v>
      </c>
      <c r="Q362" s="2">
        <v>0.0</v>
      </c>
      <c r="R362" s="2">
        <v>49.0</v>
      </c>
      <c r="S362" s="2">
        <v>189.0</v>
      </c>
      <c r="T362" s="2">
        <v>55881.0</v>
      </c>
      <c r="U362" s="2">
        <v>2965.0</v>
      </c>
      <c r="V362" s="2"/>
      <c r="W362" s="2" t="s">
        <v>37</v>
      </c>
      <c r="X362" s="2" t="s">
        <v>37</v>
      </c>
      <c r="Y362" s="6" t="s">
        <v>381</v>
      </c>
      <c r="Z362" s="2" t="s">
        <v>37</v>
      </c>
      <c r="AA362" s="2" t="s">
        <v>37</v>
      </c>
      <c r="AB362" s="2" t="s">
        <v>37</v>
      </c>
      <c r="AC362" s="5"/>
      <c r="AD362" s="5"/>
      <c r="AE362" s="5"/>
      <c r="AF362" s="5"/>
    </row>
    <row r="363">
      <c r="A363" s="3" t="s">
        <v>402</v>
      </c>
      <c r="B363" s="2">
        <v>14.0</v>
      </c>
      <c r="C363" s="2">
        <v>0.0</v>
      </c>
      <c r="D363" s="2">
        <v>59127.0</v>
      </c>
      <c r="E363" s="2">
        <v>22.0</v>
      </c>
      <c r="F363" s="2">
        <v>0.0</v>
      </c>
      <c r="G363" s="2">
        <v>58890.0</v>
      </c>
      <c r="H363" s="2">
        <v>186.0</v>
      </c>
      <c r="I363" s="4">
        <v>14.0</v>
      </c>
      <c r="J363" s="2">
        <v>0.0</v>
      </c>
      <c r="K363" s="4">
        <v>29.0</v>
      </c>
      <c r="L363" s="2">
        <v>0.0</v>
      </c>
      <c r="M363" s="2">
        <v>12.0</v>
      </c>
      <c r="N363" s="4">
        <v>2.0</v>
      </c>
      <c r="O363" s="2">
        <v>0.0</v>
      </c>
      <c r="P363" s="2">
        <v>2.0</v>
      </c>
      <c r="Q363" s="2">
        <v>0.0</v>
      </c>
      <c r="R363" s="2">
        <v>44.0</v>
      </c>
      <c r="S363" s="2">
        <v>186.0</v>
      </c>
      <c r="T363" s="2">
        <v>55891.0</v>
      </c>
      <c r="U363" s="2">
        <v>2977.0</v>
      </c>
      <c r="V363" s="2"/>
      <c r="W363" s="2" t="s">
        <v>37</v>
      </c>
      <c r="X363" s="2" t="s">
        <v>37</v>
      </c>
      <c r="Y363" s="6" t="s">
        <v>381</v>
      </c>
      <c r="Z363" s="2" t="s">
        <v>37</v>
      </c>
      <c r="AA363" s="2" t="s">
        <v>37</v>
      </c>
      <c r="AB363" s="2" t="s">
        <v>37</v>
      </c>
      <c r="AC363" s="5"/>
      <c r="AD363" s="5"/>
      <c r="AE363" s="5"/>
      <c r="AF363" s="5"/>
    </row>
    <row r="364">
      <c r="A364" s="3" t="s">
        <v>403</v>
      </c>
      <c r="B364" s="2">
        <v>30.0</v>
      </c>
      <c r="C364" s="2">
        <v>0.0</v>
      </c>
      <c r="D364" s="2">
        <v>59157.0</v>
      </c>
      <c r="E364" s="2">
        <v>26.0</v>
      </c>
      <c r="F364" s="2">
        <v>0.0</v>
      </c>
      <c r="G364" s="2">
        <v>58916.0</v>
      </c>
      <c r="H364" s="2">
        <v>189.0</v>
      </c>
      <c r="I364" s="4">
        <v>15.0</v>
      </c>
      <c r="J364" s="2">
        <v>0.0</v>
      </c>
      <c r="K364" s="4">
        <v>29.0</v>
      </c>
      <c r="L364" s="2">
        <v>0.0</v>
      </c>
      <c r="M364" s="2">
        <v>26.0</v>
      </c>
      <c r="N364" s="4">
        <v>4.0</v>
      </c>
      <c r="O364" s="2">
        <v>0.0</v>
      </c>
      <c r="P364" s="2">
        <v>4.0</v>
      </c>
      <c r="Q364" s="2">
        <v>0.0</v>
      </c>
      <c r="R364" s="2">
        <v>45.0</v>
      </c>
      <c r="S364" s="2">
        <v>189.0</v>
      </c>
      <c r="T364" s="2">
        <v>55910.0</v>
      </c>
      <c r="U364" s="2">
        <v>2984.0</v>
      </c>
      <c r="V364" s="2"/>
      <c r="W364" s="2" t="s">
        <v>37</v>
      </c>
      <c r="X364" s="2" t="s">
        <v>37</v>
      </c>
      <c r="Y364" s="6" t="s">
        <v>381</v>
      </c>
      <c r="Z364" s="2" t="s">
        <v>37</v>
      </c>
      <c r="AA364" s="2" t="s">
        <v>37</v>
      </c>
      <c r="AB364" s="2" t="s">
        <v>37</v>
      </c>
      <c r="AC364" s="5"/>
      <c r="AD364" s="5"/>
      <c r="AE364" s="5"/>
      <c r="AF364" s="5"/>
    </row>
    <row r="365">
      <c r="A365" s="3" t="s">
        <v>404</v>
      </c>
      <c r="B365" s="2">
        <v>40.0</v>
      </c>
      <c r="C365" s="2">
        <v>0.0</v>
      </c>
      <c r="D365" s="2">
        <v>59197.0</v>
      </c>
      <c r="E365" s="2">
        <v>32.0</v>
      </c>
      <c r="F365" s="2">
        <v>0.0</v>
      </c>
      <c r="G365" s="2">
        <v>58948.0</v>
      </c>
      <c r="H365" s="2">
        <v>197.0</v>
      </c>
      <c r="I365" s="4">
        <v>15.0</v>
      </c>
      <c r="J365" s="2">
        <v>0.0</v>
      </c>
      <c r="K365" s="4">
        <v>29.0</v>
      </c>
      <c r="L365" s="2">
        <v>0.0</v>
      </c>
      <c r="M365" s="2">
        <v>36.0</v>
      </c>
      <c r="N365" s="4">
        <v>4.0</v>
      </c>
      <c r="O365" s="2">
        <v>0.0</v>
      </c>
      <c r="P365" s="2">
        <v>4.0</v>
      </c>
      <c r="Q365" s="2">
        <v>1.0</v>
      </c>
      <c r="R365" s="2">
        <v>44.0</v>
      </c>
      <c r="S365" s="2">
        <v>197.0</v>
      </c>
      <c r="T365" s="2">
        <v>55938.0</v>
      </c>
      <c r="U365" s="2">
        <v>2988.0</v>
      </c>
      <c r="V365" s="2"/>
      <c r="W365" s="2" t="s">
        <v>37</v>
      </c>
      <c r="X365" s="2" t="s">
        <v>37</v>
      </c>
      <c r="Y365" s="6" t="s">
        <v>381</v>
      </c>
      <c r="Z365" s="2" t="s">
        <v>37</v>
      </c>
      <c r="AA365" s="2" t="s">
        <v>37</v>
      </c>
      <c r="AB365" s="2" t="s">
        <v>37</v>
      </c>
      <c r="AC365" s="5"/>
      <c r="AD365" s="5"/>
      <c r="AE365" s="5"/>
      <c r="AF365" s="5"/>
    </row>
    <row r="366">
      <c r="A366" s="3" t="s">
        <v>405</v>
      </c>
      <c r="B366" s="2">
        <v>38.0</v>
      </c>
      <c r="C366" s="2">
        <v>0.0</v>
      </c>
      <c r="D366" s="2">
        <v>59235.0</v>
      </c>
      <c r="E366" s="2">
        <v>33.0</v>
      </c>
      <c r="F366" s="2">
        <v>0.0</v>
      </c>
      <c r="G366" s="2">
        <v>58981.0</v>
      </c>
      <c r="H366" s="2">
        <v>204.0</v>
      </c>
      <c r="I366" s="4">
        <v>13.0</v>
      </c>
      <c r="J366" s="2">
        <v>0.0</v>
      </c>
      <c r="K366" s="4">
        <v>29.0</v>
      </c>
      <c r="L366" s="2">
        <v>0.0</v>
      </c>
      <c r="M366" s="2">
        <v>34.0</v>
      </c>
      <c r="N366" s="4">
        <v>4.0</v>
      </c>
      <c r="O366" s="2">
        <v>0.0</v>
      </c>
      <c r="P366" s="2">
        <v>4.0</v>
      </c>
      <c r="Q366" s="2">
        <v>1.0</v>
      </c>
      <c r="R366" s="2">
        <v>42.0</v>
      </c>
      <c r="S366" s="2">
        <v>204.0</v>
      </c>
      <c r="T366" s="2">
        <v>55966.0</v>
      </c>
      <c r="U366" s="2">
        <v>2993.0</v>
      </c>
      <c r="V366" s="2"/>
      <c r="W366" s="2" t="s">
        <v>37</v>
      </c>
      <c r="X366" s="2" t="s">
        <v>37</v>
      </c>
      <c r="Y366" s="6" t="s">
        <v>381</v>
      </c>
      <c r="Z366" s="2" t="s">
        <v>37</v>
      </c>
      <c r="AA366" s="2" t="s">
        <v>37</v>
      </c>
      <c r="AB366" s="2" t="s">
        <v>37</v>
      </c>
      <c r="AC366" s="5"/>
      <c r="AD366" s="5"/>
      <c r="AE366" s="5"/>
      <c r="AF366" s="5"/>
    </row>
    <row r="367">
      <c r="A367" s="3" t="s">
        <v>406</v>
      </c>
      <c r="B367" s="2">
        <v>15.0</v>
      </c>
      <c r="C367" s="2">
        <v>0.0</v>
      </c>
      <c r="D367" s="2">
        <v>59250.0</v>
      </c>
      <c r="E367" s="2">
        <v>24.0</v>
      </c>
      <c r="F367" s="2">
        <v>0.0</v>
      </c>
      <c r="G367" s="2">
        <v>59005.0</v>
      </c>
      <c r="H367" s="2">
        <v>197.0</v>
      </c>
      <c r="I367" s="4">
        <v>11.0</v>
      </c>
      <c r="J367" s="2">
        <v>0.0</v>
      </c>
      <c r="K367" s="4">
        <v>29.0</v>
      </c>
      <c r="L367" s="2">
        <v>0.0</v>
      </c>
      <c r="M367" s="2">
        <v>14.0</v>
      </c>
      <c r="N367" s="4">
        <v>1.0</v>
      </c>
      <c r="O367" s="2">
        <v>0.0</v>
      </c>
      <c r="P367" s="2">
        <v>1.0</v>
      </c>
      <c r="Q367" s="2">
        <v>1.0</v>
      </c>
      <c r="R367" s="2">
        <v>40.0</v>
      </c>
      <c r="S367" s="2">
        <v>197.0</v>
      </c>
      <c r="T367" s="2">
        <v>55987.0</v>
      </c>
      <c r="U367" s="2">
        <v>2996.0</v>
      </c>
      <c r="V367" s="2"/>
      <c r="W367" s="2" t="s">
        <v>37</v>
      </c>
      <c r="X367" s="2" t="s">
        <v>37</v>
      </c>
      <c r="Y367" s="6" t="s">
        <v>381</v>
      </c>
      <c r="Z367" s="2" t="s">
        <v>37</v>
      </c>
      <c r="AA367" s="2" t="s">
        <v>37</v>
      </c>
      <c r="AB367" s="2" t="s">
        <v>37</v>
      </c>
      <c r="AC367" s="5"/>
      <c r="AD367" s="5"/>
      <c r="AE367" s="5"/>
      <c r="AF367" s="5"/>
    </row>
    <row r="368">
      <c r="A368" s="3" t="s">
        <v>407</v>
      </c>
      <c r="B368" s="2">
        <v>10.0</v>
      </c>
      <c r="C368" s="2">
        <v>0.0</v>
      </c>
      <c r="D368" s="2">
        <v>59260.0</v>
      </c>
      <c r="E368" s="2">
        <v>32.0</v>
      </c>
      <c r="F368" s="2">
        <v>0.0</v>
      </c>
      <c r="G368" s="2">
        <v>59037.0</v>
      </c>
      <c r="H368" s="2">
        <v>178.0</v>
      </c>
      <c r="I368" s="4">
        <v>8.0</v>
      </c>
      <c r="J368" s="2">
        <v>0.0</v>
      </c>
      <c r="K368" s="4">
        <v>29.0</v>
      </c>
      <c r="L368" s="2">
        <v>0.0</v>
      </c>
      <c r="M368" s="2">
        <v>10.0</v>
      </c>
      <c r="N368" s="4">
        <v>0.0</v>
      </c>
      <c r="O368" s="2">
        <v>0.0</v>
      </c>
      <c r="P368" s="2">
        <v>0.0</v>
      </c>
      <c r="Q368" s="2">
        <v>0.0</v>
      </c>
      <c r="R368" s="2">
        <v>38.0</v>
      </c>
      <c r="S368" s="2">
        <v>178.0</v>
      </c>
      <c r="T368" s="2">
        <v>56016.0</v>
      </c>
      <c r="U368" s="2">
        <v>2999.0</v>
      </c>
      <c r="V368" s="2"/>
      <c r="W368" s="2" t="s">
        <v>37</v>
      </c>
      <c r="X368" s="2" t="s">
        <v>37</v>
      </c>
      <c r="Y368" s="6" t="s">
        <v>381</v>
      </c>
      <c r="Z368" s="2" t="s">
        <v>37</v>
      </c>
      <c r="AA368" s="2" t="s">
        <v>37</v>
      </c>
      <c r="AB368" s="2" t="s">
        <v>37</v>
      </c>
      <c r="AC368" s="5"/>
      <c r="AD368" s="5"/>
      <c r="AE368" s="5"/>
      <c r="AF368" s="5"/>
    </row>
    <row r="369">
      <c r="A369" s="3" t="s">
        <v>408</v>
      </c>
      <c r="B369" s="2">
        <v>48.0</v>
      </c>
      <c r="C369" s="2">
        <v>0.0</v>
      </c>
      <c r="D369" s="2">
        <v>59308.0</v>
      </c>
      <c r="E369" s="2">
        <v>26.0</v>
      </c>
      <c r="F369" s="2">
        <v>0.0</v>
      </c>
      <c r="G369" s="2">
        <v>59063.0</v>
      </c>
      <c r="H369" s="2">
        <v>188.0</v>
      </c>
      <c r="I369" s="4">
        <v>20.0</v>
      </c>
      <c r="J369" s="2">
        <v>0.0</v>
      </c>
      <c r="K369" s="4">
        <v>29.0</v>
      </c>
      <c r="L369" s="2">
        <v>0.0</v>
      </c>
      <c r="M369" s="2">
        <v>48.0</v>
      </c>
      <c r="N369" s="4">
        <v>0.0</v>
      </c>
      <c r="O369" s="2">
        <v>0.0</v>
      </c>
      <c r="P369" s="2">
        <v>0.0</v>
      </c>
      <c r="Q369" s="2">
        <v>0.0</v>
      </c>
      <c r="R369" s="2">
        <v>50.0</v>
      </c>
      <c r="S369" s="2">
        <v>188.0</v>
      </c>
      <c r="T369" s="2">
        <v>56039.0</v>
      </c>
      <c r="U369" s="2">
        <v>3002.0</v>
      </c>
      <c r="V369" s="2"/>
      <c r="W369" s="2" t="s">
        <v>37</v>
      </c>
      <c r="X369" s="2" t="s">
        <v>37</v>
      </c>
      <c r="Y369" s="6" t="s">
        <v>381</v>
      </c>
      <c r="Z369" s="2" t="s">
        <v>37</v>
      </c>
      <c r="AA369" s="2" t="s">
        <v>37</v>
      </c>
      <c r="AB369" s="2" t="s">
        <v>37</v>
      </c>
      <c r="AC369" s="5"/>
      <c r="AD369" s="5"/>
      <c r="AE369" s="5"/>
      <c r="AF369" s="5"/>
    </row>
    <row r="370">
      <c r="A370" s="3" t="s">
        <v>409</v>
      </c>
      <c r="B370" s="2">
        <v>44.0</v>
      </c>
      <c r="C370" s="2">
        <v>0.0</v>
      </c>
      <c r="D370" s="2">
        <v>59352.0</v>
      </c>
      <c r="E370" s="2">
        <v>25.0</v>
      </c>
      <c r="F370" s="2">
        <v>0.0</v>
      </c>
      <c r="G370" s="2">
        <v>59088.0</v>
      </c>
      <c r="H370" s="2">
        <v>198.0</v>
      </c>
      <c r="I370" s="4">
        <v>29.0</v>
      </c>
      <c r="J370" s="2">
        <v>0.0</v>
      </c>
      <c r="K370" s="4">
        <v>29.0</v>
      </c>
      <c r="L370" s="2">
        <v>0.0</v>
      </c>
      <c r="M370" s="2">
        <v>44.0</v>
      </c>
      <c r="N370" s="4">
        <v>0.0</v>
      </c>
      <c r="O370" s="2">
        <v>0.0</v>
      </c>
      <c r="P370" s="2">
        <v>0.0</v>
      </c>
      <c r="Q370" s="2">
        <v>0.0</v>
      </c>
      <c r="R370" s="2">
        <v>59.0</v>
      </c>
      <c r="S370" s="2">
        <v>198.0</v>
      </c>
      <c r="T370" s="2">
        <v>56601.0</v>
      </c>
      <c r="U370" s="2">
        <v>3005.0</v>
      </c>
      <c r="V370" s="2"/>
      <c r="W370" s="2" t="s">
        <v>37</v>
      </c>
      <c r="X370" s="2" t="s">
        <v>37</v>
      </c>
      <c r="Y370" s="6" t="s">
        <v>381</v>
      </c>
      <c r="Z370" s="2" t="s">
        <v>37</v>
      </c>
      <c r="AA370" s="2" t="s">
        <v>37</v>
      </c>
      <c r="AB370" s="2" t="s">
        <v>37</v>
      </c>
      <c r="AC370" s="5"/>
      <c r="AD370" s="5"/>
      <c r="AE370" s="5"/>
      <c r="AF370" s="5"/>
    </row>
    <row r="371">
      <c r="A371" s="3" t="s">
        <v>410</v>
      </c>
      <c r="B371" s="2">
        <v>14.0</v>
      </c>
      <c r="C371" s="2">
        <v>0.0</v>
      </c>
      <c r="D371" s="2">
        <v>59366.0</v>
      </c>
      <c r="E371" s="2">
        <v>20.0</v>
      </c>
      <c r="F371" s="2">
        <v>0.0</v>
      </c>
      <c r="G371" s="2">
        <v>59108.0</v>
      </c>
      <c r="H371" s="2">
        <v>201.0</v>
      </c>
      <c r="I371" s="4">
        <v>20.0</v>
      </c>
      <c r="J371" s="2">
        <v>0.0</v>
      </c>
      <c r="K371" s="4">
        <v>29.0</v>
      </c>
      <c r="L371" s="2">
        <v>0.0</v>
      </c>
      <c r="M371" s="2">
        <v>14.0</v>
      </c>
      <c r="N371" s="4">
        <v>0.0</v>
      </c>
      <c r="O371" s="2">
        <v>0.0</v>
      </c>
      <c r="P371" s="2">
        <v>0.0</v>
      </c>
      <c r="Q371" s="2">
        <v>0.0</v>
      </c>
      <c r="R371" s="2">
        <v>50.0</v>
      </c>
      <c r="S371" s="2">
        <v>201.0</v>
      </c>
      <c r="T371" s="2">
        <v>56072.0</v>
      </c>
      <c r="U371" s="2">
        <v>3014.0</v>
      </c>
      <c r="V371" s="2"/>
      <c r="W371" s="2" t="s">
        <v>37</v>
      </c>
      <c r="X371" s="2" t="s">
        <v>37</v>
      </c>
      <c r="Y371" s="6" t="s">
        <v>381</v>
      </c>
      <c r="Z371" s="2" t="s">
        <v>37</v>
      </c>
      <c r="AA371" s="2" t="s">
        <v>37</v>
      </c>
      <c r="AB371" s="2" t="s">
        <v>37</v>
      </c>
      <c r="AC371" s="5"/>
      <c r="AD371" s="5"/>
      <c r="AE371" s="5"/>
      <c r="AF371" s="5"/>
    </row>
    <row r="372">
      <c r="A372" s="3" t="s">
        <v>411</v>
      </c>
      <c r="B372" s="2">
        <v>25.0</v>
      </c>
      <c r="C372" s="2">
        <v>0.0</v>
      </c>
      <c r="D372" s="2">
        <v>59391.0</v>
      </c>
      <c r="E372" s="2">
        <v>18.0</v>
      </c>
      <c r="F372" s="2">
        <v>0.0</v>
      </c>
      <c r="G372" s="2">
        <v>59126.0</v>
      </c>
      <c r="H372" s="2">
        <v>220.0</v>
      </c>
      <c r="I372" s="4">
        <v>8.0</v>
      </c>
      <c r="J372" s="2">
        <v>0.0</v>
      </c>
      <c r="K372" s="4">
        <v>29.0</v>
      </c>
      <c r="L372" s="2">
        <v>0.0</v>
      </c>
      <c r="M372" s="2">
        <v>25.0</v>
      </c>
      <c r="N372" s="4">
        <v>0.0</v>
      </c>
      <c r="O372" s="2">
        <v>0.0</v>
      </c>
      <c r="P372" s="2">
        <v>0.0</v>
      </c>
      <c r="Q372" s="2">
        <v>0.0</v>
      </c>
      <c r="R372" s="2">
        <v>38.0</v>
      </c>
      <c r="S372" s="2">
        <v>220.0</v>
      </c>
      <c r="T372" s="2">
        <v>56082.0</v>
      </c>
      <c r="U372" s="2">
        <v>3022.0</v>
      </c>
      <c r="V372" s="2"/>
      <c r="W372" s="2" t="s">
        <v>37</v>
      </c>
      <c r="X372" s="2" t="s">
        <v>37</v>
      </c>
      <c r="Y372" s="6" t="s">
        <v>381</v>
      </c>
      <c r="Z372" s="2" t="s">
        <v>37</v>
      </c>
      <c r="AA372" s="2" t="s">
        <v>37</v>
      </c>
      <c r="AB372" s="2" t="s">
        <v>37</v>
      </c>
      <c r="AC372" s="5"/>
      <c r="AD372" s="5"/>
      <c r="AE372" s="5"/>
      <c r="AF372" s="5"/>
    </row>
    <row r="373">
      <c r="A373" s="3" t="s">
        <v>412</v>
      </c>
      <c r="B373" s="2">
        <v>34.0</v>
      </c>
      <c r="C373" s="2">
        <v>0.0</v>
      </c>
      <c r="D373" s="2">
        <v>59425.0</v>
      </c>
      <c r="E373" s="2">
        <v>44.0</v>
      </c>
      <c r="F373" s="2">
        <v>0.0</v>
      </c>
      <c r="G373" s="2">
        <v>59170.0</v>
      </c>
      <c r="H373" s="2">
        <v>208.0</v>
      </c>
      <c r="I373" s="4">
        <v>10.0</v>
      </c>
      <c r="J373" s="2">
        <v>0.0</v>
      </c>
      <c r="K373" s="4">
        <v>29.0</v>
      </c>
      <c r="L373" s="2">
        <v>0.0</v>
      </c>
      <c r="M373" s="2">
        <v>34.0</v>
      </c>
      <c r="N373" s="4">
        <v>0.0</v>
      </c>
      <c r="O373" s="2">
        <v>0.0</v>
      </c>
      <c r="P373" s="2">
        <v>0.0</v>
      </c>
      <c r="Q373" s="2">
        <v>0.0</v>
      </c>
      <c r="R373" s="2">
        <v>40.0</v>
      </c>
      <c r="S373" s="2">
        <v>208.0</v>
      </c>
      <c r="T373" s="2">
        <v>56124.0</v>
      </c>
      <c r="U373" s="2">
        <v>3024.0</v>
      </c>
      <c r="V373" s="2"/>
      <c r="W373" s="2" t="s">
        <v>37</v>
      </c>
      <c r="X373" s="2" t="s">
        <v>37</v>
      </c>
      <c r="Y373" s="6" t="s">
        <v>381</v>
      </c>
      <c r="Z373" s="2" t="s">
        <v>37</v>
      </c>
      <c r="AA373" s="2" t="s">
        <v>37</v>
      </c>
      <c r="AB373" s="2" t="s">
        <v>37</v>
      </c>
      <c r="AC373" s="5"/>
      <c r="AD373" s="5"/>
      <c r="AE373" s="5"/>
      <c r="AF373" s="5"/>
    </row>
    <row r="374">
      <c r="A374" s="3" t="s">
        <v>413</v>
      </c>
      <c r="B374" s="2">
        <v>24.0</v>
      </c>
      <c r="C374" s="2">
        <v>0.0</v>
      </c>
      <c r="D374" s="2">
        <v>59449.0</v>
      </c>
      <c r="E374" s="2">
        <v>33.0</v>
      </c>
      <c r="F374" s="2">
        <v>0.0</v>
      </c>
      <c r="G374" s="2">
        <v>59203.0</v>
      </c>
      <c r="H374" s="2">
        <v>192.0</v>
      </c>
      <c r="I374" s="4">
        <v>17.0</v>
      </c>
      <c r="J374" s="2">
        <v>0.0</v>
      </c>
      <c r="K374" s="4">
        <v>29.0</v>
      </c>
      <c r="L374" s="2">
        <v>0.0</v>
      </c>
      <c r="M374" s="2">
        <v>24.0</v>
      </c>
      <c r="N374" s="4">
        <v>0.0</v>
      </c>
      <c r="O374" s="2">
        <v>0.0</v>
      </c>
      <c r="P374" s="2">
        <v>0.0</v>
      </c>
      <c r="Q374" s="2">
        <v>0.0</v>
      </c>
      <c r="R374" s="2">
        <v>47.0</v>
      </c>
      <c r="S374" s="2">
        <v>192.0</v>
      </c>
      <c r="T374" s="2">
        <v>56154.0</v>
      </c>
      <c r="U374" s="2">
        <v>3027.0</v>
      </c>
      <c r="V374" s="2"/>
      <c r="W374" s="2" t="s">
        <v>37</v>
      </c>
      <c r="X374" s="2" t="s">
        <v>37</v>
      </c>
      <c r="Y374" s="6" t="s">
        <v>381</v>
      </c>
      <c r="Z374" s="2" t="s">
        <v>37</v>
      </c>
      <c r="AA374" s="2" t="s">
        <v>37</v>
      </c>
      <c r="AB374" s="2" t="s">
        <v>37</v>
      </c>
      <c r="AC374" s="5"/>
      <c r="AD374" s="5"/>
      <c r="AE374" s="5"/>
      <c r="AF374" s="5"/>
    </row>
    <row r="375">
      <c r="A375" s="3" t="s">
        <v>414</v>
      </c>
      <c r="B375" s="2">
        <v>58.0</v>
      </c>
      <c r="C375" s="2">
        <v>0.0</v>
      </c>
      <c r="D375" s="2">
        <v>59507.0</v>
      </c>
      <c r="E375" s="2">
        <v>15.0</v>
      </c>
      <c r="F375" s="2">
        <v>0.0</v>
      </c>
      <c r="G375" s="2">
        <v>59218.0</v>
      </c>
      <c r="H375" s="2">
        <v>236.0</v>
      </c>
      <c r="I375" s="4">
        <v>16.0</v>
      </c>
      <c r="J375" s="2">
        <v>0.0</v>
      </c>
      <c r="K375" s="4">
        <v>29.0</v>
      </c>
      <c r="L375" s="2">
        <v>0.0</v>
      </c>
      <c r="M375" s="2">
        <v>55.0</v>
      </c>
      <c r="N375" s="4">
        <v>3.0</v>
      </c>
      <c r="O375" s="2">
        <v>0.0</v>
      </c>
      <c r="P375" s="2">
        <v>3.0</v>
      </c>
      <c r="Q375" s="2">
        <v>0.0</v>
      </c>
      <c r="R375" s="2">
        <v>46.0</v>
      </c>
      <c r="S375" s="2">
        <v>236.0</v>
      </c>
      <c r="T375" s="2">
        <v>56167.0</v>
      </c>
      <c r="U375" s="2">
        <v>3029.0</v>
      </c>
      <c r="V375" s="2"/>
      <c r="W375" s="2" t="s">
        <v>37</v>
      </c>
      <c r="X375" s="2" t="s">
        <v>37</v>
      </c>
      <c r="Y375" s="6" t="s">
        <v>381</v>
      </c>
      <c r="Z375" s="2" t="s">
        <v>37</v>
      </c>
      <c r="AA375" s="2" t="s">
        <v>37</v>
      </c>
      <c r="AB375" s="2" t="s">
        <v>37</v>
      </c>
      <c r="AC375" s="5"/>
      <c r="AD375" s="5"/>
      <c r="AE375" s="5"/>
      <c r="AF375" s="5"/>
    </row>
    <row r="376">
      <c r="A376" s="3" t="s">
        <v>415</v>
      </c>
      <c r="B376" s="2">
        <v>29.0</v>
      </c>
      <c r="C376" s="2">
        <v>0.0</v>
      </c>
      <c r="D376" s="2">
        <v>59536.0</v>
      </c>
      <c r="E376" s="2">
        <v>32.0</v>
      </c>
      <c r="F376" s="2">
        <v>0.0</v>
      </c>
      <c r="G376" s="2">
        <v>59250.0</v>
      </c>
      <c r="H376" s="2">
        <v>235.0</v>
      </c>
      <c r="I376" s="4">
        <v>14.0</v>
      </c>
      <c r="J376" s="2">
        <v>0.0</v>
      </c>
      <c r="K376" s="4">
        <v>29.0</v>
      </c>
      <c r="L376" s="2">
        <v>0.0</v>
      </c>
      <c r="M376" s="2">
        <v>29.0</v>
      </c>
      <c r="N376" s="4">
        <v>0.0</v>
      </c>
      <c r="O376" s="2">
        <v>0.0</v>
      </c>
      <c r="P376" s="2">
        <v>0.0</v>
      </c>
      <c r="Q376" s="2">
        <v>0.0</v>
      </c>
      <c r="R376" s="2">
        <v>44.0</v>
      </c>
      <c r="S376" s="2">
        <v>235.0</v>
      </c>
      <c r="T376" s="2">
        <v>56192.0</v>
      </c>
      <c r="U376" s="2">
        <v>3036.0</v>
      </c>
      <c r="V376" s="2"/>
      <c r="W376" s="2" t="s">
        <v>37</v>
      </c>
      <c r="X376" s="2" t="s">
        <v>37</v>
      </c>
      <c r="Y376" s="6" t="s">
        <v>381</v>
      </c>
      <c r="Z376" s="2" t="s">
        <v>37</v>
      </c>
      <c r="AA376" s="2" t="s">
        <v>37</v>
      </c>
      <c r="AB376" s="2" t="s">
        <v>37</v>
      </c>
      <c r="AC376" s="5"/>
      <c r="AD376" s="5"/>
      <c r="AE376" s="5"/>
      <c r="AF376" s="5"/>
    </row>
    <row r="377">
      <c r="A377" s="3" t="s">
        <v>416</v>
      </c>
      <c r="B377" s="2">
        <v>29.0</v>
      </c>
      <c r="C377" s="2">
        <v>0.0</v>
      </c>
      <c r="D377" s="2">
        <v>59565.0</v>
      </c>
      <c r="E377" s="2">
        <v>43.0</v>
      </c>
      <c r="F377" s="2">
        <v>0.0</v>
      </c>
      <c r="G377" s="2">
        <v>59293.0</v>
      </c>
      <c r="H377" s="2">
        <v>220.0</v>
      </c>
      <c r="I377" s="4">
        <v>15.0</v>
      </c>
      <c r="J377" s="2">
        <v>0.0</v>
      </c>
      <c r="K377" s="4">
        <v>29.0</v>
      </c>
      <c r="L377" s="2">
        <v>0.0</v>
      </c>
      <c r="M377" s="2">
        <v>29.0</v>
      </c>
      <c r="N377" s="4">
        <v>0.0</v>
      </c>
      <c r="O377" s="2">
        <v>0.0</v>
      </c>
      <c r="P377" s="2">
        <v>0.0</v>
      </c>
      <c r="Q377" s="2">
        <v>0.0</v>
      </c>
      <c r="R377" s="2">
        <v>45.0</v>
      </c>
      <c r="S377" s="2">
        <v>220.0</v>
      </c>
      <c r="T377" s="2">
        <v>56228.0</v>
      </c>
      <c r="U377" s="2">
        <v>3043.0</v>
      </c>
      <c r="V377" s="2"/>
      <c r="W377" s="2" t="s">
        <v>37</v>
      </c>
      <c r="X377" s="2" t="s">
        <v>37</v>
      </c>
      <c r="Y377" s="6" t="s">
        <v>381</v>
      </c>
      <c r="Z377" s="2" t="s">
        <v>37</v>
      </c>
      <c r="AA377" s="2" t="s">
        <v>37</v>
      </c>
      <c r="AB377" s="2" t="s">
        <v>37</v>
      </c>
      <c r="AC377" s="5"/>
      <c r="AD377" s="5"/>
      <c r="AE377" s="5"/>
      <c r="AF377" s="5"/>
    </row>
    <row r="378">
      <c r="A378" s="3" t="s">
        <v>417</v>
      </c>
      <c r="B378" s="2">
        <v>19.0</v>
      </c>
      <c r="C378" s="2">
        <v>0.0</v>
      </c>
      <c r="D378" s="2">
        <v>59584.0</v>
      </c>
      <c r="E378" s="2">
        <v>30.0</v>
      </c>
      <c r="F378" s="2">
        <v>0.0</v>
      </c>
      <c r="G378" s="2">
        <v>59323.0</v>
      </c>
      <c r="H378" s="2">
        <v>210.0</v>
      </c>
      <c r="I378" s="4">
        <v>14.0</v>
      </c>
      <c r="J378" s="2">
        <v>0.0</v>
      </c>
      <c r="K378" s="4">
        <v>29.0</v>
      </c>
      <c r="L378" s="2">
        <v>0.0</v>
      </c>
      <c r="M378" s="2">
        <v>19.0</v>
      </c>
      <c r="N378" s="4">
        <v>0.0</v>
      </c>
      <c r="O378" s="2">
        <v>0.0</v>
      </c>
      <c r="P378" s="2">
        <v>0.0</v>
      </c>
      <c r="Q378" s="2">
        <v>0.0</v>
      </c>
      <c r="R378" s="2">
        <v>44.0</v>
      </c>
      <c r="S378" s="2">
        <v>210.0</v>
      </c>
      <c r="T378" s="2">
        <v>56253.0</v>
      </c>
      <c r="U378" s="2">
        <v>3048.0</v>
      </c>
      <c r="V378" s="2"/>
      <c r="W378" s="2" t="s">
        <v>37</v>
      </c>
      <c r="X378" s="2" t="s">
        <v>37</v>
      </c>
      <c r="Y378" s="6" t="s">
        <v>381</v>
      </c>
      <c r="Z378" s="2" t="s">
        <v>37</v>
      </c>
      <c r="AA378" s="2" t="s">
        <v>37</v>
      </c>
      <c r="AB378" s="2" t="s">
        <v>37</v>
      </c>
      <c r="AC378" s="5"/>
      <c r="AD378" s="5"/>
      <c r="AE378" s="5"/>
      <c r="AF378" s="5"/>
    </row>
    <row r="379">
      <c r="A379" s="3" t="s">
        <v>418</v>
      </c>
      <c r="B379" s="2">
        <v>18.0</v>
      </c>
      <c r="C379" s="2">
        <v>0.0</v>
      </c>
      <c r="D379" s="2">
        <v>59602.0</v>
      </c>
      <c r="E379" s="2">
        <v>19.0</v>
      </c>
      <c r="F379" s="2">
        <v>0.0</v>
      </c>
      <c r="G379" s="2">
        <v>59342.0</v>
      </c>
      <c r="H379" s="2">
        <v>214.0</v>
      </c>
      <c r="I379" s="4">
        <v>9.0</v>
      </c>
      <c r="J379" s="2">
        <v>0.0</v>
      </c>
      <c r="K379" s="4">
        <v>29.0</v>
      </c>
      <c r="L379" s="2">
        <v>0.0</v>
      </c>
      <c r="M379" s="2">
        <v>18.0</v>
      </c>
      <c r="N379" s="4">
        <v>0.0</v>
      </c>
      <c r="O379" s="2">
        <v>0.0</v>
      </c>
      <c r="P379" s="2">
        <v>0.0</v>
      </c>
      <c r="Q379" s="2">
        <v>0.0</v>
      </c>
      <c r="R379" s="2">
        <v>39.0</v>
      </c>
      <c r="S379" s="2">
        <v>214.0</v>
      </c>
      <c r="T379" s="2">
        <v>56268.0</v>
      </c>
      <c r="U379" s="2">
        <v>3052.0</v>
      </c>
      <c r="V379" s="2"/>
      <c r="W379" s="2" t="s">
        <v>37</v>
      </c>
      <c r="X379" s="2" t="s">
        <v>37</v>
      </c>
      <c r="Y379" s="6" t="s">
        <v>381</v>
      </c>
      <c r="Z379" s="2" t="s">
        <v>37</v>
      </c>
      <c r="AA379" s="2" t="s">
        <v>37</v>
      </c>
      <c r="AB379" s="2" t="s">
        <v>37</v>
      </c>
      <c r="AC379" s="5"/>
      <c r="AD379" s="5"/>
      <c r="AE379" s="5"/>
      <c r="AF379" s="5"/>
    </row>
    <row r="380">
      <c r="A380" s="3" t="s">
        <v>419</v>
      </c>
      <c r="B380" s="2">
        <v>22.0</v>
      </c>
      <c r="C380" s="2">
        <v>0.0</v>
      </c>
      <c r="D380" s="2">
        <v>59624.0</v>
      </c>
      <c r="E380" s="2">
        <v>28.0</v>
      </c>
      <c r="F380" s="2">
        <v>0.0</v>
      </c>
      <c r="G380" s="2">
        <v>59370.0</v>
      </c>
      <c r="H380" s="2">
        <v>209.0</v>
      </c>
      <c r="I380" s="4">
        <v>8.0</v>
      </c>
      <c r="J380" s="2">
        <v>0.0</v>
      </c>
      <c r="K380" s="4">
        <v>29.0</v>
      </c>
      <c r="L380" s="2">
        <v>0.0</v>
      </c>
      <c r="M380" s="2">
        <v>22.0</v>
      </c>
      <c r="N380" s="4">
        <v>0.0</v>
      </c>
      <c r="O380" s="2">
        <v>0.0</v>
      </c>
      <c r="P380" s="2">
        <v>0.0</v>
      </c>
      <c r="Q380" s="2">
        <v>0.0</v>
      </c>
      <c r="R380" s="2">
        <v>38.0</v>
      </c>
      <c r="S380" s="2">
        <v>209.0</v>
      </c>
      <c r="T380" s="2">
        <v>56294.0</v>
      </c>
      <c r="U380" s="2">
        <v>3054.0</v>
      </c>
      <c r="V380" s="2"/>
      <c r="W380" s="2" t="s">
        <v>37</v>
      </c>
      <c r="X380" s="2" t="s">
        <v>37</v>
      </c>
      <c r="Y380" s="6" t="s">
        <v>381</v>
      </c>
      <c r="Z380" s="2" t="s">
        <v>37</v>
      </c>
      <c r="AA380" s="2" t="s">
        <v>37</v>
      </c>
      <c r="AB380" s="2" t="s">
        <v>37</v>
      </c>
      <c r="AC380" s="5"/>
      <c r="AD380" s="5"/>
      <c r="AE380" s="5"/>
      <c r="AF380" s="5"/>
    </row>
    <row r="381">
      <c r="A381" s="3" t="s">
        <v>420</v>
      </c>
      <c r="B381" s="2">
        <v>25.0</v>
      </c>
      <c r="C381" s="2">
        <v>0.0</v>
      </c>
      <c r="D381" s="2">
        <v>59649.0</v>
      </c>
      <c r="E381" s="2">
        <v>25.0</v>
      </c>
      <c r="F381" s="2">
        <v>0.0</v>
      </c>
      <c r="G381" s="2">
        <v>59395.0</v>
      </c>
      <c r="H381" s="2">
        <v>206.0</v>
      </c>
      <c r="I381" s="4">
        <v>11.0</v>
      </c>
      <c r="J381" s="2">
        <v>0.0</v>
      </c>
      <c r="K381" s="4">
        <v>29.0</v>
      </c>
      <c r="L381" s="2">
        <v>0.0</v>
      </c>
      <c r="M381" s="2">
        <v>23.0</v>
      </c>
      <c r="N381" s="4">
        <v>2.0</v>
      </c>
      <c r="O381" s="2">
        <v>1.0</v>
      </c>
      <c r="P381" s="2">
        <v>1.0</v>
      </c>
      <c r="Q381" s="2">
        <v>1.0</v>
      </c>
      <c r="R381" s="2">
        <v>40.0</v>
      </c>
      <c r="S381" s="2">
        <v>206.0</v>
      </c>
      <c r="T381" s="2">
        <v>56317.0</v>
      </c>
      <c r="U381" s="2">
        <v>3056.0</v>
      </c>
      <c r="V381" s="2"/>
      <c r="W381" s="2" t="s">
        <v>37</v>
      </c>
      <c r="X381" s="2" t="s">
        <v>37</v>
      </c>
      <c r="Y381" s="6" t="s">
        <v>381</v>
      </c>
      <c r="Z381" s="2" t="s">
        <v>37</v>
      </c>
      <c r="AA381" s="2" t="s">
        <v>37</v>
      </c>
      <c r="AB381" s="2" t="s">
        <v>37</v>
      </c>
      <c r="AC381" s="5"/>
      <c r="AD381" s="5"/>
      <c r="AE381" s="5"/>
      <c r="AF381" s="5"/>
    </row>
    <row r="382">
      <c r="A382" s="3" t="s">
        <v>421</v>
      </c>
      <c r="B382" s="2">
        <v>26.0</v>
      </c>
      <c r="C382" s="2">
        <v>0.0</v>
      </c>
      <c r="D382" s="2">
        <v>59675.0</v>
      </c>
      <c r="E382" s="2">
        <v>32.0</v>
      </c>
      <c r="F382" s="2">
        <v>0.0</v>
      </c>
      <c r="G382" s="2">
        <v>59427.0</v>
      </c>
      <c r="H382" s="2">
        <v>202.0</v>
      </c>
      <c r="I382" s="4">
        <v>9.0</v>
      </c>
      <c r="J382" s="2">
        <v>0.0</v>
      </c>
      <c r="K382" s="4">
        <v>29.0</v>
      </c>
      <c r="L382" s="2">
        <v>0.0</v>
      </c>
      <c r="M382" s="2">
        <v>26.0</v>
      </c>
      <c r="N382" s="4">
        <v>0.0</v>
      </c>
      <c r="O382" s="2">
        <v>0.0</v>
      </c>
      <c r="P382" s="2">
        <v>0.0</v>
      </c>
      <c r="Q382" s="2">
        <v>1.0</v>
      </c>
      <c r="R382" s="2">
        <v>38.0</v>
      </c>
      <c r="S382" s="2">
        <v>202.0</v>
      </c>
      <c r="T382" s="2">
        <v>56342.0</v>
      </c>
      <c r="U382" s="2">
        <v>3063.0</v>
      </c>
      <c r="V382" s="2"/>
      <c r="W382" s="2" t="s">
        <v>37</v>
      </c>
      <c r="X382" s="2" t="s">
        <v>37</v>
      </c>
      <c r="Y382" s="6" t="s">
        <v>381</v>
      </c>
      <c r="Z382" s="2" t="s">
        <v>37</v>
      </c>
      <c r="AA382" s="2" t="s">
        <v>37</v>
      </c>
      <c r="AB382" s="2" t="s">
        <v>37</v>
      </c>
      <c r="AC382" s="5"/>
      <c r="AD382" s="5"/>
      <c r="AE382" s="5"/>
      <c r="AF382" s="5"/>
    </row>
    <row r="383">
      <c r="A383" s="3" t="s">
        <v>422</v>
      </c>
      <c r="B383" s="2">
        <v>24.0</v>
      </c>
      <c r="C383" s="2">
        <v>0.0</v>
      </c>
      <c r="D383" s="2">
        <v>59699.0</v>
      </c>
      <c r="E383" s="2">
        <v>28.0</v>
      </c>
      <c r="F383" s="2">
        <v>0.0</v>
      </c>
      <c r="G383" s="2">
        <v>59455.0</v>
      </c>
      <c r="H383" s="2">
        <v>201.0</v>
      </c>
      <c r="I383" s="4">
        <v>6.0</v>
      </c>
      <c r="J383" s="2">
        <v>0.0</v>
      </c>
      <c r="K383" s="4">
        <v>29.0</v>
      </c>
      <c r="L383" s="2">
        <v>0.0</v>
      </c>
      <c r="M383" s="2">
        <v>23.0</v>
      </c>
      <c r="N383" s="4">
        <v>1.0</v>
      </c>
      <c r="O383" s="2">
        <v>1.0</v>
      </c>
      <c r="P383" s="2">
        <v>0.0</v>
      </c>
      <c r="Q383" s="2">
        <v>1.0</v>
      </c>
      <c r="R383" s="2">
        <v>35.0</v>
      </c>
      <c r="S383" s="2">
        <v>201.0</v>
      </c>
      <c r="T383" s="2">
        <v>56369.0</v>
      </c>
      <c r="U383" s="2">
        <v>3064.0</v>
      </c>
      <c r="V383" s="2"/>
      <c r="W383" s="2" t="s">
        <v>37</v>
      </c>
      <c r="X383" s="2" t="s">
        <v>37</v>
      </c>
      <c r="Y383" s="6" t="s">
        <v>381</v>
      </c>
      <c r="Z383" s="2" t="s">
        <v>37</v>
      </c>
      <c r="AA383" s="2" t="s">
        <v>37</v>
      </c>
      <c r="AB383" s="2" t="s">
        <v>37</v>
      </c>
      <c r="AC383" s="5"/>
      <c r="AD383" s="5"/>
      <c r="AE383" s="5"/>
      <c r="AF383" s="5"/>
    </row>
    <row r="384">
      <c r="A384" s="3" t="s">
        <v>423</v>
      </c>
      <c r="B384" s="2">
        <v>22.0</v>
      </c>
      <c r="C384" s="2">
        <v>0.0</v>
      </c>
      <c r="D384" s="2">
        <v>59721.0</v>
      </c>
      <c r="E384" s="2">
        <v>51.0</v>
      </c>
      <c r="F384" s="2">
        <v>0.0</v>
      </c>
      <c r="G384" s="2">
        <v>59506.0</v>
      </c>
      <c r="H384" s="2">
        <v>164.0</v>
      </c>
      <c r="I384" s="4">
        <v>14.0</v>
      </c>
      <c r="J384" s="2">
        <v>0.0</v>
      </c>
      <c r="K384" s="4">
        <v>29.0</v>
      </c>
      <c r="L384" s="2">
        <v>0.0</v>
      </c>
      <c r="M384" s="2">
        <v>20.0</v>
      </c>
      <c r="N384" s="4">
        <v>2.0</v>
      </c>
      <c r="O384" s="2">
        <v>2.0</v>
      </c>
      <c r="P384" s="2">
        <v>0.0</v>
      </c>
      <c r="Q384" s="2">
        <v>1.0</v>
      </c>
      <c r="R384" s="2">
        <v>43.0</v>
      </c>
      <c r="S384" s="2">
        <v>164.0</v>
      </c>
      <c r="T384" s="2">
        <v>56416.0</v>
      </c>
      <c r="U384" s="2">
        <v>3068.0</v>
      </c>
      <c r="V384" s="2"/>
      <c r="W384" s="2" t="s">
        <v>37</v>
      </c>
      <c r="X384" s="2" t="s">
        <v>37</v>
      </c>
      <c r="Y384" s="6" t="s">
        <v>381</v>
      </c>
      <c r="Z384" s="2" t="s">
        <v>37</v>
      </c>
      <c r="AA384" s="2" t="s">
        <v>37</v>
      </c>
      <c r="AB384" s="2" t="s">
        <v>37</v>
      </c>
      <c r="AC384" s="5"/>
      <c r="AD384" s="5"/>
      <c r="AE384" s="5"/>
      <c r="AF384" s="5"/>
    </row>
    <row r="385">
      <c r="A385" s="3" t="s">
        <v>424</v>
      </c>
      <c r="B385" s="2">
        <v>11.0</v>
      </c>
      <c r="C385" s="2">
        <v>0.0</v>
      </c>
      <c r="D385" s="2">
        <v>59732.0</v>
      </c>
      <c r="E385" s="2">
        <v>22.0</v>
      </c>
      <c r="F385" s="2">
        <v>0.0</v>
      </c>
      <c r="G385" s="2">
        <v>59528.0</v>
      </c>
      <c r="H385" s="2">
        <v>157.0</v>
      </c>
      <c r="I385" s="4">
        <v>10.0</v>
      </c>
      <c r="J385" s="2">
        <v>0.0</v>
      </c>
      <c r="K385" s="4">
        <v>29.0</v>
      </c>
      <c r="L385" s="2">
        <v>0.0</v>
      </c>
      <c r="M385" s="2">
        <v>11.0</v>
      </c>
      <c r="N385" s="4">
        <v>0.0</v>
      </c>
      <c r="O385" s="2">
        <v>0.0</v>
      </c>
      <c r="P385" s="2">
        <v>0.0</v>
      </c>
      <c r="Q385" s="2">
        <v>1.0</v>
      </c>
      <c r="R385" s="2">
        <v>39.0</v>
      </c>
      <c r="S385" s="2">
        <v>157.0</v>
      </c>
      <c r="T385" s="2">
        <v>56434.0</v>
      </c>
      <c r="U385" s="2">
        <v>3072.0</v>
      </c>
      <c r="V385" s="2"/>
      <c r="W385" s="2" t="s">
        <v>37</v>
      </c>
      <c r="X385" s="2" t="s">
        <v>37</v>
      </c>
      <c r="Y385" s="6" t="s">
        <v>381</v>
      </c>
      <c r="Z385" s="2" t="s">
        <v>37</v>
      </c>
      <c r="AA385" s="2" t="s">
        <v>37</v>
      </c>
      <c r="AB385" s="2" t="s">
        <v>37</v>
      </c>
      <c r="AC385" s="5"/>
      <c r="AD385" s="5"/>
      <c r="AE385" s="5"/>
      <c r="AF385" s="5"/>
    </row>
    <row r="386">
      <c r="A386" s="3" t="s">
        <v>425</v>
      </c>
      <c r="B386" s="2">
        <v>15.0</v>
      </c>
      <c r="C386" s="2">
        <v>0.0</v>
      </c>
      <c r="D386" s="2">
        <v>59747.0</v>
      </c>
      <c r="E386" s="2">
        <v>20.0</v>
      </c>
      <c r="F386" s="2">
        <v>0.0</v>
      </c>
      <c r="G386" s="2">
        <v>59548.0</v>
      </c>
      <c r="H386" s="2">
        <v>156.0</v>
      </c>
      <c r="I386" s="4">
        <v>6.0</v>
      </c>
      <c r="J386" s="2">
        <v>0.0</v>
      </c>
      <c r="K386" s="4">
        <v>29.0</v>
      </c>
      <c r="L386" s="2">
        <v>0.0</v>
      </c>
      <c r="M386" s="2">
        <v>14.0</v>
      </c>
      <c r="N386" s="4">
        <v>1.0</v>
      </c>
      <c r="O386" s="2">
        <v>0.0</v>
      </c>
      <c r="P386" s="2">
        <v>1.0</v>
      </c>
      <c r="Q386" s="2">
        <v>1.0</v>
      </c>
      <c r="R386" s="2">
        <v>35.0</v>
      </c>
      <c r="S386" s="2">
        <v>156.0</v>
      </c>
      <c r="T386" s="2">
        <v>56449.0</v>
      </c>
      <c r="U386" s="2">
        <v>3077.0</v>
      </c>
      <c r="V386" s="2"/>
      <c r="W386" s="2" t="s">
        <v>37</v>
      </c>
      <c r="X386" s="2" t="s">
        <v>37</v>
      </c>
      <c r="Y386" s="6" t="s">
        <v>381</v>
      </c>
      <c r="Z386" s="2" t="s">
        <v>37</v>
      </c>
      <c r="AA386" s="2" t="s">
        <v>37</v>
      </c>
      <c r="AB386" s="2" t="s">
        <v>37</v>
      </c>
      <c r="AC386" s="5"/>
      <c r="AD386" s="5"/>
      <c r="AE386" s="5"/>
      <c r="AF386" s="5"/>
    </row>
    <row r="387">
      <c r="A387" s="3" t="s">
        <v>426</v>
      </c>
      <c r="B387" s="2">
        <v>12.0</v>
      </c>
      <c r="C387" s="2">
        <v>0.0</v>
      </c>
      <c r="D387" s="2">
        <v>59759.0</v>
      </c>
      <c r="E387" s="2">
        <v>32.0</v>
      </c>
      <c r="F387" s="2">
        <v>0.0</v>
      </c>
      <c r="G387" s="2">
        <v>59580.0</v>
      </c>
      <c r="H387" s="2">
        <v>139.0</v>
      </c>
      <c r="I387" s="4">
        <v>3.0</v>
      </c>
      <c r="J387" s="2">
        <v>0.0</v>
      </c>
      <c r="K387" s="4">
        <v>29.0</v>
      </c>
      <c r="L387" s="2">
        <v>0.0</v>
      </c>
      <c r="M387" s="2">
        <v>9.0</v>
      </c>
      <c r="N387" s="4">
        <v>3.0</v>
      </c>
      <c r="O387" s="2">
        <v>3.0</v>
      </c>
      <c r="P387" s="2">
        <v>0.0</v>
      </c>
      <c r="Q387" s="2">
        <v>1.0</v>
      </c>
      <c r="R387" s="2">
        <v>32.0</v>
      </c>
      <c r="S387" s="2">
        <v>139.0</v>
      </c>
      <c r="T387" s="2">
        <v>56475.0</v>
      </c>
      <c r="U387" s="2">
        <v>3083.0</v>
      </c>
      <c r="V387" s="2"/>
      <c r="W387" s="2" t="s">
        <v>37</v>
      </c>
      <c r="X387" s="2" t="s">
        <v>37</v>
      </c>
      <c r="Y387" s="6" t="s">
        <v>381</v>
      </c>
      <c r="Z387" s="2" t="s">
        <v>37</v>
      </c>
      <c r="AA387" s="2" t="s">
        <v>37</v>
      </c>
      <c r="AB387" s="2" t="s">
        <v>37</v>
      </c>
      <c r="AC387" s="5"/>
      <c r="AD387" s="5"/>
      <c r="AE387" s="5"/>
      <c r="AF387" s="5"/>
    </row>
    <row r="388">
      <c r="A388" s="3" t="s">
        <v>427</v>
      </c>
      <c r="B388" s="2">
        <v>18.0</v>
      </c>
      <c r="C388" s="2">
        <v>0.0</v>
      </c>
      <c r="D388" s="2">
        <v>59777.0</v>
      </c>
      <c r="E388" s="2">
        <v>11.0</v>
      </c>
      <c r="F388" s="2">
        <v>0.0</v>
      </c>
      <c r="G388" s="2">
        <v>59591.0</v>
      </c>
      <c r="H388" s="2">
        <v>148.0</v>
      </c>
      <c r="I388" s="4">
        <v>1.0</v>
      </c>
      <c r="J388" s="2">
        <v>0.0</v>
      </c>
      <c r="K388" s="4">
        <v>29.0</v>
      </c>
      <c r="L388" s="2">
        <v>0.0</v>
      </c>
      <c r="M388" s="2">
        <v>16.0</v>
      </c>
      <c r="N388" s="4">
        <v>2.0</v>
      </c>
      <c r="O388" s="2">
        <v>2.0</v>
      </c>
      <c r="P388" s="2">
        <v>0.0</v>
      </c>
      <c r="Q388" s="2">
        <v>1.0</v>
      </c>
      <c r="R388" s="2">
        <v>30.0</v>
      </c>
      <c r="S388" s="2">
        <v>148.0</v>
      </c>
      <c r="T388" s="2">
        <v>56486.0</v>
      </c>
      <c r="U388" s="2">
        <v>3083.0</v>
      </c>
      <c r="V388" s="2"/>
      <c r="W388" s="2" t="s">
        <v>37</v>
      </c>
      <c r="X388" s="2" t="s">
        <v>37</v>
      </c>
      <c r="Y388" s="6" t="s">
        <v>381</v>
      </c>
      <c r="Z388" s="2" t="s">
        <v>37</v>
      </c>
      <c r="AA388" s="2" t="s">
        <v>37</v>
      </c>
      <c r="AB388" s="2" t="s">
        <v>37</v>
      </c>
      <c r="AC388" s="5"/>
      <c r="AD388" s="5"/>
      <c r="AE388" s="5"/>
      <c r="AF388" s="5"/>
    </row>
    <row r="389">
      <c r="A389" s="3" t="s">
        <v>428</v>
      </c>
      <c r="B389" s="2">
        <v>9.0</v>
      </c>
      <c r="C389" s="2">
        <v>0.0</v>
      </c>
      <c r="D389" s="2">
        <v>59786.0</v>
      </c>
      <c r="E389" s="2">
        <v>35.0</v>
      </c>
      <c r="F389" s="2">
        <v>0.0</v>
      </c>
      <c r="G389" s="2">
        <v>59626.0</v>
      </c>
      <c r="H389" s="2">
        <v>119.0</v>
      </c>
      <c r="I389" s="4">
        <v>4.0</v>
      </c>
      <c r="J389" s="2">
        <v>0.0</v>
      </c>
      <c r="K389" s="4">
        <v>29.0</v>
      </c>
      <c r="L389" s="2">
        <v>0.0</v>
      </c>
      <c r="M389" s="2">
        <v>9.0</v>
      </c>
      <c r="N389" s="4">
        <v>0.0</v>
      </c>
      <c r="O389" s="2">
        <v>0.0</v>
      </c>
      <c r="P389" s="2">
        <v>0.0</v>
      </c>
      <c r="Q389" s="2">
        <v>1.0</v>
      </c>
      <c r="R389" s="2">
        <v>33.0</v>
      </c>
      <c r="S389" s="2">
        <v>119.0</v>
      </c>
      <c r="T389" s="2">
        <v>56517.0</v>
      </c>
      <c r="U389" s="2">
        <v>3087.0</v>
      </c>
      <c r="V389" s="2"/>
      <c r="W389" s="2" t="s">
        <v>37</v>
      </c>
      <c r="X389" s="2" t="s">
        <v>37</v>
      </c>
      <c r="Y389" s="6" t="s">
        <v>381</v>
      </c>
      <c r="Z389" s="2" t="s">
        <v>37</v>
      </c>
      <c r="AA389" s="2" t="s">
        <v>37</v>
      </c>
      <c r="AB389" s="2" t="s">
        <v>37</v>
      </c>
      <c r="AC389" s="5"/>
      <c r="AD389" s="5"/>
      <c r="AE389" s="5"/>
      <c r="AF389" s="5"/>
    </row>
    <row r="390">
      <c r="A390" s="3" t="s">
        <v>429</v>
      </c>
      <c r="B390" s="2">
        <v>14.0</v>
      </c>
      <c r="C390" s="2">
        <v>0.0</v>
      </c>
      <c r="D390" s="2">
        <v>59800.0</v>
      </c>
      <c r="E390" s="2">
        <v>17.0</v>
      </c>
      <c r="F390" s="2">
        <v>0.0</v>
      </c>
      <c r="G390" s="2">
        <v>59643.0</v>
      </c>
      <c r="H390" s="2">
        <v>118.0</v>
      </c>
      <c r="I390" s="4">
        <v>2.0</v>
      </c>
      <c r="J390" s="2">
        <v>0.0</v>
      </c>
      <c r="K390" s="4">
        <v>29.0</v>
      </c>
      <c r="L390" s="2">
        <v>0.0</v>
      </c>
      <c r="M390" s="2">
        <v>14.0</v>
      </c>
      <c r="N390" s="4">
        <v>0.0</v>
      </c>
      <c r="O390" s="2">
        <v>0.0</v>
      </c>
      <c r="P390" s="2">
        <v>0.0</v>
      </c>
      <c r="Q390" s="2">
        <v>1.0</v>
      </c>
      <c r="R390" s="2">
        <v>31.0</v>
      </c>
      <c r="S390" s="2">
        <v>118.0</v>
      </c>
      <c r="T390" s="2">
        <v>56532.0</v>
      </c>
      <c r="U390" s="2">
        <v>3089.0</v>
      </c>
      <c r="V390" s="2"/>
      <c r="W390" s="2" t="s">
        <v>37</v>
      </c>
      <c r="X390" s="2" t="s">
        <v>37</v>
      </c>
      <c r="Y390" s="6" t="s">
        <v>381</v>
      </c>
      <c r="Z390" s="2" t="s">
        <v>37</v>
      </c>
      <c r="AA390" s="2" t="s">
        <v>37</v>
      </c>
      <c r="AB390" s="2" t="s">
        <v>37</v>
      </c>
      <c r="AC390" s="5"/>
      <c r="AD390" s="5"/>
      <c r="AE390" s="5"/>
      <c r="AF390" s="5"/>
    </row>
    <row r="391">
      <c r="A391" s="3" t="s">
        <v>430</v>
      </c>
      <c r="B391" s="2">
        <v>9.0</v>
      </c>
      <c r="C391" s="2">
        <v>0.0</v>
      </c>
      <c r="D391" s="2">
        <v>59809.0</v>
      </c>
      <c r="E391" s="2">
        <v>20.0</v>
      </c>
      <c r="F391" s="2">
        <v>0.0</v>
      </c>
      <c r="G391" s="2">
        <v>59663.0</v>
      </c>
      <c r="H391" s="2">
        <v>103.0</v>
      </c>
      <c r="I391" s="4">
        <v>6.0</v>
      </c>
      <c r="J391" s="2">
        <v>0.0</v>
      </c>
      <c r="K391" s="4">
        <v>29.0</v>
      </c>
      <c r="L391" s="2">
        <v>0.0</v>
      </c>
      <c r="M391" s="2">
        <v>9.0</v>
      </c>
      <c r="N391" s="4">
        <v>0.0</v>
      </c>
      <c r="O391" s="2">
        <v>0.0</v>
      </c>
      <c r="P391" s="2">
        <v>0.0</v>
      </c>
      <c r="Q391" s="2">
        <v>1.0</v>
      </c>
      <c r="R391" s="2">
        <v>35.0</v>
      </c>
      <c r="S391" s="2">
        <v>103.0</v>
      </c>
      <c r="T391" s="2">
        <v>56551.0</v>
      </c>
      <c r="U391" s="2">
        <v>3090.0</v>
      </c>
      <c r="V391" s="2"/>
      <c r="W391" s="2" t="s">
        <v>37</v>
      </c>
      <c r="X391" s="2" t="s">
        <v>37</v>
      </c>
      <c r="Y391" s="6" t="s">
        <v>381</v>
      </c>
      <c r="Z391" s="2" t="s">
        <v>37</v>
      </c>
      <c r="AA391" s="2" t="s">
        <v>37</v>
      </c>
      <c r="AB391" s="2" t="s">
        <v>37</v>
      </c>
      <c r="AC391" s="5"/>
      <c r="AD391" s="5"/>
      <c r="AE391" s="5"/>
      <c r="AF391" s="5"/>
    </row>
    <row r="392">
      <c r="A392" s="3" t="s">
        <v>431</v>
      </c>
      <c r="B392" s="2">
        <v>1.0</v>
      </c>
      <c r="C392" s="2">
        <v>0.0</v>
      </c>
      <c r="D392" s="2">
        <v>59810.0</v>
      </c>
      <c r="E392" s="2">
        <v>20.0</v>
      </c>
      <c r="F392" s="2">
        <v>0.0</v>
      </c>
      <c r="G392" s="2">
        <v>59683.0</v>
      </c>
      <c r="H392" s="2">
        <v>90.0</v>
      </c>
      <c r="I392" s="4">
        <v>0.0</v>
      </c>
      <c r="J392" s="2">
        <v>0.0</v>
      </c>
      <c r="K392" s="4">
        <v>29.0</v>
      </c>
      <c r="L392" s="2">
        <v>0.0</v>
      </c>
      <c r="M392" s="2">
        <v>1.0</v>
      </c>
      <c r="N392" s="4">
        <v>0.0</v>
      </c>
      <c r="O392" s="2">
        <v>0.0</v>
      </c>
      <c r="P392" s="2">
        <v>0.0</v>
      </c>
      <c r="Q392" s="2">
        <v>1.0</v>
      </c>
      <c r="R392" s="2">
        <v>29.0</v>
      </c>
      <c r="S392" s="2">
        <v>90.0</v>
      </c>
      <c r="T392" s="2">
        <v>56567.0</v>
      </c>
      <c r="U392" s="2">
        <v>3094.0</v>
      </c>
      <c r="V392" s="2"/>
      <c r="W392" s="2" t="s">
        <v>37</v>
      </c>
      <c r="X392" s="2" t="s">
        <v>37</v>
      </c>
      <c r="Y392" s="6" t="s">
        <v>381</v>
      </c>
      <c r="Z392" s="2" t="s">
        <v>37</v>
      </c>
      <c r="AA392" s="2" t="s">
        <v>37</v>
      </c>
      <c r="AB392" s="2" t="s">
        <v>37</v>
      </c>
      <c r="AC392" s="5"/>
      <c r="AD392" s="5"/>
      <c r="AE392" s="5"/>
      <c r="AF392" s="5"/>
    </row>
    <row r="393">
      <c r="A393" s="3" t="s">
        <v>432</v>
      </c>
      <c r="B393" s="2">
        <v>11.0</v>
      </c>
      <c r="C393" s="2">
        <v>0.0</v>
      </c>
      <c r="D393" s="2">
        <v>59821.0</v>
      </c>
      <c r="E393" s="2">
        <v>15.0</v>
      </c>
      <c r="F393" s="2">
        <v>0.0</v>
      </c>
      <c r="G393" s="2">
        <v>59698.0</v>
      </c>
      <c r="H393" s="2">
        <v>91.0</v>
      </c>
      <c r="I393" s="4">
        <v>-5.0</v>
      </c>
      <c r="J393" s="2">
        <v>0.0</v>
      </c>
      <c r="K393" s="4">
        <v>29.0</v>
      </c>
      <c r="L393" s="2">
        <v>0.0</v>
      </c>
      <c r="M393" s="2">
        <v>10.0</v>
      </c>
      <c r="N393" s="4">
        <v>1.0</v>
      </c>
      <c r="O393" s="2">
        <v>0.0</v>
      </c>
      <c r="P393" s="2">
        <v>1.0</v>
      </c>
      <c r="Q393" s="2">
        <v>1.0</v>
      </c>
      <c r="R393" s="2">
        <v>24.0</v>
      </c>
      <c r="S393" s="2">
        <v>91.0</v>
      </c>
      <c r="T393" s="2">
        <v>56580.0</v>
      </c>
      <c r="U393" s="2">
        <v>3096.0</v>
      </c>
      <c r="V393" s="2"/>
      <c r="W393" s="2" t="s">
        <v>37</v>
      </c>
      <c r="X393" s="2" t="s">
        <v>37</v>
      </c>
      <c r="Y393" s="6" t="s">
        <v>381</v>
      </c>
      <c r="Z393" s="2" t="s">
        <v>37</v>
      </c>
      <c r="AA393" s="2" t="s">
        <v>37</v>
      </c>
      <c r="AB393" s="2" t="s">
        <v>37</v>
      </c>
      <c r="AC393" s="5"/>
      <c r="AD393" s="5"/>
      <c r="AE393" s="5"/>
      <c r="AF393" s="5"/>
    </row>
    <row r="394">
      <c r="A394" s="3" t="s">
        <v>433</v>
      </c>
      <c r="B394" s="2">
        <v>11.0</v>
      </c>
      <c r="C394" s="2">
        <v>0.0</v>
      </c>
      <c r="D394" s="2">
        <v>59832.0</v>
      </c>
      <c r="E394" s="2">
        <v>3.0</v>
      </c>
      <c r="F394" s="2">
        <v>0.0</v>
      </c>
      <c r="G394" s="2">
        <v>59701.0</v>
      </c>
      <c r="H394" s="2">
        <v>104.0</v>
      </c>
      <c r="I394" s="4">
        <v>-10.0</v>
      </c>
      <c r="J394" s="2">
        <v>0.0</v>
      </c>
      <c r="K394" s="4">
        <v>29.0</v>
      </c>
      <c r="L394" s="2">
        <v>0.0</v>
      </c>
      <c r="M394" s="2">
        <v>11.0</v>
      </c>
      <c r="N394" s="4">
        <v>0.0</v>
      </c>
      <c r="O394" s="2">
        <v>0.0</v>
      </c>
      <c r="P394" s="2">
        <v>0.0</v>
      </c>
      <c r="Q394" s="2">
        <v>1.0</v>
      </c>
      <c r="R394" s="2">
        <v>19.0</v>
      </c>
      <c r="S394" s="2">
        <v>104.0</v>
      </c>
      <c r="T394" s="2">
        <v>56580.0</v>
      </c>
      <c r="U394" s="2">
        <v>3099.0</v>
      </c>
      <c r="V394" s="2"/>
      <c r="W394" s="2" t="s">
        <v>37</v>
      </c>
      <c r="X394" s="2" t="s">
        <v>37</v>
      </c>
      <c r="Y394" s="6" t="s">
        <v>381</v>
      </c>
      <c r="Z394" s="2" t="s">
        <v>37</v>
      </c>
      <c r="AA394" s="2" t="s">
        <v>37</v>
      </c>
      <c r="AB394" s="2" t="s">
        <v>37</v>
      </c>
      <c r="AC394" s="5"/>
      <c r="AD394" s="5"/>
      <c r="AE394" s="5"/>
      <c r="AF394" s="5"/>
    </row>
    <row r="395">
      <c r="A395" s="3" t="s">
        <v>434</v>
      </c>
      <c r="B395" s="2">
        <v>14.0</v>
      </c>
      <c r="C395" s="2">
        <v>0.0</v>
      </c>
      <c r="D395" s="2">
        <v>59846.0</v>
      </c>
      <c r="E395" s="2">
        <v>18.0</v>
      </c>
      <c r="F395" s="2">
        <v>0.0</v>
      </c>
      <c r="G395" s="2">
        <v>59719.0</v>
      </c>
      <c r="H395" s="2">
        <v>100.0</v>
      </c>
      <c r="I395" s="4">
        <v>-10.0</v>
      </c>
      <c r="J395" s="2">
        <v>0.0</v>
      </c>
      <c r="K395" s="4">
        <v>29.0</v>
      </c>
      <c r="L395" s="2">
        <v>0.0</v>
      </c>
      <c r="M395" s="2">
        <v>14.0</v>
      </c>
      <c r="N395" s="4">
        <v>0.0</v>
      </c>
      <c r="O395" s="2">
        <v>0.0</v>
      </c>
      <c r="P395" s="2">
        <v>0.0</v>
      </c>
      <c r="Q395" s="2">
        <v>1.0</v>
      </c>
      <c r="R395" s="2">
        <v>19.0</v>
      </c>
      <c r="S395" s="2">
        <v>100.0</v>
      </c>
      <c r="T395" s="2">
        <v>56595.0</v>
      </c>
      <c r="U395" s="2">
        <v>3102.0</v>
      </c>
      <c r="V395" s="2"/>
      <c r="W395" s="2" t="s">
        <v>37</v>
      </c>
      <c r="X395" s="2" t="s">
        <v>37</v>
      </c>
      <c r="Y395" s="6" t="s">
        <v>381</v>
      </c>
      <c r="Z395" s="2" t="s">
        <v>37</v>
      </c>
      <c r="AA395" s="2" t="s">
        <v>37</v>
      </c>
      <c r="AB395" s="2" t="s">
        <v>37</v>
      </c>
      <c r="AC395" s="5"/>
      <c r="AD395" s="5"/>
      <c r="AE395" s="5"/>
      <c r="AF395" s="5"/>
    </row>
    <row r="396">
      <c r="A396" s="3" t="s">
        <v>435</v>
      </c>
      <c r="B396" s="2">
        <v>12.0</v>
      </c>
      <c r="C396" s="2">
        <v>0.0</v>
      </c>
      <c r="D396" s="2">
        <v>59858.0</v>
      </c>
      <c r="E396" s="2">
        <v>22.0</v>
      </c>
      <c r="F396" s="2">
        <v>0.0</v>
      </c>
      <c r="G396" s="2">
        <v>59741.0</v>
      </c>
      <c r="H396" s="2">
        <v>90.0</v>
      </c>
      <c r="I396" s="4">
        <v>-10.0</v>
      </c>
      <c r="J396" s="2">
        <v>0.0</v>
      </c>
      <c r="K396" s="4">
        <v>29.0</v>
      </c>
      <c r="L396" s="2">
        <v>0.0</v>
      </c>
      <c r="M396" s="2">
        <v>12.0</v>
      </c>
      <c r="N396" s="4">
        <v>0.0</v>
      </c>
      <c r="O396" s="2">
        <v>0.0</v>
      </c>
      <c r="P396" s="2">
        <v>0.0</v>
      </c>
      <c r="Q396" s="2">
        <v>1.0</v>
      </c>
      <c r="R396" s="2">
        <v>19.0</v>
      </c>
      <c r="S396" s="2">
        <v>90.0</v>
      </c>
      <c r="T396" s="2">
        <v>56613.0</v>
      </c>
      <c r="U396" s="2">
        <v>3106.0</v>
      </c>
      <c r="V396" s="2"/>
      <c r="W396" s="2" t="s">
        <v>37</v>
      </c>
      <c r="X396" s="2" t="s">
        <v>37</v>
      </c>
      <c r="Y396" s="6" t="s">
        <v>381</v>
      </c>
      <c r="Z396" s="2" t="s">
        <v>37</v>
      </c>
      <c r="AA396" s="2" t="s">
        <v>37</v>
      </c>
      <c r="AB396" s="2" t="s">
        <v>37</v>
      </c>
      <c r="AC396" s="5"/>
      <c r="AD396" s="5"/>
      <c r="AE396" s="5"/>
      <c r="AF396" s="5"/>
    </row>
    <row r="397">
      <c r="A397" s="3" t="s">
        <v>436</v>
      </c>
      <c r="B397" s="2">
        <v>11.0</v>
      </c>
      <c r="C397" s="2">
        <v>0.0</v>
      </c>
      <c r="D397" s="2">
        <v>59869.0</v>
      </c>
      <c r="E397" s="2">
        <v>12.0</v>
      </c>
      <c r="F397" s="2">
        <v>0.0</v>
      </c>
      <c r="G397" s="2">
        <v>59753.0</v>
      </c>
      <c r="H397" s="2">
        <v>87.0</v>
      </c>
      <c r="I397" s="4">
        <v>-8.0</v>
      </c>
      <c r="J397" s="2">
        <v>0.0</v>
      </c>
      <c r="K397" s="4">
        <v>29.0</v>
      </c>
      <c r="L397" s="2">
        <v>0.0</v>
      </c>
      <c r="M397" s="2">
        <v>11.0</v>
      </c>
      <c r="N397" s="4">
        <v>0.0</v>
      </c>
      <c r="O397" s="2">
        <v>0.0</v>
      </c>
      <c r="P397" s="2">
        <v>0.0</v>
      </c>
      <c r="Q397" s="2">
        <v>1.0</v>
      </c>
      <c r="R397" s="2">
        <v>21.0</v>
      </c>
      <c r="S397" s="2">
        <v>87.0</v>
      </c>
      <c r="T397" s="2">
        <v>56623.0</v>
      </c>
      <c r="U397" s="2">
        <v>3108.0</v>
      </c>
      <c r="V397" s="2"/>
      <c r="W397" s="2" t="s">
        <v>37</v>
      </c>
      <c r="X397" s="2" t="s">
        <v>37</v>
      </c>
      <c r="Y397" s="6" t="s">
        <v>381</v>
      </c>
      <c r="Z397" s="2" t="s">
        <v>37</v>
      </c>
      <c r="AA397" s="2" t="s">
        <v>37</v>
      </c>
      <c r="AB397" s="2" t="s">
        <v>37</v>
      </c>
      <c r="AC397" s="5"/>
      <c r="AD397" s="5"/>
      <c r="AE397" s="5"/>
      <c r="AF397" s="5"/>
    </row>
    <row r="398">
      <c r="A398" s="3" t="s">
        <v>437</v>
      </c>
      <c r="B398" s="2">
        <v>10.0</v>
      </c>
      <c r="C398" s="2">
        <v>0.0</v>
      </c>
      <c r="D398" s="2">
        <v>59879.0</v>
      </c>
      <c r="E398" s="2">
        <v>15.0</v>
      </c>
      <c r="F398" s="2">
        <v>0.0</v>
      </c>
      <c r="G398" s="2">
        <v>59768.0</v>
      </c>
      <c r="H398" s="2">
        <v>85.0</v>
      </c>
      <c r="I398" s="4">
        <v>-11.0</v>
      </c>
      <c r="J398" s="2">
        <v>0.0</v>
      </c>
      <c r="K398" s="4">
        <v>29.0</v>
      </c>
      <c r="L398" s="2">
        <v>0.0</v>
      </c>
      <c r="M398" s="2">
        <v>9.0</v>
      </c>
      <c r="N398" s="4">
        <v>1.0</v>
      </c>
      <c r="O398" s="2">
        <v>0.0</v>
      </c>
      <c r="P398" s="2">
        <v>1.0</v>
      </c>
      <c r="Q398" s="2">
        <v>1.0</v>
      </c>
      <c r="R398" s="2">
        <v>18.0</v>
      </c>
      <c r="S398" s="2">
        <v>85.0</v>
      </c>
      <c r="T398" s="2">
        <v>56629.0</v>
      </c>
      <c r="U398" s="2">
        <v>3117.0</v>
      </c>
      <c r="V398" s="2"/>
      <c r="W398" s="2" t="s">
        <v>37</v>
      </c>
      <c r="X398" s="2" t="s">
        <v>37</v>
      </c>
      <c r="Y398" s="6" t="s">
        <v>381</v>
      </c>
      <c r="Z398" s="2" t="s">
        <v>37</v>
      </c>
      <c r="AA398" s="2" t="s">
        <v>37</v>
      </c>
      <c r="AB398" s="2" t="s">
        <v>37</v>
      </c>
      <c r="AC398" s="5"/>
      <c r="AD398" s="5"/>
      <c r="AE398" s="5"/>
      <c r="AF398" s="5"/>
    </row>
    <row r="399">
      <c r="A399" s="3" t="s">
        <v>438</v>
      </c>
      <c r="B399" s="2">
        <v>4.0</v>
      </c>
      <c r="C399" s="2">
        <v>0.0</v>
      </c>
      <c r="D399" s="2">
        <v>59883.0</v>
      </c>
      <c r="E399" s="2">
        <v>7.0</v>
      </c>
      <c r="F399" s="2">
        <v>0.0</v>
      </c>
      <c r="G399" s="2">
        <v>59775.0</v>
      </c>
      <c r="H399" s="2">
        <v>82.0</v>
      </c>
      <c r="I399" s="4">
        <v>-11.0</v>
      </c>
      <c r="J399" s="2">
        <v>0.0</v>
      </c>
      <c r="K399" s="4">
        <v>29.0</v>
      </c>
      <c r="L399" s="2">
        <v>0.0</v>
      </c>
      <c r="M399" s="2">
        <v>3.0</v>
      </c>
      <c r="N399" s="4">
        <v>1.0</v>
      </c>
      <c r="O399" s="2">
        <v>1.0</v>
      </c>
      <c r="P399" s="2">
        <v>0.0</v>
      </c>
      <c r="Q399" s="2">
        <v>1.0</v>
      </c>
      <c r="R399" s="2">
        <v>18.0</v>
      </c>
      <c r="S399" s="2">
        <v>82.0</v>
      </c>
      <c r="T399" s="2">
        <v>56634.0</v>
      </c>
      <c r="U399" s="2">
        <v>3119.0</v>
      </c>
      <c r="V399" s="2"/>
      <c r="W399" s="2" t="s">
        <v>37</v>
      </c>
      <c r="X399" s="2" t="s">
        <v>37</v>
      </c>
      <c r="Y399" s="6" t="s">
        <v>381</v>
      </c>
      <c r="Z399" s="2" t="s">
        <v>37</v>
      </c>
      <c r="AA399" s="2" t="s">
        <v>37</v>
      </c>
      <c r="AB399" s="2" t="s">
        <v>37</v>
      </c>
      <c r="AC399" s="5"/>
      <c r="AD399" s="5"/>
      <c r="AE399" s="5"/>
      <c r="AF399" s="5"/>
    </row>
    <row r="400">
      <c r="A400" s="3" t="s">
        <v>439</v>
      </c>
      <c r="B400" s="2">
        <v>7.0</v>
      </c>
      <c r="C400" s="2">
        <v>0.0</v>
      </c>
      <c r="D400" s="2">
        <v>59890.0</v>
      </c>
      <c r="E400" s="2">
        <v>8.0</v>
      </c>
      <c r="F400" s="2">
        <v>0.0</v>
      </c>
      <c r="G400" s="2">
        <v>59783.0</v>
      </c>
      <c r="H400" s="2">
        <v>82.0</v>
      </c>
      <c r="I400" s="4">
        <v>-12.0</v>
      </c>
      <c r="J400" s="2">
        <v>0.0</v>
      </c>
      <c r="K400" s="4">
        <v>29.0</v>
      </c>
      <c r="L400" s="2">
        <v>0.0</v>
      </c>
      <c r="M400" s="2">
        <v>6.0</v>
      </c>
      <c r="N400" s="4">
        <v>1.0</v>
      </c>
      <c r="O400" s="2">
        <v>0.0</v>
      </c>
      <c r="P400" s="2">
        <v>1.0</v>
      </c>
      <c r="Q400" s="2">
        <v>1.0</v>
      </c>
      <c r="R400" s="2">
        <v>17.0</v>
      </c>
      <c r="S400" s="2">
        <v>82.0</v>
      </c>
      <c r="T400" s="2">
        <v>56639.0</v>
      </c>
      <c r="U400" s="2">
        <v>3122.0</v>
      </c>
      <c r="V400" s="2"/>
      <c r="W400" s="2" t="s">
        <v>37</v>
      </c>
      <c r="X400" s="2" t="s">
        <v>37</v>
      </c>
      <c r="Y400" s="6" t="s">
        <v>381</v>
      </c>
      <c r="Z400" s="2" t="s">
        <v>37</v>
      </c>
      <c r="AA400" s="2" t="s">
        <v>37</v>
      </c>
      <c r="AB400" s="2" t="s">
        <v>37</v>
      </c>
      <c r="AC400" s="5"/>
      <c r="AD400" s="5"/>
      <c r="AE400" s="5"/>
      <c r="AF400" s="5"/>
    </row>
    <row r="401">
      <c r="A401" s="3" t="s">
        <v>440</v>
      </c>
      <c r="B401" s="2">
        <v>10.0</v>
      </c>
      <c r="C401" s="2">
        <v>0.0</v>
      </c>
      <c r="D401" s="2">
        <v>59900.0</v>
      </c>
      <c r="E401" s="2">
        <v>24.0</v>
      </c>
      <c r="F401" s="2">
        <v>0.0</v>
      </c>
      <c r="G401" s="2">
        <v>59807.0</v>
      </c>
      <c r="H401" s="2">
        <v>70.0</v>
      </c>
      <c r="I401" s="4">
        <v>-14.0</v>
      </c>
      <c r="J401" s="2">
        <v>0.0</v>
      </c>
      <c r="K401" s="4">
        <v>29.0</v>
      </c>
      <c r="L401" s="2">
        <v>0.0</v>
      </c>
      <c r="M401" s="2">
        <v>8.0</v>
      </c>
      <c r="N401" s="4">
        <v>2.0</v>
      </c>
      <c r="O401" s="2">
        <v>0.0</v>
      </c>
      <c r="P401" s="2">
        <v>2.0</v>
      </c>
      <c r="Q401" s="2">
        <v>1.0</v>
      </c>
      <c r="R401" s="2">
        <v>15.0</v>
      </c>
      <c r="S401" s="2">
        <v>70.0</v>
      </c>
      <c r="T401" s="2">
        <v>56658.0</v>
      </c>
      <c r="U401" s="2">
        <v>3127.0</v>
      </c>
      <c r="V401" s="2"/>
      <c r="W401" s="2" t="s">
        <v>37</v>
      </c>
      <c r="X401" s="2" t="s">
        <v>37</v>
      </c>
      <c r="Y401" s="6" t="s">
        <v>381</v>
      </c>
      <c r="Z401" s="2" t="s">
        <v>37</v>
      </c>
      <c r="AA401" s="2" t="s">
        <v>37</v>
      </c>
      <c r="AB401" s="2" t="s">
        <v>37</v>
      </c>
      <c r="AC401" s="5"/>
      <c r="AD401" s="5"/>
      <c r="AE401" s="5"/>
      <c r="AF401" s="5"/>
    </row>
    <row r="402">
      <c r="A402" s="3" t="s">
        <v>441</v>
      </c>
      <c r="B402" s="2">
        <v>13.0</v>
      </c>
      <c r="C402" s="2">
        <v>0.0</v>
      </c>
      <c r="D402" s="2">
        <v>59913.0</v>
      </c>
      <c r="E402" s="2">
        <v>18.0</v>
      </c>
      <c r="F402" s="2">
        <v>0.0</v>
      </c>
      <c r="G402" s="2">
        <v>59825.0</v>
      </c>
      <c r="H402" s="2">
        <v>66.0</v>
      </c>
      <c r="I402" s="4">
        <v>-15.0</v>
      </c>
      <c r="J402" s="2">
        <v>0.0</v>
      </c>
      <c r="K402" s="4">
        <v>29.0</v>
      </c>
      <c r="L402" s="2">
        <v>0.0</v>
      </c>
      <c r="M402" s="2">
        <v>13.0</v>
      </c>
      <c r="N402" s="4">
        <v>0.0</v>
      </c>
      <c r="O402" s="2">
        <v>0.0</v>
      </c>
      <c r="P402" s="2">
        <v>0.0</v>
      </c>
      <c r="Q402" s="2">
        <v>1.0</v>
      </c>
      <c r="R402" s="2">
        <v>14.0</v>
      </c>
      <c r="S402" s="2">
        <v>66.0</v>
      </c>
      <c r="T402" s="2">
        <v>56674.0</v>
      </c>
      <c r="U402" s="2">
        <v>3129.0</v>
      </c>
      <c r="V402" s="2"/>
      <c r="W402" s="2" t="s">
        <v>37</v>
      </c>
      <c r="X402" s="2" t="s">
        <v>37</v>
      </c>
      <c r="Y402" s="6" t="s">
        <v>381</v>
      </c>
      <c r="Z402" s="2" t="s">
        <v>37</v>
      </c>
      <c r="AA402" s="2" t="s">
        <v>37</v>
      </c>
      <c r="AB402" s="2" t="s">
        <v>37</v>
      </c>
      <c r="AC402" s="5"/>
      <c r="AD402" s="5"/>
      <c r="AE402" s="5"/>
      <c r="AF402" s="5"/>
    </row>
    <row r="403">
      <c r="A403" s="3" t="s">
        <v>442</v>
      </c>
      <c r="B403" s="2">
        <v>12.0</v>
      </c>
      <c r="C403" s="2">
        <v>0.0</v>
      </c>
      <c r="D403" s="2">
        <v>59925.0</v>
      </c>
      <c r="E403" s="2">
        <v>13.0</v>
      </c>
      <c r="F403" s="2">
        <v>0.0</v>
      </c>
      <c r="G403" s="2">
        <v>59838.0</v>
      </c>
      <c r="H403" s="2">
        <v>65.0</v>
      </c>
      <c r="I403" s="4">
        <v>-15.0</v>
      </c>
      <c r="J403" s="2">
        <v>0.0</v>
      </c>
      <c r="K403" s="4">
        <v>29.0</v>
      </c>
      <c r="L403" s="2">
        <v>0.0</v>
      </c>
      <c r="M403" s="2">
        <v>12.0</v>
      </c>
      <c r="N403" s="4">
        <v>0.0</v>
      </c>
      <c r="O403" s="2">
        <v>0.0</v>
      </c>
      <c r="P403" s="2">
        <v>0.0</v>
      </c>
      <c r="Q403" s="2">
        <v>1.0</v>
      </c>
      <c r="R403" s="2">
        <v>14.0</v>
      </c>
      <c r="S403" s="2">
        <v>65.0</v>
      </c>
      <c r="T403" s="2">
        <v>56687.0</v>
      </c>
      <c r="U403" s="2">
        <v>3129.0</v>
      </c>
      <c r="V403" s="2"/>
      <c r="W403" s="2" t="s">
        <v>37</v>
      </c>
      <c r="X403" s="2" t="s">
        <v>37</v>
      </c>
      <c r="Y403" s="6" t="s">
        <v>381</v>
      </c>
      <c r="Z403" s="2" t="s">
        <v>37</v>
      </c>
      <c r="AA403" s="2" t="s">
        <v>37</v>
      </c>
      <c r="AB403" s="2" t="s">
        <v>37</v>
      </c>
      <c r="AC403" s="5"/>
      <c r="AD403" s="5"/>
      <c r="AE403" s="5"/>
      <c r="AF403" s="5"/>
    </row>
    <row r="404">
      <c r="A404" s="3" t="s">
        <v>443</v>
      </c>
      <c r="B404" s="2">
        <v>11.0</v>
      </c>
      <c r="C404" s="2">
        <v>0.0</v>
      </c>
      <c r="D404" s="2">
        <v>59936.0</v>
      </c>
      <c r="E404" s="2">
        <v>7.0</v>
      </c>
      <c r="F404" s="2">
        <v>0.0</v>
      </c>
      <c r="G404" s="2">
        <v>59845.0</v>
      </c>
      <c r="H404" s="2">
        <v>66.0</v>
      </c>
      <c r="I404" s="4">
        <v>-12.0</v>
      </c>
      <c r="J404" s="2">
        <v>0.0</v>
      </c>
      <c r="K404" s="4">
        <v>29.0</v>
      </c>
      <c r="L404" s="2">
        <v>0.0</v>
      </c>
      <c r="M404" s="2">
        <v>10.0</v>
      </c>
      <c r="N404" s="4">
        <v>1.0</v>
      </c>
      <c r="O404" s="2">
        <v>1.0</v>
      </c>
      <c r="P404" s="2">
        <v>0.0</v>
      </c>
      <c r="Q404" s="2">
        <v>1.0</v>
      </c>
      <c r="R404" s="2">
        <v>17.0</v>
      </c>
      <c r="S404" s="2">
        <v>66.0</v>
      </c>
      <c r="T404" s="2">
        <v>56692.0</v>
      </c>
      <c r="U404" s="2">
        <v>3131.0</v>
      </c>
      <c r="V404" s="2"/>
      <c r="W404" s="2" t="s">
        <v>37</v>
      </c>
      <c r="X404" s="2" t="s">
        <v>37</v>
      </c>
      <c r="Y404" s="6" t="s">
        <v>381</v>
      </c>
      <c r="Z404" s="2" t="s">
        <v>37</v>
      </c>
      <c r="AA404" s="2" t="s">
        <v>37</v>
      </c>
      <c r="AB404" s="2" t="s">
        <v>37</v>
      </c>
      <c r="AC404" s="5"/>
      <c r="AD404" s="5"/>
      <c r="AE404" s="5"/>
      <c r="AF404" s="5"/>
    </row>
    <row r="405">
      <c r="A405" s="3" t="s">
        <v>444</v>
      </c>
      <c r="B405" s="2">
        <v>12.0</v>
      </c>
      <c r="C405" s="2">
        <v>0.0</v>
      </c>
      <c r="D405" s="2">
        <v>59948.0</v>
      </c>
      <c r="E405" s="2">
        <v>7.0</v>
      </c>
      <c r="F405" s="2">
        <v>0.0</v>
      </c>
      <c r="G405" s="2">
        <v>59852.0</v>
      </c>
      <c r="H405" s="2">
        <v>69.0</v>
      </c>
      <c r="I405" s="4">
        <v>-10.0</v>
      </c>
      <c r="J405" s="2">
        <v>0.0</v>
      </c>
      <c r="K405" s="4">
        <v>29.0</v>
      </c>
      <c r="L405" s="2">
        <v>0.0</v>
      </c>
      <c r="M405" s="2">
        <v>12.0</v>
      </c>
      <c r="N405" s="4">
        <v>0.0</v>
      </c>
      <c r="O405" s="2">
        <v>0.0</v>
      </c>
      <c r="P405" s="2">
        <v>0.0</v>
      </c>
      <c r="Q405" s="2">
        <v>1.0</v>
      </c>
      <c r="R405" s="2">
        <v>19.0</v>
      </c>
      <c r="S405" s="2">
        <v>69.0</v>
      </c>
      <c r="T405" s="2">
        <v>56698.0</v>
      </c>
      <c r="U405" s="2">
        <v>3132.0</v>
      </c>
      <c r="V405" s="2"/>
      <c r="W405" s="2" t="s">
        <v>37</v>
      </c>
      <c r="X405" s="2" t="s">
        <v>37</v>
      </c>
      <c r="Y405" s="6" t="s">
        <v>381</v>
      </c>
      <c r="Z405" s="2" t="s">
        <v>37</v>
      </c>
      <c r="AA405" s="2" t="s">
        <v>37</v>
      </c>
      <c r="AB405" s="2" t="s">
        <v>37</v>
      </c>
      <c r="AC405" s="5"/>
      <c r="AD405" s="5"/>
      <c r="AE405" s="5"/>
      <c r="AF405" s="5"/>
    </row>
    <row r="406">
      <c r="A406" s="3" t="s">
        <v>445</v>
      </c>
      <c r="B406" s="2">
        <v>8.0</v>
      </c>
      <c r="C406" s="2">
        <v>0.0</v>
      </c>
      <c r="D406" s="2">
        <v>59956.0</v>
      </c>
      <c r="E406" s="2">
        <v>12.0</v>
      </c>
      <c r="F406" s="2">
        <v>0.0</v>
      </c>
      <c r="G406" s="2">
        <v>59864.0</v>
      </c>
      <c r="H406" s="2">
        <v>66.0</v>
      </c>
      <c r="I406" s="4">
        <v>-11.0</v>
      </c>
      <c r="J406" s="2">
        <v>0.0</v>
      </c>
      <c r="K406" s="4">
        <v>29.0</v>
      </c>
      <c r="L406" s="2">
        <v>0.0</v>
      </c>
      <c r="M406" s="2">
        <v>8.0</v>
      </c>
      <c r="N406" s="4">
        <v>0.0</v>
      </c>
      <c r="O406" s="2">
        <v>0.0</v>
      </c>
      <c r="P406" s="2">
        <v>0.0</v>
      </c>
      <c r="Q406" s="2">
        <v>1.0</v>
      </c>
      <c r="R406" s="2">
        <v>18.0</v>
      </c>
      <c r="S406" s="2">
        <v>66.0</v>
      </c>
      <c r="T406" s="2">
        <v>56708.0</v>
      </c>
      <c r="U406" s="2">
        <v>3134.0</v>
      </c>
      <c r="V406" s="2"/>
      <c r="W406" s="2" t="s">
        <v>37</v>
      </c>
      <c r="X406" s="2" t="s">
        <v>37</v>
      </c>
      <c r="Y406" s="6" t="s">
        <v>381</v>
      </c>
      <c r="Z406" s="2" t="s">
        <v>37</v>
      </c>
      <c r="AA406" s="2" t="s">
        <v>37</v>
      </c>
      <c r="AB406" s="2" t="s">
        <v>37</v>
      </c>
      <c r="AC406" s="5"/>
      <c r="AD406" s="5"/>
      <c r="AE406" s="5"/>
      <c r="AF406" s="5"/>
    </row>
    <row r="407">
      <c r="A407" s="3" t="s">
        <v>446</v>
      </c>
      <c r="B407" s="2">
        <v>23.0</v>
      </c>
      <c r="C407" s="2">
        <v>0.0</v>
      </c>
      <c r="D407" s="2">
        <v>59979.0</v>
      </c>
      <c r="E407" s="2">
        <v>7.0</v>
      </c>
      <c r="F407" s="2">
        <v>0.0</v>
      </c>
      <c r="G407" s="2">
        <v>59871.0</v>
      </c>
      <c r="H407" s="2">
        <v>83.0</v>
      </c>
      <c r="I407" s="4">
        <v>-12.0</v>
      </c>
      <c r="J407" s="2">
        <v>0.0</v>
      </c>
      <c r="K407" s="4">
        <v>29.0</v>
      </c>
      <c r="L407" s="2">
        <v>0.0</v>
      </c>
      <c r="M407" s="2">
        <v>21.0</v>
      </c>
      <c r="N407" s="4">
        <v>2.0</v>
      </c>
      <c r="O407" s="2">
        <v>0.0</v>
      </c>
      <c r="P407" s="2">
        <v>2.0</v>
      </c>
      <c r="Q407" s="2">
        <v>1.0</v>
      </c>
      <c r="R407" s="2">
        <v>17.0</v>
      </c>
      <c r="S407" s="2">
        <v>83.0</v>
      </c>
      <c r="T407" s="2">
        <v>56714.0</v>
      </c>
      <c r="U407" s="2">
        <v>3135.0</v>
      </c>
      <c r="V407" s="2"/>
      <c r="W407" s="2" t="s">
        <v>37</v>
      </c>
      <c r="X407" s="2" t="s">
        <v>37</v>
      </c>
      <c r="Y407" s="6" t="s">
        <v>381</v>
      </c>
      <c r="Z407" s="2" t="s">
        <v>37</v>
      </c>
      <c r="AA407" s="2" t="s">
        <v>37</v>
      </c>
      <c r="AB407" s="2" t="s">
        <v>37</v>
      </c>
      <c r="AC407" s="5"/>
      <c r="AD407" s="5"/>
      <c r="AE407" s="5"/>
      <c r="AF407" s="5"/>
    </row>
    <row r="408">
      <c r="A408" s="3" t="s">
        <v>447</v>
      </c>
      <c r="B408" s="2">
        <v>19.0</v>
      </c>
      <c r="C408" s="2">
        <v>0.0</v>
      </c>
      <c r="D408" s="2">
        <v>59998.0</v>
      </c>
      <c r="E408" s="2">
        <v>8.0</v>
      </c>
      <c r="F408" s="2">
        <v>0.0</v>
      </c>
      <c r="G408" s="2">
        <v>59879.0</v>
      </c>
      <c r="H408" s="2">
        <v>88.0</v>
      </c>
      <c r="I408" s="4">
        <v>-6.0</v>
      </c>
      <c r="J408" s="2">
        <v>0.0</v>
      </c>
      <c r="K408" s="4">
        <v>29.0</v>
      </c>
      <c r="L408" s="2">
        <v>0.0</v>
      </c>
      <c r="M408" s="2">
        <v>18.0</v>
      </c>
      <c r="N408" s="4">
        <v>1.0</v>
      </c>
      <c r="O408" s="2">
        <v>0.0</v>
      </c>
      <c r="P408" s="2">
        <v>1.0</v>
      </c>
      <c r="Q408" s="2">
        <v>1.0</v>
      </c>
      <c r="R408" s="2">
        <v>23.0</v>
      </c>
      <c r="S408" s="2">
        <v>88.0</v>
      </c>
      <c r="T408" s="2">
        <v>56721.0</v>
      </c>
      <c r="U408" s="2">
        <v>3136.0</v>
      </c>
      <c r="V408" s="2"/>
      <c r="W408" s="2" t="s">
        <v>37</v>
      </c>
      <c r="X408" s="2" t="s">
        <v>37</v>
      </c>
      <c r="Y408" s="6" t="s">
        <v>381</v>
      </c>
      <c r="Z408" s="2" t="s">
        <v>37</v>
      </c>
      <c r="AA408" s="2" t="s">
        <v>37</v>
      </c>
      <c r="AB408" s="2" t="s">
        <v>37</v>
      </c>
      <c r="AC408" s="5"/>
      <c r="AD408" s="5"/>
      <c r="AE408" s="5"/>
      <c r="AF408" s="5"/>
    </row>
    <row r="409">
      <c r="A409" s="3" t="s">
        <v>448</v>
      </c>
      <c r="B409" s="2">
        <v>9.0</v>
      </c>
      <c r="C409" s="2">
        <v>0.0</v>
      </c>
      <c r="D409" s="2">
        <v>60007.0</v>
      </c>
      <c r="E409" s="2">
        <v>13.0</v>
      </c>
      <c r="F409" s="2">
        <v>0.0</v>
      </c>
      <c r="G409" s="2">
        <v>59892.0</v>
      </c>
      <c r="H409" s="2">
        <v>91.0</v>
      </c>
      <c r="I409" s="4">
        <v>-13.0</v>
      </c>
      <c r="J409" s="2">
        <v>0.0</v>
      </c>
      <c r="K409" s="4">
        <v>29.0</v>
      </c>
      <c r="L409" s="2">
        <v>0.0</v>
      </c>
      <c r="M409" s="2">
        <v>9.0</v>
      </c>
      <c r="N409" s="4">
        <v>0.0</v>
      </c>
      <c r="O409" s="2">
        <v>0.0</v>
      </c>
      <c r="P409" s="2">
        <v>0.0</v>
      </c>
      <c r="Q409" s="2">
        <v>1.0</v>
      </c>
      <c r="R409" s="2">
        <v>16.0</v>
      </c>
      <c r="S409" s="2">
        <v>91.0</v>
      </c>
      <c r="T409" s="2">
        <v>56731.0</v>
      </c>
      <c r="U409" s="2">
        <v>3139.0</v>
      </c>
      <c r="V409" s="2"/>
      <c r="W409" s="2" t="s">
        <v>37</v>
      </c>
      <c r="X409" s="2" t="s">
        <v>37</v>
      </c>
      <c r="Y409" s="6" t="s">
        <v>381</v>
      </c>
      <c r="Z409" s="2" t="s">
        <v>37</v>
      </c>
      <c r="AA409" s="2" t="s">
        <v>37</v>
      </c>
      <c r="AB409" s="2" t="s">
        <v>37</v>
      </c>
      <c r="AC409" s="5"/>
      <c r="AD409" s="5"/>
      <c r="AE409" s="5"/>
      <c r="AF409" s="5"/>
    </row>
    <row r="410">
      <c r="A410" s="3" t="s">
        <v>449</v>
      </c>
      <c r="B410" s="2">
        <v>13.0</v>
      </c>
      <c r="C410" s="2">
        <v>0.0</v>
      </c>
      <c r="D410" s="2">
        <v>60020.0</v>
      </c>
      <c r="E410" s="2">
        <v>9.0</v>
      </c>
      <c r="F410" s="2">
        <v>0.0</v>
      </c>
      <c r="G410" s="2">
        <v>59901.0</v>
      </c>
      <c r="H410" s="2">
        <v>90.0</v>
      </c>
      <c r="I410" s="4">
        <v>-8.0</v>
      </c>
      <c r="J410" s="2">
        <v>0.0</v>
      </c>
      <c r="K410" s="4">
        <v>29.0</v>
      </c>
      <c r="L410" s="2">
        <v>0.0</v>
      </c>
      <c r="M410" s="2">
        <v>12.0</v>
      </c>
      <c r="N410" s="4">
        <v>1.0</v>
      </c>
      <c r="O410" s="2">
        <v>0.0</v>
      </c>
      <c r="P410" s="2">
        <v>1.0</v>
      </c>
      <c r="Q410" s="2">
        <v>1.0</v>
      </c>
      <c r="R410" s="2">
        <v>21.0</v>
      </c>
      <c r="S410" s="2">
        <v>90.0</v>
      </c>
      <c r="T410" s="2">
        <v>56737.0</v>
      </c>
      <c r="U410" s="2">
        <v>3142.0</v>
      </c>
      <c r="V410" s="2"/>
      <c r="W410" s="2" t="s">
        <v>37</v>
      </c>
      <c r="X410" s="2" t="s">
        <v>37</v>
      </c>
      <c r="Y410" s="6" t="s">
        <v>381</v>
      </c>
      <c r="Z410" s="2" t="s">
        <v>37</v>
      </c>
      <c r="AA410" s="2" t="s">
        <v>37</v>
      </c>
      <c r="AB410" s="2" t="s">
        <v>37</v>
      </c>
      <c r="AC410" s="5"/>
      <c r="AD410" s="5"/>
      <c r="AE410" s="5"/>
      <c r="AF410" s="5"/>
    </row>
    <row r="411">
      <c r="A411" s="3" t="s">
        <v>450</v>
      </c>
      <c r="B411" s="2">
        <v>13.0</v>
      </c>
      <c r="C411" s="2">
        <v>0.0</v>
      </c>
      <c r="D411" s="2">
        <v>60033.0</v>
      </c>
      <c r="E411" s="2">
        <v>15.0</v>
      </c>
      <c r="F411" s="2">
        <v>0.0</v>
      </c>
      <c r="G411" s="2">
        <v>59916.0</v>
      </c>
      <c r="H411" s="2">
        <v>86.0</v>
      </c>
      <c r="I411" s="4">
        <v>-6.0</v>
      </c>
      <c r="J411" s="2">
        <v>0.0</v>
      </c>
      <c r="K411" s="4">
        <v>29.0</v>
      </c>
      <c r="L411" s="2">
        <v>0.0</v>
      </c>
      <c r="M411" s="2">
        <v>13.0</v>
      </c>
      <c r="N411" s="4">
        <v>0.0</v>
      </c>
      <c r="O411" s="2">
        <v>0.0</v>
      </c>
      <c r="P411" s="2">
        <v>0.0</v>
      </c>
      <c r="Q411" s="2">
        <v>1.0</v>
      </c>
      <c r="R411" s="2">
        <v>23.0</v>
      </c>
      <c r="S411" s="2">
        <v>86.0</v>
      </c>
      <c r="T411" s="2">
        <v>56746.0</v>
      </c>
      <c r="U411" s="2">
        <v>3148.0</v>
      </c>
      <c r="V411" s="2"/>
      <c r="W411" s="2" t="s">
        <v>37</v>
      </c>
      <c r="X411" s="2" t="s">
        <v>37</v>
      </c>
      <c r="Y411" s="6" t="s">
        <v>381</v>
      </c>
      <c r="Z411" s="2" t="s">
        <v>37</v>
      </c>
      <c r="AA411" s="2" t="s">
        <v>37</v>
      </c>
      <c r="AB411" s="2" t="s">
        <v>37</v>
      </c>
      <c r="AC411" s="5"/>
      <c r="AD411" s="5"/>
      <c r="AE411" s="5"/>
      <c r="AF411" s="5"/>
    </row>
    <row r="412">
      <c r="A412" s="3" t="s">
        <v>451</v>
      </c>
      <c r="B412" s="2">
        <v>13.0</v>
      </c>
      <c r="C412" s="2">
        <v>0.0</v>
      </c>
      <c r="D412" s="2">
        <v>60046.0</v>
      </c>
      <c r="E412" s="2">
        <v>6.0</v>
      </c>
      <c r="F412" s="2">
        <v>0.0</v>
      </c>
      <c r="G412" s="2">
        <v>59922.0</v>
      </c>
      <c r="H412" s="2">
        <v>96.0</v>
      </c>
      <c r="I412" s="4">
        <v>-9.0</v>
      </c>
      <c r="J412" s="2">
        <v>0.0</v>
      </c>
      <c r="K412" s="4">
        <v>29.0</v>
      </c>
      <c r="L412" s="2">
        <v>0.0</v>
      </c>
      <c r="M412" s="2">
        <v>13.0</v>
      </c>
      <c r="N412" s="4">
        <v>0.0</v>
      </c>
      <c r="O412" s="2">
        <v>0.0</v>
      </c>
      <c r="P412" s="2">
        <v>0.0</v>
      </c>
      <c r="Q412" s="2">
        <v>1.0</v>
      </c>
      <c r="R412" s="2">
        <v>20.0</v>
      </c>
      <c r="S412" s="2">
        <v>96.0</v>
      </c>
      <c r="T412" s="2">
        <v>56750.0</v>
      </c>
      <c r="U412" s="2">
        <v>3150.0</v>
      </c>
      <c r="V412" s="2"/>
      <c r="W412" s="2" t="s">
        <v>37</v>
      </c>
      <c r="X412" s="2" t="s">
        <v>37</v>
      </c>
      <c r="Y412" s="6" t="s">
        <v>381</v>
      </c>
      <c r="Z412" s="2" t="s">
        <v>37</v>
      </c>
      <c r="AA412" s="2" t="s">
        <v>37</v>
      </c>
      <c r="AB412" s="2" t="s">
        <v>37</v>
      </c>
      <c r="AC412" s="5"/>
      <c r="AD412" s="5"/>
      <c r="AE412" s="5"/>
      <c r="AF412" s="5"/>
    </row>
    <row r="413">
      <c r="A413" s="3" t="s">
        <v>452</v>
      </c>
      <c r="B413" s="2">
        <v>6.0</v>
      </c>
      <c r="C413" s="2">
        <v>0.0</v>
      </c>
      <c r="D413" s="2">
        <v>60052.0</v>
      </c>
      <c r="E413" s="2">
        <v>5.0</v>
      </c>
      <c r="F413" s="2">
        <v>0.0</v>
      </c>
      <c r="G413" s="2">
        <v>59927.0</v>
      </c>
      <c r="H413" s="2">
        <v>97.0</v>
      </c>
      <c r="I413" s="4">
        <v>-9.0</v>
      </c>
      <c r="J413" s="2">
        <v>0.0</v>
      </c>
      <c r="K413" s="4">
        <v>29.0</v>
      </c>
      <c r="L413" s="2">
        <v>0.0</v>
      </c>
      <c r="M413" s="2">
        <v>6.0</v>
      </c>
      <c r="N413" s="4">
        <v>0.0</v>
      </c>
      <c r="O413" s="2">
        <v>0.0</v>
      </c>
      <c r="P413" s="2">
        <v>0.0</v>
      </c>
      <c r="Q413" s="2">
        <v>1.0</v>
      </c>
      <c r="R413" s="2">
        <v>20.0</v>
      </c>
      <c r="S413" s="2">
        <v>97.0</v>
      </c>
      <c r="T413" s="2">
        <v>56754.0</v>
      </c>
      <c r="U413" s="2">
        <v>3151.0</v>
      </c>
      <c r="V413" s="2"/>
      <c r="W413" s="2" t="s">
        <v>37</v>
      </c>
      <c r="X413" s="2" t="s">
        <v>37</v>
      </c>
      <c r="Y413" s="6" t="s">
        <v>381</v>
      </c>
      <c r="Z413" s="2" t="s">
        <v>37</v>
      </c>
      <c r="AA413" s="2" t="s">
        <v>37</v>
      </c>
      <c r="AB413" s="2" t="s">
        <v>37</v>
      </c>
      <c r="AC413" s="5"/>
      <c r="AD413" s="5"/>
      <c r="AE413" s="5"/>
      <c r="AF413" s="5"/>
    </row>
    <row r="414">
      <c r="A414" s="3" t="s">
        <v>453</v>
      </c>
      <c r="B414" s="2">
        <v>10.0</v>
      </c>
      <c r="C414" s="2">
        <v>0.0</v>
      </c>
      <c r="D414" s="2">
        <v>60062.0</v>
      </c>
      <c r="E414" s="2">
        <v>6.0</v>
      </c>
      <c r="F414" s="2">
        <v>0.0</v>
      </c>
      <c r="G414" s="2">
        <v>59933.0</v>
      </c>
      <c r="H414" s="2">
        <v>97.0</v>
      </c>
      <c r="I414" s="4">
        <v>-5.0</v>
      </c>
      <c r="J414" s="2">
        <v>0.0</v>
      </c>
      <c r="K414" s="4">
        <v>29.0</v>
      </c>
      <c r="L414" s="2">
        <v>0.0</v>
      </c>
      <c r="M414" s="2">
        <v>10.0</v>
      </c>
      <c r="N414" s="4">
        <v>0.0</v>
      </c>
      <c r="O414" s="2">
        <v>0.0</v>
      </c>
      <c r="P414" s="2">
        <v>0.0</v>
      </c>
      <c r="Q414" s="2">
        <v>1.0</v>
      </c>
      <c r="R414" s="2">
        <v>24.0</v>
      </c>
      <c r="S414" s="2">
        <v>97.0</v>
      </c>
      <c r="T414" s="2">
        <v>56760.0</v>
      </c>
      <c r="U414" s="2">
        <v>3151.0</v>
      </c>
      <c r="V414" s="2"/>
      <c r="W414" s="2" t="s">
        <v>37</v>
      </c>
      <c r="X414" s="2" t="s">
        <v>37</v>
      </c>
      <c r="Y414" s="6" t="s">
        <v>381</v>
      </c>
      <c r="Z414" s="2" t="s">
        <v>37</v>
      </c>
      <c r="AA414" s="2" t="s">
        <v>37</v>
      </c>
      <c r="AB414" s="2" t="s">
        <v>37</v>
      </c>
      <c r="AC414" s="5"/>
      <c r="AD414" s="5"/>
      <c r="AE414" s="5"/>
      <c r="AF414" s="5"/>
    </row>
    <row r="415">
      <c r="A415" s="3" t="s">
        <v>454</v>
      </c>
      <c r="B415" s="2">
        <v>8.0</v>
      </c>
      <c r="C415" s="2">
        <v>0.0</v>
      </c>
      <c r="D415" s="2">
        <v>60070.0</v>
      </c>
      <c r="E415" s="2">
        <v>28.0</v>
      </c>
      <c r="F415" s="2">
        <v>0.0</v>
      </c>
      <c r="G415" s="2">
        <v>59961.0</v>
      </c>
      <c r="H415" s="2">
        <v>81.0</v>
      </c>
      <c r="I415" s="4">
        <v>-9.0</v>
      </c>
      <c r="J415" s="2">
        <v>0.0</v>
      </c>
      <c r="K415" s="4">
        <v>29.0</v>
      </c>
      <c r="L415" s="2">
        <v>0.0</v>
      </c>
      <c r="M415" s="2">
        <v>7.0</v>
      </c>
      <c r="N415" s="4">
        <v>1.0</v>
      </c>
      <c r="O415" s="2">
        <v>0.0</v>
      </c>
      <c r="P415" s="2">
        <v>1.0</v>
      </c>
      <c r="Q415" s="2">
        <v>1.0</v>
      </c>
      <c r="R415" s="2">
        <v>20.0</v>
      </c>
      <c r="S415" s="2">
        <v>81.0</v>
      </c>
      <c r="T415" s="2">
        <v>56785.0</v>
      </c>
      <c r="U415" s="2">
        <v>3154.0</v>
      </c>
      <c r="V415" s="2"/>
      <c r="W415" s="2" t="s">
        <v>37</v>
      </c>
      <c r="X415" s="2" t="s">
        <v>37</v>
      </c>
      <c r="Y415" s="6" t="s">
        <v>381</v>
      </c>
      <c r="Z415" s="2" t="s">
        <v>37</v>
      </c>
      <c r="AA415" s="2" t="s">
        <v>37</v>
      </c>
      <c r="AB415" s="2" t="s">
        <v>37</v>
      </c>
      <c r="AC415" s="5"/>
      <c r="AD415" s="5"/>
      <c r="AE415" s="5"/>
      <c r="AF415" s="5"/>
    </row>
    <row r="416">
      <c r="A416" s="3" t="s">
        <v>455</v>
      </c>
      <c r="B416" s="2">
        <v>10.0</v>
      </c>
      <c r="C416" s="2">
        <v>0.0</v>
      </c>
      <c r="D416" s="2">
        <v>60080.0</v>
      </c>
      <c r="E416" s="2">
        <v>11.0</v>
      </c>
      <c r="F416" s="2">
        <v>0.0</v>
      </c>
      <c r="G416" s="2">
        <v>59972.0</v>
      </c>
      <c r="H416" s="2">
        <v>80.0</v>
      </c>
      <c r="I416" s="4">
        <v>-9.0</v>
      </c>
      <c r="J416" s="2">
        <v>0.0</v>
      </c>
      <c r="K416" s="4">
        <v>29.0</v>
      </c>
      <c r="L416" s="2">
        <v>0.0</v>
      </c>
      <c r="M416" s="2">
        <v>9.0</v>
      </c>
      <c r="N416" s="4">
        <v>1.0</v>
      </c>
      <c r="O416" s="2">
        <v>0.0</v>
      </c>
      <c r="P416" s="2">
        <v>1.0</v>
      </c>
      <c r="Q416" s="2">
        <v>1.0</v>
      </c>
      <c r="R416" s="2">
        <v>20.0</v>
      </c>
      <c r="S416" s="2">
        <v>80.0</v>
      </c>
      <c r="T416" s="2">
        <v>56793.0</v>
      </c>
      <c r="U416" s="2">
        <v>3157.0</v>
      </c>
      <c r="V416" s="2"/>
      <c r="W416" s="2" t="s">
        <v>37</v>
      </c>
      <c r="X416" s="2" t="s">
        <v>37</v>
      </c>
      <c r="Y416" s="6" t="s">
        <v>381</v>
      </c>
      <c r="Z416" s="2" t="s">
        <v>37</v>
      </c>
      <c r="AA416" s="2" t="s">
        <v>37</v>
      </c>
      <c r="AB416" s="2" t="s">
        <v>37</v>
      </c>
      <c r="AC416" s="5"/>
      <c r="AD416" s="5"/>
      <c r="AE416" s="5"/>
      <c r="AF416" s="5"/>
    </row>
    <row r="417">
      <c r="A417" s="3" t="s">
        <v>456</v>
      </c>
      <c r="B417" s="2">
        <v>8.0</v>
      </c>
      <c r="C417" s="2">
        <v>0.0</v>
      </c>
      <c r="D417" s="2">
        <v>60088.0</v>
      </c>
      <c r="E417" s="2">
        <v>11.0</v>
      </c>
      <c r="F417" s="2">
        <v>0.0</v>
      </c>
      <c r="G417" s="2">
        <v>59983.0</v>
      </c>
      <c r="H417" s="2">
        <v>80.0</v>
      </c>
      <c r="I417" s="4">
        <v>-13.0</v>
      </c>
      <c r="J417" s="2">
        <v>1.0</v>
      </c>
      <c r="K417" s="4">
        <v>30.0</v>
      </c>
      <c r="L417" s="2">
        <v>0.0</v>
      </c>
      <c r="M417" s="2">
        <v>8.0</v>
      </c>
      <c r="N417" s="4">
        <v>0.0</v>
      </c>
      <c r="O417" s="2">
        <v>0.0</v>
      </c>
      <c r="P417" s="2">
        <v>0.0</v>
      </c>
      <c r="Q417" s="2">
        <v>0.0</v>
      </c>
      <c r="R417" s="2">
        <v>17.0</v>
      </c>
      <c r="S417" s="2">
        <v>80.0</v>
      </c>
      <c r="T417" s="2">
        <v>56804.0</v>
      </c>
      <c r="U417" s="2">
        <v>3157.0</v>
      </c>
      <c r="V417" s="2"/>
      <c r="W417" s="2" t="s">
        <v>37</v>
      </c>
      <c r="X417" s="2" t="s">
        <v>37</v>
      </c>
      <c r="Y417" s="6" t="s">
        <v>381</v>
      </c>
      <c r="Z417" s="2" t="s">
        <v>37</v>
      </c>
      <c r="AA417" s="2" t="s">
        <v>37</v>
      </c>
      <c r="AB417" s="2" t="s">
        <v>37</v>
      </c>
      <c r="AC417" s="5"/>
      <c r="AD417" s="5"/>
      <c r="AE417" s="5"/>
      <c r="AF417" s="5"/>
    </row>
    <row r="418">
      <c r="A418" s="3" t="s">
        <v>457</v>
      </c>
      <c r="B418" s="2">
        <v>17.0</v>
      </c>
      <c r="C418" s="2">
        <v>0.0</v>
      </c>
      <c r="D418" s="2">
        <v>60105.0</v>
      </c>
      <c r="E418" s="2">
        <v>7.0</v>
      </c>
      <c r="F418" s="2">
        <v>0.0</v>
      </c>
      <c r="G418" s="2">
        <v>59990.0</v>
      </c>
      <c r="H418" s="2">
        <v>90.0</v>
      </c>
      <c r="I418" s="4">
        <v>-13.0</v>
      </c>
      <c r="J418" s="2">
        <v>0.0</v>
      </c>
      <c r="K418" s="4">
        <v>30.0</v>
      </c>
      <c r="L418" s="2">
        <v>0.0</v>
      </c>
      <c r="M418" s="2">
        <v>17.0</v>
      </c>
      <c r="N418" s="4">
        <v>0.0</v>
      </c>
      <c r="O418" s="2">
        <v>0.0</v>
      </c>
      <c r="P418" s="2">
        <v>0.0</v>
      </c>
      <c r="Q418" s="2">
        <v>0.0</v>
      </c>
      <c r="R418" s="2">
        <v>17.0</v>
      </c>
      <c r="S418" s="2">
        <v>90.0</v>
      </c>
      <c r="T418" s="2">
        <v>56807.0</v>
      </c>
      <c r="U418" s="2">
        <v>3161.0</v>
      </c>
      <c r="V418" s="2"/>
      <c r="W418" s="2" t="s">
        <v>37</v>
      </c>
      <c r="X418" s="2" t="s">
        <v>37</v>
      </c>
      <c r="Y418" s="6" t="s">
        <v>381</v>
      </c>
      <c r="Z418" s="2" t="s">
        <v>37</v>
      </c>
      <c r="AA418" s="2" t="s">
        <v>37</v>
      </c>
      <c r="AB418" s="2" t="s">
        <v>37</v>
      </c>
      <c r="AC418" s="5"/>
      <c r="AD418" s="5"/>
      <c r="AE418" s="5"/>
      <c r="AF418" s="5"/>
    </row>
    <row r="419">
      <c r="A419" s="3" t="s">
        <v>458</v>
      </c>
      <c r="B419" s="2">
        <v>12.0</v>
      </c>
      <c r="C419" s="2">
        <v>0.0</v>
      </c>
      <c r="D419" s="2">
        <v>60117.0</v>
      </c>
      <c r="E419" s="2">
        <v>6.0</v>
      </c>
      <c r="F419" s="2">
        <v>0.0</v>
      </c>
      <c r="G419" s="2">
        <v>59996.0</v>
      </c>
      <c r="H419" s="2">
        <v>93.0</v>
      </c>
      <c r="I419" s="4">
        <v>-10.0</v>
      </c>
      <c r="J419" s="2">
        <v>0.0</v>
      </c>
      <c r="K419" s="4">
        <v>30.0</v>
      </c>
      <c r="L419" s="2">
        <v>0.0</v>
      </c>
      <c r="M419" s="2">
        <v>12.0</v>
      </c>
      <c r="N419" s="4">
        <v>0.0</v>
      </c>
      <c r="O419" s="2">
        <v>0.0</v>
      </c>
      <c r="P419" s="2">
        <v>0.0</v>
      </c>
      <c r="Q419" s="2">
        <v>0.0</v>
      </c>
      <c r="R419" s="2">
        <v>20.0</v>
      </c>
      <c r="S419" s="2">
        <v>93.0</v>
      </c>
      <c r="T419" s="2">
        <v>56812.0</v>
      </c>
      <c r="U419" s="2">
        <v>3162.0</v>
      </c>
      <c r="V419" s="2"/>
      <c r="W419" s="2" t="s">
        <v>37</v>
      </c>
      <c r="X419" s="2" t="s">
        <v>37</v>
      </c>
      <c r="Y419" s="6" t="s">
        <v>381</v>
      </c>
      <c r="Z419" s="2" t="s">
        <v>37</v>
      </c>
      <c r="AA419" s="2" t="s">
        <v>37</v>
      </c>
      <c r="AB419" s="2" t="s">
        <v>37</v>
      </c>
      <c r="AC419" s="5"/>
      <c r="AD419" s="5"/>
      <c r="AE419" s="5"/>
      <c r="AF419" s="5"/>
    </row>
    <row r="420">
      <c r="A420" s="3" t="s">
        <v>459</v>
      </c>
      <c r="B420" s="2">
        <v>11.0</v>
      </c>
      <c r="C420" s="2">
        <v>0.0</v>
      </c>
      <c r="D420" s="2">
        <v>60128.0</v>
      </c>
      <c r="E420" s="2">
        <v>10.0</v>
      </c>
      <c r="F420" s="2">
        <v>0.0</v>
      </c>
      <c r="G420" s="2">
        <v>60006.0</v>
      </c>
      <c r="H420" s="2">
        <v>93.0</v>
      </c>
      <c r="I420" s="4">
        <v>-9.0</v>
      </c>
      <c r="J420" s="2">
        <v>0.0</v>
      </c>
      <c r="K420" s="4">
        <v>30.0</v>
      </c>
      <c r="L420" s="2">
        <v>0.0</v>
      </c>
      <c r="M420" s="2">
        <v>11.0</v>
      </c>
      <c r="N420" s="4">
        <v>0.0</v>
      </c>
      <c r="O420" s="2">
        <v>0.0</v>
      </c>
      <c r="P420" s="2">
        <v>0.0</v>
      </c>
      <c r="Q420" s="2">
        <v>0.0</v>
      </c>
      <c r="R420" s="2">
        <v>21.0</v>
      </c>
      <c r="S420" s="2">
        <v>93.0</v>
      </c>
      <c r="T420" s="2">
        <v>56822.0</v>
      </c>
      <c r="U420" s="2">
        <v>3162.0</v>
      </c>
      <c r="V420" s="2"/>
      <c r="W420" s="2" t="s">
        <v>37</v>
      </c>
      <c r="X420" s="2" t="s">
        <v>37</v>
      </c>
      <c r="Y420" s="6" t="s">
        <v>381</v>
      </c>
      <c r="Z420" s="2" t="s">
        <v>37</v>
      </c>
      <c r="AA420" s="2" t="s">
        <v>37</v>
      </c>
      <c r="AB420" s="2" t="s">
        <v>37</v>
      </c>
      <c r="AC420" s="5"/>
      <c r="AD420" s="5"/>
      <c r="AE420" s="5"/>
      <c r="AF420" s="5"/>
    </row>
    <row r="421">
      <c r="A421" s="3" t="s">
        <v>460</v>
      </c>
      <c r="B421" s="2">
        <v>9.0</v>
      </c>
      <c r="C421" s="2">
        <v>0.0</v>
      </c>
      <c r="D421" s="2">
        <v>60137.0</v>
      </c>
      <c r="E421" s="2">
        <v>17.0</v>
      </c>
      <c r="F421" s="2">
        <v>0.0</v>
      </c>
      <c r="G421" s="2">
        <v>60023.0</v>
      </c>
      <c r="H421" s="2">
        <v>87.0</v>
      </c>
      <c r="I421" s="4">
        <v>-11.0</v>
      </c>
      <c r="J421" s="2">
        <v>0.0</v>
      </c>
      <c r="K421" s="4">
        <v>30.0</v>
      </c>
      <c r="L421" s="2">
        <v>0.0</v>
      </c>
      <c r="M421" s="2">
        <v>9.0</v>
      </c>
      <c r="N421" s="4">
        <v>0.0</v>
      </c>
      <c r="O421" s="2">
        <v>0.0</v>
      </c>
      <c r="P421" s="2">
        <v>0.0</v>
      </c>
      <c r="Q421" s="2">
        <v>0.0</v>
      </c>
      <c r="R421" s="2">
        <v>19.0</v>
      </c>
      <c r="S421" s="2">
        <v>87.0</v>
      </c>
      <c r="T421" s="2">
        <v>56835.0</v>
      </c>
      <c r="U421" s="2">
        <v>3166.0</v>
      </c>
      <c r="V421" s="2"/>
      <c r="W421" s="2" t="s">
        <v>37</v>
      </c>
      <c r="X421" s="2" t="s">
        <v>37</v>
      </c>
      <c r="Y421" s="6" t="s">
        <v>381</v>
      </c>
      <c r="Z421" s="2" t="s">
        <v>37</v>
      </c>
      <c r="AA421" s="2" t="s">
        <v>37</v>
      </c>
      <c r="AB421" s="2" t="s">
        <v>37</v>
      </c>
      <c r="AC421" s="5"/>
      <c r="AD421" s="5"/>
      <c r="AE421" s="5"/>
      <c r="AF421" s="5"/>
    </row>
    <row r="422">
      <c r="A422" s="3" t="s">
        <v>461</v>
      </c>
      <c r="B422" s="2">
        <v>15.0</v>
      </c>
      <c r="C422" s="2">
        <v>0.0</v>
      </c>
      <c r="D422" s="2">
        <v>60152.0</v>
      </c>
      <c r="E422" s="2">
        <v>13.0</v>
      </c>
      <c r="F422" s="2">
        <v>0.0</v>
      </c>
      <c r="G422" s="2">
        <v>60036.0</v>
      </c>
      <c r="H422" s="2">
        <v>94.0</v>
      </c>
      <c r="I422" s="4">
        <v>-16.0</v>
      </c>
      <c r="J422" s="2">
        <v>0.0</v>
      </c>
      <c r="K422" s="4">
        <v>30.0</v>
      </c>
      <c r="L422" s="2">
        <v>0.0</v>
      </c>
      <c r="M422" s="2">
        <v>15.0</v>
      </c>
      <c r="N422" s="4">
        <v>0.0</v>
      </c>
      <c r="O422" s="2">
        <v>0.0</v>
      </c>
      <c r="P422" s="2">
        <v>0.0</v>
      </c>
      <c r="Q422" s="2">
        <v>0.0</v>
      </c>
      <c r="R422" s="2">
        <v>14.0</v>
      </c>
      <c r="S422" s="2">
        <v>94.0</v>
      </c>
      <c r="T422" s="2">
        <v>56842.0</v>
      </c>
      <c r="U422" s="2">
        <v>3172.0</v>
      </c>
      <c r="V422" s="2"/>
      <c r="W422" s="2" t="s">
        <v>37</v>
      </c>
      <c r="X422" s="2" t="s">
        <v>37</v>
      </c>
      <c r="Y422" s="6" t="s">
        <v>381</v>
      </c>
      <c r="Z422" s="2" t="s">
        <v>37</v>
      </c>
      <c r="AA422" s="2" t="s">
        <v>37</v>
      </c>
      <c r="AB422" s="2" t="s">
        <v>37</v>
      </c>
      <c r="AC422" s="5"/>
      <c r="AD422" s="5"/>
      <c r="AE422" s="5"/>
      <c r="AF422" s="5"/>
    </row>
    <row r="423">
      <c r="A423" s="3" t="s">
        <v>462</v>
      </c>
      <c r="B423" s="2">
        <v>15.0</v>
      </c>
      <c r="C423" s="2">
        <v>0.0</v>
      </c>
      <c r="D423" s="2">
        <v>60167.0</v>
      </c>
      <c r="E423" s="2">
        <v>5.0</v>
      </c>
      <c r="F423" s="2">
        <v>0.0</v>
      </c>
      <c r="G423" s="2">
        <v>60041.0</v>
      </c>
      <c r="H423" s="2">
        <v>103.0</v>
      </c>
      <c r="I423" s="4">
        <v>-15.0</v>
      </c>
      <c r="J423" s="2">
        <v>0.0</v>
      </c>
      <c r="K423" s="4">
        <v>30.0</v>
      </c>
      <c r="L423" s="2">
        <v>0.0</v>
      </c>
      <c r="M423" s="2">
        <v>15.0</v>
      </c>
      <c r="N423" s="4">
        <v>0.0</v>
      </c>
      <c r="O423" s="2">
        <v>0.0</v>
      </c>
      <c r="P423" s="2">
        <v>0.0</v>
      </c>
      <c r="Q423" s="2">
        <v>0.0</v>
      </c>
      <c r="R423" s="2">
        <v>15.0</v>
      </c>
      <c r="S423" s="2">
        <v>103.0</v>
      </c>
      <c r="T423" s="2">
        <v>56846.0</v>
      </c>
      <c r="U423" s="2">
        <v>3173.0</v>
      </c>
      <c r="V423" s="2"/>
      <c r="W423" s="2" t="s">
        <v>37</v>
      </c>
      <c r="X423" s="2" t="s">
        <v>37</v>
      </c>
      <c r="Y423" s="6" t="s">
        <v>381</v>
      </c>
      <c r="Z423" s="2" t="s">
        <v>37</v>
      </c>
      <c r="AA423" s="2" t="s">
        <v>37</v>
      </c>
      <c r="AB423" s="2" t="s">
        <v>37</v>
      </c>
      <c r="AC423" s="5"/>
      <c r="AD423" s="5"/>
      <c r="AE423" s="5"/>
      <c r="AF423" s="5"/>
    </row>
    <row r="424">
      <c r="A424" s="3" t="s">
        <v>463</v>
      </c>
      <c r="B424" s="2">
        <v>17.0</v>
      </c>
      <c r="C424" s="2">
        <v>0.0</v>
      </c>
      <c r="D424" s="2">
        <v>60184.0</v>
      </c>
      <c r="E424" s="2">
        <v>3.0</v>
      </c>
      <c r="F424" s="2">
        <v>0.0</v>
      </c>
      <c r="G424" s="2">
        <v>60044.0</v>
      </c>
      <c r="H424" s="2">
        <v>115.0</v>
      </c>
      <c r="I424" s="4">
        <v>-13.0</v>
      </c>
      <c r="J424" s="2">
        <v>0.0</v>
      </c>
      <c r="K424" s="4">
        <v>30.0</v>
      </c>
      <c r="L424" s="2">
        <v>0.0</v>
      </c>
      <c r="M424" s="2">
        <v>17.0</v>
      </c>
      <c r="N424" s="4">
        <v>0.0</v>
      </c>
      <c r="O424" s="2">
        <v>0.0</v>
      </c>
      <c r="P424" s="2">
        <v>0.0</v>
      </c>
      <c r="Q424" s="2">
        <v>0.0</v>
      </c>
      <c r="R424" s="2">
        <v>17.0</v>
      </c>
      <c r="S424" s="2">
        <v>115.0</v>
      </c>
      <c r="T424" s="2">
        <v>56849.0</v>
      </c>
      <c r="U424" s="2">
        <v>3173.0</v>
      </c>
      <c r="V424" s="2"/>
      <c r="W424" s="2" t="s">
        <v>37</v>
      </c>
      <c r="X424" s="2" t="s">
        <v>37</v>
      </c>
      <c r="Y424" s="6" t="s">
        <v>381</v>
      </c>
      <c r="Z424" s="2" t="s">
        <v>37</v>
      </c>
      <c r="AA424" s="2" t="s">
        <v>37</v>
      </c>
      <c r="AB424" s="2" t="s">
        <v>37</v>
      </c>
      <c r="AC424" s="5"/>
      <c r="AD424" s="5"/>
      <c r="AE424" s="5"/>
      <c r="AF424" s="5"/>
    </row>
    <row r="425">
      <c r="A425" s="3" t="s">
        <v>464</v>
      </c>
      <c r="B425" s="2">
        <v>12.0</v>
      </c>
      <c r="C425" s="2">
        <v>0.0</v>
      </c>
      <c r="D425" s="2">
        <v>60196.0</v>
      </c>
      <c r="E425" s="2">
        <v>16.0</v>
      </c>
      <c r="F425" s="2">
        <v>0.0</v>
      </c>
      <c r="G425" s="2">
        <v>60060.0</v>
      </c>
      <c r="H425" s="2">
        <v>110.0</v>
      </c>
      <c r="I425" s="4">
        <v>-12.0</v>
      </c>
      <c r="J425" s="2">
        <v>0.0</v>
      </c>
      <c r="K425" s="4">
        <v>30.0</v>
      </c>
      <c r="L425" s="2">
        <v>0.0</v>
      </c>
      <c r="M425" s="2">
        <v>12.0</v>
      </c>
      <c r="N425" s="4">
        <v>0.0</v>
      </c>
      <c r="O425" s="2">
        <v>0.0</v>
      </c>
      <c r="P425" s="2">
        <v>0.0</v>
      </c>
      <c r="Q425" s="2">
        <v>0.0</v>
      </c>
      <c r="R425" s="2">
        <v>18.0</v>
      </c>
      <c r="S425" s="2">
        <v>110.0</v>
      </c>
      <c r="T425" s="2">
        <v>56864.0</v>
      </c>
      <c r="U425" s="2">
        <v>3174.0</v>
      </c>
      <c r="V425" s="2"/>
      <c r="W425" s="2" t="s">
        <v>37</v>
      </c>
      <c r="X425" s="2" t="s">
        <v>37</v>
      </c>
      <c r="Y425" s="6" t="s">
        <v>381</v>
      </c>
      <c r="Z425" s="2" t="s">
        <v>37</v>
      </c>
      <c r="AA425" s="2" t="s">
        <v>37</v>
      </c>
      <c r="AB425" s="2" t="s">
        <v>37</v>
      </c>
      <c r="AC425" s="5"/>
      <c r="AD425" s="5"/>
      <c r="AE425" s="5"/>
      <c r="AF425" s="5"/>
    </row>
    <row r="426">
      <c r="A426" s="3" t="s">
        <v>465</v>
      </c>
      <c r="B426" s="2">
        <v>12.0</v>
      </c>
      <c r="C426" s="2">
        <v>0.0</v>
      </c>
      <c r="D426" s="2">
        <v>60208.0</v>
      </c>
      <c r="E426" s="2">
        <v>13.0</v>
      </c>
      <c r="F426" s="2">
        <v>0.0</v>
      </c>
      <c r="G426" s="2">
        <v>60073.0</v>
      </c>
      <c r="H426" s="2">
        <v>106.0</v>
      </c>
      <c r="I426" s="4">
        <v>-9.0</v>
      </c>
      <c r="J426" s="2">
        <v>0.0</v>
      </c>
      <c r="K426" s="4">
        <v>30.0</v>
      </c>
      <c r="L426" s="2">
        <v>0.0</v>
      </c>
      <c r="M426" s="2">
        <v>12.0</v>
      </c>
      <c r="N426" s="4">
        <v>0.0</v>
      </c>
      <c r="O426" s="2">
        <v>0.0</v>
      </c>
      <c r="P426" s="2">
        <v>0.0</v>
      </c>
      <c r="Q426" s="2">
        <v>0.0</v>
      </c>
      <c r="R426" s="2">
        <v>21.0</v>
      </c>
      <c r="S426" s="2">
        <v>106.0</v>
      </c>
      <c r="T426" s="2">
        <v>56876.0</v>
      </c>
      <c r="U426" s="2">
        <v>3175.0</v>
      </c>
      <c r="V426" s="2"/>
      <c r="W426" s="2" t="s">
        <v>37</v>
      </c>
      <c r="X426" s="2" t="s">
        <v>37</v>
      </c>
      <c r="Y426" s="6" t="s">
        <v>381</v>
      </c>
      <c r="Z426" s="2" t="s">
        <v>37</v>
      </c>
      <c r="AA426" s="2" t="s">
        <v>37</v>
      </c>
      <c r="AB426" s="2" t="s">
        <v>37</v>
      </c>
      <c r="AC426" s="5"/>
      <c r="AD426" s="5"/>
      <c r="AE426" s="5"/>
      <c r="AF426" s="5"/>
    </row>
    <row r="427">
      <c r="A427" s="3" t="s">
        <v>466</v>
      </c>
      <c r="B427" s="2">
        <v>13.0</v>
      </c>
      <c r="C427" s="2">
        <v>0.0</v>
      </c>
      <c r="D427" s="2">
        <v>60221.0</v>
      </c>
      <c r="E427" s="2">
        <v>12.0</v>
      </c>
      <c r="F427" s="2">
        <v>0.0</v>
      </c>
      <c r="G427" s="2">
        <v>60085.0</v>
      </c>
      <c r="H427" s="2">
        <v>103.0</v>
      </c>
      <c r="I427" s="4">
        <v>-5.0</v>
      </c>
      <c r="J427" s="2">
        <v>0.0</v>
      </c>
      <c r="K427" s="4">
        <v>30.0</v>
      </c>
      <c r="L427" s="2">
        <v>0.0</v>
      </c>
      <c r="M427" s="2">
        <v>13.0</v>
      </c>
      <c r="N427" s="4">
        <v>0.0</v>
      </c>
      <c r="O427" s="2">
        <v>0.0</v>
      </c>
      <c r="P427" s="2">
        <v>0.0</v>
      </c>
      <c r="Q427" s="2">
        <v>0.0</v>
      </c>
      <c r="R427" s="2">
        <v>25.0</v>
      </c>
      <c r="S427" s="2">
        <v>103.0</v>
      </c>
      <c r="T427" s="2">
        <v>56885.0</v>
      </c>
      <c r="U427" s="2">
        <v>3178.0</v>
      </c>
      <c r="V427" s="2"/>
      <c r="W427" s="2" t="s">
        <v>37</v>
      </c>
      <c r="X427" s="2" t="s">
        <v>37</v>
      </c>
      <c r="Y427" s="6" t="s">
        <v>381</v>
      </c>
      <c r="Z427" s="2" t="s">
        <v>37</v>
      </c>
      <c r="AA427" s="2" t="s">
        <v>37</v>
      </c>
      <c r="AB427" s="2" t="s">
        <v>37</v>
      </c>
      <c r="AC427" s="5"/>
      <c r="AD427" s="5"/>
      <c r="AE427" s="5"/>
      <c r="AF427" s="5"/>
    </row>
    <row r="428">
      <c r="A428" s="3" t="s">
        <v>467</v>
      </c>
      <c r="B428" s="2">
        <v>15.0</v>
      </c>
      <c r="C428" s="2">
        <v>0.0</v>
      </c>
      <c r="D428" s="2">
        <v>60236.0</v>
      </c>
      <c r="E428" s="2">
        <v>15.0</v>
      </c>
      <c r="F428" s="2">
        <v>0.0</v>
      </c>
      <c r="G428" s="2">
        <v>60100.0</v>
      </c>
      <c r="H428" s="2">
        <v>103.0</v>
      </c>
      <c r="I428" s="4">
        <v>-5.0</v>
      </c>
      <c r="J428" s="2">
        <v>0.0</v>
      </c>
      <c r="K428" s="4">
        <v>30.0</v>
      </c>
      <c r="L428" s="2">
        <v>0.0</v>
      </c>
      <c r="M428" s="2">
        <v>15.0</v>
      </c>
      <c r="N428" s="4">
        <v>0.0</v>
      </c>
      <c r="O428" s="2">
        <v>0.0</v>
      </c>
      <c r="P428" s="2">
        <v>0.0</v>
      </c>
      <c r="Q428" s="2">
        <v>0.0</v>
      </c>
      <c r="R428" s="2">
        <v>25.0</v>
      </c>
      <c r="S428" s="2">
        <v>103.0</v>
      </c>
      <c r="T428" s="2">
        <v>56899.0</v>
      </c>
      <c r="U428" s="2">
        <v>3179.0</v>
      </c>
      <c r="V428" s="2"/>
      <c r="W428" s="2" t="s">
        <v>37</v>
      </c>
      <c r="X428" s="2" t="s">
        <v>37</v>
      </c>
      <c r="Y428" s="6" t="s">
        <v>381</v>
      </c>
      <c r="Z428" s="2" t="s">
        <v>37</v>
      </c>
      <c r="AA428" s="2" t="s">
        <v>37</v>
      </c>
      <c r="AB428" s="2" t="s">
        <v>37</v>
      </c>
      <c r="AC428" s="5"/>
      <c r="AD428" s="5"/>
      <c r="AE428" s="5"/>
      <c r="AF428" s="5"/>
    </row>
    <row r="429">
      <c r="A429" s="3" t="s">
        <v>468</v>
      </c>
      <c r="B429" s="2">
        <v>17.0</v>
      </c>
      <c r="C429" s="2">
        <v>0.0</v>
      </c>
      <c r="D429" s="2">
        <v>60253.0</v>
      </c>
      <c r="E429" s="2">
        <v>8.0</v>
      </c>
      <c r="F429" s="2">
        <v>0.0</v>
      </c>
      <c r="G429" s="2">
        <v>60108.0</v>
      </c>
      <c r="H429" s="2">
        <v>112.0</v>
      </c>
      <c r="I429" s="4">
        <v>-5.0</v>
      </c>
      <c r="J429" s="2">
        <v>0.0</v>
      </c>
      <c r="K429" s="4">
        <v>30.0</v>
      </c>
      <c r="L429" s="2">
        <v>0.0</v>
      </c>
      <c r="M429" s="2">
        <v>17.0</v>
      </c>
      <c r="N429" s="4">
        <v>0.0</v>
      </c>
      <c r="O429" s="2">
        <v>0.0</v>
      </c>
      <c r="P429" s="2">
        <v>0.0</v>
      </c>
      <c r="Q429" s="2">
        <v>0.0</v>
      </c>
      <c r="R429" s="2">
        <v>25.0</v>
      </c>
      <c r="S429" s="2">
        <v>112.0</v>
      </c>
      <c r="T429" s="2">
        <v>56904.0</v>
      </c>
      <c r="U429" s="2">
        <v>3182.0</v>
      </c>
      <c r="V429" s="2"/>
      <c r="W429" s="2" t="s">
        <v>37</v>
      </c>
      <c r="X429" s="2" t="s">
        <v>37</v>
      </c>
      <c r="Y429" s="6" t="s">
        <v>381</v>
      </c>
      <c r="Z429" s="2" t="s">
        <v>37</v>
      </c>
      <c r="AA429" s="2" t="s">
        <v>37</v>
      </c>
      <c r="AB429" s="2" t="s">
        <v>37</v>
      </c>
      <c r="AC429" s="5"/>
      <c r="AD429" s="5"/>
      <c r="AE429" s="5"/>
      <c r="AF429" s="5"/>
    </row>
    <row r="430">
      <c r="A430" s="3" t="s">
        <v>469</v>
      </c>
      <c r="B430" s="2">
        <v>12.0</v>
      </c>
      <c r="C430" s="2">
        <v>0.0</v>
      </c>
      <c r="D430" s="2">
        <v>60265.0</v>
      </c>
      <c r="E430" s="2">
        <v>17.0</v>
      </c>
      <c r="F430" s="2">
        <v>0.0</v>
      </c>
      <c r="G430" s="2">
        <v>60125.0</v>
      </c>
      <c r="H430" s="2">
        <v>105.0</v>
      </c>
      <c r="I430" s="4">
        <v>-3.0</v>
      </c>
      <c r="J430" s="2">
        <v>0.0</v>
      </c>
      <c r="K430" s="4">
        <v>30.0</v>
      </c>
      <c r="L430" s="2">
        <v>0.0</v>
      </c>
      <c r="M430" s="2">
        <v>11.0</v>
      </c>
      <c r="N430" s="4">
        <v>1.0</v>
      </c>
      <c r="O430" s="2">
        <v>0.0</v>
      </c>
      <c r="P430" s="2">
        <v>1.0</v>
      </c>
      <c r="Q430" s="2">
        <v>1.0</v>
      </c>
      <c r="R430" s="2">
        <v>26.0</v>
      </c>
      <c r="S430" s="2">
        <v>105.0</v>
      </c>
      <c r="T430" s="2">
        <v>56919.0</v>
      </c>
      <c r="U430" s="2">
        <v>3184.0</v>
      </c>
      <c r="V430" s="2"/>
      <c r="W430" s="2" t="s">
        <v>37</v>
      </c>
      <c r="X430" s="2" t="s">
        <v>37</v>
      </c>
      <c r="Y430" s="6" t="s">
        <v>381</v>
      </c>
      <c r="Z430" s="2" t="s">
        <v>37</v>
      </c>
      <c r="AA430" s="2" t="s">
        <v>37</v>
      </c>
      <c r="AB430" s="2" t="s">
        <v>37</v>
      </c>
      <c r="AC430" s="5"/>
      <c r="AD430" s="5"/>
      <c r="AE430" s="5"/>
      <c r="AF430" s="5"/>
    </row>
    <row r="431">
      <c r="A431" s="3" t="s">
        <v>470</v>
      </c>
      <c r="B431" s="2">
        <v>23.0</v>
      </c>
      <c r="C431" s="2">
        <v>0.0</v>
      </c>
      <c r="D431" s="2">
        <v>60288.0</v>
      </c>
      <c r="E431" s="2">
        <v>10.0</v>
      </c>
      <c r="F431" s="2">
        <v>0.0</v>
      </c>
      <c r="G431" s="2">
        <v>60135.0</v>
      </c>
      <c r="H431" s="2">
        <v>113.0</v>
      </c>
      <c r="I431" s="4">
        <v>2.0</v>
      </c>
      <c r="J431" s="2">
        <v>0.0</v>
      </c>
      <c r="K431" s="4">
        <v>30.0</v>
      </c>
      <c r="L431" s="2">
        <v>0.0</v>
      </c>
      <c r="M431" s="2">
        <v>22.0</v>
      </c>
      <c r="N431" s="4">
        <v>1.0</v>
      </c>
      <c r="O431" s="2">
        <v>0.0</v>
      </c>
      <c r="P431" s="2">
        <v>1.0</v>
      </c>
      <c r="Q431" s="2">
        <v>1.0</v>
      </c>
      <c r="R431" s="2">
        <v>31.0</v>
      </c>
      <c r="S431" s="2">
        <v>113.0</v>
      </c>
      <c r="T431" s="2">
        <v>56928.0</v>
      </c>
      <c r="U431" s="2">
        <v>3185.0</v>
      </c>
      <c r="V431" s="2"/>
      <c r="W431" s="2" t="s">
        <v>37</v>
      </c>
      <c r="X431" s="2" t="s">
        <v>37</v>
      </c>
      <c r="Y431" s="6" t="s">
        <v>381</v>
      </c>
      <c r="Z431" s="2" t="s">
        <v>37</v>
      </c>
      <c r="AA431" s="2" t="s">
        <v>37</v>
      </c>
      <c r="AB431" s="2" t="s">
        <v>37</v>
      </c>
      <c r="AC431" s="5"/>
      <c r="AD431" s="5"/>
      <c r="AE431" s="5"/>
      <c r="AF431" s="5"/>
    </row>
    <row r="432">
      <c r="A432" s="3" t="s">
        <v>471</v>
      </c>
      <c r="B432" s="2">
        <v>12.0</v>
      </c>
      <c r="C432" s="2">
        <v>0.0</v>
      </c>
      <c r="D432" s="2">
        <v>60300.0</v>
      </c>
      <c r="E432" s="2">
        <v>9.0</v>
      </c>
      <c r="F432" s="2">
        <v>0.0</v>
      </c>
      <c r="G432" s="2">
        <v>60144.0</v>
      </c>
      <c r="H432" s="2">
        <v>115.0</v>
      </c>
      <c r="I432" s="4">
        <v>3.0</v>
      </c>
      <c r="J432" s="2">
        <v>0.0</v>
      </c>
      <c r="K432" s="4">
        <v>30.0</v>
      </c>
      <c r="L432" s="2">
        <v>0.0</v>
      </c>
      <c r="M432" s="2">
        <v>12.0</v>
      </c>
      <c r="N432" s="4">
        <v>0.0</v>
      </c>
      <c r="O432" s="2">
        <v>0.0</v>
      </c>
      <c r="P432" s="2">
        <v>0.0</v>
      </c>
      <c r="Q432" s="2">
        <v>1.0</v>
      </c>
      <c r="R432" s="2">
        <v>32.0</v>
      </c>
      <c r="S432" s="2">
        <v>115.0</v>
      </c>
      <c r="T432" s="2">
        <v>56935.0</v>
      </c>
      <c r="U432" s="2">
        <v>3187.0</v>
      </c>
      <c r="V432" s="2"/>
      <c r="W432" s="2" t="s">
        <v>37</v>
      </c>
      <c r="X432" s="2" t="s">
        <v>37</v>
      </c>
      <c r="Y432" s="6" t="s">
        <v>381</v>
      </c>
      <c r="Z432" s="2" t="s">
        <v>37</v>
      </c>
      <c r="AA432" s="2" t="s">
        <v>37</v>
      </c>
      <c r="AB432" s="2" t="s">
        <v>37</v>
      </c>
      <c r="AC432" s="5"/>
      <c r="AD432" s="5"/>
      <c r="AE432" s="5"/>
      <c r="AF432" s="5"/>
    </row>
    <row r="433">
      <c r="A433" s="3" t="s">
        <v>472</v>
      </c>
      <c r="B433" s="2">
        <v>21.0</v>
      </c>
      <c r="C433" s="2">
        <v>0.0</v>
      </c>
      <c r="D433" s="2">
        <v>60321.0</v>
      </c>
      <c r="E433" s="2">
        <v>9.0</v>
      </c>
      <c r="F433" s="2">
        <v>0.0</v>
      </c>
      <c r="G433" s="2">
        <v>60153.0</v>
      </c>
      <c r="H433" s="2">
        <v>121.0</v>
      </c>
      <c r="I433" s="4">
        <v>9.0</v>
      </c>
      <c r="J433" s="2">
        <v>0.0</v>
      </c>
      <c r="K433" s="4">
        <v>30.0</v>
      </c>
      <c r="L433" s="2">
        <v>0.0</v>
      </c>
      <c r="M433" s="2">
        <v>21.0</v>
      </c>
      <c r="N433" s="4">
        <v>0.0</v>
      </c>
      <c r="O433" s="2">
        <v>0.0</v>
      </c>
      <c r="P433" s="2">
        <v>0.0</v>
      </c>
      <c r="Q433" s="2">
        <v>1.0</v>
      </c>
      <c r="R433" s="2">
        <v>38.0</v>
      </c>
      <c r="S433" s="2">
        <v>121.0</v>
      </c>
      <c r="T433" s="2">
        <v>56944.0</v>
      </c>
      <c r="U433" s="2">
        <v>3187.0</v>
      </c>
      <c r="V433" s="2"/>
      <c r="W433" s="2" t="s">
        <v>37</v>
      </c>
      <c r="X433" s="2" t="s">
        <v>37</v>
      </c>
      <c r="Y433" s="6" t="s">
        <v>381</v>
      </c>
      <c r="Z433" s="2" t="s">
        <v>37</v>
      </c>
      <c r="AA433" s="2" t="s">
        <v>37</v>
      </c>
      <c r="AB433" s="2" t="s">
        <v>37</v>
      </c>
      <c r="AC433" s="5"/>
      <c r="AD433" s="5"/>
      <c r="AE433" s="5"/>
      <c r="AF433" s="5"/>
    </row>
    <row r="434">
      <c r="A434" s="3" t="s">
        <v>473</v>
      </c>
      <c r="B434" s="2">
        <v>26.0</v>
      </c>
      <c r="C434" s="2">
        <v>0.0</v>
      </c>
      <c r="D434" s="2">
        <v>60347.0</v>
      </c>
      <c r="E434" s="2">
        <v>7.0</v>
      </c>
      <c r="F434" s="2">
        <v>0.0</v>
      </c>
      <c r="G434" s="2">
        <v>60160.0</v>
      </c>
      <c r="H434" s="2">
        <v>142.0</v>
      </c>
      <c r="I434" s="4">
        <v>7.0</v>
      </c>
      <c r="J434" s="2">
        <v>0.0</v>
      </c>
      <c r="K434" s="4">
        <v>30.0</v>
      </c>
      <c r="L434" s="2">
        <v>0.0</v>
      </c>
      <c r="M434" s="2">
        <v>26.0</v>
      </c>
      <c r="N434" s="4">
        <v>0.0</v>
      </c>
      <c r="O434" s="2">
        <v>0.0</v>
      </c>
      <c r="P434" s="2">
        <v>0.0</v>
      </c>
      <c r="Q434" s="2">
        <v>1.0</v>
      </c>
      <c r="R434" s="2">
        <v>36.0</v>
      </c>
      <c r="S434" s="2">
        <v>142.0</v>
      </c>
      <c r="T434" s="2">
        <v>56950.0</v>
      </c>
      <c r="U434" s="2">
        <v>3188.0</v>
      </c>
      <c r="V434" s="2"/>
      <c r="W434" s="2" t="s">
        <v>37</v>
      </c>
      <c r="X434" s="2" t="s">
        <v>37</v>
      </c>
      <c r="Y434" s="6" t="s">
        <v>381</v>
      </c>
      <c r="Z434" s="2" t="s">
        <v>37</v>
      </c>
      <c r="AA434" s="2" t="s">
        <v>37</v>
      </c>
      <c r="AB434" s="2" t="s">
        <v>37</v>
      </c>
      <c r="AC434" s="5"/>
      <c r="AD434" s="5"/>
      <c r="AE434" s="5"/>
      <c r="AF434" s="5"/>
    </row>
    <row r="435">
      <c r="A435" s="3" t="s">
        <v>474</v>
      </c>
      <c r="B435" s="2">
        <v>34.0</v>
      </c>
      <c r="C435" s="2">
        <v>0.0</v>
      </c>
      <c r="D435" s="2">
        <v>60381.0</v>
      </c>
      <c r="E435" s="2">
        <v>11.0</v>
      </c>
      <c r="F435" s="2">
        <v>0.0</v>
      </c>
      <c r="G435" s="2">
        <v>60171.0</v>
      </c>
      <c r="H435" s="2">
        <v>165.0</v>
      </c>
      <c r="I435" s="4">
        <v>7.0</v>
      </c>
      <c r="J435" s="2">
        <v>0.0</v>
      </c>
      <c r="K435" s="4">
        <v>30.0</v>
      </c>
      <c r="L435" s="2">
        <v>0.0</v>
      </c>
      <c r="M435" s="2">
        <v>33.0</v>
      </c>
      <c r="N435" s="4">
        <v>1.0</v>
      </c>
      <c r="O435" s="2">
        <v>0.0</v>
      </c>
      <c r="P435" s="2">
        <v>1.0</v>
      </c>
      <c r="Q435" s="2">
        <v>1.0</v>
      </c>
      <c r="R435" s="2">
        <v>36.0</v>
      </c>
      <c r="S435" s="2">
        <v>165.0</v>
      </c>
      <c r="T435" s="2">
        <v>56957.0</v>
      </c>
      <c r="U435" s="2">
        <v>3192.0</v>
      </c>
      <c r="V435" s="2"/>
      <c r="W435" s="2" t="s">
        <v>37</v>
      </c>
      <c r="X435" s="2" t="s">
        <v>37</v>
      </c>
      <c r="Y435" s="6" t="s">
        <v>381</v>
      </c>
      <c r="Z435" s="2" t="s">
        <v>37</v>
      </c>
      <c r="AA435" s="2" t="s">
        <v>37</v>
      </c>
      <c r="AB435" s="2" t="s">
        <v>37</v>
      </c>
      <c r="AC435" s="5"/>
      <c r="AD435" s="5"/>
      <c r="AE435" s="5"/>
      <c r="AF435" s="5"/>
    </row>
    <row r="436">
      <c r="A436" s="3" t="s">
        <v>475</v>
      </c>
      <c r="B436" s="2">
        <v>26.0</v>
      </c>
      <c r="C436" s="2">
        <v>0.0</v>
      </c>
      <c r="D436" s="2">
        <v>60407.0</v>
      </c>
      <c r="E436" s="2">
        <v>12.0</v>
      </c>
      <c r="F436" s="2">
        <v>0.0</v>
      </c>
      <c r="G436" s="2">
        <v>60183.0</v>
      </c>
      <c r="H436" s="2">
        <v>178.0</v>
      </c>
      <c r="I436" s="4">
        <v>8.0</v>
      </c>
      <c r="J436" s="2">
        <v>0.0</v>
      </c>
      <c r="K436" s="4">
        <v>30.0</v>
      </c>
      <c r="L436" s="2">
        <v>0.0</v>
      </c>
      <c r="M436" s="2">
        <v>26.0</v>
      </c>
      <c r="N436" s="4">
        <v>0.0</v>
      </c>
      <c r="O436" s="2">
        <v>0.0</v>
      </c>
      <c r="P436" s="2">
        <v>0.0</v>
      </c>
      <c r="Q436" s="2">
        <v>1.0</v>
      </c>
      <c r="R436" s="2">
        <v>37.0</v>
      </c>
      <c r="S436" s="2">
        <v>178.0</v>
      </c>
      <c r="T436" s="2">
        <v>56967.0</v>
      </c>
      <c r="U436" s="2">
        <v>3194.0</v>
      </c>
      <c r="V436" s="2"/>
      <c r="W436" s="2">
        <v>0.0</v>
      </c>
      <c r="X436" s="2">
        <v>0.0</v>
      </c>
      <c r="Y436" s="6" t="s">
        <v>381</v>
      </c>
      <c r="Z436" s="2" t="s">
        <v>37</v>
      </c>
      <c r="AA436" s="2" t="s">
        <v>37</v>
      </c>
      <c r="AB436" s="2" t="s">
        <v>37</v>
      </c>
      <c r="AC436" s="5"/>
      <c r="AD436" s="5"/>
      <c r="AE436" s="5"/>
      <c r="AF436" s="5"/>
    </row>
    <row r="437">
      <c r="A437" s="3" t="s">
        <v>476</v>
      </c>
      <c r="B437" s="2">
        <v>43.0</v>
      </c>
      <c r="C437" s="2">
        <v>0.0</v>
      </c>
      <c r="D437" s="2">
        <v>60450.0</v>
      </c>
      <c r="E437" s="2">
        <v>15.0</v>
      </c>
      <c r="F437" s="2">
        <v>0.0</v>
      </c>
      <c r="G437" s="2">
        <v>60198.0</v>
      </c>
      <c r="H437" s="2">
        <v>204.0</v>
      </c>
      <c r="I437" s="4">
        <v>10.0</v>
      </c>
      <c r="J437" s="2">
        <v>0.0</v>
      </c>
      <c r="K437" s="4">
        <v>30.0</v>
      </c>
      <c r="L437" s="2">
        <v>0.0</v>
      </c>
      <c r="M437" s="2">
        <v>43.0</v>
      </c>
      <c r="N437" s="4">
        <v>0.0</v>
      </c>
      <c r="O437" s="2">
        <v>0.0</v>
      </c>
      <c r="P437" s="2">
        <v>0.0</v>
      </c>
      <c r="Q437" s="2">
        <v>1.0</v>
      </c>
      <c r="R437" s="2">
        <v>39.0</v>
      </c>
      <c r="S437" s="2">
        <v>204.0</v>
      </c>
      <c r="T437" s="2">
        <v>56980.0</v>
      </c>
      <c r="U437" s="2">
        <v>3196.0</v>
      </c>
      <c r="V437" s="2"/>
      <c r="W437" s="2">
        <v>0.0</v>
      </c>
      <c r="X437" s="2">
        <v>0.0</v>
      </c>
      <c r="Y437" s="6" t="s">
        <v>381</v>
      </c>
      <c r="Z437" s="2" t="s">
        <v>37</v>
      </c>
      <c r="AA437" s="2" t="s">
        <v>37</v>
      </c>
      <c r="AB437" s="2" t="s">
        <v>37</v>
      </c>
      <c r="AC437" s="5"/>
      <c r="AD437" s="5"/>
      <c r="AE437" s="5"/>
      <c r="AF437" s="5"/>
    </row>
    <row r="438">
      <c r="A438" s="3" t="s">
        <v>477</v>
      </c>
      <c r="B438" s="2">
        <v>18.0</v>
      </c>
      <c r="C438" s="2">
        <v>0.0</v>
      </c>
      <c r="D438" s="2">
        <v>60468.0</v>
      </c>
      <c r="E438" s="2">
        <v>9.0</v>
      </c>
      <c r="F438" s="2">
        <v>0.0</v>
      </c>
      <c r="G438" s="2">
        <v>60207.0</v>
      </c>
      <c r="H438" s="2">
        <v>212.0</v>
      </c>
      <c r="I438" s="4">
        <v>11.0</v>
      </c>
      <c r="J438" s="2">
        <v>0.0</v>
      </c>
      <c r="K438" s="4">
        <v>30.0</v>
      </c>
      <c r="L438" s="2">
        <v>0.0</v>
      </c>
      <c r="M438" s="2">
        <v>17.0</v>
      </c>
      <c r="N438" s="4">
        <v>1.0</v>
      </c>
      <c r="O438" s="2">
        <v>0.0</v>
      </c>
      <c r="P438" s="2">
        <v>1.0</v>
      </c>
      <c r="Q438" s="2">
        <v>1.0</v>
      </c>
      <c r="R438" s="2">
        <v>40.0</v>
      </c>
      <c r="S438" s="2">
        <v>212.0</v>
      </c>
      <c r="T438" s="2">
        <v>56989.0</v>
      </c>
      <c r="U438" s="2">
        <v>3196.0</v>
      </c>
      <c r="V438" s="2"/>
      <c r="W438" s="2">
        <v>0.0</v>
      </c>
      <c r="X438" s="2">
        <v>1.0</v>
      </c>
      <c r="Y438" s="6" t="s">
        <v>381</v>
      </c>
      <c r="Z438" s="2" t="s">
        <v>37</v>
      </c>
      <c r="AA438" s="2" t="s">
        <v>37</v>
      </c>
      <c r="AB438" s="2" t="s">
        <v>37</v>
      </c>
      <c r="AC438" s="5"/>
      <c r="AD438" s="5"/>
      <c r="AE438" s="5"/>
      <c r="AF438" s="5"/>
    </row>
    <row r="439">
      <c r="A439" s="3" t="s">
        <v>478</v>
      </c>
      <c r="B439" s="2">
        <v>10.0</v>
      </c>
      <c r="C439" s="2">
        <v>0.0</v>
      </c>
      <c r="D439" s="2">
        <v>60478.0</v>
      </c>
      <c r="E439" s="2">
        <v>17.0</v>
      </c>
      <c r="F439" s="2">
        <v>0.0</v>
      </c>
      <c r="G439" s="2">
        <v>60224.0</v>
      </c>
      <c r="H439" s="2">
        <v>206.0</v>
      </c>
      <c r="I439" s="4">
        <v>10.0</v>
      </c>
      <c r="J439" s="2">
        <v>0.0</v>
      </c>
      <c r="K439" s="4">
        <v>30.0</v>
      </c>
      <c r="L439" s="2">
        <v>0.0</v>
      </c>
      <c r="M439" s="2">
        <v>10.0</v>
      </c>
      <c r="N439" s="4">
        <v>0.0</v>
      </c>
      <c r="O439" s="2">
        <v>0.0</v>
      </c>
      <c r="P439" s="2">
        <v>0.0</v>
      </c>
      <c r="Q439" s="2">
        <v>1.0</v>
      </c>
      <c r="R439" s="2">
        <v>39.0</v>
      </c>
      <c r="S439" s="2">
        <v>206.0</v>
      </c>
      <c r="T439" s="2">
        <v>57004.0</v>
      </c>
      <c r="U439" s="2">
        <v>3198.0</v>
      </c>
      <c r="V439" s="2"/>
      <c r="W439" s="2">
        <v>0.0</v>
      </c>
      <c r="X439" s="2">
        <v>0.0</v>
      </c>
      <c r="Y439" s="6" t="s">
        <v>381</v>
      </c>
      <c r="Z439" s="2" t="s">
        <v>37</v>
      </c>
      <c r="AA439" s="2" t="s">
        <v>37</v>
      </c>
      <c r="AB439" s="2" t="s">
        <v>37</v>
      </c>
      <c r="AC439" s="5"/>
      <c r="AD439" s="5"/>
      <c r="AE439" s="5"/>
      <c r="AF439" s="5"/>
    </row>
    <row r="440">
      <c r="A440" s="3" t="s">
        <v>479</v>
      </c>
      <c r="B440" s="2">
        <v>17.0</v>
      </c>
      <c r="C440" s="2">
        <v>0.0</v>
      </c>
      <c r="D440" s="2">
        <v>60495.0</v>
      </c>
      <c r="E440" s="2">
        <v>12.0</v>
      </c>
      <c r="F440" s="2">
        <v>0.0</v>
      </c>
      <c r="G440" s="2">
        <v>60236.0</v>
      </c>
      <c r="H440" s="2">
        <v>205.0</v>
      </c>
      <c r="I440" s="4">
        <v>16.0</v>
      </c>
      <c r="J440" s="2">
        <v>0.0</v>
      </c>
      <c r="K440" s="4">
        <v>30.0</v>
      </c>
      <c r="L440" s="2">
        <v>0.0</v>
      </c>
      <c r="M440" s="2">
        <v>17.0</v>
      </c>
      <c r="N440" s="4">
        <v>0.0</v>
      </c>
      <c r="O440" s="2">
        <v>0.0</v>
      </c>
      <c r="P440" s="2">
        <v>0.0</v>
      </c>
      <c r="Q440" s="2">
        <v>1.0</v>
      </c>
      <c r="R440" s="2">
        <v>45.0</v>
      </c>
      <c r="S440" s="2">
        <v>205.0</v>
      </c>
      <c r="T440" s="2">
        <v>57014.0</v>
      </c>
      <c r="U440" s="2">
        <v>3200.0</v>
      </c>
      <c r="V440" s="2"/>
      <c r="W440" s="2">
        <v>0.0</v>
      </c>
      <c r="X440" s="2">
        <v>0.0</v>
      </c>
      <c r="Y440" s="6" t="s">
        <v>381</v>
      </c>
      <c r="Z440" s="2" t="s">
        <v>37</v>
      </c>
      <c r="AA440" s="2" t="s">
        <v>37</v>
      </c>
      <c r="AB440" s="2" t="s">
        <v>37</v>
      </c>
      <c r="AC440" s="5"/>
      <c r="AD440" s="5"/>
      <c r="AE440" s="5"/>
      <c r="AF440" s="5"/>
    </row>
    <row r="441">
      <c r="A441" s="3" t="s">
        <v>480</v>
      </c>
      <c r="B441" s="2">
        <v>24.0</v>
      </c>
      <c r="C441" s="2">
        <v>0.0</v>
      </c>
      <c r="D441" s="2">
        <v>60519.0</v>
      </c>
      <c r="E441" s="2">
        <v>25.0</v>
      </c>
      <c r="F441" s="2">
        <v>0.0</v>
      </c>
      <c r="G441" s="2">
        <v>60261.0</v>
      </c>
      <c r="H441" s="2">
        <v>202.0</v>
      </c>
      <c r="I441" s="4">
        <v>18.0</v>
      </c>
      <c r="J441" s="2">
        <v>0.0</v>
      </c>
      <c r="K441" s="4">
        <v>30.0</v>
      </c>
      <c r="L441" s="2">
        <v>0.0</v>
      </c>
      <c r="M441" s="2">
        <v>24.0</v>
      </c>
      <c r="N441" s="4">
        <v>0.0</v>
      </c>
      <c r="O441" s="2">
        <v>0.0</v>
      </c>
      <c r="P441" s="2">
        <v>0.0</v>
      </c>
      <c r="Q441" s="2">
        <v>1.0</v>
      </c>
      <c r="R441" s="2">
        <v>47.0</v>
      </c>
      <c r="S441" s="2">
        <v>202.0</v>
      </c>
      <c r="T441" s="2">
        <v>57037.0</v>
      </c>
      <c r="U441" s="2">
        <v>3202.0</v>
      </c>
      <c r="V441" s="2"/>
      <c r="W441" s="2">
        <v>0.0</v>
      </c>
      <c r="X441" s="2">
        <v>0.0</v>
      </c>
      <c r="Y441" s="6" t="s">
        <v>381</v>
      </c>
      <c r="Z441" s="2" t="s">
        <v>37</v>
      </c>
      <c r="AA441" s="2" t="s">
        <v>37</v>
      </c>
      <c r="AB441" s="2" t="s">
        <v>37</v>
      </c>
      <c r="AC441" s="5"/>
      <c r="AD441" s="5"/>
      <c r="AE441" s="5"/>
      <c r="AF441" s="5"/>
    </row>
    <row r="442">
      <c r="A442" s="3" t="s">
        <v>481</v>
      </c>
      <c r="B442" s="2">
        <v>35.0</v>
      </c>
      <c r="C442" s="2">
        <v>0.0</v>
      </c>
      <c r="D442" s="2">
        <v>60554.0</v>
      </c>
      <c r="E442" s="2">
        <v>21.0</v>
      </c>
      <c r="F442" s="2">
        <v>0.0</v>
      </c>
      <c r="G442" s="2">
        <v>60282.0</v>
      </c>
      <c r="H442" s="2">
        <v>218.0</v>
      </c>
      <c r="I442" s="4">
        <v>16.0</v>
      </c>
      <c r="J442" s="2">
        <v>0.0</v>
      </c>
      <c r="K442" s="4">
        <v>30.0</v>
      </c>
      <c r="L442" s="2">
        <v>0.0</v>
      </c>
      <c r="M442" s="2">
        <v>34.0</v>
      </c>
      <c r="N442" s="4">
        <v>1.0</v>
      </c>
      <c r="O442" s="2">
        <v>0.0</v>
      </c>
      <c r="P442" s="2">
        <v>1.0</v>
      </c>
      <c r="Q442" s="2">
        <v>1.0</v>
      </c>
      <c r="R442" s="2">
        <v>45.0</v>
      </c>
      <c r="S442" s="2">
        <v>218.0</v>
      </c>
      <c r="T442" s="2">
        <v>57504.0</v>
      </c>
      <c r="U442" s="2">
        <v>3206.0</v>
      </c>
      <c r="V442" s="2"/>
      <c r="W442" s="2">
        <v>0.0</v>
      </c>
      <c r="X442" s="2">
        <v>1.0</v>
      </c>
      <c r="Y442" s="6" t="s">
        <v>381</v>
      </c>
      <c r="Z442" s="2" t="s">
        <v>37</v>
      </c>
      <c r="AA442" s="2" t="s">
        <v>37</v>
      </c>
      <c r="AB442" s="2" t="s">
        <v>37</v>
      </c>
      <c r="AC442" s="5"/>
      <c r="AD442" s="5"/>
      <c r="AE442" s="5"/>
      <c r="AF442" s="5"/>
    </row>
    <row r="443">
      <c r="A443" s="3" t="s">
        <v>482</v>
      </c>
      <c r="B443" s="2">
        <v>21.0</v>
      </c>
      <c r="C443" s="2">
        <v>0.0</v>
      </c>
      <c r="D443" s="2">
        <v>60575.0</v>
      </c>
      <c r="E443" s="2">
        <v>24.0</v>
      </c>
      <c r="F443" s="2">
        <v>0.0</v>
      </c>
      <c r="G443" s="2">
        <v>60306.0</v>
      </c>
      <c r="H443" s="2">
        <v>218.0</v>
      </c>
      <c r="I443" s="4">
        <v>13.0</v>
      </c>
      <c r="J443" s="2">
        <v>0.0</v>
      </c>
      <c r="K443" s="4">
        <v>30.0</v>
      </c>
      <c r="L443" s="2">
        <v>0.0</v>
      </c>
      <c r="M443" s="2">
        <v>21.0</v>
      </c>
      <c r="N443" s="4">
        <v>0.0</v>
      </c>
      <c r="O443" s="2">
        <v>0.0</v>
      </c>
      <c r="P443" s="2">
        <v>0.0</v>
      </c>
      <c r="Q443" s="2">
        <v>1.0</v>
      </c>
      <c r="R443" s="2">
        <v>42.0</v>
      </c>
      <c r="S443" s="2">
        <v>218.0</v>
      </c>
      <c r="T443" s="2">
        <v>57074.0</v>
      </c>
      <c r="U443" s="2">
        <v>3210.0</v>
      </c>
      <c r="V443" s="2"/>
      <c r="W443" s="2">
        <v>0.0</v>
      </c>
      <c r="X443" s="2">
        <v>0.0</v>
      </c>
      <c r="Y443" s="6" t="s">
        <v>381</v>
      </c>
      <c r="Z443" s="2" t="s">
        <v>37</v>
      </c>
      <c r="AA443" s="2" t="s">
        <v>37</v>
      </c>
      <c r="AB443" s="2" t="s">
        <v>37</v>
      </c>
      <c r="AC443" s="5"/>
      <c r="AD443" s="5"/>
      <c r="AE443" s="5"/>
      <c r="AF443" s="5"/>
    </row>
    <row r="444">
      <c r="A444" s="3" t="s">
        <v>483</v>
      </c>
      <c r="B444" s="2">
        <v>26.0</v>
      </c>
      <c r="C444" s="2">
        <v>0.0</v>
      </c>
      <c r="D444" s="2">
        <v>60601.0</v>
      </c>
      <c r="E444" s="2">
        <v>20.0</v>
      </c>
      <c r="F444" s="2">
        <v>0.0</v>
      </c>
      <c r="G444" s="2">
        <v>60326.0</v>
      </c>
      <c r="H444" s="2">
        <v>223.0</v>
      </c>
      <c r="I444" s="4">
        <v>14.0</v>
      </c>
      <c r="J444" s="2">
        <v>0.0</v>
      </c>
      <c r="K444" s="4">
        <v>30.0</v>
      </c>
      <c r="L444" s="2">
        <v>0.0</v>
      </c>
      <c r="M444" s="2">
        <v>26.0</v>
      </c>
      <c r="N444" s="4">
        <v>0.0</v>
      </c>
      <c r="O444" s="2">
        <v>0.0</v>
      </c>
      <c r="P444" s="2">
        <v>0.0</v>
      </c>
      <c r="Q444" s="2">
        <v>1.0</v>
      </c>
      <c r="R444" s="2">
        <v>43.0</v>
      </c>
      <c r="S444" s="2">
        <v>223.0</v>
      </c>
      <c r="T444" s="2">
        <v>57090.0</v>
      </c>
      <c r="U444" s="2">
        <v>3214.0</v>
      </c>
      <c r="V444" s="2"/>
      <c r="W444" s="2">
        <v>0.0</v>
      </c>
      <c r="X444" s="2">
        <v>0.0</v>
      </c>
      <c r="Y444" s="6" t="s">
        <v>381</v>
      </c>
      <c r="Z444" s="2" t="s">
        <v>37</v>
      </c>
      <c r="AA444" s="2" t="s">
        <v>37</v>
      </c>
      <c r="AB444" s="2" t="s">
        <v>37</v>
      </c>
      <c r="AC444" s="5"/>
      <c r="AD444" s="5"/>
      <c r="AE444" s="5"/>
      <c r="AF444" s="5"/>
    </row>
    <row r="445">
      <c r="A445" s="3" t="s">
        <v>484</v>
      </c>
      <c r="B445" s="2">
        <v>32.0</v>
      </c>
      <c r="C445" s="2">
        <v>0.0</v>
      </c>
      <c r="D445" s="2">
        <v>60633.0</v>
      </c>
      <c r="E445" s="2">
        <v>18.0</v>
      </c>
      <c r="F445" s="2">
        <v>0.0</v>
      </c>
      <c r="G445" s="2">
        <v>60344.0</v>
      </c>
      <c r="H445" s="2">
        <v>236.0</v>
      </c>
      <c r="I445" s="4">
        <v>15.0</v>
      </c>
      <c r="J445" s="2">
        <v>0.0</v>
      </c>
      <c r="K445" s="4">
        <v>30.0</v>
      </c>
      <c r="L445" s="2">
        <v>0.0</v>
      </c>
      <c r="M445" s="2">
        <v>31.0</v>
      </c>
      <c r="N445" s="4">
        <v>1.0</v>
      </c>
      <c r="O445" s="2">
        <v>0.0</v>
      </c>
      <c r="P445" s="2">
        <v>1.0</v>
      </c>
      <c r="Q445" s="2">
        <v>1.0</v>
      </c>
      <c r="R445" s="2">
        <v>44.0</v>
      </c>
      <c r="S445" s="2">
        <v>236.0</v>
      </c>
      <c r="T445" s="2">
        <v>57106.0</v>
      </c>
      <c r="U445" s="2">
        <v>3216.0</v>
      </c>
      <c r="V445" s="2"/>
      <c r="W445" s="2">
        <v>0.0</v>
      </c>
      <c r="X445" s="2">
        <v>1.0</v>
      </c>
      <c r="Y445" s="6" t="s">
        <v>381</v>
      </c>
      <c r="Z445" s="2" t="s">
        <v>37</v>
      </c>
      <c r="AA445" s="2" t="s">
        <v>37</v>
      </c>
      <c r="AB445" s="2" t="s">
        <v>37</v>
      </c>
      <c r="AC445" s="5"/>
      <c r="AD445" s="5"/>
      <c r="AE445" s="5"/>
      <c r="AF445" s="5"/>
    </row>
    <row r="446">
      <c r="A446" s="3" t="s">
        <v>485</v>
      </c>
      <c r="B446" s="2">
        <v>20.0</v>
      </c>
      <c r="C446" s="2">
        <v>0.0</v>
      </c>
      <c r="D446" s="2">
        <v>60653.0</v>
      </c>
      <c r="E446" s="2">
        <v>13.0</v>
      </c>
      <c r="F446" s="2">
        <v>0.0</v>
      </c>
      <c r="G446" s="2">
        <v>60357.0</v>
      </c>
      <c r="H446" s="2">
        <v>230.0</v>
      </c>
      <c r="I446" s="4">
        <v>28.0</v>
      </c>
      <c r="J446" s="2">
        <v>0.0</v>
      </c>
      <c r="K446" s="4">
        <v>30.0</v>
      </c>
      <c r="L446" s="2">
        <v>0.0</v>
      </c>
      <c r="M446" s="2">
        <v>19.0</v>
      </c>
      <c r="N446" s="4">
        <v>1.0</v>
      </c>
      <c r="O446" s="2">
        <v>1.0</v>
      </c>
      <c r="P446" s="2">
        <v>0.0</v>
      </c>
      <c r="Q446" s="2">
        <v>1.0</v>
      </c>
      <c r="R446" s="2">
        <v>57.0</v>
      </c>
      <c r="S446" s="2">
        <v>230.0</v>
      </c>
      <c r="T446" s="2">
        <v>57118.0</v>
      </c>
      <c r="U446" s="2">
        <v>3217.0</v>
      </c>
      <c r="V446" s="2"/>
      <c r="W446" s="2">
        <v>0.0</v>
      </c>
      <c r="X446" s="2">
        <v>0.0</v>
      </c>
      <c r="Y446" s="6" t="s">
        <v>381</v>
      </c>
      <c r="Z446" s="2" t="s">
        <v>37</v>
      </c>
      <c r="AA446" s="2" t="s">
        <v>37</v>
      </c>
      <c r="AB446" s="2" t="s">
        <v>37</v>
      </c>
      <c r="AC446" s="5"/>
      <c r="AD446" s="5"/>
      <c r="AE446" s="5"/>
      <c r="AF446" s="5"/>
    </row>
    <row r="447">
      <c r="A447" s="3" t="s">
        <v>486</v>
      </c>
      <c r="B447" s="2">
        <v>25.0</v>
      </c>
      <c r="C447" s="2">
        <v>0.0</v>
      </c>
      <c r="D447" s="2">
        <v>60678.0</v>
      </c>
      <c r="E447" s="2">
        <v>22.0</v>
      </c>
      <c r="F447" s="2">
        <v>0.0</v>
      </c>
      <c r="G447" s="2">
        <v>60379.0</v>
      </c>
      <c r="H447" s="2">
        <v>235.0</v>
      </c>
      <c r="I447" s="4">
        <v>26.0</v>
      </c>
      <c r="J447" s="2">
        <v>0.0</v>
      </c>
      <c r="K447" s="4">
        <v>30.0</v>
      </c>
      <c r="L447" s="2">
        <v>0.0</v>
      </c>
      <c r="M447" s="2">
        <v>25.0</v>
      </c>
      <c r="N447" s="4">
        <v>0.0</v>
      </c>
      <c r="O447" s="2">
        <v>0.0</v>
      </c>
      <c r="P447" s="2">
        <v>0.0</v>
      </c>
      <c r="Q447" s="2">
        <v>1.0</v>
      </c>
      <c r="R447" s="2">
        <v>55.0</v>
      </c>
      <c r="S447" s="2">
        <v>235.0</v>
      </c>
      <c r="T447" s="2">
        <v>57135.0</v>
      </c>
      <c r="U447" s="2">
        <v>3222.0</v>
      </c>
      <c r="V447" s="2"/>
      <c r="W447" s="2">
        <v>0.0</v>
      </c>
      <c r="X447" s="2">
        <v>0.0</v>
      </c>
      <c r="Y447" s="6" t="s">
        <v>381</v>
      </c>
      <c r="Z447" s="2" t="s">
        <v>37</v>
      </c>
      <c r="AA447" s="2" t="s">
        <v>37</v>
      </c>
      <c r="AB447" s="2" t="s">
        <v>37</v>
      </c>
      <c r="AC447" s="5"/>
      <c r="AD447" s="5"/>
      <c r="AE447" s="5"/>
      <c r="AF447" s="5"/>
    </row>
    <row r="448">
      <c r="A448" s="3" t="s">
        <v>487</v>
      </c>
      <c r="B448" s="2">
        <v>14.0</v>
      </c>
      <c r="C448" s="2">
        <v>0.0</v>
      </c>
      <c r="D448" s="2">
        <v>60692.0</v>
      </c>
      <c r="E448" s="2">
        <v>17.0</v>
      </c>
      <c r="F448" s="2">
        <v>0.0</v>
      </c>
      <c r="G448" s="2">
        <v>60396.0</v>
      </c>
      <c r="H448" s="2">
        <v>227.0</v>
      </c>
      <c r="I448" s="4">
        <v>31.0</v>
      </c>
      <c r="J448" s="2">
        <v>0.0</v>
      </c>
      <c r="K448" s="4">
        <v>30.0</v>
      </c>
      <c r="L448" s="2">
        <v>0.0</v>
      </c>
      <c r="M448" s="2">
        <v>14.0</v>
      </c>
      <c r="N448" s="4">
        <v>0.0</v>
      </c>
      <c r="O448" s="2">
        <v>0.0</v>
      </c>
      <c r="P448" s="2">
        <v>0.0</v>
      </c>
      <c r="Q448" s="2">
        <v>1.0</v>
      </c>
      <c r="R448" s="2">
        <v>60.0</v>
      </c>
      <c r="S448" s="2">
        <v>227.0</v>
      </c>
      <c r="T448" s="2">
        <v>57146.0</v>
      </c>
      <c r="U448" s="2">
        <v>3228.0</v>
      </c>
      <c r="V448" s="2"/>
      <c r="W448" s="2">
        <v>0.0</v>
      </c>
      <c r="X448" s="2">
        <v>0.0</v>
      </c>
      <c r="Y448" s="6" t="s">
        <v>381</v>
      </c>
      <c r="Z448" s="2" t="s">
        <v>37</v>
      </c>
      <c r="AA448" s="2" t="s">
        <v>37</v>
      </c>
      <c r="AB448" s="2" t="s">
        <v>37</v>
      </c>
      <c r="AC448" s="5"/>
      <c r="AD448" s="5"/>
      <c r="AE448" s="5"/>
      <c r="AF448" s="5"/>
    </row>
    <row r="449">
      <c r="A449" s="3" t="s">
        <v>488</v>
      </c>
      <c r="B449" s="2">
        <v>27.0</v>
      </c>
      <c r="C449" s="2">
        <v>0.0</v>
      </c>
      <c r="D449" s="2">
        <v>60719.0</v>
      </c>
      <c r="E449" s="2">
        <v>18.0</v>
      </c>
      <c r="F449" s="2">
        <v>0.0</v>
      </c>
      <c r="G449" s="2">
        <v>60414.0</v>
      </c>
      <c r="H449" s="2">
        <v>236.0</v>
      </c>
      <c r="I449" s="4">
        <v>31.0</v>
      </c>
      <c r="J449" s="2">
        <v>0.0</v>
      </c>
      <c r="K449" s="4">
        <v>30.0</v>
      </c>
      <c r="L449" s="2">
        <v>0.0</v>
      </c>
      <c r="M449" s="2">
        <v>26.0</v>
      </c>
      <c r="N449" s="4">
        <v>1.0</v>
      </c>
      <c r="O449" s="2">
        <v>0.0</v>
      </c>
      <c r="P449" s="2">
        <v>1.0</v>
      </c>
      <c r="Q449" s="2">
        <v>2.0</v>
      </c>
      <c r="R449" s="2">
        <v>59.0</v>
      </c>
      <c r="S449" s="2">
        <v>236.0</v>
      </c>
      <c r="T449" s="2">
        <v>57161.0</v>
      </c>
      <c r="U449" s="2">
        <v>3231.0</v>
      </c>
      <c r="V449" s="2"/>
      <c r="W449" s="2">
        <v>1.0</v>
      </c>
      <c r="X449" s="2">
        <v>0.0</v>
      </c>
      <c r="Y449" s="6" t="s">
        <v>381</v>
      </c>
      <c r="Z449" s="2" t="s">
        <v>37</v>
      </c>
      <c r="AA449" s="2" t="s">
        <v>37</v>
      </c>
      <c r="AB449" s="2" t="s">
        <v>37</v>
      </c>
      <c r="AC449" s="5"/>
      <c r="AD449" s="5"/>
      <c r="AE449" s="5"/>
      <c r="AF449" s="5"/>
    </row>
    <row r="450">
      <c r="A450" s="3" t="s">
        <v>489</v>
      </c>
      <c r="B450" s="2">
        <v>16.0</v>
      </c>
      <c r="C450" s="2">
        <v>0.0</v>
      </c>
      <c r="D450" s="2">
        <v>60735.0</v>
      </c>
      <c r="E450" s="2">
        <v>25.0</v>
      </c>
      <c r="F450" s="2">
        <v>0.0</v>
      </c>
      <c r="G450" s="2">
        <v>60439.0</v>
      </c>
      <c r="H450" s="2">
        <v>231.0</v>
      </c>
      <c r="I450" s="4">
        <v>27.0</v>
      </c>
      <c r="J450" s="2">
        <v>0.0</v>
      </c>
      <c r="K450" s="4">
        <v>30.0</v>
      </c>
      <c r="L450" s="2">
        <v>0.0</v>
      </c>
      <c r="M450" s="2">
        <v>16.0</v>
      </c>
      <c r="N450" s="4">
        <v>0.0</v>
      </c>
      <c r="O450" s="2">
        <v>0.0</v>
      </c>
      <c r="P450" s="2">
        <v>0.0</v>
      </c>
      <c r="Q450" s="2">
        <v>2.0</v>
      </c>
      <c r="R450" s="2">
        <v>55.0</v>
      </c>
      <c r="S450" s="2">
        <v>231.0</v>
      </c>
      <c r="T450" s="2">
        <v>57183.0</v>
      </c>
      <c r="U450" s="2">
        <v>3234.0</v>
      </c>
      <c r="V450" s="2"/>
      <c r="W450" s="2">
        <v>0.0</v>
      </c>
      <c r="X450" s="2">
        <v>0.0</v>
      </c>
      <c r="Y450" s="6" t="s">
        <v>381</v>
      </c>
      <c r="Z450" s="2" t="s">
        <v>37</v>
      </c>
      <c r="AA450" s="2" t="s">
        <v>37</v>
      </c>
      <c r="AB450" s="2" t="s">
        <v>37</v>
      </c>
      <c r="AC450" s="5"/>
      <c r="AD450" s="5"/>
      <c r="AE450" s="5"/>
      <c r="AF450" s="5"/>
    </row>
    <row r="451">
      <c r="A451" s="3" t="s">
        <v>490</v>
      </c>
      <c r="B451" s="2">
        <v>34.0</v>
      </c>
      <c r="C451" s="2">
        <v>0.0</v>
      </c>
      <c r="D451" s="2">
        <v>60769.0</v>
      </c>
      <c r="E451" s="2">
        <v>29.0</v>
      </c>
      <c r="F451" s="2">
        <v>0.0</v>
      </c>
      <c r="G451" s="2">
        <v>60468.0</v>
      </c>
      <c r="H451" s="2">
        <v>242.0</v>
      </c>
      <c r="I451" s="4">
        <v>21.0</v>
      </c>
      <c r="J451" s="2">
        <v>0.0</v>
      </c>
      <c r="K451" s="4">
        <v>30.0</v>
      </c>
      <c r="L451" s="2">
        <v>0.0</v>
      </c>
      <c r="M451" s="2">
        <v>32.0</v>
      </c>
      <c r="N451" s="4">
        <v>2.0</v>
      </c>
      <c r="O451" s="2">
        <v>0.0</v>
      </c>
      <c r="P451" s="2">
        <v>2.0</v>
      </c>
      <c r="Q451" s="2">
        <v>2.0</v>
      </c>
      <c r="R451" s="2">
        <v>49.0</v>
      </c>
      <c r="S451" s="2">
        <v>242.0</v>
      </c>
      <c r="T451" s="2">
        <v>57209.0</v>
      </c>
      <c r="U451" s="2">
        <v>3237.0</v>
      </c>
      <c r="V451" s="2"/>
      <c r="W451" s="2">
        <v>2.0</v>
      </c>
      <c r="X451" s="2">
        <v>0.0</v>
      </c>
      <c r="Y451" s="6" t="s">
        <v>381</v>
      </c>
      <c r="Z451" s="2" t="s">
        <v>37</v>
      </c>
      <c r="AA451" s="2" t="s">
        <v>37</v>
      </c>
      <c r="AB451" s="2" t="s">
        <v>37</v>
      </c>
      <c r="AC451" s="5"/>
      <c r="AD451" s="5"/>
      <c r="AE451" s="5"/>
      <c r="AF451" s="5"/>
    </row>
    <row r="452">
      <c r="A452" s="3" t="s">
        <v>491</v>
      </c>
      <c r="B452" s="2">
        <v>39.0</v>
      </c>
      <c r="C452" s="2">
        <v>0.0</v>
      </c>
      <c r="D452" s="2">
        <v>60808.0</v>
      </c>
      <c r="E452" s="2">
        <v>17.0</v>
      </c>
      <c r="F452" s="2">
        <v>0.0</v>
      </c>
      <c r="G452" s="2">
        <v>60485.0</v>
      </c>
      <c r="H452" s="2">
        <v>253.0</v>
      </c>
      <c r="I452" s="4">
        <v>32.0</v>
      </c>
      <c r="J452" s="2">
        <v>0.0</v>
      </c>
      <c r="K452" s="4">
        <v>30.0</v>
      </c>
      <c r="L452" s="2">
        <v>0.0</v>
      </c>
      <c r="M452" s="2">
        <v>35.0</v>
      </c>
      <c r="N452" s="4">
        <v>4.0</v>
      </c>
      <c r="O452" s="2">
        <v>0.0</v>
      </c>
      <c r="P452" s="2">
        <v>4.0</v>
      </c>
      <c r="Q452" s="2">
        <v>2.0</v>
      </c>
      <c r="R452" s="2">
        <v>60.0</v>
      </c>
      <c r="S452" s="2">
        <v>253.0</v>
      </c>
      <c r="T452" s="2">
        <v>57224.0</v>
      </c>
      <c r="U452" s="2">
        <v>3239.0</v>
      </c>
      <c r="V452" s="2"/>
      <c r="W452" s="2">
        <v>2.0</v>
      </c>
      <c r="X452" s="2">
        <v>2.0</v>
      </c>
      <c r="Y452" s="6" t="s">
        <v>381</v>
      </c>
      <c r="Z452" s="2" t="s">
        <v>37</v>
      </c>
      <c r="AA452" s="2" t="s">
        <v>37</v>
      </c>
      <c r="AB452" s="2" t="s">
        <v>37</v>
      </c>
      <c r="AC452" s="5"/>
      <c r="AD452" s="5"/>
      <c r="AE452" s="5"/>
      <c r="AF452" s="5"/>
    </row>
    <row r="453">
      <c r="A453" s="3" t="s">
        <v>492</v>
      </c>
      <c r="B453" s="2">
        <v>23.0</v>
      </c>
      <c r="C453" s="2">
        <v>0.0</v>
      </c>
      <c r="D453" s="2">
        <v>60831.0</v>
      </c>
      <c r="E453" s="2">
        <v>22.0</v>
      </c>
      <c r="F453" s="2">
        <v>0.0</v>
      </c>
      <c r="G453" s="2">
        <v>60507.0</v>
      </c>
      <c r="H453" s="2">
        <v>248.0</v>
      </c>
      <c r="I453" s="4">
        <v>38.0</v>
      </c>
      <c r="J453" s="2">
        <v>0.0</v>
      </c>
      <c r="K453" s="4">
        <v>30.0</v>
      </c>
      <c r="L453" s="2">
        <v>0.0</v>
      </c>
      <c r="M453" s="2">
        <v>22.0</v>
      </c>
      <c r="N453" s="4">
        <v>1.0</v>
      </c>
      <c r="O453" s="2">
        <v>0.0</v>
      </c>
      <c r="P453" s="2">
        <v>1.0</v>
      </c>
      <c r="Q453" s="2">
        <v>2.0</v>
      </c>
      <c r="R453" s="2">
        <v>66.0</v>
      </c>
      <c r="S453" s="2">
        <v>248.0</v>
      </c>
      <c r="T453" s="2">
        <v>57241.0</v>
      </c>
      <c r="U453" s="2">
        <v>3244.0</v>
      </c>
      <c r="V453" s="2"/>
      <c r="W453" s="2">
        <v>0.0</v>
      </c>
      <c r="X453" s="2">
        <v>1.0</v>
      </c>
      <c r="Y453" s="6" t="s">
        <v>381</v>
      </c>
      <c r="Z453" s="2" t="s">
        <v>37</v>
      </c>
      <c r="AA453" s="2" t="s">
        <v>37</v>
      </c>
      <c r="AB453" s="2" t="s">
        <v>37</v>
      </c>
      <c r="AC453" s="5"/>
      <c r="AD453" s="5"/>
      <c r="AE453" s="5"/>
      <c r="AF453" s="5"/>
    </row>
    <row r="454">
      <c r="A454" s="3" t="s">
        <v>493</v>
      </c>
      <c r="B454" s="2">
        <v>20.0</v>
      </c>
      <c r="C454" s="2">
        <v>0.0</v>
      </c>
      <c r="D454" s="2">
        <v>60851.0</v>
      </c>
      <c r="E454" s="2">
        <v>18.0</v>
      </c>
      <c r="F454" s="2">
        <v>0.0</v>
      </c>
      <c r="G454" s="2">
        <v>60525.0</v>
      </c>
      <c r="H454" s="2">
        <v>239.0</v>
      </c>
      <c r="I454" s="4">
        <v>49.0</v>
      </c>
      <c r="J454" s="2">
        <v>0.0</v>
      </c>
      <c r="K454" s="4">
        <v>30.0</v>
      </c>
      <c r="L454" s="2">
        <v>0.0</v>
      </c>
      <c r="M454" s="2">
        <v>19.0</v>
      </c>
      <c r="N454" s="4">
        <v>1.0</v>
      </c>
      <c r="O454" s="2">
        <v>0.0</v>
      </c>
      <c r="P454" s="2">
        <v>1.0</v>
      </c>
      <c r="Q454" s="2">
        <v>1.0</v>
      </c>
      <c r="R454" s="2">
        <v>78.0</v>
      </c>
      <c r="S454" s="2">
        <v>239.0</v>
      </c>
      <c r="T454" s="2">
        <v>57256.0</v>
      </c>
      <c r="U454" s="2">
        <v>3247.0</v>
      </c>
      <c r="V454" s="2"/>
      <c r="W454" s="2">
        <v>1.0</v>
      </c>
      <c r="X454" s="2">
        <v>0.0</v>
      </c>
      <c r="Y454" s="6" t="s">
        <v>381</v>
      </c>
      <c r="Z454" s="2" t="s">
        <v>37</v>
      </c>
      <c r="AA454" s="2" t="s">
        <v>37</v>
      </c>
      <c r="AB454" s="2" t="s">
        <v>37</v>
      </c>
      <c r="AC454" s="5"/>
      <c r="AD454" s="5"/>
      <c r="AE454" s="5"/>
      <c r="AF454" s="5"/>
    </row>
    <row r="455">
      <c r="A455" s="3" t="s">
        <v>494</v>
      </c>
      <c r="B455" s="2">
        <v>14.0</v>
      </c>
      <c r="C455" s="2">
        <v>0.0</v>
      </c>
      <c r="D455" s="2">
        <v>60865.0</v>
      </c>
      <c r="E455" s="2">
        <v>37.0</v>
      </c>
      <c r="F455" s="2">
        <v>0.0</v>
      </c>
      <c r="G455" s="2">
        <v>60562.0</v>
      </c>
      <c r="H455" s="2">
        <v>221.0</v>
      </c>
      <c r="I455" s="4">
        <v>44.0</v>
      </c>
      <c r="J455" s="2">
        <v>0.0</v>
      </c>
      <c r="K455" s="4">
        <v>30.0</v>
      </c>
      <c r="L455" s="2">
        <v>0.0</v>
      </c>
      <c r="M455" s="2">
        <v>13.0</v>
      </c>
      <c r="N455" s="4">
        <v>1.0</v>
      </c>
      <c r="O455" s="2">
        <v>1.0</v>
      </c>
      <c r="P455" s="2">
        <v>0.0</v>
      </c>
      <c r="Q455" s="2">
        <v>1.0</v>
      </c>
      <c r="R455" s="2">
        <v>73.0</v>
      </c>
      <c r="S455" s="2">
        <v>221.0</v>
      </c>
      <c r="T455" s="2">
        <v>57288.0</v>
      </c>
      <c r="U455" s="2">
        <v>3252.0</v>
      </c>
      <c r="V455" s="2"/>
      <c r="W455" s="2">
        <v>0.0</v>
      </c>
      <c r="X455" s="2">
        <v>0.0</v>
      </c>
      <c r="Y455" s="6" t="s">
        <v>381</v>
      </c>
      <c r="Z455" s="2" t="s">
        <v>37</v>
      </c>
      <c r="AA455" s="2" t="s">
        <v>37</v>
      </c>
      <c r="AB455" s="2" t="s">
        <v>37</v>
      </c>
      <c r="AC455" s="5"/>
      <c r="AD455" s="5"/>
      <c r="AE455" s="5"/>
      <c r="AF455" s="5"/>
    </row>
    <row r="456">
      <c r="A456" s="3" t="s">
        <v>495</v>
      </c>
      <c r="B456" s="2">
        <v>15.0</v>
      </c>
      <c r="C456" s="2">
        <v>0.0</v>
      </c>
      <c r="D456" s="2">
        <v>60880.0</v>
      </c>
      <c r="E456" s="2">
        <v>36.0</v>
      </c>
      <c r="F456" s="2">
        <v>0.0</v>
      </c>
      <c r="G456" s="2">
        <v>60598.0</v>
      </c>
      <c r="H456" s="2">
        <v>204.0</v>
      </c>
      <c r="I456" s="4">
        <v>40.0</v>
      </c>
      <c r="J456" s="2">
        <v>0.0</v>
      </c>
      <c r="K456" s="4">
        <v>30.0</v>
      </c>
      <c r="L456" s="2">
        <v>0.0</v>
      </c>
      <c r="M456" s="2">
        <v>14.0</v>
      </c>
      <c r="N456" s="4">
        <v>1.0</v>
      </c>
      <c r="O456" s="2">
        <v>0.0</v>
      </c>
      <c r="P456" s="2">
        <v>1.0</v>
      </c>
      <c r="Q456" s="2">
        <v>1.0</v>
      </c>
      <c r="R456" s="2">
        <v>69.0</v>
      </c>
      <c r="S456" s="2">
        <v>204.0</v>
      </c>
      <c r="T456" s="2">
        <v>57315.0</v>
      </c>
      <c r="U456" s="2">
        <v>3261.0</v>
      </c>
      <c r="V456" s="2"/>
      <c r="W456" s="2">
        <v>0.0</v>
      </c>
      <c r="X456" s="2">
        <v>1.0</v>
      </c>
      <c r="Y456" s="6" t="s">
        <v>381</v>
      </c>
      <c r="Z456" s="2" t="s">
        <v>37</v>
      </c>
      <c r="AA456" s="2" t="s">
        <v>37</v>
      </c>
      <c r="AB456" s="2" t="s">
        <v>37</v>
      </c>
      <c r="AC456" s="5"/>
      <c r="AD456" s="5"/>
      <c r="AE456" s="5"/>
      <c r="AF456" s="5"/>
    </row>
    <row r="457">
      <c r="A457" s="3" t="s">
        <v>496</v>
      </c>
      <c r="B457" s="2">
        <v>24.0</v>
      </c>
      <c r="C457" s="2">
        <v>0.0</v>
      </c>
      <c r="D457" s="2">
        <v>60904.0</v>
      </c>
      <c r="E457" s="2">
        <v>27.0</v>
      </c>
      <c r="F457" s="2">
        <v>0.0</v>
      </c>
      <c r="G457" s="2">
        <v>60625.0</v>
      </c>
      <c r="H457" s="2">
        <v>204.0</v>
      </c>
      <c r="I457" s="4">
        <v>37.0</v>
      </c>
      <c r="J457" s="2">
        <v>0.0</v>
      </c>
      <c r="K457" s="4">
        <v>30.0</v>
      </c>
      <c r="L457" s="2">
        <v>0.0</v>
      </c>
      <c r="M457" s="2">
        <v>22.0</v>
      </c>
      <c r="N457" s="4">
        <v>2.0</v>
      </c>
      <c r="O457" s="2">
        <v>1.0</v>
      </c>
      <c r="P457" s="2">
        <v>1.0</v>
      </c>
      <c r="Q457" s="2">
        <v>1.0</v>
      </c>
      <c r="R457" s="2">
        <v>66.0</v>
      </c>
      <c r="S457" s="2">
        <v>204.0</v>
      </c>
      <c r="T457" s="2">
        <v>57338.0</v>
      </c>
      <c r="U457" s="2">
        <v>3265.0</v>
      </c>
      <c r="V457" s="2"/>
      <c r="W457" s="2">
        <v>1.0</v>
      </c>
      <c r="X457" s="2">
        <v>0.0</v>
      </c>
      <c r="Y457" s="6" t="s">
        <v>381</v>
      </c>
      <c r="Z457" s="2" t="s">
        <v>37</v>
      </c>
      <c r="AA457" s="2" t="s">
        <v>37</v>
      </c>
      <c r="AB457" s="2" t="s">
        <v>37</v>
      </c>
      <c r="AC457" s="5"/>
      <c r="AD457" s="5"/>
      <c r="AE457" s="5"/>
      <c r="AF457" s="5"/>
    </row>
    <row r="458">
      <c r="A458" s="3" t="s">
        <v>497</v>
      </c>
      <c r="B458" s="2">
        <v>39.0</v>
      </c>
      <c r="C458" s="2">
        <v>0.0</v>
      </c>
      <c r="D458" s="2">
        <v>60943.0</v>
      </c>
      <c r="E458" s="2">
        <v>10.0</v>
      </c>
      <c r="F458" s="2">
        <v>0.0</v>
      </c>
      <c r="G458" s="2">
        <v>60635.0</v>
      </c>
      <c r="H458" s="2">
        <v>220.0</v>
      </c>
      <c r="I458" s="4">
        <v>50.0</v>
      </c>
      <c r="J458" s="2">
        <v>0.0</v>
      </c>
      <c r="K458" s="4">
        <v>30.0</v>
      </c>
      <c r="L458" s="2">
        <v>0.0</v>
      </c>
      <c r="M458" s="2">
        <v>36.0</v>
      </c>
      <c r="N458" s="4">
        <v>3.0</v>
      </c>
      <c r="O458" s="2">
        <v>1.0</v>
      </c>
      <c r="P458" s="2">
        <v>2.0</v>
      </c>
      <c r="Q458" s="2">
        <v>1.0</v>
      </c>
      <c r="R458" s="2">
        <v>79.0</v>
      </c>
      <c r="S458" s="2">
        <v>220.0</v>
      </c>
      <c r="T458" s="2">
        <v>57346.0</v>
      </c>
      <c r="U458" s="2">
        <v>3267.0</v>
      </c>
      <c r="V458" s="2"/>
      <c r="W458" s="2">
        <v>0.0</v>
      </c>
      <c r="X458" s="2">
        <v>2.0</v>
      </c>
      <c r="Y458" s="6" t="s">
        <v>381</v>
      </c>
      <c r="Z458" s="2" t="s">
        <v>37</v>
      </c>
      <c r="AA458" s="2" t="s">
        <v>37</v>
      </c>
      <c r="AB458" s="2" t="s">
        <v>37</v>
      </c>
      <c r="AC458" s="5"/>
      <c r="AD458" s="5"/>
      <c r="AE458" s="5"/>
      <c r="AF458" s="5"/>
    </row>
    <row r="459">
      <c r="A459" s="3" t="s">
        <v>498</v>
      </c>
      <c r="B459" s="2">
        <v>23.0</v>
      </c>
      <c r="C459" s="2">
        <v>0.0</v>
      </c>
      <c r="D459" s="2">
        <v>60966.0</v>
      </c>
      <c r="E459" s="2">
        <v>16.0</v>
      </c>
      <c r="F459" s="2">
        <v>0.0</v>
      </c>
      <c r="G459" s="2">
        <v>60651.0</v>
      </c>
      <c r="H459" s="2">
        <v>219.0</v>
      </c>
      <c r="I459" s="4">
        <v>58.0</v>
      </c>
      <c r="J459" s="2">
        <v>0.0</v>
      </c>
      <c r="K459" s="4">
        <v>30.0</v>
      </c>
      <c r="L459" s="2">
        <v>0.0</v>
      </c>
      <c r="M459" s="2">
        <v>18.0</v>
      </c>
      <c r="N459" s="4">
        <v>5.0</v>
      </c>
      <c r="O459" s="2">
        <v>0.0</v>
      </c>
      <c r="P459" s="2">
        <v>5.0</v>
      </c>
      <c r="Q459" s="2">
        <v>1.0</v>
      </c>
      <c r="R459" s="2">
        <v>87.0</v>
      </c>
      <c r="S459" s="2">
        <v>219.0</v>
      </c>
      <c r="T459" s="2">
        <v>57356.0</v>
      </c>
      <c r="U459" s="2">
        <v>3273.0</v>
      </c>
      <c r="V459" s="2"/>
      <c r="W459" s="2">
        <v>5.0</v>
      </c>
      <c r="X459" s="2">
        <v>0.0</v>
      </c>
      <c r="Y459" s="6" t="s">
        <v>381</v>
      </c>
      <c r="Z459" s="2" t="s">
        <v>37</v>
      </c>
      <c r="AA459" s="2" t="s">
        <v>37</v>
      </c>
      <c r="AB459" s="2" t="s">
        <v>37</v>
      </c>
      <c r="AC459" s="5"/>
      <c r="AD459" s="5"/>
      <c r="AE459" s="5"/>
      <c r="AF459" s="5"/>
    </row>
    <row r="460">
      <c r="A460" s="3" t="s">
        <v>499</v>
      </c>
      <c r="B460" s="2">
        <v>40.0</v>
      </c>
      <c r="C460" s="2">
        <v>0.0</v>
      </c>
      <c r="D460" s="2">
        <v>61006.0</v>
      </c>
      <c r="E460" s="2">
        <v>33.0</v>
      </c>
      <c r="F460" s="2">
        <v>0.0</v>
      </c>
      <c r="G460" s="2">
        <v>60684.0</v>
      </c>
      <c r="H460" s="2">
        <v>220.0</v>
      </c>
      <c r="I460" s="4">
        <v>64.0</v>
      </c>
      <c r="J460" s="2">
        <v>0.0</v>
      </c>
      <c r="K460" s="4">
        <v>30.0</v>
      </c>
      <c r="L460" s="2">
        <v>0.0</v>
      </c>
      <c r="M460" s="2">
        <v>40.0</v>
      </c>
      <c r="N460" s="4">
        <v>0.0</v>
      </c>
      <c r="O460" s="2">
        <v>0.0</v>
      </c>
      <c r="P460" s="2">
        <v>0.0</v>
      </c>
      <c r="Q460" s="2">
        <v>1.0</v>
      </c>
      <c r="R460" s="2">
        <v>93.0</v>
      </c>
      <c r="S460" s="2">
        <v>220.0</v>
      </c>
      <c r="T460" s="2">
        <v>57386.0</v>
      </c>
      <c r="U460" s="2">
        <v>3276.0</v>
      </c>
      <c r="V460" s="2"/>
      <c r="W460" s="2">
        <v>0.0</v>
      </c>
      <c r="X460" s="2">
        <v>0.0</v>
      </c>
      <c r="Y460" s="6" t="s">
        <v>381</v>
      </c>
      <c r="Z460" s="2" t="s">
        <v>37</v>
      </c>
      <c r="AA460" s="2" t="s">
        <v>37</v>
      </c>
      <c r="AB460" s="2" t="s">
        <v>37</v>
      </c>
      <c r="AC460" s="5"/>
      <c r="AD460" s="5"/>
      <c r="AE460" s="5"/>
      <c r="AF460" s="5"/>
    </row>
    <row r="461">
      <c r="A461" s="3" t="s">
        <v>500</v>
      </c>
      <c r="B461" s="2">
        <v>45.0</v>
      </c>
      <c r="C461" s="2">
        <v>0.0</v>
      </c>
      <c r="D461" s="2">
        <v>61051.0</v>
      </c>
      <c r="E461" s="2">
        <v>20.0</v>
      </c>
      <c r="F461" s="2">
        <v>0.0</v>
      </c>
      <c r="G461" s="2">
        <v>60704.0</v>
      </c>
      <c r="H461" s="2">
        <v>230.0</v>
      </c>
      <c r="I461" s="4">
        <v>79.0</v>
      </c>
      <c r="J461" s="2">
        <v>0.0</v>
      </c>
      <c r="K461" s="4">
        <v>30.0</v>
      </c>
      <c r="L461" s="2">
        <v>0.0</v>
      </c>
      <c r="M461" s="2">
        <v>43.0</v>
      </c>
      <c r="N461" s="4">
        <v>2.0</v>
      </c>
      <c r="O461" s="2">
        <v>1.0</v>
      </c>
      <c r="P461" s="2">
        <v>1.0</v>
      </c>
      <c r="Q461" s="2">
        <v>0.0</v>
      </c>
      <c r="R461" s="2">
        <v>109.0</v>
      </c>
      <c r="S461" s="2">
        <v>230.0</v>
      </c>
      <c r="T461" s="2">
        <v>57403.0</v>
      </c>
      <c r="U461" s="2">
        <v>3279.0</v>
      </c>
      <c r="V461" s="2"/>
      <c r="W461" s="2">
        <v>0.0</v>
      </c>
      <c r="X461" s="2">
        <v>1.0</v>
      </c>
      <c r="Y461" s="6" t="s">
        <v>381</v>
      </c>
      <c r="Z461" s="2" t="s">
        <v>37</v>
      </c>
      <c r="AA461" s="2" t="s">
        <v>37</v>
      </c>
      <c r="AB461" s="2" t="s">
        <v>37</v>
      </c>
      <c r="AC461" s="5"/>
      <c r="AD461" s="5"/>
      <c r="AE461" s="5"/>
      <c r="AF461" s="5"/>
    </row>
    <row r="462">
      <c r="A462" s="3" t="s">
        <v>501</v>
      </c>
      <c r="B462" s="2">
        <v>12.0</v>
      </c>
      <c r="C462" s="2">
        <v>0.0</v>
      </c>
      <c r="D462" s="2">
        <v>61063.0</v>
      </c>
      <c r="E462" s="2">
        <v>22.0</v>
      </c>
      <c r="F462" s="2">
        <v>0.0</v>
      </c>
      <c r="G462" s="2">
        <v>60726.0</v>
      </c>
      <c r="H462" s="2">
        <v>221.0</v>
      </c>
      <c r="I462" s="4">
        <v>78.0</v>
      </c>
      <c r="J462" s="2">
        <v>0.0</v>
      </c>
      <c r="K462" s="4">
        <v>30.0</v>
      </c>
      <c r="L462" s="2">
        <v>0.0</v>
      </c>
      <c r="M462" s="2">
        <v>11.0</v>
      </c>
      <c r="N462" s="4">
        <v>1.0</v>
      </c>
      <c r="O462" s="2">
        <v>0.0</v>
      </c>
      <c r="P462" s="2">
        <v>1.0</v>
      </c>
      <c r="Q462" s="2">
        <v>0.0</v>
      </c>
      <c r="R462" s="2">
        <v>108.0</v>
      </c>
      <c r="S462" s="2">
        <v>221.0</v>
      </c>
      <c r="T462" s="2">
        <v>57418.0</v>
      </c>
      <c r="U462" s="2">
        <v>3286.0</v>
      </c>
      <c r="V462" s="2"/>
      <c r="W462" s="2">
        <v>1.0</v>
      </c>
      <c r="X462" s="2">
        <v>0.0</v>
      </c>
      <c r="Y462" s="6" t="s">
        <v>381</v>
      </c>
      <c r="Z462" s="2" t="s">
        <v>37</v>
      </c>
      <c r="AA462" s="2" t="s">
        <v>37</v>
      </c>
      <c r="AB462" s="2" t="s">
        <v>37</v>
      </c>
      <c r="AC462" s="5"/>
      <c r="AD462" s="5"/>
      <c r="AE462" s="5"/>
      <c r="AF462" s="5"/>
    </row>
    <row r="463">
      <c r="A463" s="3" t="s">
        <v>502</v>
      </c>
      <c r="B463" s="2">
        <v>23.0</v>
      </c>
      <c r="C463" s="2">
        <v>0.0</v>
      </c>
      <c r="D463" s="2">
        <v>61086.0</v>
      </c>
      <c r="E463" s="2">
        <v>14.0</v>
      </c>
      <c r="F463" s="2">
        <v>0.0</v>
      </c>
      <c r="G463" s="2">
        <v>60740.0</v>
      </c>
      <c r="H463" s="2">
        <v>226.0</v>
      </c>
      <c r="I463" s="4">
        <v>82.0</v>
      </c>
      <c r="J463" s="2">
        <v>0.0</v>
      </c>
      <c r="K463" s="4">
        <v>30.0</v>
      </c>
      <c r="L463" s="2">
        <v>0.0</v>
      </c>
      <c r="M463" s="2">
        <v>20.0</v>
      </c>
      <c r="N463" s="4">
        <v>3.0</v>
      </c>
      <c r="O463" s="2">
        <v>0.0</v>
      </c>
      <c r="P463" s="2">
        <v>3.0</v>
      </c>
      <c r="Q463" s="2">
        <v>0.0</v>
      </c>
      <c r="R463" s="2">
        <v>112.0</v>
      </c>
      <c r="S463" s="2">
        <v>226.0</v>
      </c>
      <c r="T463" s="2">
        <v>57430.0</v>
      </c>
      <c r="U463" s="2">
        <v>3288.0</v>
      </c>
      <c r="V463" s="2"/>
      <c r="W463" s="2">
        <v>0.0</v>
      </c>
      <c r="X463" s="2">
        <v>3.0</v>
      </c>
      <c r="Y463" s="6" t="s">
        <v>381</v>
      </c>
      <c r="Z463" s="2" t="s">
        <v>37</v>
      </c>
      <c r="AA463" s="2" t="s">
        <v>37</v>
      </c>
      <c r="AB463" s="2" t="s">
        <v>37</v>
      </c>
      <c r="AC463" s="5"/>
      <c r="AD463" s="5"/>
      <c r="AE463" s="5"/>
      <c r="AF463" s="5"/>
    </row>
    <row r="464">
      <c r="A464" s="3" t="s">
        <v>503</v>
      </c>
      <c r="B464" s="2">
        <v>35.0</v>
      </c>
      <c r="C464" s="2">
        <v>0.0</v>
      </c>
      <c r="D464" s="2">
        <v>61121.0</v>
      </c>
      <c r="E464" s="2">
        <v>20.0</v>
      </c>
      <c r="F464" s="2">
        <v>0.0</v>
      </c>
      <c r="G464" s="2">
        <v>60760.0</v>
      </c>
      <c r="H464" s="2">
        <v>243.0</v>
      </c>
      <c r="I464" s="4">
        <v>80.0</v>
      </c>
      <c r="J464" s="2">
        <v>0.0</v>
      </c>
      <c r="K464" s="4">
        <v>30.0</v>
      </c>
      <c r="L464" s="2">
        <v>0.0</v>
      </c>
      <c r="M464" s="2">
        <v>19.0</v>
      </c>
      <c r="N464" s="4">
        <v>16.0</v>
      </c>
      <c r="O464" s="2">
        <v>0.0</v>
      </c>
      <c r="P464" s="2">
        <v>16.0</v>
      </c>
      <c r="Q464" s="2">
        <v>0.0</v>
      </c>
      <c r="R464" s="2">
        <v>110.0</v>
      </c>
      <c r="S464" s="2">
        <v>243.0</v>
      </c>
      <c r="T464" s="2">
        <v>57446.0</v>
      </c>
      <c r="U464" s="2">
        <v>3292.0</v>
      </c>
      <c r="V464" s="2"/>
      <c r="W464" s="2">
        <v>15.0</v>
      </c>
      <c r="X464" s="2">
        <v>1.0</v>
      </c>
      <c r="Y464" s="6" t="s">
        <v>381</v>
      </c>
      <c r="Z464" s="2" t="s">
        <v>37</v>
      </c>
      <c r="AA464" s="2" t="s">
        <v>37</v>
      </c>
      <c r="AB464" s="2" t="s">
        <v>37</v>
      </c>
      <c r="AC464" s="5"/>
      <c r="AD464" s="5"/>
      <c r="AE464" s="5"/>
      <c r="AF464" s="5"/>
    </row>
    <row r="465">
      <c r="A465" s="3" t="s">
        <v>504</v>
      </c>
      <c r="B465" s="2">
        <v>24.0</v>
      </c>
      <c r="C465" s="2">
        <v>0.0</v>
      </c>
      <c r="D465" s="2">
        <v>61145.0</v>
      </c>
      <c r="E465" s="2">
        <v>13.0</v>
      </c>
      <c r="F465" s="2">
        <v>0.0</v>
      </c>
      <c r="G465" s="2">
        <v>60773.0</v>
      </c>
      <c r="H465" s="2">
        <v>251.0</v>
      </c>
      <c r="I465" s="4">
        <v>83.0</v>
      </c>
      <c r="J465" s="2">
        <v>0.0</v>
      </c>
      <c r="K465" s="4">
        <v>30.0</v>
      </c>
      <c r="L465" s="2">
        <v>0.0</v>
      </c>
      <c r="M465" s="2">
        <v>15.0</v>
      </c>
      <c r="N465" s="4">
        <v>9.0</v>
      </c>
      <c r="O465" s="2">
        <v>0.0</v>
      </c>
      <c r="P465" s="2">
        <v>9.0</v>
      </c>
      <c r="Q465" s="2">
        <v>0.0</v>
      </c>
      <c r="R465" s="2">
        <v>113.0</v>
      </c>
      <c r="S465" s="2">
        <v>251.0</v>
      </c>
      <c r="T465" s="2">
        <v>57455.0</v>
      </c>
      <c r="U465" s="2">
        <v>3296.0</v>
      </c>
      <c r="V465" s="2"/>
      <c r="W465" s="2">
        <v>8.0</v>
      </c>
      <c r="X465" s="2">
        <v>1.0</v>
      </c>
      <c r="Y465" s="6" t="s">
        <v>381</v>
      </c>
      <c r="Z465" s="2" t="s">
        <v>37</v>
      </c>
      <c r="AA465" s="2" t="s">
        <v>37</v>
      </c>
      <c r="AB465" s="2" t="s">
        <v>37</v>
      </c>
      <c r="AC465" s="5"/>
      <c r="AD465" s="5"/>
      <c r="AE465" s="5"/>
      <c r="AF465" s="5"/>
    </row>
    <row r="466">
      <c r="A466" s="3" t="s">
        <v>505</v>
      </c>
      <c r="B466" s="2">
        <v>34.0</v>
      </c>
      <c r="C466" s="2">
        <v>0.0</v>
      </c>
      <c r="D466" s="2">
        <v>61179.0</v>
      </c>
      <c r="E466" s="2">
        <v>14.0</v>
      </c>
      <c r="F466" s="2">
        <v>0.0</v>
      </c>
      <c r="G466" s="2">
        <v>60787.0</v>
      </c>
      <c r="H466" s="2">
        <v>272.0</v>
      </c>
      <c r="I466" s="4">
        <v>81.0</v>
      </c>
      <c r="J466" s="2">
        <v>1.0</v>
      </c>
      <c r="K466" s="4">
        <v>31.0</v>
      </c>
      <c r="L466" s="2">
        <v>0.0</v>
      </c>
      <c r="M466" s="2">
        <v>25.0</v>
      </c>
      <c r="N466" s="4">
        <v>9.0</v>
      </c>
      <c r="O466" s="2">
        <v>2.0</v>
      </c>
      <c r="P466" s="2">
        <v>7.0</v>
      </c>
      <c r="Q466" s="2">
        <v>0.0</v>
      </c>
      <c r="R466" s="2">
        <v>112.0</v>
      </c>
      <c r="S466" s="2">
        <v>272.0</v>
      </c>
      <c r="T466" s="2">
        <v>57469.0</v>
      </c>
      <c r="U466" s="2">
        <v>3296.0</v>
      </c>
      <c r="V466" s="2"/>
      <c r="W466" s="2">
        <v>3.0</v>
      </c>
      <c r="X466" s="2">
        <v>4.0</v>
      </c>
      <c r="Y466" s="6" t="s">
        <v>381</v>
      </c>
      <c r="Z466" s="2" t="s">
        <v>37</v>
      </c>
      <c r="AA466" s="2" t="s">
        <v>37</v>
      </c>
      <c r="AB466" s="2" t="s">
        <v>37</v>
      </c>
      <c r="AC466" s="5"/>
      <c r="AD466" s="5"/>
      <c r="AE466" s="5"/>
      <c r="AF466" s="5"/>
    </row>
    <row r="467">
      <c r="A467" s="3" t="s">
        <v>506</v>
      </c>
      <c r="B467" s="2">
        <v>39.0</v>
      </c>
      <c r="C467" s="2">
        <v>0.0</v>
      </c>
      <c r="D467" s="2">
        <v>61218.0</v>
      </c>
      <c r="E467" s="2">
        <v>21.0</v>
      </c>
      <c r="F467" s="2">
        <v>0.0</v>
      </c>
      <c r="G467" s="2">
        <v>60808.0</v>
      </c>
      <c r="H467" s="2">
        <v>275.0</v>
      </c>
      <c r="I467" s="4">
        <v>96.0</v>
      </c>
      <c r="J467" s="2">
        <v>0.0</v>
      </c>
      <c r="K467" s="4">
        <v>31.0</v>
      </c>
      <c r="L467" s="2">
        <v>0.0</v>
      </c>
      <c r="M467" s="2">
        <v>25.0</v>
      </c>
      <c r="N467" s="4">
        <v>14.0</v>
      </c>
      <c r="O467" s="2">
        <v>0.0</v>
      </c>
      <c r="P467" s="2">
        <v>14.0</v>
      </c>
      <c r="Q467" s="2">
        <v>0.0</v>
      </c>
      <c r="R467" s="2">
        <v>126.0</v>
      </c>
      <c r="S467" s="2">
        <v>275.0</v>
      </c>
      <c r="T467" s="2">
        <v>57485.0</v>
      </c>
      <c r="U467" s="2">
        <v>3301.0</v>
      </c>
      <c r="V467" s="2"/>
      <c r="W467" s="2">
        <v>13.0</v>
      </c>
      <c r="X467" s="2">
        <v>1.0</v>
      </c>
      <c r="Y467" s="6" t="s">
        <v>381</v>
      </c>
      <c r="Z467" s="2" t="s">
        <v>37</v>
      </c>
      <c r="AA467" s="2" t="s">
        <v>37</v>
      </c>
      <c r="AB467" s="2" t="s">
        <v>37</v>
      </c>
      <c r="AC467" s="5"/>
      <c r="AD467" s="5"/>
      <c r="AE467" s="5"/>
      <c r="AF467" s="5"/>
    </row>
    <row r="468">
      <c r="A468" s="3" t="s">
        <v>507</v>
      </c>
      <c r="B468" s="2">
        <v>17.0</v>
      </c>
      <c r="C468" s="2">
        <v>0.0</v>
      </c>
      <c r="D468" s="2">
        <v>61235.0</v>
      </c>
      <c r="E468" s="2">
        <v>20.0</v>
      </c>
      <c r="F468" s="2">
        <v>0.0</v>
      </c>
      <c r="G468" s="2">
        <v>60828.0</v>
      </c>
      <c r="H468" s="2">
        <v>267.0</v>
      </c>
      <c r="I468" s="4">
        <v>101.0</v>
      </c>
      <c r="J468" s="2">
        <v>0.0</v>
      </c>
      <c r="K468" s="4">
        <v>31.0</v>
      </c>
      <c r="L468" s="2">
        <v>0.0</v>
      </c>
      <c r="M468" s="2">
        <v>7.0</v>
      </c>
      <c r="N468" s="4">
        <v>10.0</v>
      </c>
      <c r="O468" s="2">
        <v>0.0</v>
      </c>
      <c r="P468" s="2">
        <v>10.0</v>
      </c>
      <c r="Q468" s="2">
        <v>0.0</v>
      </c>
      <c r="R468" s="2">
        <v>131.0</v>
      </c>
      <c r="S468" s="2">
        <v>267.0</v>
      </c>
      <c r="T468" s="2">
        <v>57502.0</v>
      </c>
      <c r="U468" s="2">
        <v>3304.0</v>
      </c>
      <c r="V468" s="2"/>
      <c r="W468" s="2">
        <v>10.0</v>
      </c>
      <c r="X468" s="2">
        <v>0.0</v>
      </c>
      <c r="Y468" s="6" t="s">
        <v>381</v>
      </c>
      <c r="Z468" s="2" t="s">
        <v>37</v>
      </c>
      <c r="AA468" s="2" t="s">
        <v>37</v>
      </c>
      <c r="AB468" s="2" t="s">
        <v>37</v>
      </c>
      <c r="AC468" s="5"/>
      <c r="AD468" s="5"/>
      <c r="AE468" s="5"/>
      <c r="AF468" s="5"/>
    </row>
    <row r="469">
      <c r="A469" s="3" t="s">
        <v>508</v>
      </c>
      <c r="B469" s="2">
        <v>17.0</v>
      </c>
      <c r="C469" s="2">
        <v>0.0</v>
      </c>
      <c r="D469" s="2">
        <v>61252.0</v>
      </c>
      <c r="E469" s="2">
        <v>17.0</v>
      </c>
      <c r="F469" s="2">
        <v>0.0</v>
      </c>
      <c r="G469" s="2">
        <v>60845.0</v>
      </c>
      <c r="H469" s="2">
        <v>267.0</v>
      </c>
      <c r="I469" s="4">
        <v>101.0</v>
      </c>
      <c r="J469" s="2">
        <v>0.0</v>
      </c>
      <c r="K469" s="4">
        <v>31.0</v>
      </c>
      <c r="L469" s="2">
        <v>0.0</v>
      </c>
      <c r="M469" s="2">
        <v>12.0</v>
      </c>
      <c r="N469" s="4">
        <v>5.0</v>
      </c>
      <c r="O469" s="2">
        <v>0.0</v>
      </c>
      <c r="P469" s="2">
        <v>5.0</v>
      </c>
      <c r="Q469" s="2">
        <v>2.0</v>
      </c>
      <c r="R469" s="2">
        <v>129.0</v>
      </c>
      <c r="S469" s="2">
        <v>267.0</v>
      </c>
      <c r="T469" s="2">
        <v>57517.0</v>
      </c>
      <c r="U469" s="2">
        <v>3306.0</v>
      </c>
      <c r="V469" s="2"/>
      <c r="W469" s="2">
        <v>5.0</v>
      </c>
      <c r="X469" s="2">
        <v>0.0</v>
      </c>
      <c r="Y469" s="6" t="s">
        <v>381</v>
      </c>
      <c r="Z469" s="2" t="s">
        <v>37</v>
      </c>
      <c r="AA469" s="2" t="s">
        <v>37</v>
      </c>
      <c r="AB469" s="2" t="s">
        <v>37</v>
      </c>
      <c r="AC469" s="5"/>
      <c r="AD469" s="5"/>
      <c r="AE469" s="5"/>
      <c r="AF469" s="5"/>
    </row>
    <row r="470">
      <c r="A470" s="3" t="s">
        <v>509</v>
      </c>
      <c r="B470" s="2">
        <v>16.0</v>
      </c>
      <c r="C470" s="2">
        <v>0.0</v>
      </c>
      <c r="D470" s="2">
        <v>61268.0</v>
      </c>
      <c r="E470" s="2">
        <v>21.0</v>
      </c>
      <c r="F470" s="2">
        <v>0.0</v>
      </c>
      <c r="G470" s="2">
        <v>60866.0</v>
      </c>
      <c r="H470" s="2">
        <v>262.0</v>
      </c>
      <c r="I470" s="4">
        <v>101.0</v>
      </c>
      <c r="J470" s="2">
        <v>0.0</v>
      </c>
      <c r="K470" s="4">
        <v>31.0</v>
      </c>
      <c r="L470" s="2">
        <v>0.0</v>
      </c>
      <c r="M470" s="2">
        <v>15.0</v>
      </c>
      <c r="N470" s="4">
        <v>1.0</v>
      </c>
      <c r="O470" s="2">
        <v>0.0</v>
      </c>
      <c r="P470" s="2">
        <v>1.0</v>
      </c>
      <c r="Q470" s="2">
        <v>2.0</v>
      </c>
      <c r="R470" s="2">
        <v>129.0</v>
      </c>
      <c r="S470" s="2">
        <v>262.0</v>
      </c>
      <c r="T470" s="2">
        <v>57535.0</v>
      </c>
      <c r="U470" s="2">
        <v>3309.0</v>
      </c>
      <c r="V470" s="2"/>
      <c r="W470" s="2">
        <v>1.0</v>
      </c>
      <c r="X470" s="2">
        <v>0.0</v>
      </c>
      <c r="Y470" s="6" t="s">
        <v>381</v>
      </c>
      <c r="Z470" s="2" t="s">
        <v>37</v>
      </c>
      <c r="AA470" s="2" t="s">
        <v>37</v>
      </c>
      <c r="AB470" s="2" t="s">
        <v>37</v>
      </c>
      <c r="AC470" s="5"/>
      <c r="AD470" s="5"/>
      <c r="AE470" s="5"/>
      <c r="AF470" s="5"/>
    </row>
    <row r="471">
      <c r="A471" s="3" t="s">
        <v>510</v>
      </c>
      <c r="B471" s="2">
        <v>18.0</v>
      </c>
      <c r="C471" s="2">
        <v>0.0</v>
      </c>
      <c r="D471" s="2">
        <v>61286.0</v>
      </c>
      <c r="E471" s="2">
        <v>29.0</v>
      </c>
      <c r="F471" s="2">
        <v>0.0</v>
      </c>
      <c r="G471" s="2">
        <v>60895.0</v>
      </c>
      <c r="H471" s="2">
        <v>262.0</v>
      </c>
      <c r="I471" s="4">
        <v>90.0</v>
      </c>
      <c r="J471" s="2">
        <v>0.0</v>
      </c>
      <c r="K471" s="4">
        <v>31.0</v>
      </c>
      <c r="L471" s="2">
        <v>0.0</v>
      </c>
      <c r="M471" s="2">
        <v>16.0</v>
      </c>
      <c r="N471" s="4">
        <v>2.0</v>
      </c>
      <c r="O471" s="2">
        <v>0.0</v>
      </c>
      <c r="P471" s="2">
        <v>2.0</v>
      </c>
      <c r="Q471" s="2">
        <v>1.0</v>
      </c>
      <c r="R471" s="2">
        <v>119.0</v>
      </c>
      <c r="S471" s="2">
        <v>262.0</v>
      </c>
      <c r="T471" s="2">
        <v>57557.0</v>
      </c>
      <c r="U471" s="2">
        <v>3316.0</v>
      </c>
      <c r="V471" s="2"/>
      <c r="W471" s="2">
        <v>1.0</v>
      </c>
      <c r="X471" s="2">
        <v>1.0</v>
      </c>
      <c r="Y471" s="6" t="s">
        <v>381</v>
      </c>
      <c r="Z471" s="2" t="s">
        <v>37</v>
      </c>
      <c r="AA471" s="2" t="s">
        <v>37</v>
      </c>
      <c r="AB471" s="2" t="s">
        <v>37</v>
      </c>
      <c r="AC471" s="5"/>
      <c r="AD471" s="5"/>
      <c r="AE471" s="5"/>
      <c r="AF471" s="5"/>
    </row>
    <row r="472">
      <c r="A472" s="3" t="s">
        <v>511</v>
      </c>
      <c r="B472" s="2">
        <v>25.0</v>
      </c>
      <c r="C472" s="2">
        <v>0.0</v>
      </c>
      <c r="D472" s="2">
        <v>61311.0</v>
      </c>
      <c r="E472" s="2">
        <v>33.0</v>
      </c>
      <c r="F472" s="2">
        <v>0.0</v>
      </c>
      <c r="G472" s="2">
        <v>60928.0</v>
      </c>
      <c r="H472" s="2">
        <v>236.0</v>
      </c>
      <c r="I472" s="4">
        <v>108.0</v>
      </c>
      <c r="J472" s="2">
        <v>0.0</v>
      </c>
      <c r="K472" s="4">
        <v>31.0</v>
      </c>
      <c r="L472" s="2">
        <v>0.0</v>
      </c>
      <c r="M472" s="2">
        <v>21.0</v>
      </c>
      <c r="N472" s="4">
        <v>4.0</v>
      </c>
      <c r="O472" s="2">
        <v>0.0</v>
      </c>
      <c r="P472" s="2">
        <v>4.0</v>
      </c>
      <c r="Q472" s="2">
        <v>2.0</v>
      </c>
      <c r="R472" s="2">
        <v>136.0</v>
      </c>
      <c r="S472" s="2">
        <v>236.0</v>
      </c>
      <c r="T472" s="2">
        <v>57586.0</v>
      </c>
      <c r="U472" s="2">
        <v>3320.0</v>
      </c>
      <c r="V472" s="2"/>
      <c r="W472" s="2">
        <v>1.0</v>
      </c>
      <c r="X472" s="2">
        <v>3.0</v>
      </c>
      <c r="Y472" s="6" t="s">
        <v>381</v>
      </c>
      <c r="Z472" s="2" t="s">
        <v>37</v>
      </c>
      <c r="AA472" s="2" t="s">
        <v>37</v>
      </c>
      <c r="AB472" s="2" t="s">
        <v>37</v>
      </c>
      <c r="AC472" s="5"/>
      <c r="AD472" s="5"/>
      <c r="AE472" s="5"/>
      <c r="AF472" s="5"/>
    </row>
    <row r="473">
      <c r="A473" s="3" t="s">
        <v>512</v>
      </c>
      <c r="B473" s="2">
        <v>20.0</v>
      </c>
      <c r="C473" s="2">
        <v>0.0</v>
      </c>
      <c r="D473" s="2">
        <v>61331.0</v>
      </c>
      <c r="E473" s="2">
        <v>6.0</v>
      </c>
      <c r="F473" s="2">
        <v>0.0</v>
      </c>
      <c r="G473" s="2">
        <v>60934.0</v>
      </c>
      <c r="H473" s="2">
        <v>255.0</v>
      </c>
      <c r="I473" s="4">
        <v>103.0</v>
      </c>
      <c r="J473" s="2">
        <v>0.0</v>
      </c>
      <c r="K473" s="4">
        <v>31.0</v>
      </c>
      <c r="L473" s="2">
        <v>0.0</v>
      </c>
      <c r="M473" s="2">
        <v>13.0</v>
      </c>
      <c r="N473" s="4">
        <v>7.0</v>
      </c>
      <c r="O473" s="2">
        <v>0.0</v>
      </c>
      <c r="P473" s="2">
        <v>7.0</v>
      </c>
      <c r="Q473" s="2">
        <v>2.0</v>
      </c>
      <c r="R473" s="2">
        <v>131.0</v>
      </c>
      <c r="S473" s="2">
        <v>255.0</v>
      </c>
      <c r="T473" s="2">
        <v>57589.0</v>
      </c>
      <c r="U473" s="2">
        <v>3323.0</v>
      </c>
      <c r="V473" s="2"/>
      <c r="W473" s="2">
        <v>2.0</v>
      </c>
      <c r="X473" s="2">
        <v>5.0</v>
      </c>
      <c r="Y473" s="6" t="s">
        <v>188</v>
      </c>
      <c r="Z473" s="2" t="s">
        <v>37</v>
      </c>
      <c r="AA473" s="2" t="s">
        <v>37</v>
      </c>
      <c r="AB473" s="2" t="s">
        <v>37</v>
      </c>
      <c r="AC473" s="5"/>
      <c r="AD473" s="5"/>
      <c r="AE473" s="5"/>
      <c r="AF473" s="5"/>
    </row>
    <row r="474">
      <c r="A474" s="3" t="s">
        <v>513</v>
      </c>
      <c r="B474" s="2">
        <v>28.0</v>
      </c>
      <c r="C474" s="2">
        <v>0.0</v>
      </c>
      <c r="D474" s="2">
        <v>61359.0</v>
      </c>
      <c r="E474" s="2">
        <v>21.0</v>
      </c>
      <c r="F474" s="2">
        <v>0.0</v>
      </c>
      <c r="G474" s="2">
        <v>60955.0</v>
      </c>
      <c r="H474" s="2">
        <v>262.0</v>
      </c>
      <c r="I474" s="4">
        <v>103.0</v>
      </c>
      <c r="J474" s="2">
        <v>0.0</v>
      </c>
      <c r="K474" s="4">
        <v>31.0</v>
      </c>
      <c r="L474" s="2">
        <v>0.0</v>
      </c>
      <c r="M474" s="2">
        <v>18.0</v>
      </c>
      <c r="N474" s="4">
        <v>10.0</v>
      </c>
      <c r="O474" s="2">
        <v>0.0</v>
      </c>
      <c r="P474" s="2">
        <v>10.0</v>
      </c>
      <c r="Q474" s="2">
        <v>2.0</v>
      </c>
      <c r="R474" s="2">
        <v>131.0</v>
      </c>
      <c r="S474" s="2">
        <v>262.0</v>
      </c>
      <c r="T474" s="2">
        <v>57606.0</v>
      </c>
      <c r="U474" s="2">
        <v>3327.0</v>
      </c>
      <c r="V474" s="2"/>
      <c r="W474" s="2">
        <v>7.0</v>
      </c>
      <c r="X474" s="2">
        <v>3.0</v>
      </c>
      <c r="Y474" s="6" t="s">
        <v>188</v>
      </c>
      <c r="Z474" s="2" t="s">
        <v>37</v>
      </c>
      <c r="AA474" s="2" t="s">
        <v>37</v>
      </c>
      <c r="AB474" s="2" t="s">
        <v>37</v>
      </c>
      <c r="AC474" s="5"/>
      <c r="AD474" s="5"/>
      <c r="AE474" s="5"/>
      <c r="AF474" s="5"/>
    </row>
    <row r="475">
      <c r="A475" s="3" t="s">
        <v>514</v>
      </c>
      <c r="B475" s="2">
        <v>19.0</v>
      </c>
      <c r="C475" s="2">
        <v>0.0</v>
      </c>
      <c r="D475" s="2">
        <v>61378.0</v>
      </c>
      <c r="E475" s="2">
        <v>20.0</v>
      </c>
      <c r="F475" s="2">
        <v>0.0</v>
      </c>
      <c r="G475" s="2">
        <v>60975.0</v>
      </c>
      <c r="H475" s="2">
        <v>259.0</v>
      </c>
      <c r="I475" s="4">
        <v>105.0</v>
      </c>
      <c r="J475" s="2">
        <v>0.0</v>
      </c>
      <c r="K475" s="4">
        <v>31.0</v>
      </c>
      <c r="L475" s="2">
        <v>0.0</v>
      </c>
      <c r="M475" s="2">
        <v>16.0</v>
      </c>
      <c r="N475" s="4">
        <v>3.0</v>
      </c>
      <c r="O475" s="2">
        <v>0.0</v>
      </c>
      <c r="P475" s="2">
        <v>3.0</v>
      </c>
      <c r="Q475" s="2">
        <v>3.0</v>
      </c>
      <c r="R475" s="2">
        <v>132.0</v>
      </c>
      <c r="S475" s="2">
        <v>259.0</v>
      </c>
      <c r="T475" s="2">
        <v>57625.0</v>
      </c>
      <c r="U475" s="2">
        <v>3328.0</v>
      </c>
      <c r="V475" s="2"/>
      <c r="W475" s="2">
        <v>2.0</v>
      </c>
      <c r="X475" s="2">
        <v>1.0</v>
      </c>
      <c r="Y475" s="6" t="s">
        <v>188</v>
      </c>
      <c r="Z475" s="2" t="s">
        <v>37</v>
      </c>
      <c r="AA475" s="2" t="s">
        <v>37</v>
      </c>
      <c r="AB475" s="2" t="s">
        <v>37</v>
      </c>
      <c r="AC475" s="5"/>
      <c r="AD475" s="5"/>
      <c r="AE475" s="5"/>
      <c r="AF475" s="5"/>
    </row>
    <row r="476">
      <c r="A476" s="3" t="s">
        <v>515</v>
      </c>
      <c r="B476" s="2">
        <v>25.0</v>
      </c>
      <c r="C476" s="2">
        <v>0.0</v>
      </c>
      <c r="D476" s="2">
        <v>61403.0</v>
      </c>
      <c r="E476" s="2">
        <v>22.0</v>
      </c>
      <c r="F476" s="2">
        <v>0.0</v>
      </c>
      <c r="G476" s="2">
        <v>60997.0</v>
      </c>
      <c r="H476" s="2">
        <v>253.0</v>
      </c>
      <c r="I476" s="4">
        <v>114.0</v>
      </c>
      <c r="J476" s="2">
        <v>0.0</v>
      </c>
      <c r="K476" s="4">
        <v>31.0</v>
      </c>
      <c r="L476" s="2">
        <v>0.0</v>
      </c>
      <c r="M476" s="2">
        <v>12.0</v>
      </c>
      <c r="N476" s="4">
        <v>13.0</v>
      </c>
      <c r="O476" s="2">
        <v>0.0</v>
      </c>
      <c r="P476" s="2">
        <v>13.0</v>
      </c>
      <c r="Q476" s="2">
        <v>3.0</v>
      </c>
      <c r="R476" s="2">
        <v>141.0</v>
      </c>
      <c r="S476" s="2">
        <v>253.0</v>
      </c>
      <c r="T476" s="2">
        <v>57643.0</v>
      </c>
      <c r="U476" s="2">
        <v>3332.0</v>
      </c>
      <c r="V476" s="2"/>
      <c r="W476" s="2">
        <v>10.0</v>
      </c>
      <c r="X476" s="2">
        <v>3.0</v>
      </c>
      <c r="Y476" s="6" t="s">
        <v>188</v>
      </c>
      <c r="Z476" s="2" t="s">
        <v>37</v>
      </c>
      <c r="AA476" s="2" t="s">
        <v>37</v>
      </c>
      <c r="AB476" s="2" t="s">
        <v>37</v>
      </c>
      <c r="AC476" s="5"/>
      <c r="AD476" s="5"/>
      <c r="AE476" s="5"/>
      <c r="AF476" s="5"/>
    </row>
    <row r="477">
      <c r="A477" s="3" t="s">
        <v>516</v>
      </c>
      <c r="B477" s="2">
        <v>16.0</v>
      </c>
      <c r="C477" s="2">
        <v>0.0</v>
      </c>
      <c r="D477" s="2">
        <v>61419.0</v>
      </c>
      <c r="E477" s="2">
        <v>31.0</v>
      </c>
      <c r="F477" s="2">
        <v>0.0</v>
      </c>
      <c r="G477" s="2">
        <v>61028.0</v>
      </c>
      <c r="H477" s="2">
        <v>239.0</v>
      </c>
      <c r="I477" s="4">
        <v>113.0</v>
      </c>
      <c r="J477" s="2">
        <v>0.0</v>
      </c>
      <c r="K477" s="4">
        <v>31.0</v>
      </c>
      <c r="L477" s="2">
        <v>0.0</v>
      </c>
      <c r="M477" s="2">
        <v>6.0</v>
      </c>
      <c r="N477" s="4">
        <v>10.0</v>
      </c>
      <c r="O477" s="2">
        <v>0.0</v>
      </c>
      <c r="P477" s="2">
        <v>10.0</v>
      </c>
      <c r="Q477" s="2">
        <v>3.0</v>
      </c>
      <c r="R477" s="2">
        <v>140.0</v>
      </c>
      <c r="S477" s="2">
        <v>239.0</v>
      </c>
      <c r="T477" s="2">
        <v>57663.0</v>
      </c>
      <c r="U477" s="2">
        <v>3343.0</v>
      </c>
      <c r="V477" s="2"/>
      <c r="W477" s="2">
        <v>9.0</v>
      </c>
      <c r="X477" s="2">
        <v>1.0</v>
      </c>
      <c r="Y477" s="6" t="s">
        <v>188</v>
      </c>
      <c r="Z477" s="2" t="s">
        <v>37</v>
      </c>
      <c r="AA477" s="2" t="s">
        <v>37</v>
      </c>
      <c r="AB477" s="2" t="s">
        <v>37</v>
      </c>
      <c r="AC477" s="5"/>
      <c r="AD477" s="5"/>
      <c r="AE477" s="5"/>
      <c r="AF477" s="5"/>
    </row>
    <row r="478">
      <c r="A478" s="3" t="s">
        <v>517</v>
      </c>
      <c r="B478" s="2">
        <v>34.0</v>
      </c>
      <c r="C478" s="2">
        <v>0.0</v>
      </c>
      <c r="D478" s="2">
        <v>61453.0</v>
      </c>
      <c r="E478" s="2">
        <v>23.0</v>
      </c>
      <c r="F478" s="2">
        <v>0.0</v>
      </c>
      <c r="G478" s="2">
        <v>61051.0</v>
      </c>
      <c r="H478" s="2">
        <v>243.0</v>
      </c>
      <c r="I478" s="4">
        <v>120.0</v>
      </c>
      <c r="J478" s="2">
        <v>0.0</v>
      </c>
      <c r="K478" s="4">
        <v>31.0</v>
      </c>
      <c r="L478" s="2">
        <v>0.0</v>
      </c>
      <c r="M478" s="2">
        <v>10.0</v>
      </c>
      <c r="N478" s="4">
        <v>24.0</v>
      </c>
      <c r="O478" s="2">
        <v>0.0</v>
      </c>
      <c r="P478" s="2">
        <v>24.0</v>
      </c>
      <c r="Q478" s="2">
        <v>3.0</v>
      </c>
      <c r="R478" s="2">
        <v>147.0</v>
      </c>
      <c r="S478" s="2">
        <v>243.0</v>
      </c>
      <c r="T478" s="2">
        <v>57682.0</v>
      </c>
      <c r="U478" s="2">
        <v>3347.0</v>
      </c>
      <c r="V478" s="2"/>
      <c r="W478" s="2">
        <v>20.0</v>
      </c>
      <c r="X478" s="2">
        <v>4.0</v>
      </c>
      <c r="Y478" s="6" t="s">
        <v>188</v>
      </c>
      <c r="Z478" s="2" t="s">
        <v>37</v>
      </c>
      <c r="AA478" s="2" t="s">
        <v>37</v>
      </c>
      <c r="AB478" s="2" t="s">
        <v>37</v>
      </c>
      <c r="AC478" s="5"/>
      <c r="AD478" s="5"/>
      <c r="AE478" s="5"/>
      <c r="AF478" s="5"/>
    </row>
    <row r="479">
      <c r="A479" s="3" t="s">
        <v>518</v>
      </c>
      <c r="B479" s="2">
        <v>52.0</v>
      </c>
      <c r="C479" s="2">
        <v>0.0</v>
      </c>
      <c r="D479" s="2">
        <v>61505.0</v>
      </c>
      <c r="E479" s="2">
        <v>18.0</v>
      </c>
      <c r="F479" s="2">
        <v>0.0</v>
      </c>
      <c r="G479" s="2">
        <v>61069.0</v>
      </c>
      <c r="H479" s="2">
        <v>247.0</v>
      </c>
      <c r="I479" s="4">
        <v>150.0</v>
      </c>
      <c r="J479" s="2">
        <v>0.0</v>
      </c>
      <c r="K479" s="4">
        <v>31.0</v>
      </c>
      <c r="L479" s="2">
        <v>0.0</v>
      </c>
      <c r="M479" s="2">
        <v>28.0</v>
      </c>
      <c r="N479" s="4">
        <v>24.0</v>
      </c>
      <c r="O479" s="2">
        <v>0.0</v>
      </c>
      <c r="P479" s="2">
        <v>24.0</v>
      </c>
      <c r="Q479" s="2">
        <v>3.0</v>
      </c>
      <c r="R479" s="2">
        <v>177.0</v>
      </c>
      <c r="S479" s="2">
        <v>247.0</v>
      </c>
      <c r="T479" s="2">
        <v>57697.0</v>
      </c>
      <c r="U479" s="2">
        <v>3350.0</v>
      </c>
      <c r="V479" s="2"/>
      <c r="W479" s="2">
        <v>20.0</v>
      </c>
      <c r="X479" s="2">
        <v>4.0</v>
      </c>
      <c r="Y479" s="6" t="s">
        <v>188</v>
      </c>
      <c r="Z479" s="2" t="s">
        <v>37</v>
      </c>
      <c r="AA479" s="2" t="s">
        <v>37</v>
      </c>
      <c r="AB479" s="2" t="s">
        <v>37</v>
      </c>
      <c r="AC479" s="5"/>
      <c r="AD479" s="5"/>
      <c r="AE479" s="5"/>
      <c r="AF479" s="5"/>
    </row>
    <row r="480">
      <c r="A480" s="3" t="s">
        <v>519</v>
      </c>
      <c r="B480" s="2">
        <v>31.0</v>
      </c>
      <c r="C480" s="2">
        <v>0.0</v>
      </c>
      <c r="D480" s="2">
        <v>61536.0</v>
      </c>
      <c r="E480" s="2">
        <v>15.0</v>
      </c>
      <c r="F480" s="2">
        <v>0.0</v>
      </c>
      <c r="G480" s="2">
        <v>61084.0</v>
      </c>
      <c r="H480" s="2">
        <v>253.0</v>
      </c>
      <c r="I480" s="4">
        <v>160.0</v>
      </c>
      <c r="J480" s="2">
        <v>0.0</v>
      </c>
      <c r="K480" s="4">
        <v>31.0</v>
      </c>
      <c r="L480" s="2">
        <v>0.0</v>
      </c>
      <c r="M480" s="2">
        <v>12.0</v>
      </c>
      <c r="N480" s="4">
        <v>19.0</v>
      </c>
      <c r="O480" s="2">
        <v>0.0</v>
      </c>
      <c r="P480" s="2">
        <v>19.0</v>
      </c>
      <c r="Q480" s="2">
        <v>3.0</v>
      </c>
      <c r="R480" s="2">
        <v>187.0</v>
      </c>
      <c r="S480" s="2">
        <v>253.0</v>
      </c>
      <c r="T480" s="2">
        <v>57708.0</v>
      </c>
      <c r="U480" s="2">
        <v>3354.0</v>
      </c>
      <c r="V480" s="2"/>
      <c r="W480" s="2">
        <v>17.0</v>
      </c>
      <c r="X480" s="2">
        <v>2.0</v>
      </c>
      <c r="Y480" s="6" t="s">
        <v>188</v>
      </c>
      <c r="Z480" s="2" t="s">
        <v>37</v>
      </c>
      <c r="AA480" s="2" t="s">
        <v>37</v>
      </c>
      <c r="AB480" s="2" t="s">
        <v>37</v>
      </c>
      <c r="AC480" s="5"/>
      <c r="AD480" s="5"/>
      <c r="AE480" s="5"/>
      <c r="AF480" s="5"/>
    </row>
    <row r="481">
      <c r="A481" s="3" t="s">
        <v>520</v>
      </c>
      <c r="B481" s="2">
        <v>49.0</v>
      </c>
      <c r="C481" s="2">
        <v>0.0</v>
      </c>
      <c r="D481" s="2">
        <v>61585.0</v>
      </c>
      <c r="E481" s="2">
        <v>42.0</v>
      </c>
      <c r="F481" s="2">
        <v>0.0</v>
      </c>
      <c r="G481" s="2">
        <v>61126.0</v>
      </c>
      <c r="H481" s="2">
        <v>243.0</v>
      </c>
      <c r="I481" s="4">
        <v>177.0</v>
      </c>
      <c r="J481" s="2">
        <v>0.0</v>
      </c>
      <c r="K481" s="4">
        <v>31.0</v>
      </c>
      <c r="L481" s="2">
        <v>0.0</v>
      </c>
      <c r="M481" s="2">
        <v>11.0</v>
      </c>
      <c r="N481" s="4">
        <v>38.0</v>
      </c>
      <c r="O481" s="2">
        <v>0.0</v>
      </c>
      <c r="P481" s="2">
        <v>38.0</v>
      </c>
      <c r="Q481" s="2">
        <v>2.0</v>
      </c>
      <c r="R481" s="2">
        <v>205.0</v>
      </c>
      <c r="S481" s="2">
        <v>243.0</v>
      </c>
      <c r="T481" s="2">
        <v>57741.0</v>
      </c>
      <c r="U481" s="2">
        <v>3363.0</v>
      </c>
      <c r="V481" s="2"/>
      <c r="W481" s="2">
        <v>21.0</v>
      </c>
      <c r="X481" s="2">
        <v>17.0</v>
      </c>
      <c r="Y481" s="9" t="s">
        <v>521</v>
      </c>
      <c r="Z481" s="2" t="s">
        <v>37</v>
      </c>
      <c r="AA481" s="2" t="s">
        <v>37</v>
      </c>
      <c r="AB481" s="2" t="s">
        <v>37</v>
      </c>
      <c r="AC481" s="5"/>
      <c r="AD481" s="5"/>
      <c r="AE481" s="5"/>
      <c r="AF481" s="5"/>
    </row>
    <row r="482">
      <c r="A482" s="3" t="s">
        <v>522</v>
      </c>
      <c r="B482" s="2">
        <v>28.0</v>
      </c>
      <c r="C482" s="2">
        <v>0.0</v>
      </c>
      <c r="D482" s="2">
        <v>61613.0</v>
      </c>
      <c r="E482" s="2">
        <v>19.0</v>
      </c>
      <c r="F482" s="2">
        <v>0.0</v>
      </c>
      <c r="G482" s="2">
        <v>61145.0</v>
      </c>
      <c r="H482" s="2">
        <v>246.0</v>
      </c>
      <c r="I482" s="4">
        <v>183.0</v>
      </c>
      <c r="J482" s="2">
        <v>0.0</v>
      </c>
      <c r="K482" s="4">
        <v>31.0</v>
      </c>
      <c r="L482" s="2">
        <v>0.0</v>
      </c>
      <c r="M482" s="2">
        <v>7.0</v>
      </c>
      <c r="N482" s="4">
        <v>21.0</v>
      </c>
      <c r="O482" s="2">
        <v>0.0</v>
      </c>
      <c r="P482" s="2">
        <v>21.0</v>
      </c>
      <c r="Q482" s="2">
        <v>3.0</v>
      </c>
      <c r="R482" s="2">
        <v>210.0</v>
      </c>
      <c r="S482" s="2">
        <v>246.0</v>
      </c>
      <c r="T482" s="2">
        <v>57754.0</v>
      </c>
      <c r="U482" s="2">
        <v>3369.0</v>
      </c>
      <c r="V482" s="2"/>
      <c r="W482" s="2">
        <v>10.0</v>
      </c>
      <c r="X482" s="2">
        <v>11.0</v>
      </c>
      <c r="Y482" s="9" t="s">
        <v>521</v>
      </c>
      <c r="Z482" s="2" t="s">
        <v>37</v>
      </c>
      <c r="AA482" s="2" t="s">
        <v>37</v>
      </c>
      <c r="AB482" s="2" t="s">
        <v>37</v>
      </c>
      <c r="AC482" s="5"/>
      <c r="AD482" s="5"/>
      <c r="AE482" s="5"/>
      <c r="AF482" s="5"/>
    </row>
    <row r="483">
      <c r="A483" s="3" t="s">
        <v>523</v>
      </c>
      <c r="B483" s="2">
        <v>38.0</v>
      </c>
      <c r="C483" s="2">
        <v>0.0</v>
      </c>
      <c r="D483" s="2">
        <v>61651.0</v>
      </c>
      <c r="E483" s="2">
        <v>11.0</v>
      </c>
      <c r="F483" s="2">
        <v>0.0</v>
      </c>
      <c r="G483" s="2">
        <v>61156.0</v>
      </c>
      <c r="H483" s="2">
        <v>266.0</v>
      </c>
      <c r="I483" s="4">
        <v>190.0</v>
      </c>
      <c r="J483" s="2">
        <v>0.0</v>
      </c>
      <c r="K483" s="4">
        <v>31.0</v>
      </c>
      <c r="L483" s="2">
        <v>0.0</v>
      </c>
      <c r="M483" s="2">
        <v>11.0</v>
      </c>
      <c r="N483" s="4">
        <v>27.0</v>
      </c>
      <c r="O483" s="2">
        <v>0.0</v>
      </c>
      <c r="P483" s="2">
        <v>27.0</v>
      </c>
      <c r="Q483" s="2">
        <v>5.0</v>
      </c>
      <c r="R483" s="2">
        <v>215.0</v>
      </c>
      <c r="S483" s="2">
        <v>266.0</v>
      </c>
      <c r="T483" s="2">
        <v>57765.0</v>
      </c>
      <c r="U483" s="2">
        <v>3369.0</v>
      </c>
      <c r="V483" s="2"/>
      <c r="W483" s="2">
        <v>16.0</v>
      </c>
      <c r="X483" s="2">
        <v>11.0</v>
      </c>
      <c r="Y483" s="9" t="s">
        <v>521</v>
      </c>
      <c r="Z483" s="2" t="s">
        <v>37</v>
      </c>
      <c r="AA483" s="2" t="s">
        <v>37</v>
      </c>
      <c r="AB483" s="2" t="s">
        <v>37</v>
      </c>
      <c r="AC483" s="5"/>
      <c r="AD483" s="5"/>
      <c r="AE483" s="5"/>
      <c r="AF483" s="5"/>
    </row>
    <row r="484">
      <c r="A484" s="3" t="s">
        <v>524</v>
      </c>
      <c r="B484" s="2">
        <v>38.0</v>
      </c>
      <c r="C484" s="2">
        <v>0.0</v>
      </c>
      <c r="D484" s="2">
        <v>61689.0</v>
      </c>
      <c r="E484" s="2">
        <v>49.0</v>
      </c>
      <c r="F484" s="2">
        <v>0.0</v>
      </c>
      <c r="G484" s="2">
        <v>61205.0</v>
      </c>
      <c r="H484" s="2">
        <v>254.0</v>
      </c>
      <c r="I484" s="4">
        <v>191.0</v>
      </c>
      <c r="J484" s="2">
        <v>0.0</v>
      </c>
      <c r="K484" s="4">
        <v>31.0</v>
      </c>
      <c r="L484" s="2">
        <v>0.0</v>
      </c>
      <c r="M484" s="2">
        <v>4.0</v>
      </c>
      <c r="N484" s="4">
        <v>34.0</v>
      </c>
      <c r="O484" s="2">
        <v>0.0</v>
      </c>
      <c r="P484" s="2">
        <v>34.0</v>
      </c>
      <c r="Q484" s="2">
        <v>5.0</v>
      </c>
      <c r="R484" s="2">
        <v>216.0</v>
      </c>
      <c r="S484" s="2">
        <v>254.0</v>
      </c>
      <c r="T484" s="2">
        <v>57807.0</v>
      </c>
      <c r="U484" s="2">
        <v>3376.0</v>
      </c>
      <c r="V484" s="2"/>
      <c r="W484" s="2">
        <v>30.0</v>
      </c>
      <c r="X484" s="2">
        <v>4.0</v>
      </c>
      <c r="Y484" s="9" t="s">
        <v>521</v>
      </c>
      <c r="Z484" s="2" t="s">
        <v>37</v>
      </c>
      <c r="AA484" s="2" t="s">
        <v>37</v>
      </c>
      <c r="AB484" s="2" t="s">
        <v>37</v>
      </c>
      <c r="AC484" s="5"/>
      <c r="AD484" s="5"/>
      <c r="AE484" s="5"/>
      <c r="AF484" s="5"/>
    </row>
    <row r="485">
      <c r="A485" s="3" t="s">
        <v>525</v>
      </c>
      <c r="B485" s="2">
        <v>41.0</v>
      </c>
      <c r="C485" s="2">
        <v>0.0</v>
      </c>
      <c r="D485" s="2">
        <v>61730.0</v>
      </c>
      <c r="E485" s="2">
        <v>46.0</v>
      </c>
      <c r="F485" s="2">
        <v>0.0</v>
      </c>
      <c r="G485" s="2">
        <v>61251.0</v>
      </c>
      <c r="H485" s="2">
        <v>229.0</v>
      </c>
      <c r="I485" s="4">
        <v>210.0</v>
      </c>
      <c r="J485" s="2">
        <v>1.0</v>
      </c>
      <c r="K485" s="4">
        <v>32.0</v>
      </c>
      <c r="L485" s="2">
        <v>0.0</v>
      </c>
      <c r="M485" s="2">
        <v>14.0</v>
      </c>
      <c r="N485" s="4">
        <v>27.0</v>
      </c>
      <c r="O485" s="2">
        <v>0.0</v>
      </c>
      <c r="P485" s="2">
        <v>27.0</v>
      </c>
      <c r="Q485" s="2">
        <v>4.0</v>
      </c>
      <c r="R485" s="2">
        <v>236.0</v>
      </c>
      <c r="S485" s="2">
        <v>229.0</v>
      </c>
      <c r="T485" s="2">
        <v>57852.0</v>
      </c>
      <c r="U485" s="2">
        <v>3377.0</v>
      </c>
      <c r="V485" s="2"/>
      <c r="W485" s="2">
        <v>21.0</v>
      </c>
      <c r="X485" s="2">
        <v>6.0</v>
      </c>
      <c r="Y485" s="9" t="s">
        <v>521</v>
      </c>
      <c r="Z485" s="2" t="s">
        <v>37</v>
      </c>
      <c r="AA485" s="2" t="s">
        <v>37</v>
      </c>
      <c r="AB485" s="2" t="s">
        <v>37</v>
      </c>
      <c r="AC485" s="5"/>
      <c r="AD485" s="5"/>
      <c r="AE485" s="5"/>
      <c r="AF485" s="5"/>
    </row>
    <row r="486">
      <c r="A486" s="3" t="s">
        <v>526</v>
      </c>
      <c r="B486" s="2">
        <v>40.0</v>
      </c>
      <c r="C486" s="2">
        <v>0.0</v>
      </c>
      <c r="D486" s="2">
        <v>61770.0</v>
      </c>
      <c r="E486" s="2">
        <v>13.0</v>
      </c>
      <c r="F486" s="2">
        <v>0.0</v>
      </c>
      <c r="G486" s="2">
        <v>61264.0</v>
      </c>
      <c r="H486" s="2">
        <v>247.0</v>
      </c>
      <c r="I486" s="4">
        <v>219.0</v>
      </c>
      <c r="J486" s="2">
        <v>0.0</v>
      </c>
      <c r="K486" s="4">
        <v>32.0</v>
      </c>
      <c r="L486" s="2">
        <v>0.0</v>
      </c>
      <c r="M486" s="2">
        <v>10.0</v>
      </c>
      <c r="N486" s="4">
        <v>30.0</v>
      </c>
      <c r="O486" s="2">
        <v>0.0</v>
      </c>
      <c r="P486" s="2">
        <v>30.0</v>
      </c>
      <c r="Q486" s="2">
        <v>4.0</v>
      </c>
      <c r="R486" s="2">
        <v>245.0</v>
      </c>
      <c r="S486" s="2">
        <v>247.0</v>
      </c>
      <c r="T486" s="2">
        <v>57861.0</v>
      </c>
      <c r="U486" s="2">
        <v>3381.0</v>
      </c>
      <c r="V486" s="2"/>
      <c r="W486" s="2">
        <v>22.0</v>
      </c>
      <c r="X486" s="2">
        <v>8.0</v>
      </c>
      <c r="Y486" s="9" t="s">
        <v>521</v>
      </c>
      <c r="Z486" s="2" t="s">
        <v>37</v>
      </c>
      <c r="AA486" s="2" t="s">
        <v>37</v>
      </c>
      <c r="AB486" s="2" t="s">
        <v>37</v>
      </c>
      <c r="AC486" s="5"/>
      <c r="AD486" s="5"/>
      <c r="AE486" s="5"/>
      <c r="AF486" s="5"/>
    </row>
    <row r="487">
      <c r="A487" s="3" t="s">
        <v>527</v>
      </c>
      <c r="B487" s="2">
        <v>29.0</v>
      </c>
      <c r="C487" s="2">
        <v>0.0</v>
      </c>
      <c r="D487" s="2">
        <v>61799.0</v>
      </c>
      <c r="E487" s="2">
        <v>35.0</v>
      </c>
      <c r="F487" s="2">
        <v>0.0</v>
      </c>
      <c r="G487" s="2">
        <v>61299.0</v>
      </c>
      <c r="H487" s="2">
        <v>235.0</v>
      </c>
      <c r="I487" s="4">
        <v>225.0</v>
      </c>
      <c r="J487" s="2">
        <v>0.0</v>
      </c>
      <c r="K487" s="4">
        <v>32.0</v>
      </c>
      <c r="L487" s="2">
        <v>0.0</v>
      </c>
      <c r="M487" s="2">
        <v>7.0</v>
      </c>
      <c r="N487" s="4">
        <v>22.0</v>
      </c>
      <c r="O487" s="2">
        <v>0.0</v>
      </c>
      <c r="P487" s="2">
        <v>22.0</v>
      </c>
      <c r="Q487" s="2">
        <v>5.0</v>
      </c>
      <c r="R487" s="2">
        <v>250.0</v>
      </c>
      <c r="S487" s="2">
        <v>235.0</v>
      </c>
      <c r="T487" s="2">
        <v>57893.0</v>
      </c>
      <c r="U487" s="2">
        <v>3384.0</v>
      </c>
      <c r="V487" s="2"/>
      <c r="W487" s="2">
        <v>15.0</v>
      </c>
      <c r="X487" s="2">
        <v>7.0</v>
      </c>
      <c r="Y487" s="9" t="s">
        <v>521</v>
      </c>
      <c r="Z487" s="2" t="s">
        <v>37</v>
      </c>
      <c r="AA487" s="2" t="s">
        <v>37</v>
      </c>
      <c r="AB487" s="2" t="s">
        <v>37</v>
      </c>
      <c r="AC487" s="5"/>
      <c r="AD487" s="5"/>
      <c r="AE487" s="5"/>
      <c r="AF487" s="5"/>
    </row>
    <row r="488">
      <c r="A488" s="3" t="s">
        <v>528</v>
      </c>
      <c r="B488" s="2">
        <v>25.0</v>
      </c>
      <c r="C488" s="2">
        <v>0.0</v>
      </c>
      <c r="D488" s="2">
        <v>61824.0</v>
      </c>
      <c r="E488" s="2">
        <v>17.0</v>
      </c>
      <c r="F488" s="2">
        <v>0.0</v>
      </c>
      <c r="G488" s="2">
        <v>61316.0</v>
      </c>
      <c r="H488" s="2">
        <v>256.0</v>
      </c>
      <c r="I488" s="4">
        <v>212.0</v>
      </c>
      <c r="J488" s="2">
        <v>0.0</v>
      </c>
      <c r="K488" s="4">
        <v>32.0</v>
      </c>
      <c r="L488" s="2">
        <v>0.0</v>
      </c>
      <c r="M488" s="2">
        <v>3.0</v>
      </c>
      <c r="N488" s="4">
        <v>22.0</v>
      </c>
      <c r="O488" s="2">
        <v>1.0</v>
      </c>
      <c r="P488" s="2">
        <v>21.0</v>
      </c>
      <c r="Q488" s="2">
        <v>3.0</v>
      </c>
      <c r="R488" s="2">
        <v>239.0</v>
      </c>
      <c r="S488" s="2">
        <v>256.0</v>
      </c>
      <c r="T488" s="2">
        <v>57903.0</v>
      </c>
      <c r="U488" s="2">
        <v>3391.0</v>
      </c>
      <c r="V488" s="2"/>
      <c r="W488" s="2">
        <v>19.0</v>
      </c>
      <c r="X488" s="2">
        <v>2.0</v>
      </c>
      <c r="Y488" s="9" t="s">
        <v>521</v>
      </c>
      <c r="Z488" s="2" t="s">
        <v>37</v>
      </c>
      <c r="AA488" s="2" t="s">
        <v>37</v>
      </c>
      <c r="AB488" s="2" t="s">
        <v>37</v>
      </c>
      <c r="AC488" s="5"/>
      <c r="AD488" s="5"/>
      <c r="AE488" s="5"/>
      <c r="AF488" s="5"/>
    </row>
    <row r="489">
      <c r="A489" s="3" t="s">
        <v>529</v>
      </c>
      <c r="B489" s="2">
        <v>36.0</v>
      </c>
      <c r="C489" s="2">
        <v>0.0</v>
      </c>
      <c r="D489" s="2">
        <v>61860.0</v>
      </c>
      <c r="E489" s="2">
        <v>22.0</v>
      </c>
      <c r="F489" s="2">
        <v>0.0</v>
      </c>
      <c r="G489" s="2">
        <v>61338.0</v>
      </c>
      <c r="H489" s="2">
        <v>268.0</v>
      </c>
      <c r="I489" s="4">
        <v>214.0</v>
      </c>
      <c r="J489" s="2">
        <v>0.0</v>
      </c>
      <c r="K489" s="4">
        <v>32.0</v>
      </c>
      <c r="L489" s="2">
        <v>0.0</v>
      </c>
      <c r="M489" s="2">
        <v>12.0</v>
      </c>
      <c r="N489" s="4">
        <v>24.0</v>
      </c>
      <c r="O489" s="2">
        <v>0.0</v>
      </c>
      <c r="P489" s="2">
        <v>24.0</v>
      </c>
      <c r="Q489" s="2">
        <v>3.0</v>
      </c>
      <c r="R489" s="2">
        <v>241.0</v>
      </c>
      <c r="S489" s="2">
        <v>268.0</v>
      </c>
      <c r="T489" s="2">
        <v>57920.0</v>
      </c>
      <c r="U489" s="2">
        <v>3396.0</v>
      </c>
      <c r="V489" s="2"/>
      <c r="W489" s="2">
        <v>22.0</v>
      </c>
      <c r="X489" s="2">
        <v>2.0</v>
      </c>
      <c r="Y489" s="9" t="s">
        <v>521</v>
      </c>
      <c r="Z489" s="2" t="s">
        <v>37</v>
      </c>
      <c r="AA489" s="2" t="s">
        <v>37</v>
      </c>
      <c r="AB489" s="2" t="s">
        <v>37</v>
      </c>
      <c r="AC489" s="5"/>
      <c r="AD489" s="5"/>
      <c r="AE489" s="5"/>
      <c r="AF489" s="5"/>
    </row>
    <row r="490">
      <c r="A490" s="3" t="s">
        <v>530</v>
      </c>
      <c r="B490" s="2">
        <v>30.0</v>
      </c>
      <c r="C490" s="2">
        <v>0.0</v>
      </c>
      <c r="D490" s="2">
        <v>61890.0</v>
      </c>
      <c r="E490" s="2">
        <v>13.0</v>
      </c>
      <c r="F490" s="2">
        <v>0.0</v>
      </c>
      <c r="G490" s="2">
        <v>61351.0</v>
      </c>
      <c r="H490" s="2">
        <v>279.0</v>
      </c>
      <c r="I490" s="4">
        <v>220.0</v>
      </c>
      <c r="J490" s="2">
        <v>0.0</v>
      </c>
      <c r="K490" s="4">
        <v>32.0</v>
      </c>
      <c r="L490" s="2">
        <v>0.0</v>
      </c>
      <c r="M490" s="2">
        <v>9.0</v>
      </c>
      <c r="N490" s="4">
        <v>21.0</v>
      </c>
      <c r="O490" s="2">
        <v>3.0</v>
      </c>
      <c r="P490" s="2">
        <v>18.0</v>
      </c>
      <c r="Q490" s="2">
        <v>2.0</v>
      </c>
      <c r="R490" s="2">
        <v>248.0</v>
      </c>
      <c r="S490" s="2">
        <v>279.0</v>
      </c>
      <c r="T490" s="2">
        <v>57932.0</v>
      </c>
      <c r="U490" s="2">
        <v>3397.0</v>
      </c>
      <c r="V490" s="2"/>
      <c r="W490" s="2">
        <v>12.0</v>
      </c>
      <c r="X490" s="2">
        <v>6.0</v>
      </c>
      <c r="Y490" s="9" t="s">
        <v>521</v>
      </c>
      <c r="Z490" s="2" t="s">
        <v>37</v>
      </c>
      <c r="AA490" s="2" t="s">
        <v>37</v>
      </c>
      <c r="AB490" s="2" t="s">
        <v>37</v>
      </c>
      <c r="AC490" s="5"/>
      <c r="AD490" s="5"/>
      <c r="AE490" s="5"/>
      <c r="AF490" s="5"/>
    </row>
    <row r="491">
      <c r="A491" s="3" t="s">
        <v>531</v>
      </c>
      <c r="B491" s="2">
        <v>26.0</v>
      </c>
      <c r="C491" s="2">
        <v>0.0</v>
      </c>
      <c r="D491" s="2">
        <v>61916.0</v>
      </c>
      <c r="E491" s="2">
        <v>31.0</v>
      </c>
      <c r="F491" s="2">
        <v>0.0</v>
      </c>
      <c r="G491" s="2">
        <v>61382.0</v>
      </c>
      <c r="H491" s="2">
        <v>282.0</v>
      </c>
      <c r="I491" s="4">
        <v>212.0</v>
      </c>
      <c r="J491" s="2">
        <v>0.0</v>
      </c>
      <c r="K491" s="4">
        <v>32.0</v>
      </c>
      <c r="L491" s="2">
        <v>0.0</v>
      </c>
      <c r="M491" s="2">
        <v>2.0</v>
      </c>
      <c r="N491" s="4">
        <v>24.0</v>
      </c>
      <c r="O491" s="2">
        <v>1.0</v>
      </c>
      <c r="P491" s="2">
        <v>23.0</v>
      </c>
      <c r="Q491" s="2">
        <v>2.0</v>
      </c>
      <c r="R491" s="2">
        <v>240.0</v>
      </c>
      <c r="S491" s="2">
        <v>282.0</v>
      </c>
      <c r="T491" s="2">
        <v>57953.0</v>
      </c>
      <c r="U491" s="2">
        <v>3407.0</v>
      </c>
      <c r="V491" s="2"/>
      <c r="W491" s="2">
        <v>20.0</v>
      </c>
      <c r="X491" s="2">
        <v>3.0</v>
      </c>
      <c r="Y491" s="9" t="s">
        <v>521</v>
      </c>
      <c r="Z491" s="2" t="s">
        <v>37</v>
      </c>
      <c r="AA491" s="2" t="s">
        <v>37</v>
      </c>
      <c r="AB491" s="2" t="s">
        <v>37</v>
      </c>
      <c r="AC491" s="5"/>
      <c r="AD491" s="5"/>
      <c r="AE491" s="5"/>
      <c r="AF491" s="5"/>
    </row>
    <row r="492">
      <c r="A492" s="3" t="s">
        <v>532</v>
      </c>
      <c r="B492" s="2">
        <v>24.0</v>
      </c>
      <c r="C492" s="2">
        <v>0.0</v>
      </c>
      <c r="D492" s="2">
        <v>61940.0</v>
      </c>
      <c r="E492" s="2">
        <v>12.0</v>
      </c>
      <c r="F492" s="2">
        <v>0.0</v>
      </c>
      <c r="G492" s="2">
        <v>61394.0</v>
      </c>
      <c r="H492" s="2">
        <v>291.0</v>
      </c>
      <c r="I492" s="4">
        <v>215.0</v>
      </c>
      <c r="J492" s="2">
        <v>0.0</v>
      </c>
      <c r="K492" s="4">
        <v>32.0</v>
      </c>
      <c r="L492" s="2">
        <v>0.0</v>
      </c>
      <c r="M492" s="2">
        <v>9.0</v>
      </c>
      <c r="N492" s="4">
        <v>15.0</v>
      </c>
      <c r="O492" s="2">
        <v>1.0</v>
      </c>
      <c r="P492" s="2">
        <v>14.0</v>
      </c>
      <c r="Q492" s="2">
        <v>2.0</v>
      </c>
      <c r="R492" s="2">
        <v>243.0</v>
      </c>
      <c r="S492" s="2">
        <v>291.0</v>
      </c>
      <c r="T492" s="2">
        <v>57965.0</v>
      </c>
      <c r="U492" s="2">
        <v>3407.0</v>
      </c>
      <c r="V492" s="2"/>
      <c r="W492" s="2">
        <v>12.0</v>
      </c>
      <c r="X492" s="2">
        <v>2.0</v>
      </c>
      <c r="Y492" s="9" t="s">
        <v>521</v>
      </c>
      <c r="Z492" s="2" t="s">
        <v>37</v>
      </c>
      <c r="AA492" s="2" t="s">
        <v>37</v>
      </c>
      <c r="AB492" s="2" t="s">
        <v>37</v>
      </c>
      <c r="AC492" s="5"/>
      <c r="AD492" s="5"/>
      <c r="AE492" s="5"/>
      <c r="AF492" s="5"/>
    </row>
    <row r="493">
      <c r="A493" s="3" t="s">
        <v>533</v>
      </c>
      <c r="B493" s="2">
        <v>30.0</v>
      </c>
      <c r="C493" s="2">
        <v>0.0</v>
      </c>
      <c r="D493" s="2">
        <v>61970.0</v>
      </c>
      <c r="E493" s="2">
        <v>35.0</v>
      </c>
      <c r="F493" s="2">
        <v>0.0</v>
      </c>
      <c r="G493" s="2">
        <v>61429.0</v>
      </c>
      <c r="H493" s="2">
        <v>290.0</v>
      </c>
      <c r="I493" s="4">
        <v>211.0</v>
      </c>
      <c r="J493" s="2">
        <v>0.0</v>
      </c>
      <c r="K493" s="4">
        <v>32.0</v>
      </c>
      <c r="L493" s="2">
        <v>0.0</v>
      </c>
      <c r="M493" s="2">
        <v>15.0</v>
      </c>
      <c r="N493" s="4">
        <v>15.0</v>
      </c>
      <c r="O493" s="2">
        <v>0.0</v>
      </c>
      <c r="P493" s="2">
        <v>15.0</v>
      </c>
      <c r="Q493" s="2">
        <v>3.0</v>
      </c>
      <c r="R493" s="2">
        <v>238.0</v>
      </c>
      <c r="S493" s="2">
        <v>290.0</v>
      </c>
      <c r="T493" s="2">
        <v>57993.0</v>
      </c>
      <c r="U493" s="2">
        <v>3414.0</v>
      </c>
      <c r="V493" s="2"/>
      <c r="W493" s="2">
        <v>11.0</v>
      </c>
      <c r="X493" s="2">
        <v>4.0</v>
      </c>
      <c r="Y493" s="9" t="s">
        <v>521</v>
      </c>
      <c r="Z493" s="2" t="s">
        <v>37</v>
      </c>
      <c r="AA493" s="2" t="s">
        <v>37</v>
      </c>
      <c r="AB493" s="2" t="s">
        <v>37</v>
      </c>
      <c r="AC493" s="5"/>
      <c r="AD493" s="5"/>
      <c r="AE493" s="5"/>
      <c r="AF493" s="5"/>
    </row>
    <row r="494">
      <c r="A494" s="3" t="s">
        <v>534</v>
      </c>
      <c r="B494" s="2">
        <v>33.0</v>
      </c>
      <c r="C494" s="2">
        <v>0.0</v>
      </c>
      <c r="D494" s="2">
        <v>62003.0</v>
      </c>
      <c r="E494" s="2">
        <v>16.0</v>
      </c>
      <c r="F494" s="2">
        <v>0.0</v>
      </c>
      <c r="G494" s="2">
        <v>61445.0</v>
      </c>
      <c r="H494" s="2">
        <v>322.0</v>
      </c>
      <c r="I494" s="4">
        <v>196.0</v>
      </c>
      <c r="J494" s="2">
        <v>0.0</v>
      </c>
      <c r="K494" s="4">
        <v>32.0</v>
      </c>
      <c r="L494" s="2">
        <v>0.0</v>
      </c>
      <c r="M494" s="2">
        <v>10.0</v>
      </c>
      <c r="N494" s="4">
        <v>23.0</v>
      </c>
      <c r="O494" s="2">
        <v>0.0</v>
      </c>
      <c r="P494" s="2">
        <v>23.0</v>
      </c>
      <c r="Q494" s="2">
        <v>3.0</v>
      </c>
      <c r="R494" s="2">
        <v>223.0</v>
      </c>
      <c r="S494" s="2">
        <v>322.0</v>
      </c>
      <c r="T494" s="2">
        <v>57997.0</v>
      </c>
      <c r="U494" s="2">
        <v>3426.0</v>
      </c>
      <c r="V494" s="2"/>
      <c r="W494" s="2">
        <v>19.0</v>
      </c>
      <c r="X494" s="2">
        <v>4.0</v>
      </c>
      <c r="Y494" s="9" t="s">
        <v>521</v>
      </c>
      <c r="Z494" s="2" t="s">
        <v>37</v>
      </c>
      <c r="AA494" s="2" t="s">
        <v>37</v>
      </c>
      <c r="AB494" s="2" t="s">
        <v>37</v>
      </c>
      <c r="AC494" s="5"/>
      <c r="AD494" s="5"/>
      <c r="AE494" s="5"/>
      <c r="AF494" s="5"/>
    </row>
    <row r="495">
      <c r="A495" s="3" t="s">
        <v>535</v>
      </c>
      <c r="B495" s="2">
        <v>25.0</v>
      </c>
      <c r="C495" s="2">
        <v>0.0</v>
      </c>
      <c r="D495" s="2">
        <v>62028.0</v>
      </c>
      <c r="E495" s="2">
        <v>11.0</v>
      </c>
      <c r="F495" s="2">
        <v>0.0</v>
      </c>
      <c r="G495" s="2">
        <v>61456.0</v>
      </c>
      <c r="H495" s="2">
        <v>339.0</v>
      </c>
      <c r="I495" s="4">
        <v>192.0</v>
      </c>
      <c r="J495" s="2">
        <v>1.0</v>
      </c>
      <c r="K495" s="4">
        <v>33.0</v>
      </c>
      <c r="L495" s="2">
        <v>0.0</v>
      </c>
      <c r="M495" s="2">
        <v>6.0</v>
      </c>
      <c r="N495" s="4">
        <v>19.0</v>
      </c>
      <c r="O495" s="2">
        <v>0.0</v>
      </c>
      <c r="P495" s="2">
        <v>19.0</v>
      </c>
      <c r="Q495" s="2">
        <v>3.0</v>
      </c>
      <c r="R495" s="2">
        <v>219.0</v>
      </c>
      <c r="S495" s="2">
        <v>339.0</v>
      </c>
      <c r="T495" s="2">
        <v>58005.0</v>
      </c>
      <c r="U495" s="2">
        <v>3429.0</v>
      </c>
      <c r="V495" s="2"/>
      <c r="W495" s="2">
        <v>14.0</v>
      </c>
      <c r="X495" s="2">
        <v>5.0</v>
      </c>
      <c r="Y495" s="9" t="s">
        <v>521</v>
      </c>
      <c r="Z495" s="2" t="s">
        <v>37</v>
      </c>
      <c r="AA495" s="2" t="s">
        <v>37</v>
      </c>
      <c r="AB495" s="2" t="s">
        <v>37</v>
      </c>
      <c r="AC495" s="5"/>
      <c r="AD495" s="5"/>
      <c r="AE495" s="5"/>
      <c r="AF495" s="5"/>
    </row>
    <row r="496">
      <c r="A496" s="3" t="s">
        <v>536</v>
      </c>
      <c r="B496" s="2">
        <v>23.0</v>
      </c>
      <c r="C496" s="2">
        <v>0.0</v>
      </c>
      <c r="D496" s="2">
        <v>62051.0</v>
      </c>
      <c r="E496" s="2">
        <v>25.0</v>
      </c>
      <c r="F496" s="2">
        <v>0.0</v>
      </c>
      <c r="G496" s="2">
        <v>61481.0</v>
      </c>
      <c r="H496" s="2">
        <v>336.0</v>
      </c>
      <c r="I496" s="4">
        <v>193.0</v>
      </c>
      <c r="J496" s="2">
        <v>0.0</v>
      </c>
      <c r="K496" s="4">
        <v>33.0</v>
      </c>
      <c r="L496" s="2">
        <v>0.0</v>
      </c>
      <c r="M496" s="2">
        <v>7.0</v>
      </c>
      <c r="N496" s="4">
        <v>16.0</v>
      </c>
      <c r="O496" s="2">
        <v>0.0</v>
      </c>
      <c r="P496" s="2">
        <v>16.0</v>
      </c>
      <c r="Q496" s="2">
        <v>2.0</v>
      </c>
      <c r="R496" s="2">
        <v>221.0</v>
      </c>
      <c r="S496" s="2">
        <v>336.0</v>
      </c>
      <c r="T496" s="2">
        <v>58021.0</v>
      </c>
      <c r="U496" s="2">
        <v>3438.0</v>
      </c>
      <c r="V496" s="2"/>
      <c r="W496" s="2">
        <v>13.0</v>
      </c>
      <c r="X496" s="2">
        <v>3.0</v>
      </c>
      <c r="Y496" s="9" t="s">
        <v>521</v>
      </c>
      <c r="Z496" s="2" t="s">
        <v>37</v>
      </c>
      <c r="AA496" s="2" t="s">
        <v>37</v>
      </c>
      <c r="AB496" s="2" t="s">
        <v>37</v>
      </c>
      <c r="AC496" s="5"/>
      <c r="AD496" s="5"/>
      <c r="AE496" s="5"/>
      <c r="AF496" s="5"/>
    </row>
    <row r="497">
      <c r="A497" s="3" t="s">
        <v>537</v>
      </c>
      <c r="B497" s="2">
        <v>18.0</v>
      </c>
      <c r="C497" s="2">
        <v>0.0</v>
      </c>
      <c r="D497" s="2">
        <v>62069.0</v>
      </c>
      <c r="E497" s="2">
        <v>22.0</v>
      </c>
      <c r="F497" s="2">
        <v>0.0</v>
      </c>
      <c r="G497" s="2">
        <v>61503.0</v>
      </c>
      <c r="H497" s="2">
        <v>338.0</v>
      </c>
      <c r="I497" s="4">
        <v>187.0</v>
      </c>
      <c r="J497" s="2">
        <v>0.0</v>
      </c>
      <c r="K497" s="4">
        <v>33.0</v>
      </c>
      <c r="L497" s="2">
        <v>0.0</v>
      </c>
      <c r="M497" s="2">
        <v>3.0</v>
      </c>
      <c r="N497" s="4">
        <v>15.0</v>
      </c>
      <c r="O497" s="2">
        <v>0.0</v>
      </c>
      <c r="P497" s="2">
        <v>15.0</v>
      </c>
      <c r="Q497" s="2">
        <v>2.0</v>
      </c>
      <c r="R497" s="2">
        <v>215.0</v>
      </c>
      <c r="S497" s="2">
        <v>338.0</v>
      </c>
      <c r="T497" s="2">
        <v>58037.0</v>
      </c>
      <c r="U497" s="2">
        <v>3444.0</v>
      </c>
      <c r="V497" s="2"/>
      <c r="W497" s="2">
        <v>8.0</v>
      </c>
      <c r="X497" s="2">
        <v>7.0</v>
      </c>
      <c r="Y497" s="9" t="s">
        <v>521</v>
      </c>
      <c r="Z497" s="2" t="s">
        <v>37</v>
      </c>
      <c r="AA497" s="2" t="s">
        <v>37</v>
      </c>
      <c r="AB497" s="2" t="s">
        <v>37</v>
      </c>
      <c r="AC497" s="5"/>
      <c r="AD497" s="5"/>
      <c r="AE497" s="5"/>
      <c r="AF497" s="5"/>
    </row>
    <row r="498">
      <c r="A498" s="3" t="s">
        <v>538</v>
      </c>
      <c r="B498" s="2">
        <v>31.0</v>
      </c>
      <c r="C498" s="2">
        <v>0.0</v>
      </c>
      <c r="D498" s="2">
        <v>62100.0</v>
      </c>
      <c r="E498" s="2">
        <v>42.0</v>
      </c>
      <c r="F498" s="2">
        <v>0.0</v>
      </c>
      <c r="G498" s="2">
        <v>61545.0</v>
      </c>
      <c r="H498" s="2">
        <v>328.0</v>
      </c>
      <c r="I498" s="4">
        <v>186.0</v>
      </c>
      <c r="J498" s="2">
        <v>0.0</v>
      </c>
      <c r="K498" s="4">
        <v>33.0</v>
      </c>
      <c r="L498" s="2">
        <v>0.0</v>
      </c>
      <c r="M498" s="2">
        <v>7.0</v>
      </c>
      <c r="N498" s="4">
        <v>24.0</v>
      </c>
      <c r="O498" s="2">
        <v>0.0</v>
      </c>
      <c r="P498" s="2">
        <v>24.0</v>
      </c>
      <c r="Q498" s="2">
        <v>2.0</v>
      </c>
      <c r="R498" s="2">
        <v>214.0</v>
      </c>
      <c r="S498" s="2">
        <v>328.0</v>
      </c>
      <c r="T498" s="2">
        <v>58069.0</v>
      </c>
      <c r="U498" s="2">
        <v>3454.0</v>
      </c>
      <c r="V498" s="2"/>
      <c r="W498" s="2">
        <v>19.0</v>
      </c>
      <c r="X498" s="2">
        <v>5.0</v>
      </c>
      <c r="Y498" s="9" t="s">
        <v>521</v>
      </c>
      <c r="Z498" s="2" t="s">
        <v>37</v>
      </c>
      <c r="AA498" s="2" t="s">
        <v>37</v>
      </c>
      <c r="AB498" s="2" t="s">
        <v>37</v>
      </c>
      <c r="AC498" s="5"/>
      <c r="AD498" s="5"/>
      <c r="AE498" s="5"/>
      <c r="AF498" s="5"/>
    </row>
    <row r="499">
      <c r="A499" s="3" t="s">
        <v>539</v>
      </c>
      <c r="B499" s="2">
        <v>45.0</v>
      </c>
      <c r="C499" s="2">
        <v>0.0</v>
      </c>
      <c r="D499" s="2">
        <v>62145.0</v>
      </c>
      <c r="E499" s="2">
        <v>34.0</v>
      </c>
      <c r="F499" s="2">
        <v>0.0</v>
      </c>
      <c r="G499" s="2">
        <v>61579.0</v>
      </c>
      <c r="H499" s="2">
        <v>324.0</v>
      </c>
      <c r="I499" s="4">
        <v>201.0</v>
      </c>
      <c r="J499" s="2">
        <v>0.0</v>
      </c>
      <c r="K499" s="4">
        <v>33.0</v>
      </c>
      <c r="L499" s="2">
        <v>0.0</v>
      </c>
      <c r="M499" s="2">
        <v>10.0</v>
      </c>
      <c r="N499" s="4">
        <v>35.0</v>
      </c>
      <c r="O499" s="2">
        <v>0.0</v>
      </c>
      <c r="P499" s="2">
        <v>35.0</v>
      </c>
      <c r="Q499" s="2">
        <v>2.0</v>
      </c>
      <c r="R499" s="2">
        <v>229.0</v>
      </c>
      <c r="S499" s="2">
        <v>324.0</v>
      </c>
      <c r="T499" s="2">
        <v>58093.0</v>
      </c>
      <c r="U499" s="2">
        <v>3464.0</v>
      </c>
      <c r="V499" s="2"/>
      <c r="W499" s="2">
        <v>34.0</v>
      </c>
      <c r="X499" s="2">
        <v>1.0</v>
      </c>
      <c r="Y499" s="9" t="s">
        <v>521</v>
      </c>
      <c r="Z499" s="2" t="s">
        <v>37</v>
      </c>
      <c r="AA499" s="2" t="s">
        <v>37</v>
      </c>
      <c r="AB499" s="2" t="s">
        <v>37</v>
      </c>
      <c r="AC499" s="5"/>
      <c r="AD499" s="5"/>
      <c r="AE499" s="5"/>
      <c r="AF499" s="5"/>
    </row>
    <row r="500">
      <c r="A500" s="3" t="s">
        <v>540</v>
      </c>
      <c r="B500" s="2">
        <v>13.0</v>
      </c>
      <c r="C500" s="2">
        <v>0.0</v>
      </c>
      <c r="D500" s="2">
        <v>62158.0</v>
      </c>
      <c r="E500" s="2">
        <v>23.0</v>
      </c>
      <c r="F500" s="2">
        <v>0.0</v>
      </c>
      <c r="G500" s="2">
        <v>61602.0</v>
      </c>
      <c r="H500" s="2">
        <v>316.0</v>
      </c>
      <c r="I500" s="4">
        <v>199.0</v>
      </c>
      <c r="J500" s="2">
        <v>0.0</v>
      </c>
      <c r="K500" s="4">
        <v>33.0</v>
      </c>
      <c r="L500" s="2">
        <v>0.0</v>
      </c>
      <c r="M500" s="2">
        <v>6.0</v>
      </c>
      <c r="N500" s="4">
        <v>7.0</v>
      </c>
      <c r="O500" s="2">
        <v>0.0</v>
      </c>
      <c r="P500" s="2">
        <v>7.0</v>
      </c>
      <c r="Q500" s="2">
        <v>2.0</v>
      </c>
      <c r="R500" s="2">
        <v>227.0</v>
      </c>
      <c r="S500" s="2">
        <v>316.0</v>
      </c>
      <c r="T500" s="2">
        <v>58110.0</v>
      </c>
      <c r="U500" s="2">
        <v>3470.0</v>
      </c>
      <c r="V500" s="2"/>
      <c r="W500" s="2">
        <v>6.0</v>
      </c>
      <c r="X500" s="2">
        <v>1.0</v>
      </c>
      <c r="Y500" s="9" t="s">
        <v>521</v>
      </c>
      <c r="Z500" s="2" t="s">
        <v>37</v>
      </c>
      <c r="AA500" s="2" t="s">
        <v>37</v>
      </c>
      <c r="AB500" s="2" t="s">
        <v>37</v>
      </c>
      <c r="AC500" s="5"/>
      <c r="AD500" s="5"/>
      <c r="AE500" s="5"/>
      <c r="AF500" s="5"/>
    </row>
    <row r="501">
      <c r="A501" s="3" t="s">
        <v>541</v>
      </c>
      <c r="B501" s="2">
        <v>18.0</v>
      </c>
      <c r="C501" s="2">
        <v>0.0</v>
      </c>
      <c r="D501" s="2">
        <v>62176.0</v>
      </c>
      <c r="E501" s="2">
        <v>33.0</v>
      </c>
      <c r="F501" s="2">
        <v>0.0</v>
      </c>
      <c r="G501" s="2">
        <v>61635.0</v>
      </c>
      <c r="H501" s="2">
        <v>323.0</v>
      </c>
      <c r="I501" s="4">
        <v>177.0</v>
      </c>
      <c r="J501" s="2">
        <v>0.0</v>
      </c>
      <c r="K501" s="4">
        <v>33.0</v>
      </c>
      <c r="L501" s="2">
        <v>0.0</v>
      </c>
      <c r="M501" s="2">
        <v>5.0</v>
      </c>
      <c r="N501" s="4">
        <v>13.0</v>
      </c>
      <c r="O501" s="2">
        <v>0.0</v>
      </c>
      <c r="P501" s="2">
        <v>13.0</v>
      </c>
      <c r="Q501" s="2">
        <v>2.0</v>
      </c>
      <c r="R501" s="2">
        <v>205.0</v>
      </c>
      <c r="S501" s="2">
        <v>323.0</v>
      </c>
      <c r="T501" s="2">
        <v>58133.0</v>
      </c>
      <c r="U501" s="2">
        <v>3480.0</v>
      </c>
      <c r="V501" s="2"/>
      <c r="W501" s="2">
        <v>13.0</v>
      </c>
      <c r="X501" s="2">
        <v>0.0</v>
      </c>
      <c r="Y501" s="9" t="s">
        <v>521</v>
      </c>
      <c r="Z501" s="2" t="s">
        <v>37</v>
      </c>
      <c r="AA501" s="2" t="s">
        <v>37</v>
      </c>
      <c r="AB501" s="2" t="s">
        <v>37</v>
      </c>
      <c r="AC501" s="5"/>
      <c r="AD501" s="5"/>
      <c r="AE501" s="5"/>
      <c r="AF501" s="5"/>
    </row>
    <row r="502">
      <c r="A502" s="3" t="s">
        <v>542</v>
      </c>
      <c r="B502" s="2">
        <v>20.0</v>
      </c>
      <c r="C502" s="2">
        <v>0.0</v>
      </c>
      <c r="D502" s="2">
        <v>62196.0</v>
      </c>
      <c r="E502" s="2">
        <v>22.0</v>
      </c>
      <c r="F502" s="2">
        <v>0.0</v>
      </c>
      <c r="G502" s="2">
        <v>61657.0</v>
      </c>
      <c r="H502" s="2">
        <v>321.0</v>
      </c>
      <c r="I502" s="4">
        <v>177.0</v>
      </c>
      <c r="J502" s="2">
        <v>0.0</v>
      </c>
      <c r="K502" s="4">
        <v>33.0</v>
      </c>
      <c r="L502" s="2">
        <v>0.0</v>
      </c>
      <c r="M502" s="2">
        <v>14.0</v>
      </c>
      <c r="N502" s="4">
        <v>6.0</v>
      </c>
      <c r="O502" s="2">
        <v>0.0</v>
      </c>
      <c r="P502" s="2">
        <v>6.0</v>
      </c>
      <c r="Q502" s="2">
        <v>2.0</v>
      </c>
      <c r="R502" s="2">
        <v>205.0</v>
      </c>
      <c r="S502" s="2">
        <v>321.0</v>
      </c>
      <c r="T502" s="2">
        <v>58145.0</v>
      </c>
      <c r="U502" s="2">
        <v>3490.0</v>
      </c>
      <c r="V502" s="2"/>
      <c r="W502" s="2">
        <v>5.0</v>
      </c>
      <c r="X502" s="2">
        <v>1.0</v>
      </c>
      <c r="Y502" s="9" t="s">
        <v>521</v>
      </c>
      <c r="Z502" s="2" t="s">
        <v>37</v>
      </c>
      <c r="AA502" s="2" t="s">
        <v>37</v>
      </c>
      <c r="AB502" s="2" t="s">
        <v>37</v>
      </c>
      <c r="AC502" s="5"/>
      <c r="AD502" s="5"/>
      <c r="AE502" s="5"/>
      <c r="AF502" s="5"/>
    </row>
    <row r="503">
      <c r="A503" s="3" t="s">
        <v>543</v>
      </c>
      <c r="B503" s="2">
        <v>14.0</v>
      </c>
      <c r="C503" s="2">
        <v>0.0</v>
      </c>
      <c r="D503" s="2">
        <v>62210.0</v>
      </c>
      <c r="E503" s="2">
        <v>25.0</v>
      </c>
      <c r="F503" s="2">
        <v>0.0</v>
      </c>
      <c r="G503" s="2">
        <v>61682.0</v>
      </c>
      <c r="H503" s="2">
        <v>313.0</v>
      </c>
      <c r="I503" s="4">
        <v>174.0</v>
      </c>
      <c r="J503" s="2">
        <v>0.0</v>
      </c>
      <c r="K503" s="4">
        <v>33.0</v>
      </c>
      <c r="L503" s="2">
        <v>0.0</v>
      </c>
      <c r="M503" s="2">
        <v>9.0</v>
      </c>
      <c r="N503" s="4">
        <v>5.0</v>
      </c>
      <c r="O503" s="2">
        <v>0.0</v>
      </c>
      <c r="P503" s="2">
        <v>5.0</v>
      </c>
      <c r="Q503" s="2">
        <v>2.0</v>
      </c>
      <c r="R503" s="2">
        <v>202.0</v>
      </c>
      <c r="S503" s="2">
        <v>313.0</v>
      </c>
      <c r="T503" s="2">
        <v>58166.0</v>
      </c>
      <c r="U503" s="2">
        <v>3494.0</v>
      </c>
      <c r="V503" s="2"/>
      <c r="W503" s="2">
        <v>5.0</v>
      </c>
      <c r="X503" s="2">
        <v>0.0</v>
      </c>
      <c r="Y503" s="9" t="s">
        <v>521</v>
      </c>
      <c r="Z503" s="2" t="s">
        <v>37</v>
      </c>
      <c r="AA503" s="2" t="s">
        <v>37</v>
      </c>
      <c r="AB503" s="2" t="s">
        <v>37</v>
      </c>
      <c r="AC503" s="5"/>
      <c r="AD503" s="5"/>
      <c r="AE503" s="5"/>
      <c r="AF503" s="5"/>
    </row>
    <row r="504">
      <c r="A504" s="3" t="s">
        <v>544</v>
      </c>
      <c r="B504" s="2">
        <v>9.0</v>
      </c>
      <c r="C504" s="2">
        <v>0.0</v>
      </c>
      <c r="D504" s="2">
        <v>62219.0</v>
      </c>
      <c r="E504" s="2">
        <v>42.0</v>
      </c>
      <c r="F504" s="2">
        <v>0.0</v>
      </c>
      <c r="G504" s="2">
        <v>61724.0</v>
      </c>
      <c r="H504" s="2">
        <v>296.0</v>
      </c>
      <c r="I504" s="4">
        <v>157.0</v>
      </c>
      <c r="J504" s="2">
        <v>1.0</v>
      </c>
      <c r="K504" s="4">
        <v>34.0</v>
      </c>
      <c r="L504" s="2">
        <v>0.0</v>
      </c>
      <c r="M504" s="2">
        <v>5.0</v>
      </c>
      <c r="N504" s="4">
        <v>4.0</v>
      </c>
      <c r="O504" s="2">
        <v>1.0</v>
      </c>
      <c r="P504" s="2">
        <v>3.0</v>
      </c>
      <c r="Q504" s="2">
        <v>2.0</v>
      </c>
      <c r="R504" s="2">
        <v>185.0</v>
      </c>
      <c r="S504" s="2">
        <v>296.0</v>
      </c>
      <c r="T504" s="2">
        <v>58197.0</v>
      </c>
      <c r="U504" s="2">
        <v>3505.0</v>
      </c>
      <c r="V504" s="2">
        <v>8.0</v>
      </c>
      <c r="W504" s="2">
        <v>1.0</v>
      </c>
      <c r="X504" s="2">
        <v>3.0</v>
      </c>
      <c r="Y504" s="9" t="s">
        <v>521</v>
      </c>
      <c r="Z504" s="2" t="s">
        <v>37</v>
      </c>
      <c r="AA504" s="2" t="s">
        <v>37</v>
      </c>
      <c r="AB504" s="2" t="s">
        <v>37</v>
      </c>
      <c r="AC504" s="5"/>
      <c r="AD504" s="5"/>
      <c r="AE504" s="5"/>
      <c r="AF504" s="5"/>
    </row>
    <row r="505">
      <c r="A505" s="3" t="s">
        <v>545</v>
      </c>
      <c r="B505" s="2">
        <v>4.0</v>
      </c>
      <c r="C505" s="2">
        <v>0.0</v>
      </c>
      <c r="D505" s="2">
        <v>62223.0</v>
      </c>
      <c r="E505" s="2">
        <v>38.0</v>
      </c>
      <c r="F505" s="2">
        <v>0.0</v>
      </c>
      <c r="G505" s="2">
        <v>61762.0</v>
      </c>
      <c r="H505" s="2">
        <v>291.0</v>
      </c>
      <c r="I505" s="4">
        <v>128.0</v>
      </c>
      <c r="J505" s="2">
        <v>0.0</v>
      </c>
      <c r="K505" s="4">
        <v>34.0</v>
      </c>
      <c r="L505" s="2">
        <v>0.0</v>
      </c>
      <c r="M505" s="2">
        <v>2.0</v>
      </c>
      <c r="N505" s="4">
        <v>2.0</v>
      </c>
      <c r="O505" s="2">
        <v>0.0</v>
      </c>
      <c r="P505" s="2">
        <v>2.0</v>
      </c>
      <c r="Q505" s="2">
        <v>1.0</v>
      </c>
      <c r="R505" s="2">
        <v>157.0</v>
      </c>
      <c r="S505" s="2">
        <v>291.0</v>
      </c>
      <c r="T505" s="2">
        <v>58231.0</v>
      </c>
      <c r="U505" s="2">
        <v>3509.0</v>
      </c>
      <c r="V505" s="2">
        <v>10.0</v>
      </c>
      <c r="W505" s="2">
        <v>1.0</v>
      </c>
      <c r="X505" s="2">
        <v>1.0</v>
      </c>
      <c r="Y505" s="9" t="s">
        <v>521</v>
      </c>
      <c r="Z505" s="2" t="s">
        <v>37</v>
      </c>
      <c r="AA505" s="2" t="s">
        <v>37</v>
      </c>
      <c r="AB505" s="2" t="s">
        <v>37</v>
      </c>
      <c r="AC505" s="5"/>
      <c r="AD505" s="5"/>
      <c r="AE505" s="5"/>
      <c r="AF505" s="5"/>
    </row>
    <row r="506">
      <c r="A506" s="3" t="s">
        <v>546</v>
      </c>
      <c r="B506" s="2">
        <v>13.0</v>
      </c>
      <c r="C506" s="2">
        <v>0.0</v>
      </c>
      <c r="D506" s="2">
        <v>62236.0</v>
      </c>
      <c r="E506" s="2">
        <v>25.0</v>
      </c>
      <c r="F506" s="2">
        <v>0.0</v>
      </c>
      <c r="G506" s="2">
        <v>61787.0</v>
      </c>
      <c r="H506" s="2">
        <v>287.0</v>
      </c>
      <c r="I506" s="4">
        <v>120.0</v>
      </c>
      <c r="J506" s="2">
        <v>0.0</v>
      </c>
      <c r="K506" s="4">
        <v>34.0</v>
      </c>
      <c r="L506" s="2">
        <v>0.0</v>
      </c>
      <c r="M506" s="2">
        <v>9.0</v>
      </c>
      <c r="N506" s="4">
        <v>4.0</v>
      </c>
      <c r="O506" s="2">
        <v>0.0</v>
      </c>
      <c r="P506" s="2">
        <v>4.0</v>
      </c>
      <c r="Q506" s="2">
        <v>1.0</v>
      </c>
      <c r="R506" s="2">
        <v>149.0</v>
      </c>
      <c r="S506" s="2">
        <v>287.0</v>
      </c>
      <c r="T506" s="2">
        <v>58251.0</v>
      </c>
      <c r="U506" s="2">
        <v>3514.0</v>
      </c>
      <c r="V506" s="2">
        <v>9.0</v>
      </c>
      <c r="W506" s="2">
        <v>2.0</v>
      </c>
      <c r="X506" s="2">
        <v>2.0</v>
      </c>
      <c r="Y506" s="9" t="s">
        <v>521</v>
      </c>
      <c r="Z506" s="2" t="s">
        <v>37</v>
      </c>
      <c r="AA506" s="2" t="s">
        <v>37</v>
      </c>
      <c r="AB506" s="2" t="s">
        <v>37</v>
      </c>
      <c r="AC506" s="5"/>
      <c r="AD506" s="5"/>
      <c r="AE506" s="5"/>
      <c r="AF506" s="5"/>
    </row>
    <row r="507">
      <c r="A507" s="3" t="s">
        <v>547</v>
      </c>
      <c r="B507" s="2">
        <v>9.0</v>
      </c>
      <c r="C507" s="2">
        <v>0.0</v>
      </c>
      <c r="D507" s="2">
        <v>62245.0</v>
      </c>
      <c r="E507" s="2">
        <v>34.0</v>
      </c>
      <c r="F507" s="2">
        <v>0.0</v>
      </c>
      <c r="G507" s="2">
        <v>61821.0</v>
      </c>
      <c r="H507" s="2">
        <v>279.0</v>
      </c>
      <c r="I507" s="4">
        <v>103.0</v>
      </c>
      <c r="J507" s="2">
        <v>0.0</v>
      </c>
      <c r="K507" s="4">
        <v>34.0</v>
      </c>
      <c r="L507" s="2">
        <v>0.0</v>
      </c>
      <c r="M507" s="2">
        <v>6.0</v>
      </c>
      <c r="N507" s="4">
        <v>3.0</v>
      </c>
      <c r="O507" s="2">
        <v>0.0</v>
      </c>
      <c r="P507" s="2">
        <v>3.0</v>
      </c>
      <c r="Q507" s="2">
        <v>1.0</v>
      </c>
      <c r="R507" s="2">
        <v>132.0</v>
      </c>
      <c r="S507" s="2">
        <v>279.0</v>
      </c>
      <c r="T507" s="2">
        <v>58272.0</v>
      </c>
      <c r="U507" s="2">
        <v>3527.0</v>
      </c>
      <c r="V507" s="2">
        <v>7.0</v>
      </c>
      <c r="W507" s="2">
        <v>0.0</v>
      </c>
      <c r="X507" s="2">
        <v>3.0</v>
      </c>
      <c r="Y507" s="9" t="s">
        <v>521</v>
      </c>
      <c r="Z507" s="2" t="s">
        <v>37</v>
      </c>
      <c r="AA507" s="2" t="s">
        <v>37</v>
      </c>
      <c r="AB507" s="2" t="s">
        <v>37</v>
      </c>
      <c r="AC507" s="5"/>
      <c r="AD507" s="5"/>
      <c r="AE507" s="5"/>
      <c r="AF507" s="5"/>
    </row>
    <row r="508">
      <c r="A508" s="3" t="s">
        <v>548</v>
      </c>
      <c r="B508" s="2">
        <v>18.0</v>
      </c>
      <c r="C508" s="2">
        <v>0.0</v>
      </c>
      <c r="D508" s="2">
        <v>62263.0</v>
      </c>
      <c r="E508" s="2">
        <v>39.0</v>
      </c>
      <c r="F508" s="2">
        <v>0.0</v>
      </c>
      <c r="G508" s="2">
        <v>61860.0</v>
      </c>
      <c r="H508" s="2">
        <v>266.0</v>
      </c>
      <c r="I508" s="4">
        <v>95.0</v>
      </c>
      <c r="J508" s="2">
        <v>0.0</v>
      </c>
      <c r="K508" s="4">
        <v>34.0</v>
      </c>
      <c r="L508" s="2">
        <v>0.0</v>
      </c>
      <c r="M508" s="2">
        <v>9.0</v>
      </c>
      <c r="N508" s="4">
        <v>9.0</v>
      </c>
      <c r="O508" s="2">
        <v>0.0</v>
      </c>
      <c r="P508" s="2">
        <v>9.0</v>
      </c>
      <c r="Q508" s="2">
        <v>1.0</v>
      </c>
      <c r="R508" s="2">
        <v>124.0</v>
      </c>
      <c r="S508" s="2">
        <v>266.0</v>
      </c>
      <c r="T508" s="2">
        <v>58301.0</v>
      </c>
      <c r="U508" s="2">
        <v>3537.0</v>
      </c>
      <c r="V508" s="2">
        <v>8.0</v>
      </c>
      <c r="W508" s="2">
        <v>4.0</v>
      </c>
      <c r="X508" s="2">
        <v>5.0</v>
      </c>
      <c r="Y508" s="9" t="s">
        <v>521</v>
      </c>
      <c r="Z508" s="2" t="s">
        <v>37</v>
      </c>
      <c r="AA508" s="2" t="s">
        <v>37</v>
      </c>
      <c r="AB508" s="2" t="s">
        <v>37</v>
      </c>
      <c r="AC508" s="5"/>
      <c r="AD508" s="5"/>
      <c r="AE508" s="5"/>
      <c r="AF508" s="5"/>
    </row>
    <row r="509">
      <c r="A509" s="3" t="s">
        <v>549</v>
      </c>
      <c r="B509" s="2">
        <v>13.0</v>
      </c>
      <c r="C509" s="2">
        <v>0.0</v>
      </c>
      <c r="D509" s="2">
        <v>62276.0</v>
      </c>
      <c r="E509" s="2">
        <v>31.0</v>
      </c>
      <c r="F509" s="2">
        <v>0.0</v>
      </c>
      <c r="G509" s="2">
        <v>61891.0</v>
      </c>
      <c r="H509" s="2">
        <v>243.0</v>
      </c>
      <c r="I509" s="4">
        <v>100.0</v>
      </c>
      <c r="J509" s="2">
        <v>0.0</v>
      </c>
      <c r="K509" s="4">
        <v>34.0</v>
      </c>
      <c r="L509" s="2">
        <v>0.0</v>
      </c>
      <c r="M509" s="2">
        <v>3.0</v>
      </c>
      <c r="N509" s="4">
        <v>10.0</v>
      </c>
      <c r="O509" s="2">
        <v>0.0</v>
      </c>
      <c r="P509" s="2">
        <v>10.0</v>
      </c>
      <c r="Q509" s="2">
        <v>1.0</v>
      </c>
      <c r="R509" s="2">
        <v>129.0</v>
      </c>
      <c r="S509" s="2">
        <v>243.0</v>
      </c>
      <c r="T509" s="2">
        <v>58323.0</v>
      </c>
      <c r="U509" s="2">
        <v>3546.0</v>
      </c>
      <c r="V509" s="2">
        <v>8.0</v>
      </c>
      <c r="W509" s="2">
        <v>8.0</v>
      </c>
      <c r="X509" s="2">
        <v>2.0</v>
      </c>
      <c r="Y509" s="9" t="s">
        <v>521</v>
      </c>
      <c r="Z509" s="2" t="s">
        <v>37</v>
      </c>
      <c r="AA509" s="2" t="s">
        <v>37</v>
      </c>
      <c r="AB509" s="2" t="s">
        <v>37</v>
      </c>
      <c r="AC509" s="5"/>
      <c r="AD509" s="5"/>
      <c r="AE509" s="5"/>
      <c r="AF509" s="5"/>
    </row>
    <row r="510">
      <c r="A510" s="3" t="s">
        <v>550</v>
      </c>
      <c r="B510" s="2">
        <v>25.0</v>
      </c>
      <c r="C510" s="2">
        <v>0.0</v>
      </c>
      <c r="D510" s="2">
        <v>62301.0</v>
      </c>
      <c r="E510" s="2">
        <v>25.0</v>
      </c>
      <c r="F510" s="2">
        <v>0.0</v>
      </c>
      <c r="G510" s="2">
        <v>61916.0</v>
      </c>
      <c r="H510" s="2">
        <v>235.0</v>
      </c>
      <c r="I510" s="4">
        <v>108.0</v>
      </c>
      <c r="J510" s="2">
        <v>0.0</v>
      </c>
      <c r="K510" s="4">
        <v>34.0</v>
      </c>
      <c r="L510" s="2">
        <v>0.0</v>
      </c>
      <c r="M510" s="2">
        <v>6.0</v>
      </c>
      <c r="N510" s="4">
        <v>19.0</v>
      </c>
      <c r="O510" s="2">
        <v>1.0</v>
      </c>
      <c r="P510" s="2">
        <v>18.0</v>
      </c>
      <c r="Q510" s="2">
        <v>2.0</v>
      </c>
      <c r="R510" s="2">
        <v>136.0</v>
      </c>
      <c r="S510" s="2">
        <v>235.0</v>
      </c>
      <c r="T510" s="2">
        <v>58341.0</v>
      </c>
      <c r="U510" s="2">
        <v>3553.0</v>
      </c>
      <c r="V510" s="2">
        <v>10.0</v>
      </c>
      <c r="W510" s="2">
        <v>18.0</v>
      </c>
      <c r="X510" s="2">
        <v>1.0</v>
      </c>
      <c r="Y510" s="9" t="s">
        <v>551</v>
      </c>
      <c r="Z510" s="2" t="s">
        <v>37</v>
      </c>
      <c r="AA510" s="2" t="s">
        <v>37</v>
      </c>
      <c r="AB510" s="2" t="s">
        <v>37</v>
      </c>
      <c r="AC510" s="5"/>
      <c r="AD510" s="5"/>
      <c r="AE510" s="5"/>
      <c r="AF510" s="5"/>
    </row>
    <row r="511">
      <c r="A511" s="3" t="s">
        <v>552</v>
      </c>
      <c r="B511" s="2">
        <v>14.0</v>
      </c>
      <c r="C511" s="2">
        <v>0.0</v>
      </c>
      <c r="D511" s="2">
        <v>62315.0</v>
      </c>
      <c r="E511" s="2">
        <v>17.0</v>
      </c>
      <c r="F511" s="2">
        <v>0.0</v>
      </c>
      <c r="G511" s="2">
        <v>61933.0</v>
      </c>
      <c r="H511" s="2">
        <v>233.0</v>
      </c>
      <c r="I511" s="4">
        <v>107.0</v>
      </c>
      <c r="J511" s="2">
        <v>0.0</v>
      </c>
      <c r="K511" s="4">
        <v>34.0</v>
      </c>
      <c r="L511" s="2">
        <v>0.0</v>
      </c>
      <c r="M511" s="2">
        <v>0.0</v>
      </c>
      <c r="N511" s="4">
        <v>14.0</v>
      </c>
      <c r="O511" s="2">
        <v>0.0</v>
      </c>
      <c r="P511" s="2">
        <v>14.0</v>
      </c>
      <c r="Q511" s="2">
        <v>2.0</v>
      </c>
      <c r="R511" s="2">
        <v>135.0</v>
      </c>
      <c r="S511" s="2">
        <v>233.0</v>
      </c>
      <c r="T511" s="2">
        <v>58351.0</v>
      </c>
      <c r="U511" s="2">
        <v>3560.0</v>
      </c>
      <c r="V511" s="2">
        <v>10.0</v>
      </c>
      <c r="W511" s="2">
        <v>10.0</v>
      </c>
      <c r="X511" s="2">
        <v>4.0</v>
      </c>
      <c r="Y511" s="9" t="s">
        <v>551</v>
      </c>
      <c r="Z511" s="2" t="s">
        <v>37</v>
      </c>
      <c r="AA511" s="2" t="s">
        <v>37</v>
      </c>
      <c r="AB511" s="2" t="s">
        <v>37</v>
      </c>
      <c r="AC511" s="5"/>
      <c r="AD511" s="5"/>
      <c r="AE511" s="5"/>
      <c r="AF511" s="5"/>
    </row>
    <row r="512">
      <c r="A512" s="3" t="s">
        <v>553</v>
      </c>
      <c r="B512" s="2">
        <v>24.0</v>
      </c>
      <c r="C512" s="2">
        <v>0.0</v>
      </c>
      <c r="D512" s="2">
        <v>62339.0</v>
      </c>
      <c r="E512" s="2">
        <v>20.0</v>
      </c>
      <c r="F512" s="2">
        <v>0.0</v>
      </c>
      <c r="G512" s="2">
        <v>61953.0</v>
      </c>
      <c r="H512" s="2">
        <v>228.0</v>
      </c>
      <c r="I512" s="4">
        <v>116.0</v>
      </c>
      <c r="J512" s="2">
        <v>0.0</v>
      </c>
      <c r="K512" s="4">
        <v>34.0</v>
      </c>
      <c r="L512" s="2">
        <v>0.0</v>
      </c>
      <c r="M512" s="2">
        <v>5.0</v>
      </c>
      <c r="N512" s="4">
        <v>19.0</v>
      </c>
      <c r="O512" s="2">
        <v>0.0</v>
      </c>
      <c r="P512" s="2">
        <v>19.0</v>
      </c>
      <c r="Q512" s="2">
        <v>1.0</v>
      </c>
      <c r="R512" s="2">
        <v>145.0</v>
      </c>
      <c r="S512" s="2">
        <v>228.0</v>
      </c>
      <c r="T512" s="2">
        <v>58366.0</v>
      </c>
      <c r="U512" s="2">
        <v>3565.0</v>
      </c>
      <c r="V512" s="2">
        <v>9.0</v>
      </c>
      <c r="W512" s="2">
        <v>16.0</v>
      </c>
      <c r="X512" s="2">
        <v>3.0</v>
      </c>
      <c r="Y512" s="9" t="s">
        <v>551</v>
      </c>
      <c r="Z512" s="2" t="s">
        <v>37</v>
      </c>
      <c r="AA512" s="2" t="s">
        <v>37</v>
      </c>
      <c r="AB512" s="2" t="s">
        <v>37</v>
      </c>
      <c r="AC512" s="5"/>
      <c r="AD512" s="5"/>
      <c r="AE512" s="5"/>
      <c r="AF512" s="5"/>
    </row>
    <row r="513">
      <c r="A513" s="3" t="s">
        <v>554</v>
      </c>
      <c r="B513" s="2">
        <v>27.0</v>
      </c>
      <c r="C513" s="2">
        <v>0.0</v>
      </c>
      <c r="D513" s="2">
        <v>62366.0</v>
      </c>
      <c r="E513" s="2">
        <v>29.0</v>
      </c>
      <c r="F513" s="2">
        <v>0.0</v>
      </c>
      <c r="G513" s="2">
        <v>61982.0</v>
      </c>
      <c r="H513" s="2">
        <v>221.0</v>
      </c>
      <c r="I513" s="4">
        <v>121.0</v>
      </c>
      <c r="J513" s="2">
        <v>0.0</v>
      </c>
      <c r="K513" s="4">
        <v>34.0</v>
      </c>
      <c r="L513" s="2">
        <v>0.0</v>
      </c>
      <c r="M513" s="2">
        <v>7.0</v>
      </c>
      <c r="N513" s="4">
        <v>20.0</v>
      </c>
      <c r="O513" s="2">
        <v>0.0</v>
      </c>
      <c r="P513" s="2">
        <v>20.0</v>
      </c>
      <c r="Q513" s="2">
        <v>1.0</v>
      </c>
      <c r="R513" s="2">
        <v>150.0</v>
      </c>
      <c r="S513" s="2">
        <v>221.0</v>
      </c>
      <c r="T513" s="2">
        <v>58388.0</v>
      </c>
      <c r="U513" s="2">
        <v>3572.0</v>
      </c>
      <c r="V513" s="2">
        <v>12.0</v>
      </c>
      <c r="W513" s="2">
        <v>19.0</v>
      </c>
      <c r="X513" s="2">
        <v>1.0</v>
      </c>
      <c r="Y513" s="9" t="s">
        <v>551</v>
      </c>
      <c r="Z513" s="2" t="s">
        <v>37</v>
      </c>
      <c r="AA513" s="2" t="s">
        <v>37</v>
      </c>
      <c r="AB513" s="2" t="s">
        <v>37</v>
      </c>
      <c r="AC513" s="5"/>
      <c r="AD513" s="5"/>
      <c r="AE513" s="5"/>
      <c r="AF513" s="5"/>
    </row>
    <row r="514">
      <c r="A514" s="3" t="s">
        <v>555</v>
      </c>
      <c r="B514" s="2">
        <v>16.0</v>
      </c>
      <c r="C514" s="2">
        <v>0.0</v>
      </c>
      <c r="D514" s="2">
        <v>62382.0</v>
      </c>
      <c r="E514" s="2">
        <v>27.0</v>
      </c>
      <c r="F514" s="2">
        <v>0.0</v>
      </c>
      <c r="G514" s="2">
        <v>62009.0</v>
      </c>
      <c r="H514" s="2">
        <v>209.0</v>
      </c>
      <c r="I514" s="4">
        <v>122.0</v>
      </c>
      <c r="J514" s="2">
        <v>0.0</v>
      </c>
      <c r="K514" s="4">
        <v>34.0</v>
      </c>
      <c r="L514" s="2">
        <v>0.0</v>
      </c>
      <c r="M514" s="2">
        <v>2.0</v>
      </c>
      <c r="N514" s="4">
        <v>14.0</v>
      </c>
      <c r="O514" s="2">
        <v>0.0</v>
      </c>
      <c r="P514" s="2">
        <v>14.0</v>
      </c>
      <c r="Q514" s="2">
        <v>1.0</v>
      </c>
      <c r="R514" s="2">
        <v>151.0</v>
      </c>
      <c r="S514" s="2">
        <v>209.0</v>
      </c>
      <c r="T514" s="2">
        <v>58409.0</v>
      </c>
      <c r="U514" s="2">
        <v>3578.0</v>
      </c>
      <c r="V514" s="2">
        <v>9.0</v>
      </c>
      <c r="W514" s="2">
        <v>10.0</v>
      </c>
      <c r="X514" s="2">
        <v>4.0</v>
      </c>
      <c r="Y514" s="9" t="s">
        <v>551</v>
      </c>
      <c r="Z514" s="2" t="s">
        <v>37</v>
      </c>
      <c r="AA514" s="2" t="s">
        <v>37</v>
      </c>
      <c r="AB514" s="2" t="s">
        <v>37</v>
      </c>
      <c r="AC514" s="5"/>
      <c r="AD514" s="5"/>
      <c r="AE514" s="5"/>
      <c r="AF514" s="5"/>
    </row>
    <row r="515">
      <c r="A515" s="3" t="s">
        <v>556</v>
      </c>
      <c r="B515" s="2">
        <v>21.0</v>
      </c>
      <c r="C515" s="2">
        <v>0.0</v>
      </c>
      <c r="D515" s="2">
        <v>62403.0</v>
      </c>
      <c r="E515" s="2">
        <v>36.0</v>
      </c>
      <c r="F515" s="2">
        <v>0.0</v>
      </c>
      <c r="G515" s="2">
        <v>62045.0</v>
      </c>
      <c r="H515" s="2">
        <v>193.0</v>
      </c>
      <c r="I515" s="4">
        <v>123.0</v>
      </c>
      <c r="J515" s="2">
        <v>0.0</v>
      </c>
      <c r="K515" s="4">
        <v>34.0</v>
      </c>
      <c r="L515" s="2">
        <v>0.0</v>
      </c>
      <c r="M515" s="2">
        <v>7.0</v>
      </c>
      <c r="N515" s="4">
        <v>14.0</v>
      </c>
      <c r="O515" s="2">
        <v>0.0</v>
      </c>
      <c r="P515" s="2">
        <v>14.0</v>
      </c>
      <c r="Q515" s="2">
        <v>1.0</v>
      </c>
      <c r="R515" s="2">
        <v>152.0</v>
      </c>
      <c r="S515" s="2">
        <v>193.0</v>
      </c>
      <c r="T515" s="2">
        <v>58438.0</v>
      </c>
      <c r="U515" s="2">
        <v>3585.0</v>
      </c>
      <c r="V515" s="2">
        <v>7.0</v>
      </c>
      <c r="W515" s="2">
        <v>10.0</v>
      </c>
      <c r="X515" s="2">
        <v>4.0</v>
      </c>
      <c r="Y515" s="9" t="s">
        <v>551</v>
      </c>
      <c r="Z515" s="2" t="s">
        <v>37</v>
      </c>
      <c r="AA515" s="2" t="s">
        <v>37</v>
      </c>
      <c r="AB515" s="2" t="s">
        <v>37</v>
      </c>
      <c r="AC515" s="5"/>
      <c r="AD515" s="5"/>
      <c r="AE515" s="5"/>
      <c r="AF515" s="5"/>
    </row>
    <row r="516">
      <c r="A516" s="3" t="s">
        <v>557</v>
      </c>
      <c r="B516" s="2">
        <v>11.0</v>
      </c>
      <c r="C516" s="2">
        <v>0.0</v>
      </c>
      <c r="D516" s="2">
        <v>62414.0</v>
      </c>
      <c r="E516" s="2">
        <v>19.0</v>
      </c>
      <c r="F516" s="2">
        <v>0.0</v>
      </c>
      <c r="G516" s="2">
        <v>62064.0</v>
      </c>
      <c r="H516" s="2">
        <v>196.0</v>
      </c>
      <c r="I516" s="4">
        <v>112.0</v>
      </c>
      <c r="J516" s="2">
        <v>0.0</v>
      </c>
      <c r="K516" s="4">
        <v>34.0</v>
      </c>
      <c r="L516" s="2">
        <v>0.0</v>
      </c>
      <c r="M516" s="2">
        <v>2.0</v>
      </c>
      <c r="N516" s="4">
        <v>9.0</v>
      </c>
      <c r="O516" s="2">
        <v>0.0</v>
      </c>
      <c r="P516" s="2">
        <v>9.0</v>
      </c>
      <c r="Q516" s="2">
        <v>1.0</v>
      </c>
      <c r="R516" s="2">
        <v>141.0</v>
      </c>
      <c r="S516" s="2">
        <v>196.0</v>
      </c>
      <c r="T516" s="2">
        <v>58450.0</v>
      </c>
      <c r="U516" s="2">
        <v>3592.0</v>
      </c>
      <c r="V516" s="2">
        <v>5.0</v>
      </c>
      <c r="W516" s="2">
        <v>4.0</v>
      </c>
      <c r="X516" s="2">
        <v>5.0</v>
      </c>
      <c r="Y516" s="9" t="s">
        <v>551</v>
      </c>
      <c r="Z516" s="2" t="s">
        <v>37</v>
      </c>
      <c r="AA516" s="2" t="s">
        <v>37</v>
      </c>
      <c r="AB516" s="2" t="s">
        <v>37</v>
      </c>
      <c r="AC516" s="5"/>
      <c r="AD516" s="5"/>
      <c r="AE516" s="5"/>
      <c r="AF516" s="5"/>
    </row>
    <row r="517">
      <c r="A517" s="3" t="s">
        <v>558</v>
      </c>
      <c r="B517" s="2">
        <v>16.0</v>
      </c>
      <c r="C517" s="2">
        <v>0.0</v>
      </c>
      <c r="D517" s="2">
        <v>62430.0</v>
      </c>
      <c r="E517" s="2">
        <v>28.0</v>
      </c>
      <c r="F517" s="2">
        <v>0.0</v>
      </c>
      <c r="G517" s="2">
        <v>62092.0</v>
      </c>
      <c r="H517" s="2">
        <v>191.0</v>
      </c>
      <c r="I517" s="4">
        <v>104.0</v>
      </c>
      <c r="J517" s="2">
        <v>1.0</v>
      </c>
      <c r="K517" s="4">
        <v>35.0</v>
      </c>
      <c r="L517" s="2">
        <v>0.0</v>
      </c>
      <c r="M517" s="2">
        <v>3.0</v>
      </c>
      <c r="N517" s="4">
        <v>13.0</v>
      </c>
      <c r="O517" s="2">
        <v>0.0</v>
      </c>
      <c r="P517" s="2">
        <v>13.0</v>
      </c>
      <c r="Q517" s="2">
        <v>0.0</v>
      </c>
      <c r="R517" s="2">
        <v>134.0</v>
      </c>
      <c r="S517" s="2">
        <v>191.0</v>
      </c>
      <c r="T517" s="2">
        <v>58459.0</v>
      </c>
      <c r="U517" s="2">
        <v>3611.0</v>
      </c>
      <c r="V517" s="2">
        <v>7.0</v>
      </c>
      <c r="W517" s="2">
        <v>10.0</v>
      </c>
      <c r="X517" s="2">
        <v>3.0</v>
      </c>
      <c r="Y517" s="9" t="s">
        <v>551</v>
      </c>
      <c r="Z517" s="2" t="s">
        <v>37</v>
      </c>
      <c r="AA517" s="2" t="s">
        <v>37</v>
      </c>
      <c r="AB517" s="2" t="s">
        <v>37</v>
      </c>
      <c r="AC517" s="5"/>
      <c r="AD517" s="5"/>
      <c r="AE517" s="5"/>
      <c r="AF517" s="5"/>
    </row>
    <row r="518">
      <c r="A518" s="3" t="s">
        <v>559</v>
      </c>
      <c r="B518" s="2">
        <v>18.0</v>
      </c>
      <c r="C518" s="2">
        <v>0.0</v>
      </c>
      <c r="D518" s="2">
        <v>62448.0</v>
      </c>
      <c r="E518" s="2">
        <v>28.0</v>
      </c>
      <c r="F518" s="2">
        <v>0.0</v>
      </c>
      <c r="G518" s="2">
        <v>62120.0</v>
      </c>
      <c r="H518" s="2">
        <v>173.0</v>
      </c>
      <c r="I518" s="4">
        <v>112.0</v>
      </c>
      <c r="J518" s="2">
        <v>0.0</v>
      </c>
      <c r="K518" s="4">
        <v>35.0</v>
      </c>
      <c r="L518" s="2">
        <v>0.0</v>
      </c>
      <c r="M518" s="2">
        <v>3.0</v>
      </c>
      <c r="N518" s="4">
        <v>15.0</v>
      </c>
      <c r="O518" s="2">
        <v>0.0</v>
      </c>
      <c r="P518" s="2">
        <v>15.0</v>
      </c>
      <c r="Q518" s="2">
        <v>2.0</v>
      </c>
      <c r="R518" s="2">
        <v>140.0</v>
      </c>
      <c r="S518" s="2">
        <v>173.0</v>
      </c>
      <c r="T518" s="2">
        <v>58486.0</v>
      </c>
      <c r="U518" s="2">
        <v>3612.0</v>
      </c>
      <c r="V518" s="2">
        <v>11.0</v>
      </c>
      <c r="W518" s="2">
        <v>10.0</v>
      </c>
      <c r="X518" s="2">
        <v>5.0</v>
      </c>
      <c r="Y518" s="9" t="s">
        <v>551</v>
      </c>
      <c r="Z518" s="2" t="s">
        <v>37</v>
      </c>
      <c r="AA518" s="2" t="s">
        <v>37</v>
      </c>
      <c r="AB518" s="2" t="s">
        <v>37</v>
      </c>
      <c r="AC518" s="5"/>
      <c r="AD518" s="5"/>
      <c r="AE518" s="5"/>
      <c r="AF518" s="5"/>
    </row>
    <row r="519">
      <c r="A519" s="3" t="s">
        <v>560</v>
      </c>
      <c r="B519" s="2">
        <v>22.0</v>
      </c>
      <c r="C519" s="2">
        <v>0.0</v>
      </c>
      <c r="D519" s="2">
        <v>62470.0</v>
      </c>
      <c r="E519" s="2">
        <v>15.0</v>
      </c>
      <c r="F519" s="2">
        <v>0.0</v>
      </c>
      <c r="G519" s="2">
        <v>62135.0</v>
      </c>
      <c r="H519" s="2">
        <v>181.0</v>
      </c>
      <c r="I519" s="4">
        <v>111.0</v>
      </c>
      <c r="J519" s="2">
        <v>0.0</v>
      </c>
      <c r="K519" s="4">
        <v>35.0</v>
      </c>
      <c r="L519" s="2">
        <v>0.0</v>
      </c>
      <c r="M519" s="2">
        <v>9.0</v>
      </c>
      <c r="N519" s="4">
        <v>13.0</v>
      </c>
      <c r="O519" s="2">
        <v>0.0</v>
      </c>
      <c r="P519" s="2">
        <v>13.0</v>
      </c>
      <c r="Q519" s="2">
        <v>5.0</v>
      </c>
      <c r="R519" s="2">
        <v>136.0</v>
      </c>
      <c r="S519" s="2">
        <v>181.0</v>
      </c>
      <c r="T519" s="2">
        <v>58496.0</v>
      </c>
      <c r="U519" s="2">
        <v>3617.0</v>
      </c>
      <c r="V519" s="2">
        <v>13.0</v>
      </c>
      <c r="W519" s="2">
        <v>10.0</v>
      </c>
      <c r="X519" s="2">
        <v>3.0</v>
      </c>
      <c r="Y519" s="9" t="s">
        <v>551</v>
      </c>
      <c r="Z519" s="2" t="s">
        <v>37</v>
      </c>
      <c r="AA519" s="2" t="s">
        <v>37</v>
      </c>
      <c r="AB519" s="2" t="s">
        <v>37</v>
      </c>
      <c r="AC519" s="5"/>
      <c r="AD519" s="5"/>
      <c r="AE519" s="5"/>
      <c r="AF519" s="5"/>
    </row>
    <row r="520">
      <c r="A520" s="3" t="s">
        <v>561</v>
      </c>
      <c r="B520" s="2">
        <v>23.0</v>
      </c>
      <c r="C520" s="2">
        <v>0.0</v>
      </c>
      <c r="D520" s="2">
        <v>62493.0</v>
      </c>
      <c r="E520" s="2">
        <v>27.0</v>
      </c>
      <c r="F520" s="2">
        <v>0.0</v>
      </c>
      <c r="G520" s="2">
        <v>62162.0</v>
      </c>
      <c r="H520" s="2">
        <v>182.0</v>
      </c>
      <c r="I520" s="4">
        <v>106.0</v>
      </c>
      <c r="J520" s="2">
        <v>0.0</v>
      </c>
      <c r="K520" s="4">
        <v>35.0</v>
      </c>
      <c r="L520" s="2">
        <v>0.0</v>
      </c>
      <c r="M520" s="2">
        <v>9.0</v>
      </c>
      <c r="N520" s="4">
        <v>14.0</v>
      </c>
      <c r="O520" s="2">
        <v>0.0</v>
      </c>
      <c r="P520" s="2">
        <v>14.0</v>
      </c>
      <c r="Q520" s="2">
        <v>4.0</v>
      </c>
      <c r="R520" s="2">
        <v>132.0</v>
      </c>
      <c r="S520" s="2">
        <v>182.0</v>
      </c>
      <c r="T520" s="2">
        <v>58517.0</v>
      </c>
      <c r="U520" s="2">
        <v>3623.0</v>
      </c>
      <c r="V520" s="2">
        <v>11.0</v>
      </c>
      <c r="W520" s="2">
        <v>12.0</v>
      </c>
      <c r="X520" s="2">
        <v>2.0</v>
      </c>
      <c r="Y520" s="9" t="s">
        <v>551</v>
      </c>
      <c r="Z520" s="2" t="s">
        <v>37</v>
      </c>
      <c r="AA520" s="2" t="s">
        <v>37</v>
      </c>
      <c r="AB520" s="2" t="s">
        <v>37</v>
      </c>
      <c r="AC520" s="5"/>
      <c r="AD520" s="5"/>
      <c r="AE520" s="5"/>
      <c r="AF520" s="5"/>
    </row>
    <row r="521">
      <c r="A521" s="3" t="s">
        <v>562</v>
      </c>
      <c r="B521" s="4">
        <v>20.0</v>
      </c>
      <c r="C521" s="4">
        <v>0.0</v>
      </c>
      <c r="D521" s="4">
        <v>62513.0</v>
      </c>
      <c r="E521" s="4">
        <v>21.0</v>
      </c>
      <c r="F521" s="4">
        <v>0.0</v>
      </c>
      <c r="G521" s="4">
        <v>62183.0</v>
      </c>
      <c r="H521" s="4">
        <v>178.0</v>
      </c>
      <c r="I521" s="4">
        <v>109.0</v>
      </c>
      <c r="J521" s="4">
        <v>0.0</v>
      </c>
      <c r="K521" s="4">
        <v>35.0</v>
      </c>
      <c r="L521" s="4">
        <v>0.0</v>
      </c>
      <c r="M521" s="4">
        <v>5.0</v>
      </c>
      <c r="N521" s="4">
        <v>15.0</v>
      </c>
      <c r="O521" s="4">
        <v>0.0</v>
      </c>
      <c r="P521" s="4">
        <v>15.0</v>
      </c>
      <c r="Q521" s="4">
        <v>4.0</v>
      </c>
      <c r="R521" s="4">
        <v>135.0</v>
      </c>
      <c r="S521" s="4">
        <v>178.0</v>
      </c>
      <c r="T521" s="4">
        <v>58532.0</v>
      </c>
      <c r="U521" s="4">
        <v>3629.0</v>
      </c>
      <c r="V521" s="2">
        <v>14.0</v>
      </c>
      <c r="W521" s="2">
        <v>12.0</v>
      </c>
      <c r="X521" s="4">
        <v>3.0</v>
      </c>
      <c r="Y521" s="10" t="s">
        <v>551</v>
      </c>
      <c r="Z521" s="2" t="s">
        <v>37</v>
      </c>
      <c r="AA521" s="2" t="s">
        <v>37</v>
      </c>
      <c r="AB521" s="2" t="s">
        <v>37</v>
      </c>
      <c r="AC521" s="5"/>
      <c r="AD521" s="5"/>
      <c r="AE521" s="5"/>
      <c r="AF521" s="5"/>
    </row>
    <row r="522">
      <c r="A522" s="3" t="s">
        <v>563</v>
      </c>
      <c r="B522" s="4">
        <v>17.0</v>
      </c>
      <c r="C522" s="4">
        <v>0.0</v>
      </c>
      <c r="D522" s="4">
        <v>62530.0</v>
      </c>
      <c r="E522" s="4">
        <v>20.0</v>
      </c>
      <c r="F522" s="4">
        <v>0.0</v>
      </c>
      <c r="G522" s="4">
        <v>62203.0</v>
      </c>
      <c r="H522" s="4">
        <v>170.0</v>
      </c>
      <c r="I522" s="4">
        <v>113.0</v>
      </c>
      <c r="J522" s="4">
        <v>1.0</v>
      </c>
      <c r="K522" s="4">
        <v>36.0</v>
      </c>
      <c r="L522" s="4">
        <v>0.0</v>
      </c>
      <c r="M522" s="4">
        <v>4.0</v>
      </c>
      <c r="N522" s="4">
        <v>13.0</v>
      </c>
      <c r="O522" s="4">
        <v>0.0</v>
      </c>
      <c r="P522" s="4">
        <v>13.0</v>
      </c>
      <c r="Q522" s="4">
        <v>4.0</v>
      </c>
      <c r="R522" s="4">
        <v>139.0</v>
      </c>
      <c r="S522" s="4">
        <v>170.0</v>
      </c>
      <c r="T522" s="4">
        <v>58543.0</v>
      </c>
      <c r="U522" s="4">
        <v>3638.0</v>
      </c>
      <c r="V522" s="2">
        <v>13.0</v>
      </c>
      <c r="W522" s="2">
        <v>9.0</v>
      </c>
      <c r="X522" s="4">
        <v>4.0</v>
      </c>
      <c r="Y522" s="10" t="s">
        <v>551</v>
      </c>
      <c r="Z522" s="2" t="s">
        <v>37</v>
      </c>
      <c r="AA522" s="2" t="s">
        <v>37</v>
      </c>
      <c r="AB522" s="2" t="s">
        <v>37</v>
      </c>
      <c r="AC522" s="5"/>
      <c r="AD522" s="5"/>
      <c r="AE522" s="5"/>
      <c r="AF522" s="5"/>
    </row>
    <row r="523">
      <c r="A523" s="3" t="s">
        <v>564</v>
      </c>
      <c r="B523" s="4">
        <v>14.0</v>
      </c>
      <c r="C523" s="4">
        <v>0.0</v>
      </c>
      <c r="D523" s="4">
        <v>62544.0</v>
      </c>
      <c r="E523" s="4">
        <v>14.0</v>
      </c>
      <c r="F523" s="4">
        <v>0.0</v>
      </c>
      <c r="G523" s="4">
        <v>62217.0</v>
      </c>
      <c r="H523" s="4">
        <v>165.0</v>
      </c>
      <c r="I523" s="4">
        <v>118.0</v>
      </c>
      <c r="J523" s="4">
        <v>0.0</v>
      </c>
      <c r="K523" s="4">
        <v>36.0</v>
      </c>
      <c r="L523" s="4">
        <v>0.0</v>
      </c>
      <c r="M523" s="4">
        <v>2.0</v>
      </c>
      <c r="N523" s="4">
        <v>12.0</v>
      </c>
      <c r="O523" s="4">
        <v>0.0</v>
      </c>
      <c r="P523" s="4">
        <v>12.0</v>
      </c>
      <c r="Q523" s="4">
        <v>4.0</v>
      </c>
      <c r="R523" s="4">
        <v>144.0</v>
      </c>
      <c r="S523" s="4">
        <v>165.0</v>
      </c>
      <c r="T523" s="4">
        <v>58555.0</v>
      </c>
      <c r="U523" s="4">
        <v>3640.0</v>
      </c>
      <c r="V523" s="2">
        <v>12.0</v>
      </c>
      <c r="W523" s="2">
        <v>11.0</v>
      </c>
      <c r="X523" s="2">
        <v>1.0</v>
      </c>
      <c r="Y523" s="10" t="s">
        <v>551</v>
      </c>
      <c r="Z523" s="2" t="s">
        <v>37</v>
      </c>
      <c r="AA523" s="2" t="s">
        <v>37</v>
      </c>
      <c r="AB523" s="2" t="s">
        <v>37</v>
      </c>
      <c r="AC523" s="5"/>
      <c r="AD523" s="5"/>
      <c r="AE523" s="5"/>
      <c r="AF523" s="5"/>
    </row>
    <row r="524">
      <c r="A524" s="3" t="s">
        <v>565</v>
      </c>
      <c r="B524" s="4">
        <v>9.0</v>
      </c>
      <c r="C524" s="4">
        <v>0.0</v>
      </c>
      <c r="D524" s="4">
        <v>62553.0</v>
      </c>
      <c r="E524" s="4">
        <v>17.0</v>
      </c>
      <c r="F524" s="4">
        <v>0.0</v>
      </c>
      <c r="G524" s="4">
        <v>62234.0</v>
      </c>
      <c r="H524" s="4">
        <v>170.0</v>
      </c>
      <c r="I524" s="4">
        <v>105.0</v>
      </c>
      <c r="J524" s="4">
        <v>0.0</v>
      </c>
      <c r="K524" s="4">
        <v>36.0</v>
      </c>
      <c r="L524" s="4">
        <v>0.0</v>
      </c>
      <c r="M524" s="4">
        <v>5.0</v>
      </c>
      <c r="N524" s="4">
        <v>4.0</v>
      </c>
      <c r="O524" s="4">
        <v>0.0</v>
      </c>
      <c r="P524" s="4">
        <v>4.0</v>
      </c>
      <c r="Q524" s="4">
        <v>3.0</v>
      </c>
      <c r="R524" s="4">
        <v>132.0</v>
      </c>
      <c r="S524" s="4">
        <v>170.0</v>
      </c>
      <c r="T524" s="4">
        <v>58570.0</v>
      </c>
      <c r="U524" s="4">
        <v>3642.0</v>
      </c>
      <c r="V524" s="2">
        <v>12.0</v>
      </c>
      <c r="W524" s="4">
        <v>4.0</v>
      </c>
      <c r="X524" s="4">
        <v>0.0</v>
      </c>
      <c r="Y524" s="10" t="s">
        <v>551</v>
      </c>
      <c r="Z524" s="2" t="s">
        <v>37</v>
      </c>
      <c r="AA524" s="2" t="s">
        <v>37</v>
      </c>
      <c r="AB524" s="2" t="s">
        <v>37</v>
      </c>
      <c r="AC524" s="5"/>
      <c r="AD524" s="5"/>
      <c r="AE524" s="5"/>
      <c r="AF524" s="5"/>
    </row>
    <row r="525">
      <c r="A525" s="3" t="s">
        <v>566</v>
      </c>
      <c r="B525" s="4">
        <v>10.0</v>
      </c>
      <c r="C525" s="4">
        <v>0.0</v>
      </c>
      <c r="D525" s="4">
        <v>62563.0</v>
      </c>
      <c r="E525" s="4">
        <v>7.0</v>
      </c>
      <c r="F525" s="4">
        <v>0.0</v>
      </c>
      <c r="G525" s="4">
        <v>62241.0</v>
      </c>
      <c r="H525" s="4">
        <v>179.0</v>
      </c>
      <c r="I525" s="4">
        <v>99.0</v>
      </c>
      <c r="J525" s="4">
        <v>0.0</v>
      </c>
      <c r="K525" s="4">
        <v>36.0</v>
      </c>
      <c r="L525" s="4">
        <v>0.0</v>
      </c>
      <c r="M525" s="4">
        <v>5.0</v>
      </c>
      <c r="N525" s="4">
        <v>5.0</v>
      </c>
      <c r="O525" s="4">
        <v>0.0</v>
      </c>
      <c r="P525" s="4">
        <v>5.0</v>
      </c>
      <c r="Q525" s="4">
        <v>3.0</v>
      </c>
      <c r="R525" s="4">
        <v>126.0</v>
      </c>
      <c r="S525" s="4">
        <v>179.0</v>
      </c>
      <c r="T525" s="4">
        <v>58576.0</v>
      </c>
      <c r="U525" s="4">
        <v>3643.0</v>
      </c>
      <c r="V525" s="2">
        <v>11.0</v>
      </c>
      <c r="W525" s="4">
        <v>5.0</v>
      </c>
      <c r="X525" s="4">
        <v>0.0</v>
      </c>
      <c r="Y525" s="10" t="s">
        <v>551</v>
      </c>
      <c r="Z525" s="2" t="s">
        <v>37</v>
      </c>
      <c r="AA525" s="2" t="s">
        <v>37</v>
      </c>
      <c r="AB525" s="2" t="s">
        <v>37</v>
      </c>
      <c r="AC525" s="5"/>
      <c r="AD525" s="5"/>
      <c r="AE525" s="5"/>
      <c r="AF525" s="5"/>
    </row>
    <row r="526">
      <c r="A526" s="3" t="s">
        <v>567</v>
      </c>
      <c r="B526" s="4">
        <v>16.0</v>
      </c>
      <c r="C526" s="4">
        <v>0.0</v>
      </c>
      <c r="D526" s="4">
        <v>62579.0</v>
      </c>
      <c r="E526" s="4">
        <v>9.0</v>
      </c>
      <c r="F526" s="4">
        <v>0.0</v>
      </c>
      <c r="G526" s="4">
        <v>62250.0</v>
      </c>
      <c r="H526" s="4">
        <v>182.0</v>
      </c>
      <c r="I526" s="4">
        <v>103.0</v>
      </c>
      <c r="J526" s="4">
        <v>0.0</v>
      </c>
      <c r="K526" s="4">
        <v>36.0</v>
      </c>
      <c r="L526" s="4">
        <v>0.0</v>
      </c>
      <c r="M526" s="4">
        <v>11.0</v>
      </c>
      <c r="N526" s="4">
        <v>5.0</v>
      </c>
      <c r="O526" s="4">
        <v>0.0</v>
      </c>
      <c r="P526" s="4">
        <v>5.0</v>
      </c>
      <c r="Q526" s="4">
        <v>4.0</v>
      </c>
      <c r="R526" s="4">
        <v>129.0</v>
      </c>
      <c r="S526" s="4">
        <v>182.0</v>
      </c>
      <c r="T526" s="4">
        <v>58584.0</v>
      </c>
      <c r="U526" s="4">
        <v>3644.0</v>
      </c>
      <c r="V526" s="2">
        <v>8.0</v>
      </c>
      <c r="W526" s="4">
        <v>5.0</v>
      </c>
      <c r="X526" s="4">
        <v>0.0</v>
      </c>
      <c r="Y526" s="10" t="s">
        <v>551</v>
      </c>
      <c r="Z526" s="2" t="s">
        <v>37</v>
      </c>
      <c r="AA526" s="2" t="s">
        <v>37</v>
      </c>
      <c r="AB526" s="2" t="s">
        <v>37</v>
      </c>
      <c r="AC526" s="5"/>
      <c r="AD526" s="5"/>
      <c r="AE526" s="5"/>
      <c r="AF526" s="5"/>
    </row>
    <row r="527">
      <c r="A527" s="3" t="s">
        <v>568</v>
      </c>
      <c r="B527" s="4">
        <v>10.0</v>
      </c>
      <c r="C527" s="4">
        <v>0.0</v>
      </c>
      <c r="D527" s="4">
        <v>62589.0</v>
      </c>
      <c r="E527" s="4">
        <v>6.0</v>
      </c>
      <c r="F527" s="4">
        <v>0.0</v>
      </c>
      <c r="G527" s="4">
        <v>62256.0</v>
      </c>
      <c r="H527" s="4">
        <v>192.0</v>
      </c>
      <c r="I527" s="4">
        <v>97.0</v>
      </c>
      <c r="J527" s="4">
        <v>0.0</v>
      </c>
      <c r="K527" s="4">
        <v>36.0</v>
      </c>
      <c r="L527" s="4">
        <v>0.0</v>
      </c>
      <c r="M527" s="4">
        <v>6.0</v>
      </c>
      <c r="N527" s="4">
        <v>4.0</v>
      </c>
      <c r="O527" s="4">
        <v>0.0</v>
      </c>
      <c r="P527" s="4">
        <v>4.0</v>
      </c>
      <c r="Q527" s="4">
        <v>3.0</v>
      </c>
      <c r="R527" s="4">
        <v>124.0</v>
      </c>
      <c r="S527" s="4">
        <v>192.0</v>
      </c>
      <c r="T527" s="4">
        <v>58589.0</v>
      </c>
      <c r="U527" s="4">
        <v>3645.0</v>
      </c>
      <c r="V527" s="2">
        <v>9.0</v>
      </c>
      <c r="W527" s="4">
        <v>4.0</v>
      </c>
      <c r="X527" s="4">
        <v>0.0</v>
      </c>
      <c r="Y527" s="10" t="s">
        <v>551</v>
      </c>
      <c r="Z527" s="2">
        <v>5485548.0</v>
      </c>
      <c r="AA527" s="2">
        <v>3376297.0</v>
      </c>
      <c r="AB527" s="2">
        <v>2109251.0</v>
      </c>
      <c r="AC527" s="5"/>
      <c r="AD527" s="5"/>
      <c r="AE527" s="5"/>
      <c r="AF527" s="5"/>
    </row>
    <row r="528">
      <c r="A528" s="3" t="s">
        <v>569</v>
      </c>
      <c r="B528" s="4">
        <v>10.0</v>
      </c>
      <c r="C528" s="4">
        <v>0.0</v>
      </c>
      <c r="D528" s="4">
        <v>62599.0</v>
      </c>
      <c r="E528" s="4">
        <v>16.0</v>
      </c>
      <c r="F528" s="4">
        <v>0.0</v>
      </c>
      <c r="G528" s="4">
        <v>62272.0</v>
      </c>
      <c r="H528" s="4">
        <v>194.0</v>
      </c>
      <c r="I528" s="4">
        <v>89.0</v>
      </c>
      <c r="J528" s="4">
        <v>0.0</v>
      </c>
      <c r="K528" s="4">
        <v>36.0</v>
      </c>
      <c r="L528" s="4">
        <v>0.0</v>
      </c>
      <c r="M528" s="4">
        <v>7.0</v>
      </c>
      <c r="N528" s="4">
        <v>3.0</v>
      </c>
      <c r="O528" s="4">
        <v>0.0</v>
      </c>
      <c r="P528" s="4">
        <v>3.0</v>
      </c>
      <c r="Q528" s="4">
        <v>2.0</v>
      </c>
      <c r="R528" s="4">
        <v>117.0</v>
      </c>
      <c r="S528" s="4">
        <v>194.0</v>
      </c>
      <c r="T528" s="4">
        <v>58601.0</v>
      </c>
      <c r="U528" s="4">
        <v>3649.0</v>
      </c>
      <c r="V528" s="2">
        <v>9.0</v>
      </c>
      <c r="W528" s="2">
        <v>2.0</v>
      </c>
      <c r="X528" s="2">
        <v>1.0</v>
      </c>
      <c r="Y528" s="10" t="s">
        <v>551</v>
      </c>
      <c r="Z528" s="2">
        <v>5551613.0</v>
      </c>
      <c r="AA528" s="2">
        <v>3426468.0</v>
      </c>
      <c r="AB528" s="2">
        <v>2125145.0</v>
      </c>
      <c r="AC528" s="5"/>
      <c r="AD528" s="5"/>
      <c r="AE528" s="5"/>
      <c r="AF528" s="5"/>
    </row>
    <row r="529">
      <c r="A529" s="3" t="s">
        <v>570</v>
      </c>
      <c r="B529" s="4">
        <v>7.0</v>
      </c>
      <c r="C529" s="4">
        <v>0.0</v>
      </c>
      <c r="D529" s="4">
        <v>62606.0</v>
      </c>
      <c r="E529" s="4">
        <v>15.0</v>
      </c>
      <c r="F529" s="4">
        <v>0.0</v>
      </c>
      <c r="G529" s="4">
        <v>62287.0</v>
      </c>
      <c r="H529" s="4">
        <v>192.0</v>
      </c>
      <c r="I529" s="4">
        <v>83.0</v>
      </c>
      <c r="J529" s="4">
        <v>0.0</v>
      </c>
      <c r="K529" s="4">
        <v>36.0</v>
      </c>
      <c r="L529" s="4">
        <v>0.0</v>
      </c>
      <c r="M529" s="4">
        <v>3.0</v>
      </c>
      <c r="N529" s="4">
        <v>4.0</v>
      </c>
      <c r="O529" s="4">
        <v>0.0</v>
      </c>
      <c r="P529" s="4">
        <v>4.0</v>
      </c>
      <c r="Q529" s="4">
        <v>2.0</v>
      </c>
      <c r="R529" s="4">
        <v>111.0</v>
      </c>
      <c r="S529" s="4">
        <v>192.0</v>
      </c>
      <c r="T529" s="4">
        <v>58614.0</v>
      </c>
      <c r="U529" s="4">
        <v>3651.0</v>
      </c>
      <c r="V529" s="2">
        <v>9.0</v>
      </c>
      <c r="W529" s="4">
        <v>4.0</v>
      </c>
      <c r="X529" s="4">
        <v>0.0</v>
      </c>
      <c r="Y529" s="10" t="s">
        <v>551</v>
      </c>
      <c r="Z529" s="2">
        <v>5630805.0</v>
      </c>
      <c r="AA529" s="2">
        <v>3489146.0</v>
      </c>
      <c r="AB529" s="2">
        <v>2141659.0</v>
      </c>
      <c r="AC529" s="5"/>
      <c r="AD529" s="5"/>
      <c r="AE529" s="5"/>
      <c r="AF529" s="5"/>
    </row>
    <row r="530">
      <c r="A530" s="3" t="s">
        <v>571</v>
      </c>
      <c r="B530" s="4">
        <v>11.0</v>
      </c>
      <c r="C530" s="4">
        <v>0.0</v>
      </c>
      <c r="D530" s="4">
        <v>62617.0</v>
      </c>
      <c r="E530" s="4">
        <v>21.0</v>
      </c>
      <c r="F530" s="4">
        <v>0.0</v>
      </c>
      <c r="G530" s="4">
        <v>62308.0</v>
      </c>
      <c r="H530" s="4">
        <v>192.0</v>
      </c>
      <c r="I530" s="4">
        <v>73.0</v>
      </c>
      <c r="J530" s="4">
        <v>0.0</v>
      </c>
      <c r="K530" s="4">
        <v>36.0</v>
      </c>
      <c r="L530" s="4">
        <v>0.0</v>
      </c>
      <c r="M530" s="4">
        <v>10.0</v>
      </c>
      <c r="N530" s="4">
        <v>1.0</v>
      </c>
      <c r="O530" s="4">
        <v>0.0</v>
      </c>
      <c r="P530" s="4">
        <v>1.0</v>
      </c>
      <c r="Q530" s="4">
        <v>2.0</v>
      </c>
      <c r="R530" s="4">
        <v>101.0</v>
      </c>
      <c r="S530" s="4">
        <v>192.0</v>
      </c>
      <c r="T530" s="4">
        <v>58629.0</v>
      </c>
      <c r="U530" s="4">
        <v>3657.0</v>
      </c>
      <c r="V530" s="2">
        <v>10.0</v>
      </c>
      <c r="W530" s="2">
        <v>0.0</v>
      </c>
      <c r="X530" s="2">
        <v>1.0</v>
      </c>
      <c r="Y530" s="10" t="s">
        <v>551</v>
      </c>
      <c r="Z530" s="2">
        <v>5706932.0</v>
      </c>
      <c r="AA530" s="2">
        <v>3550181.0</v>
      </c>
      <c r="AB530" s="2">
        <v>2156751.0</v>
      </c>
      <c r="AC530" s="5"/>
      <c r="AD530" s="5"/>
      <c r="AE530" s="5"/>
      <c r="AF530" s="5"/>
    </row>
    <row r="531">
      <c r="A531" s="3" t="s">
        <v>572</v>
      </c>
      <c r="B531" s="4">
        <v>13.0</v>
      </c>
      <c r="C531" s="4">
        <v>0.0</v>
      </c>
      <c r="D531" s="4">
        <v>62630.0</v>
      </c>
      <c r="E531" s="4">
        <v>13.0</v>
      </c>
      <c r="F531" s="4">
        <v>0.0</v>
      </c>
      <c r="G531" s="4">
        <v>62321.0</v>
      </c>
      <c r="H531" s="4">
        <v>193.0</v>
      </c>
      <c r="I531" s="4">
        <v>72.0</v>
      </c>
      <c r="J531" s="4">
        <v>0.0</v>
      </c>
      <c r="K531" s="4">
        <v>36.0</v>
      </c>
      <c r="L531" s="4">
        <v>0.0</v>
      </c>
      <c r="M531" s="4">
        <v>7.0</v>
      </c>
      <c r="N531" s="4">
        <v>6.0</v>
      </c>
      <c r="O531" s="4">
        <v>0.0</v>
      </c>
      <c r="P531" s="4">
        <v>6.0</v>
      </c>
      <c r="Q531" s="4">
        <v>3.0</v>
      </c>
      <c r="R531" s="4">
        <v>99.0</v>
      </c>
      <c r="S531" s="4">
        <v>193.0</v>
      </c>
      <c r="T531" s="4">
        <v>58636.0</v>
      </c>
      <c r="U531" s="4">
        <v>3663.0</v>
      </c>
      <c r="V531" s="2">
        <v>10.0</v>
      </c>
      <c r="W531" s="2">
        <v>4.0</v>
      </c>
      <c r="X531" s="2">
        <v>2.0</v>
      </c>
      <c r="Y531" s="10" t="s">
        <v>551</v>
      </c>
      <c r="Z531" s="2">
        <v>5780703.0</v>
      </c>
      <c r="AA531" s="2">
        <v>3608688.0</v>
      </c>
      <c r="AB531" s="2">
        <v>2172015.0</v>
      </c>
      <c r="AC531" s="5"/>
      <c r="AD531" s="5"/>
      <c r="AE531" s="5"/>
      <c r="AF531" s="5"/>
    </row>
    <row r="532">
      <c r="A532" s="3" t="s">
        <v>573</v>
      </c>
      <c r="B532" s="4">
        <v>10.0</v>
      </c>
      <c r="C532" s="4">
        <v>0.0</v>
      </c>
      <c r="D532" s="4">
        <v>62640.0</v>
      </c>
      <c r="E532" s="4">
        <v>14.0</v>
      </c>
      <c r="F532" s="4">
        <v>0.0</v>
      </c>
      <c r="G532" s="4">
        <v>62335.0</v>
      </c>
      <c r="H532" s="4">
        <v>192.0</v>
      </c>
      <c r="I532" s="4">
        <v>69.0</v>
      </c>
      <c r="J532" s="4">
        <v>0.0</v>
      </c>
      <c r="K532" s="4">
        <v>36.0</v>
      </c>
      <c r="L532" s="4">
        <v>0.0</v>
      </c>
      <c r="M532" s="4">
        <v>8.0</v>
      </c>
      <c r="N532" s="4">
        <v>2.0</v>
      </c>
      <c r="O532" s="4">
        <v>1.0</v>
      </c>
      <c r="P532" s="4">
        <v>1.0</v>
      </c>
      <c r="Q532" s="4">
        <v>3.0</v>
      </c>
      <c r="R532" s="4">
        <v>96.0</v>
      </c>
      <c r="S532" s="4">
        <v>192.0</v>
      </c>
      <c r="T532" s="4">
        <v>58647.0</v>
      </c>
      <c r="U532" s="4">
        <v>3666.0</v>
      </c>
      <c r="V532" s="2">
        <v>8.0</v>
      </c>
      <c r="W532" s="4">
        <v>0.0</v>
      </c>
      <c r="X532" s="4">
        <v>2.0</v>
      </c>
      <c r="Y532" s="10" t="s">
        <v>551</v>
      </c>
      <c r="Z532" s="4">
        <v>5858571.0</v>
      </c>
      <c r="AA532" s="4">
        <v>3670862.0</v>
      </c>
      <c r="AB532" s="4">
        <v>2187709.0</v>
      </c>
      <c r="AC532" s="5"/>
      <c r="AD532" s="5"/>
      <c r="AE532" s="5"/>
      <c r="AF532" s="5"/>
    </row>
    <row r="533">
      <c r="A533" s="3" t="s">
        <v>574</v>
      </c>
      <c r="B533" s="4">
        <v>12.0</v>
      </c>
      <c r="C533" s="4">
        <v>0.0</v>
      </c>
      <c r="D533" s="4">
        <v>62652.0</v>
      </c>
      <c r="E533" s="4">
        <v>28.0</v>
      </c>
      <c r="F533" s="4">
        <v>0.0</v>
      </c>
      <c r="G533" s="4">
        <v>62363.0</v>
      </c>
      <c r="H533" s="4">
        <v>185.0</v>
      </c>
      <c r="I533" s="4">
        <v>60.0</v>
      </c>
      <c r="J533" s="4">
        <v>0.0</v>
      </c>
      <c r="K533" s="4">
        <v>36.0</v>
      </c>
      <c r="L533" s="4">
        <v>0.0</v>
      </c>
      <c r="M533" s="4">
        <v>7.0</v>
      </c>
      <c r="N533" s="4">
        <v>5.0</v>
      </c>
      <c r="O533" s="4">
        <v>0.0</v>
      </c>
      <c r="P533" s="4">
        <v>5.0</v>
      </c>
      <c r="Q533" s="4">
        <v>3.0</v>
      </c>
      <c r="R533" s="4">
        <v>87.0</v>
      </c>
      <c r="S533" s="4">
        <v>185.0</v>
      </c>
      <c r="T533" s="4">
        <v>58669.0</v>
      </c>
      <c r="U533" s="4">
        <v>3672.0</v>
      </c>
      <c r="V533" s="2">
        <v>7.0</v>
      </c>
      <c r="W533" s="4">
        <v>3.0</v>
      </c>
      <c r="X533" s="4">
        <v>2.0</v>
      </c>
      <c r="Y533" s="10" t="s">
        <v>551</v>
      </c>
      <c r="Z533" s="4">
        <v>5933179.0</v>
      </c>
      <c r="AA533" s="4">
        <v>3729907.0</v>
      </c>
      <c r="AB533" s="4">
        <v>2203272.0</v>
      </c>
      <c r="AC533" s="5"/>
      <c r="AD533" s="5"/>
      <c r="AE533" s="5"/>
      <c r="AF533" s="5"/>
    </row>
    <row r="534">
      <c r="A534" s="3" t="s">
        <v>575</v>
      </c>
      <c r="B534" s="4">
        <v>16.0</v>
      </c>
      <c r="C534" s="4">
        <v>0.0</v>
      </c>
      <c r="D534" s="4">
        <v>62668.0</v>
      </c>
      <c r="E534" s="4">
        <v>22.0</v>
      </c>
      <c r="F534" s="4">
        <v>0.0</v>
      </c>
      <c r="G534" s="4">
        <v>62385.0</v>
      </c>
      <c r="H534" s="4">
        <v>185.0</v>
      </c>
      <c r="I534" s="4">
        <v>54.0</v>
      </c>
      <c r="J534" s="4">
        <v>0.0</v>
      </c>
      <c r="K534" s="4">
        <v>36.0</v>
      </c>
      <c r="L534" s="4">
        <v>0.0</v>
      </c>
      <c r="M534" s="4">
        <v>13.0</v>
      </c>
      <c r="N534" s="4">
        <v>3.0</v>
      </c>
      <c r="O534" s="4">
        <v>0.0</v>
      </c>
      <c r="P534" s="4">
        <v>3.0</v>
      </c>
      <c r="Q534" s="4">
        <v>2.0</v>
      </c>
      <c r="R534" s="4">
        <v>82.0</v>
      </c>
      <c r="S534" s="4">
        <v>185.0</v>
      </c>
      <c r="T534" s="4">
        <v>58687.0</v>
      </c>
      <c r="U534" s="4">
        <v>3676.0</v>
      </c>
      <c r="V534" s="2">
        <v>10.0</v>
      </c>
      <c r="W534" s="4">
        <v>1.0</v>
      </c>
      <c r="X534" s="4">
        <v>2.0</v>
      </c>
      <c r="Y534" s="10" t="s">
        <v>551</v>
      </c>
      <c r="Z534" s="4">
        <v>6009699.0</v>
      </c>
      <c r="AA534" s="4">
        <v>3787801.0</v>
      </c>
      <c r="AB534" s="4">
        <v>2221898.0</v>
      </c>
      <c r="AC534" s="5"/>
      <c r="AD534" s="5"/>
      <c r="AE534" s="5"/>
      <c r="AF534" s="5"/>
    </row>
    <row r="535">
      <c r="A535" s="3" t="s">
        <v>576</v>
      </c>
      <c r="B535" s="4">
        <v>10.0</v>
      </c>
      <c r="C535" s="4">
        <v>0.0</v>
      </c>
      <c r="D535" s="4">
        <v>62678.0</v>
      </c>
      <c r="E535" s="4">
        <v>11.0</v>
      </c>
      <c r="F535" s="4">
        <v>0.0</v>
      </c>
      <c r="G535" s="4">
        <v>62396.0</v>
      </c>
      <c r="H535" s="4">
        <v>183.0</v>
      </c>
      <c r="I535" s="4">
        <v>55.0</v>
      </c>
      <c r="J535" s="4">
        <v>0.0</v>
      </c>
      <c r="K535" s="4">
        <v>36.0</v>
      </c>
      <c r="L535" s="4">
        <v>0.0</v>
      </c>
      <c r="M535" s="4">
        <v>9.0</v>
      </c>
      <c r="N535" s="4">
        <v>1.0</v>
      </c>
      <c r="O535" s="4">
        <v>0.0</v>
      </c>
      <c r="P535" s="4">
        <v>1.0</v>
      </c>
      <c r="Q535" s="4">
        <v>2.0</v>
      </c>
      <c r="R535" s="4">
        <v>83.0</v>
      </c>
      <c r="S535" s="4">
        <v>183.0</v>
      </c>
      <c r="T535" s="4">
        <v>58698.0</v>
      </c>
      <c r="U535" s="4">
        <v>3676.0</v>
      </c>
      <c r="V535" s="2">
        <v>8.0</v>
      </c>
      <c r="W535" s="4">
        <v>0.0</v>
      </c>
      <c r="X535" s="4">
        <v>1.0</v>
      </c>
      <c r="Y535" s="10" t="s">
        <v>551</v>
      </c>
      <c r="Z535" s="4">
        <v>6083907.0</v>
      </c>
      <c r="AA535" s="4">
        <v>3843179.0</v>
      </c>
      <c r="AB535" s="4">
        <v>2240728.0</v>
      </c>
      <c r="AC535" s="5"/>
      <c r="AD535" s="5"/>
      <c r="AE535" s="5"/>
      <c r="AF535" s="5"/>
    </row>
    <row r="536">
      <c r="A536" s="3" t="s">
        <v>577</v>
      </c>
      <c r="B536" s="4">
        <v>6.0</v>
      </c>
      <c r="C536" s="4">
        <v>0.0</v>
      </c>
      <c r="D536" s="4">
        <v>62684.0</v>
      </c>
      <c r="E536" s="4">
        <v>23.0</v>
      </c>
      <c r="F536" s="4">
        <v>0.0</v>
      </c>
      <c r="G536" s="4">
        <v>62419.0</v>
      </c>
      <c r="H536" s="4">
        <v>175.0</v>
      </c>
      <c r="I536" s="4">
        <v>46.0</v>
      </c>
      <c r="J536" s="4">
        <v>0.0</v>
      </c>
      <c r="K536" s="4">
        <v>36.0</v>
      </c>
      <c r="L536" s="4">
        <v>0.0</v>
      </c>
      <c r="M536" s="4">
        <v>6.0</v>
      </c>
      <c r="N536" s="4">
        <v>0.0</v>
      </c>
      <c r="O536" s="4">
        <v>0.0</v>
      </c>
      <c r="P536" s="4">
        <v>0.0</v>
      </c>
      <c r="Q536" s="4">
        <v>2.0</v>
      </c>
      <c r="R536" s="4">
        <v>74.0</v>
      </c>
      <c r="S536" s="4">
        <v>175.0</v>
      </c>
      <c r="T536" s="4">
        <v>58717.0</v>
      </c>
      <c r="U536" s="4">
        <v>3680.0</v>
      </c>
      <c r="V536" s="2">
        <v>7.0</v>
      </c>
      <c r="W536" s="4">
        <v>0.0</v>
      </c>
      <c r="X536" s="4">
        <v>0.0</v>
      </c>
      <c r="Y536" s="10" t="s">
        <v>551</v>
      </c>
      <c r="Z536" s="4">
        <v>6163124.0</v>
      </c>
      <c r="AA536" s="4">
        <v>3895149.0</v>
      </c>
      <c r="AB536" s="4">
        <v>2267975.0</v>
      </c>
      <c r="AC536" s="5"/>
      <c r="AD536" s="5"/>
      <c r="AE536" s="5"/>
      <c r="AF536" s="5"/>
    </row>
    <row r="537">
      <c r="A537" s="3" t="s">
        <v>578</v>
      </c>
      <c r="B537" s="4">
        <v>8.0</v>
      </c>
      <c r="C537" s="4">
        <v>0.0</v>
      </c>
      <c r="D537" s="4">
        <v>62692.0</v>
      </c>
      <c r="E537" s="4">
        <v>17.0</v>
      </c>
      <c r="F537" s="4">
        <v>0.0</v>
      </c>
      <c r="G537" s="4">
        <v>62436.0</v>
      </c>
      <c r="H537" s="4">
        <v>165.0</v>
      </c>
      <c r="I537" s="4">
        <v>47.0</v>
      </c>
      <c r="J537" s="4">
        <v>0.0</v>
      </c>
      <c r="K537" s="4">
        <v>36.0</v>
      </c>
      <c r="L537" s="4">
        <v>0.0</v>
      </c>
      <c r="M537" s="4">
        <v>7.0</v>
      </c>
      <c r="N537" s="4">
        <v>1.0</v>
      </c>
      <c r="O537" s="4">
        <v>0.0</v>
      </c>
      <c r="P537" s="4">
        <v>1.0</v>
      </c>
      <c r="Q537" s="4">
        <v>2.0</v>
      </c>
      <c r="R537" s="4">
        <v>75.0</v>
      </c>
      <c r="S537" s="4">
        <v>165.0</v>
      </c>
      <c r="T537" s="4">
        <v>58728.0</v>
      </c>
      <c r="U537" s="4">
        <v>3686.0</v>
      </c>
      <c r="V537" s="2">
        <v>6.0</v>
      </c>
      <c r="W537" s="4">
        <v>0.0</v>
      </c>
      <c r="X537" s="4">
        <v>1.0</v>
      </c>
      <c r="Y537" s="10" t="s">
        <v>551</v>
      </c>
      <c r="Z537" s="4">
        <v>6237197.0</v>
      </c>
      <c r="AA537" s="4">
        <v>3942515.0</v>
      </c>
      <c r="AB537" s="4">
        <v>2294682.0</v>
      </c>
      <c r="AC537" s="5"/>
      <c r="AD537" s="5"/>
      <c r="AE537" s="5"/>
      <c r="AF537" s="5"/>
    </row>
    <row r="538">
      <c r="A538" s="3" t="s">
        <v>579</v>
      </c>
      <c r="B538" s="4">
        <v>26.0</v>
      </c>
      <c r="C538" s="4">
        <v>0.0</v>
      </c>
      <c r="D538" s="4">
        <v>62718.0</v>
      </c>
      <c r="E538" s="4">
        <v>18.0</v>
      </c>
      <c r="F538" s="4">
        <v>0.0</v>
      </c>
      <c r="G538" s="4">
        <v>62454.0</v>
      </c>
      <c r="H538" s="4">
        <v>170.0</v>
      </c>
      <c r="I538" s="4">
        <v>50.0</v>
      </c>
      <c r="J538" s="4">
        <v>0.0</v>
      </c>
      <c r="K538" s="4">
        <v>36.0</v>
      </c>
      <c r="L538" s="4">
        <v>0.0</v>
      </c>
      <c r="M538" s="4">
        <v>18.0</v>
      </c>
      <c r="N538" s="4">
        <v>8.0</v>
      </c>
      <c r="O538" s="4">
        <v>0.0</v>
      </c>
      <c r="P538" s="4">
        <v>8.0</v>
      </c>
      <c r="Q538" s="4">
        <v>2.0</v>
      </c>
      <c r="R538" s="4">
        <v>78.0</v>
      </c>
      <c r="S538" s="4">
        <v>170.0</v>
      </c>
      <c r="T538" s="4">
        <v>58744.0</v>
      </c>
      <c r="U538" s="4">
        <v>3688.0</v>
      </c>
      <c r="V538" s="2">
        <v>6.0</v>
      </c>
      <c r="W538" s="4">
        <v>5.0</v>
      </c>
      <c r="X538" s="4">
        <v>3.0</v>
      </c>
      <c r="Y538" s="10" t="s">
        <v>551</v>
      </c>
      <c r="Z538" s="4">
        <v>6304415.0</v>
      </c>
      <c r="AA538" s="4">
        <v>3981886.0</v>
      </c>
      <c r="AB538" s="4">
        <v>2322529.0</v>
      </c>
      <c r="AC538" s="5"/>
      <c r="AD538" s="5"/>
      <c r="AE538" s="5"/>
      <c r="AF538" s="5"/>
    </row>
    <row r="539">
      <c r="A539" s="3" t="s">
        <v>580</v>
      </c>
      <c r="B539" s="4">
        <v>26.0</v>
      </c>
      <c r="C539" s="4">
        <v>0.0</v>
      </c>
      <c r="D539" s="4">
        <v>62744.0</v>
      </c>
      <c r="E539" s="4">
        <v>21.0</v>
      </c>
      <c r="F539" s="4">
        <v>0.0</v>
      </c>
      <c r="G539" s="4">
        <v>62475.0</v>
      </c>
      <c r="H539" s="4">
        <v>161.0</v>
      </c>
      <c r="I539" s="4">
        <v>64.0</v>
      </c>
      <c r="J539" s="4">
        <v>0.0</v>
      </c>
      <c r="K539" s="4">
        <v>36.0</v>
      </c>
      <c r="L539" s="4">
        <v>0.0</v>
      </c>
      <c r="M539" s="4">
        <v>7.0</v>
      </c>
      <c r="N539" s="4">
        <v>19.0</v>
      </c>
      <c r="O539" s="4">
        <v>0.0</v>
      </c>
      <c r="P539" s="4">
        <v>19.0</v>
      </c>
      <c r="Q539" s="4">
        <v>2.0</v>
      </c>
      <c r="R539" s="4">
        <v>92.0</v>
      </c>
      <c r="S539" s="4">
        <v>161.0</v>
      </c>
      <c r="T539" s="4">
        <v>58761.0</v>
      </c>
      <c r="U539" s="4">
        <v>3692.0</v>
      </c>
      <c r="V539" s="2">
        <v>7.0</v>
      </c>
      <c r="W539" s="4">
        <v>15.0</v>
      </c>
      <c r="X539" s="4">
        <v>4.0</v>
      </c>
      <c r="Y539" s="10" t="s">
        <v>551</v>
      </c>
      <c r="Z539" s="4">
        <v>6378063.0</v>
      </c>
      <c r="AA539" s="4">
        <v>4022809.0</v>
      </c>
      <c r="AB539" s="4">
        <v>2367424.0</v>
      </c>
      <c r="AC539" s="5"/>
      <c r="AD539" s="5"/>
      <c r="AE539" s="5"/>
      <c r="AF539" s="5"/>
    </row>
    <row r="540">
      <c r="A540" s="3" t="s">
        <v>581</v>
      </c>
      <c r="B540" s="4">
        <v>60.0</v>
      </c>
      <c r="C540" s="4">
        <v>0.0</v>
      </c>
      <c r="D540" s="4">
        <v>62804.0</v>
      </c>
      <c r="E540" s="4">
        <v>14.0</v>
      </c>
      <c r="F540" s="4">
        <v>0.0</v>
      </c>
      <c r="G540" s="4">
        <v>62489.0</v>
      </c>
      <c r="H540" s="4">
        <v>176.0</v>
      </c>
      <c r="I540" s="4">
        <v>95.0</v>
      </c>
      <c r="J540" s="4">
        <v>0.0</v>
      </c>
      <c r="K540" s="4">
        <v>36.0</v>
      </c>
      <c r="L540" s="4">
        <v>0.0</v>
      </c>
      <c r="M540" s="4">
        <v>4.0</v>
      </c>
      <c r="N540" s="4">
        <v>56.0</v>
      </c>
      <c r="O540" s="4">
        <v>0.0</v>
      </c>
      <c r="P540" s="4">
        <v>56.0</v>
      </c>
      <c r="Q540" s="4">
        <v>1.0</v>
      </c>
      <c r="R540" s="4">
        <v>124.0</v>
      </c>
      <c r="S540" s="4">
        <v>176.0</v>
      </c>
      <c r="T540" s="4">
        <v>58773.0</v>
      </c>
      <c r="U540" s="4">
        <v>3694.0</v>
      </c>
      <c r="V540" s="2">
        <v>8.0</v>
      </c>
      <c r="W540" s="4">
        <v>52.0</v>
      </c>
      <c r="X540" s="4">
        <v>4.0</v>
      </c>
      <c r="Y540" s="10" t="s">
        <v>551</v>
      </c>
      <c r="Z540" s="4">
        <v>6440735.0</v>
      </c>
      <c r="AA540" s="4">
        <v>4052434.0</v>
      </c>
      <c r="AB540" s="4">
        <v>2420824.0</v>
      </c>
      <c r="AC540" s="5"/>
      <c r="AD540" s="5"/>
      <c r="AE540" s="5"/>
      <c r="AF540" s="5"/>
    </row>
    <row r="541">
      <c r="A541" s="3" t="s">
        <v>582</v>
      </c>
      <c r="B541" s="4">
        <v>48.0</v>
      </c>
      <c r="C541" s="4">
        <v>0.0</v>
      </c>
      <c r="D541" s="4">
        <v>62852.0</v>
      </c>
      <c r="E541" s="4">
        <v>14.0</v>
      </c>
      <c r="F541" s="4">
        <v>0.0</v>
      </c>
      <c r="G541" s="4">
        <v>62503.0</v>
      </c>
      <c r="H541" s="4">
        <v>155.0</v>
      </c>
      <c r="I541" s="4">
        <v>150.0</v>
      </c>
      <c r="J541" s="4">
        <v>0.0</v>
      </c>
      <c r="K541" s="4">
        <v>36.0</v>
      </c>
      <c r="L541" s="4">
        <v>0.0</v>
      </c>
      <c r="M541" s="4">
        <v>6.0</v>
      </c>
      <c r="N541" s="4">
        <v>42.0</v>
      </c>
      <c r="O541" s="4">
        <v>0.0</v>
      </c>
      <c r="P541" s="4">
        <v>42.0</v>
      </c>
      <c r="Q541" s="4">
        <v>1.0</v>
      </c>
      <c r="R541" s="4">
        <v>179.0</v>
      </c>
      <c r="S541" s="4">
        <v>155.0</v>
      </c>
      <c r="T541" s="4">
        <v>58783.0</v>
      </c>
      <c r="U541" s="4">
        <v>3698.0</v>
      </c>
      <c r="V541" s="2">
        <v>7.0</v>
      </c>
      <c r="W541" s="4">
        <v>38.0</v>
      </c>
      <c r="X541" s="4">
        <v>4.0</v>
      </c>
      <c r="Y541" s="10" t="s">
        <v>551</v>
      </c>
      <c r="Z541" s="4">
        <v>6504568.0</v>
      </c>
      <c r="AA541" s="4">
        <v>4075822.0</v>
      </c>
      <c r="AB541" s="4">
        <v>2480287.0</v>
      </c>
      <c r="AC541" s="5"/>
      <c r="AD541" s="5"/>
      <c r="AE541" s="5"/>
      <c r="AF541" s="5"/>
    </row>
    <row r="542">
      <c r="A542" s="3" t="s">
        <v>583</v>
      </c>
      <c r="B542" s="4">
        <v>61.0</v>
      </c>
      <c r="C542" s="4">
        <v>0.0</v>
      </c>
      <c r="D542" s="4">
        <v>62913.0</v>
      </c>
      <c r="E542" s="4">
        <v>17.0</v>
      </c>
      <c r="F542" s="4">
        <v>0.0</v>
      </c>
      <c r="G542" s="4">
        <v>62520.0</v>
      </c>
      <c r="H542" s="4">
        <v>195.0</v>
      </c>
      <c r="I542" s="4">
        <v>154.0</v>
      </c>
      <c r="J542" s="4">
        <v>0.0</v>
      </c>
      <c r="K542" s="4">
        <v>36.0</v>
      </c>
      <c r="L542" s="4">
        <v>0.0</v>
      </c>
      <c r="M542" s="4">
        <v>8.0</v>
      </c>
      <c r="N542" s="4">
        <v>53.0</v>
      </c>
      <c r="O542" s="4">
        <v>0.0</v>
      </c>
      <c r="P542" s="4">
        <v>53.0</v>
      </c>
      <c r="Q542" s="4">
        <v>1.0</v>
      </c>
      <c r="R542" s="4">
        <v>183.0</v>
      </c>
      <c r="S542" s="4">
        <v>195.0</v>
      </c>
      <c r="T542" s="4">
        <v>58794.0</v>
      </c>
      <c r="U542" s="4">
        <v>3704.0</v>
      </c>
      <c r="V542" s="2">
        <v>7.0</v>
      </c>
      <c r="W542" s="4">
        <v>48.0</v>
      </c>
      <c r="X542" s="4">
        <v>5.0</v>
      </c>
      <c r="Y542" s="10" t="s">
        <v>551</v>
      </c>
      <c r="Z542" s="4">
        <v>6570666.0</v>
      </c>
      <c r="AA542" s="4">
        <v>4096705.0</v>
      </c>
      <c r="AB542" s="4">
        <v>2545838.0</v>
      </c>
      <c r="AC542" s="5"/>
      <c r="AD542" s="5"/>
      <c r="AE542" s="5"/>
      <c r="AF542" s="5"/>
    </row>
    <row r="543">
      <c r="A543" s="3" t="s">
        <v>584</v>
      </c>
      <c r="B543" s="4">
        <v>68.0</v>
      </c>
      <c r="C543" s="4">
        <v>0.0</v>
      </c>
      <c r="D543" s="4">
        <v>62981.0</v>
      </c>
      <c r="E543" s="4">
        <v>14.0</v>
      </c>
      <c r="F543" s="4">
        <v>0.0</v>
      </c>
      <c r="G543" s="4">
        <v>62534.0</v>
      </c>
      <c r="H543" s="4">
        <v>237.0</v>
      </c>
      <c r="I543" s="4">
        <v>166.0</v>
      </c>
      <c r="J543" s="4">
        <v>0.0</v>
      </c>
      <c r="K543" s="4">
        <v>36.0</v>
      </c>
      <c r="L543" s="4">
        <v>0.0</v>
      </c>
      <c r="M543" s="4">
        <v>8.0</v>
      </c>
      <c r="N543" s="4">
        <v>60.0</v>
      </c>
      <c r="O543" s="4">
        <v>0.0</v>
      </c>
      <c r="P543" s="4">
        <v>60.0</v>
      </c>
      <c r="Q543" s="4">
        <v>1.0</v>
      </c>
      <c r="R543" s="4">
        <v>195.0</v>
      </c>
      <c r="S543" s="4">
        <v>237.0</v>
      </c>
      <c r="T543" s="4">
        <v>58805.0</v>
      </c>
      <c r="U543" s="4">
        <v>3707.0</v>
      </c>
      <c r="V543" s="2">
        <v>5.0</v>
      </c>
      <c r="W543" s="4">
        <v>58.0</v>
      </c>
      <c r="X543" s="4">
        <v>2.0</v>
      </c>
      <c r="Y543" s="10" t="s">
        <v>551</v>
      </c>
      <c r="Z543" s="4">
        <v>6650677.0</v>
      </c>
      <c r="AA543" s="4">
        <v>4118334.0</v>
      </c>
      <c r="AB543" s="4">
        <v>2609367.0</v>
      </c>
      <c r="AC543" s="5"/>
      <c r="AD543" s="5"/>
      <c r="AE543" s="5"/>
      <c r="AF543" s="5"/>
    </row>
    <row r="544">
      <c r="A544" s="3" t="s">
        <v>585</v>
      </c>
      <c r="B544" s="4">
        <v>92.0</v>
      </c>
      <c r="C544" s="4">
        <v>0.0</v>
      </c>
      <c r="D544" s="4">
        <v>63073.0</v>
      </c>
      <c r="E544" s="4">
        <v>14.0</v>
      </c>
      <c r="F544" s="4">
        <v>0.0</v>
      </c>
      <c r="G544" s="4">
        <v>62548.0</v>
      </c>
      <c r="H544" s="4">
        <v>268.0</v>
      </c>
      <c r="I544" s="4">
        <v>213.0</v>
      </c>
      <c r="J544" s="4">
        <v>0.0</v>
      </c>
      <c r="K544" s="4">
        <v>36.0</v>
      </c>
      <c r="L544" s="4">
        <v>0.0</v>
      </c>
      <c r="M544" s="4">
        <v>4.0</v>
      </c>
      <c r="N544" s="4">
        <v>88.0</v>
      </c>
      <c r="O544" s="4">
        <v>1.0</v>
      </c>
      <c r="P544" s="4">
        <v>87.0</v>
      </c>
      <c r="Q544" s="4">
        <v>1.0</v>
      </c>
      <c r="R544" s="4">
        <v>242.0</v>
      </c>
      <c r="S544" s="4">
        <v>268.0</v>
      </c>
      <c r="T544" s="4">
        <v>58813.0</v>
      </c>
      <c r="U544" s="4">
        <v>3713.0</v>
      </c>
      <c r="V544" s="2">
        <v>5.0</v>
      </c>
      <c r="W544" s="4">
        <v>78.0</v>
      </c>
      <c r="X544" s="4">
        <v>10.0</v>
      </c>
      <c r="Y544" s="10" t="s">
        <v>551</v>
      </c>
      <c r="Z544" s="4">
        <v>6726540.0</v>
      </c>
      <c r="AA544" s="4">
        <v>4136551.0</v>
      </c>
      <c r="AB544" s="4">
        <v>2676171.0</v>
      </c>
      <c r="AC544" s="5"/>
      <c r="AD544" s="5"/>
      <c r="AE544" s="5"/>
      <c r="AF544" s="5"/>
    </row>
    <row r="545">
      <c r="A545" s="3" t="s">
        <v>586</v>
      </c>
      <c r="B545" s="4">
        <v>172.0</v>
      </c>
      <c r="C545" s="4">
        <v>0.0</v>
      </c>
      <c r="D545" s="4">
        <v>63245.0</v>
      </c>
      <c r="E545" s="4">
        <v>6.0</v>
      </c>
      <c r="F545" s="4">
        <v>0.0</v>
      </c>
      <c r="G545" s="4">
        <v>62554.0</v>
      </c>
      <c r="H545" s="4">
        <v>388.0</v>
      </c>
      <c r="I545" s="4">
        <v>259.0</v>
      </c>
      <c r="J545" s="4">
        <v>0.0</v>
      </c>
      <c r="K545" s="4">
        <v>36.0</v>
      </c>
      <c r="L545" s="4">
        <v>0.0</v>
      </c>
      <c r="M545" s="4">
        <v>9.0</v>
      </c>
      <c r="N545" s="4">
        <v>163.0</v>
      </c>
      <c r="O545" s="4">
        <v>0.0</v>
      </c>
      <c r="P545" s="4">
        <v>163.0</v>
      </c>
      <c r="Q545" s="4">
        <v>1.0</v>
      </c>
      <c r="R545" s="4">
        <v>288.0</v>
      </c>
      <c r="S545" s="4">
        <v>388.0</v>
      </c>
      <c r="T545" s="4">
        <v>58816.0</v>
      </c>
      <c r="U545" s="4">
        <v>3716.0</v>
      </c>
      <c r="V545" s="2">
        <v>5.0</v>
      </c>
      <c r="W545" s="4">
        <v>146.0</v>
      </c>
      <c r="X545" s="4">
        <v>17.0</v>
      </c>
      <c r="Y545" s="10" t="s">
        <v>551</v>
      </c>
      <c r="Z545" s="4">
        <v>6794394.0</v>
      </c>
      <c r="AA545" s="4">
        <v>4153143.0</v>
      </c>
      <c r="AB545" s="4">
        <v>2747489.0</v>
      </c>
      <c r="AC545" s="5"/>
      <c r="AD545" s="5"/>
      <c r="AE545" s="5"/>
      <c r="AF545" s="5"/>
    </row>
    <row r="546">
      <c r="A546" s="3" t="s">
        <v>587</v>
      </c>
      <c r="B546" s="4">
        <v>195.0</v>
      </c>
      <c r="C546" s="4">
        <v>0.0</v>
      </c>
      <c r="D546" s="4">
        <v>63440.0</v>
      </c>
      <c r="E546" s="4">
        <v>11.0</v>
      </c>
      <c r="F546" s="4">
        <v>0.0</v>
      </c>
      <c r="G546" s="4">
        <v>62565.0</v>
      </c>
      <c r="H546" s="4">
        <v>529.0</v>
      </c>
      <c r="I546" s="4">
        <v>302.0</v>
      </c>
      <c r="J546" s="4">
        <v>0.0</v>
      </c>
      <c r="K546" s="4">
        <v>36.0</v>
      </c>
      <c r="L546" s="4">
        <v>0.0</v>
      </c>
      <c r="M546" s="4">
        <v>13.0</v>
      </c>
      <c r="N546" s="4">
        <v>182.0</v>
      </c>
      <c r="O546" s="4">
        <v>0.0</v>
      </c>
      <c r="P546" s="4">
        <v>182.0</v>
      </c>
      <c r="Q546" s="4">
        <v>1.0</v>
      </c>
      <c r="R546" s="4">
        <v>331.0</v>
      </c>
      <c r="S546" s="4">
        <v>529.0</v>
      </c>
      <c r="T546" s="4">
        <v>58826.0</v>
      </c>
      <c r="U546" s="4">
        <v>3717.0</v>
      </c>
      <c r="V546" s="2">
        <v>5.0</v>
      </c>
      <c r="W546" s="4">
        <v>156.0</v>
      </c>
      <c r="X546" s="4">
        <v>26.0</v>
      </c>
      <c r="Y546" s="10" t="s">
        <v>551</v>
      </c>
      <c r="Z546" s="4">
        <v>6837200.0</v>
      </c>
      <c r="AA546" s="4">
        <v>4164922.0</v>
      </c>
      <c r="AB546" s="4">
        <v>2792430.0</v>
      </c>
      <c r="AC546" s="5"/>
      <c r="AD546" s="5"/>
      <c r="AE546" s="5"/>
      <c r="AF546" s="5"/>
    </row>
    <row r="547">
      <c r="A547" s="3" t="s">
        <v>588</v>
      </c>
      <c r="B547" s="4">
        <v>181.0</v>
      </c>
      <c r="C547" s="4">
        <v>0.0</v>
      </c>
      <c r="D547" s="4">
        <v>63621.0</v>
      </c>
      <c r="E547" s="4">
        <v>17.0</v>
      </c>
      <c r="F547" s="4">
        <v>0.0</v>
      </c>
      <c r="G547" s="4">
        <v>62582.0</v>
      </c>
      <c r="H547" s="4">
        <v>646.0</v>
      </c>
      <c r="I547" s="4">
        <v>349.0</v>
      </c>
      <c r="J547" s="4">
        <v>0.0</v>
      </c>
      <c r="K547" s="4">
        <v>36.0</v>
      </c>
      <c r="L547" s="4">
        <v>0.0</v>
      </c>
      <c r="M547" s="4">
        <v>2.0</v>
      </c>
      <c r="N547" s="4">
        <v>179.0</v>
      </c>
      <c r="O547" s="4">
        <v>0.0</v>
      </c>
      <c r="P547" s="4">
        <v>179.0</v>
      </c>
      <c r="Q547" s="4">
        <v>1.0</v>
      </c>
      <c r="R547" s="4">
        <v>378.0</v>
      </c>
      <c r="S547" s="4">
        <v>646.0</v>
      </c>
      <c r="T547" s="4">
        <v>58837.0</v>
      </c>
      <c r="U547" s="4">
        <v>3723.0</v>
      </c>
      <c r="V547" s="2">
        <v>7.0</v>
      </c>
      <c r="W547" s="4">
        <v>149.0</v>
      </c>
      <c r="X547" s="4">
        <v>30.0</v>
      </c>
      <c r="Y547" s="10" t="s">
        <v>551</v>
      </c>
      <c r="Z547" s="4">
        <v>6837539.0</v>
      </c>
      <c r="AA547" s="4">
        <v>4165024.0</v>
      </c>
      <c r="AB547" s="4">
        <v>2792667.0</v>
      </c>
      <c r="AC547" s="5"/>
      <c r="AD547" s="5"/>
      <c r="AE547" s="5"/>
      <c r="AF547" s="5"/>
    </row>
    <row r="548">
      <c r="A548" s="3" t="s">
        <v>589</v>
      </c>
      <c r="B548" s="4">
        <v>170.0</v>
      </c>
      <c r="C548" s="4">
        <v>0.0</v>
      </c>
      <c r="D548" s="4">
        <v>63791.0</v>
      </c>
      <c r="E548" s="4">
        <v>16.0</v>
      </c>
      <c r="F548" s="4">
        <v>0.0</v>
      </c>
      <c r="G548" s="4">
        <v>62598.0</v>
      </c>
      <c r="H548" s="4">
        <v>764.0</v>
      </c>
      <c r="I548" s="4">
        <v>385.0</v>
      </c>
      <c r="J548" s="4">
        <v>0.0</v>
      </c>
      <c r="K548" s="4">
        <v>36.0</v>
      </c>
      <c r="L548" s="4">
        <v>0.0</v>
      </c>
      <c r="M548" s="4">
        <v>8.0</v>
      </c>
      <c r="N548" s="4">
        <v>162.0</v>
      </c>
      <c r="O548" s="4">
        <v>3.0</v>
      </c>
      <c r="P548" s="4">
        <v>159.0</v>
      </c>
      <c r="Q548" s="4">
        <v>1.0</v>
      </c>
      <c r="R548" s="4">
        <v>414.0</v>
      </c>
      <c r="S548" s="4">
        <v>764.0</v>
      </c>
      <c r="T548" s="4">
        <v>58852.0</v>
      </c>
      <c r="U548" s="4">
        <v>3724.0</v>
      </c>
      <c r="V548" s="2">
        <v>7.0</v>
      </c>
      <c r="W548" s="4">
        <v>110.0</v>
      </c>
      <c r="X548" s="4">
        <v>52.0</v>
      </c>
      <c r="Y548" s="10" t="s">
        <v>521</v>
      </c>
      <c r="Z548" s="4">
        <v>6911740.0</v>
      </c>
      <c r="AA548" s="4">
        <v>4184559.0</v>
      </c>
      <c r="AB548" s="4">
        <v>2847397.0</v>
      </c>
      <c r="AC548" s="5"/>
      <c r="AD548" s="5"/>
      <c r="AE548" s="5"/>
      <c r="AF548" s="5"/>
    </row>
    <row r="549">
      <c r="A549" s="3" t="s">
        <v>590</v>
      </c>
      <c r="B549" s="4">
        <v>133.0</v>
      </c>
      <c r="C549" s="4">
        <v>0.0</v>
      </c>
      <c r="D549" s="4">
        <v>63924.0</v>
      </c>
      <c r="E549" s="4">
        <v>11.0</v>
      </c>
      <c r="F549" s="4">
        <v>0.0</v>
      </c>
      <c r="G549" s="4">
        <v>62609.0</v>
      </c>
      <c r="H549" s="4">
        <v>854.0</v>
      </c>
      <c r="I549" s="4">
        <v>417.0</v>
      </c>
      <c r="J549" s="4">
        <v>0.0</v>
      </c>
      <c r="K549" s="4">
        <v>36.0</v>
      </c>
      <c r="L549" s="4">
        <v>0.0</v>
      </c>
      <c r="M549" s="4">
        <v>3.0</v>
      </c>
      <c r="N549" s="4">
        <v>130.0</v>
      </c>
      <c r="O549" s="4">
        <v>0.0</v>
      </c>
      <c r="P549" s="4">
        <v>130.0</v>
      </c>
      <c r="Q549" s="4">
        <v>2.0</v>
      </c>
      <c r="R549" s="4">
        <v>445.0</v>
      </c>
      <c r="S549" s="4">
        <v>854.0</v>
      </c>
      <c r="T549" s="4">
        <v>58860.0</v>
      </c>
      <c r="U549" s="4">
        <v>3727.0</v>
      </c>
      <c r="V549" s="2">
        <v>11.0</v>
      </c>
      <c r="W549" s="4">
        <v>101.0</v>
      </c>
      <c r="X549" s="4">
        <v>29.0</v>
      </c>
      <c r="Y549" s="10" t="s">
        <v>521</v>
      </c>
      <c r="Z549" s="4">
        <v>6978317.0</v>
      </c>
      <c r="AA549" s="4">
        <v>4201110.0</v>
      </c>
      <c r="AB549" s="4">
        <v>2897480.0</v>
      </c>
      <c r="AC549" s="5"/>
      <c r="AD549" s="5"/>
      <c r="AE549" s="5"/>
      <c r="AF549" s="5"/>
    </row>
    <row r="550">
      <c r="A550" s="3" t="s">
        <v>591</v>
      </c>
      <c r="B550" s="4">
        <v>130.0</v>
      </c>
      <c r="C550" s="4">
        <v>0.0</v>
      </c>
      <c r="D550" s="4">
        <v>64054.0</v>
      </c>
      <c r="E550" s="4">
        <v>8.0</v>
      </c>
      <c r="F550" s="4">
        <v>0.0</v>
      </c>
      <c r="G550" s="4">
        <v>62617.0</v>
      </c>
      <c r="H550" s="4">
        <v>932.0</v>
      </c>
      <c r="I550" s="4">
        <v>460.0</v>
      </c>
      <c r="J550" s="4">
        <v>1.0</v>
      </c>
      <c r="K550" s="4">
        <v>37.0</v>
      </c>
      <c r="L550" s="4">
        <v>0.0</v>
      </c>
      <c r="M550" s="4">
        <v>3.0</v>
      </c>
      <c r="N550" s="4">
        <v>127.0</v>
      </c>
      <c r="O550" s="4">
        <v>1.0</v>
      </c>
      <c r="P550" s="4">
        <v>126.0</v>
      </c>
      <c r="Q550" s="4">
        <v>1.0</v>
      </c>
      <c r="R550" s="4">
        <v>489.0</v>
      </c>
      <c r="S550" s="4">
        <v>932.0</v>
      </c>
      <c r="T550" s="4">
        <v>58867.0</v>
      </c>
      <c r="U550" s="4">
        <v>3728.0</v>
      </c>
      <c r="V550" s="2">
        <v>12.0</v>
      </c>
      <c r="W550" s="4">
        <v>98.0</v>
      </c>
      <c r="X550" s="4">
        <v>29.0</v>
      </c>
      <c r="Y550" s="10" t="s">
        <v>521</v>
      </c>
      <c r="Z550" s="4">
        <v>7060589.0</v>
      </c>
      <c r="AA550" s="4">
        <v>4217627.0</v>
      </c>
      <c r="AB550" s="4">
        <v>2963275.0</v>
      </c>
      <c r="AC550" s="5"/>
      <c r="AD550" s="5"/>
      <c r="AE550" s="5"/>
      <c r="AF550" s="5"/>
    </row>
    <row r="551">
      <c r="A551" s="3" t="s">
        <v>592</v>
      </c>
      <c r="B551" s="4">
        <v>125.0</v>
      </c>
      <c r="C551" s="4">
        <v>0.0</v>
      </c>
      <c r="D551" s="4">
        <v>64179.0</v>
      </c>
      <c r="E551" s="4">
        <v>10.0</v>
      </c>
      <c r="F551" s="4">
        <v>0.0</v>
      </c>
      <c r="G551" s="4">
        <v>62627.0</v>
      </c>
      <c r="H551" s="4">
        <v>1013.0</v>
      </c>
      <c r="I551" s="4">
        <v>494.0</v>
      </c>
      <c r="J551" s="4">
        <v>0.0</v>
      </c>
      <c r="K551" s="4">
        <v>37.0</v>
      </c>
      <c r="L551" s="4">
        <v>0.0</v>
      </c>
      <c r="M551" s="4">
        <v>8.0</v>
      </c>
      <c r="N551" s="4">
        <v>117.0</v>
      </c>
      <c r="O551" s="4">
        <v>1.0</v>
      </c>
      <c r="P551" s="4">
        <v>116.0</v>
      </c>
      <c r="Q551" s="4">
        <v>2.0</v>
      </c>
      <c r="R551" s="4">
        <v>522.0</v>
      </c>
      <c r="S551" s="4">
        <v>1013.0</v>
      </c>
      <c r="T551" s="4">
        <v>58874.0</v>
      </c>
      <c r="U551" s="4">
        <v>3731.0</v>
      </c>
      <c r="V551" s="2">
        <v>12.0</v>
      </c>
      <c r="W551" s="4">
        <v>79.0</v>
      </c>
      <c r="X551" s="4">
        <v>38.0</v>
      </c>
      <c r="Y551" s="10" t="s">
        <v>521</v>
      </c>
      <c r="Z551" s="4">
        <v>7130781.0</v>
      </c>
      <c r="AA551" s="4">
        <v>4230379.0</v>
      </c>
      <c r="AB551" s="4">
        <v>3020766.0</v>
      </c>
      <c r="AC551" s="5"/>
      <c r="AD551" s="5"/>
      <c r="AE551" s="5"/>
      <c r="AF551" s="5"/>
    </row>
    <row r="552">
      <c r="A552" s="3" t="s">
        <v>593</v>
      </c>
      <c r="B552" s="4">
        <v>135.0</v>
      </c>
      <c r="C552" s="4">
        <v>0.0</v>
      </c>
      <c r="D552" s="4">
        <v>64314.0</v>
      </c>
      <c r="E552" s="4">
        <v>12.0</v>
      </c>
      <c r="F552" s="4">
        <v>0.0</v>
      </c>
      <c r="G552" s="4">
        <v>62639.0</v>
      </c>
      <c r="H552" s="4">
        <v>1109.0</v>
      </c>
      <c r="I552" s="4">
        <v>521.0</v>
      </c>
      <c r="J552" s="4">
        <v>0.0</v>
      </c>
      <c r="K552" s="4">
        <v>37.0</v>
      </c>
      <c r="L552" s="4">
        <v>0.0</v>
      </c>
      <c r="M552" s="4">
        <v>6.0</v>
      </c>
      <c r="N552" s="4">
        <v>129.0</v>
      </c>
      <c r="O552" s="4">
        <v>1.0</v>
      </c>
      <c r="P552" s="4">
        <v>128.0</v>
      </c>
      <c r="Q552" s="4">
        <v>2.0</v>
      </c>
      <c r="R552" s="4">
        <v>549.0</v>
      </c>
      <c r="S552" s="4">
        <v>1109.0</v>
      </c>
      <c r="T552" s="4">
        <v>58884.0</v>
      </c>
      <c r="U552" s="4">
        <v>3733.0</v>
      </c>
      <c r="V552" s="2">
        <v>18.0</v>
      </c>
      <c r="W552" s="4">
        <v>101.0</v>
      </c>
      <c r="X552" s="4">
        <v>28.0</v>
      </c>
      <c r="Y552" s="10" t="s">
        <v>521</v>
      </c>
      <c r="Z552" s="4">
        <v>7192180.0</v>
      </c>
      <c r="AA552" s="4">
        <v>4242505.0</v>
      </c>
      <c r="AB552" s="4">
        <v>3070092.0</v>
      </c>
      <c r="AC552" s="5"/>
      <c r="AD552" s="5"/>
      <c r="AE552" s="5"/>
      <c r="AF552" s="5"/>
    </row>
    <row r="553">
      <c r="A553" s="3" t="s">
        <v>594</v>
      </c>
      <c r="B553" s="4">
        <v>139.0</v>
      </c>
      <c r="C553" s="4">
        <v>0.0</v>
      </c>
      <c r="D553" s="4">
        <v>64453.0</v>
      </c>
      <c r="E553" s="4">
        <v>20.0</v>
      </c>
      <c r="F553" s="4">
        <v>0.0</v>
      </c>
      <c r="G553" s="4">
        <v>62659.0</v>
      </c>
      <c r="H553" s="4">
        <v>1234.0</v>
      </c>
      <c r="I553" s="4">
        <v>515.0</v>
      </c>
      <c r="J553" s="4">
        <v>0.0</v>
      </c>
      <c r="K553" s="4">
        <v>37.0</v>
      </c>
      <c r="L553" s="4">
        <v>0.0</v>
      </c>
      <c r="M553" s="4">
        <v>3.0</v>
      </c>
      <c r="N553" s="4">
        <v>136.0</v>
      </c>
      <c r="O553" s="4">
        <v>8.0</v>
      </c>
      <c r="P553" s="4">
        <v>128.0</v>
      </c>
      <c r="Q553" s="4">
        <v>2.0</v>
      </c>
      <c r="R553" s="4">
        <v>543.0</v>
      </c>
      <c r="S553" s="4">
        <v>1234.0</v>
      </c>
      <c r="T553" s="4">
        <v>58899.0</v>
      </c>
      <c r="U553" s="4">
        <v>3738.0</v>
      </c>
      <c r="V553" s="2">
        <v>21.0</v>
      </c>
      <c r="W553" s="4">
        <v>81.0</v>
      </c>
      <c r="X553" s="4">
        <v>55.0</v>
      </c>
      <c r="Y553" s="10" t="s">
        <v>521</v>
      </c>
      <c r="Z553" s="4">
        <v>7256331.0</v>
      </c>
      <c r="AA553" s="4">
        <v>4254789.0</v>
      </c>
      <c r="AB553" s="4">
        <v>3122180.0</v>
      </c>
      <c r="AC553" s="5"/>
      <c r="AD553" s="5"/>
      <c r="AE553" s="5"/>
      <c r="AF553" s="5"/>
    </row>
    <row r="554">
      <c r="A554" s="3" t="s">
        <v>595</v>
      </c>
      <c r="B554" s="4">
        <v>136.0</v>
      </c>
      <c r="C554" s="4">
        <v>0.0</v>
      </c>
      <c r="D554" s="4">
        <v>64589.0</v>
      </c>
      <c r="E554" s="4">
        <v>26.0</v>
      </c>
      <c r="F554" s="4">
        <v>0.0</v>
      </c>
      <c r="G554" s="4">
        <v>62685.0</v>
      </c>
      <c r="H554" s="4">
        <v>1322.0</v>
      </c>
      <c r="I554" s="4">
        <v>537.0</v>
      </c>
      <c r="J554" s="4">
        <v>0.0</v>
      </c>
      <c r="K554" s="4">
        <v>37.0</v>
      </c>
      <c r="L554" s="4">
        <v>0.0</v>
      </c>
      <c r="M554" s="4">
        <v>6.0</v>
      </c>
      <c r="N554" s="4">
        <v>130.0</v>
      </c>
      <c r="O554" s="4">
        <v>3.0</v>
      </c>
      <c r="P554" s="4">
        <v>127.0</v>
      </c>
      <c r="Q554" s="4">
        <v>2.0</v>
      </c>
      <c r="R554" s="4">
        <v>565.0</v>
      </c>
      <c r="S554" s="4">
        <v>1322.0</v>
      </c>
      <c r="T554" s="4">
        <v>58916.0</v>
      </c>
      <c r="U554" s="4">
        <v>3747.0</v>
      </c>
      <c r="V554" s="2">
        <v>23.0</v>
      </c>
      <c r="W554" s="4">
        <v>82.0</v>
      </c>
      <c r="X554" s="4">
        <v>48.0</v>
      </c>
      <c r="Y554" s="10" t="s">
        <v>521</v>
      </c>
      <c r="Z554" s="4">
        <v>7305300.0</v>
      </c>
      <c r="AA554" s="4">
        <v>4267577.0</v>
      </c>
      <c r="AB554" s="4">
        <v>3158737.0</v>
      </c>
      <c r="AC554" s="5"/>
      <c r="AD554" s="5"/>
      <c r="AE554" s="5"/>
      <c r="AF554" s="5"/>
    </row>
    <row r="555">
      <c r="A555" s="3" t="s">
        <v>596</v>
      </c>
      <c r="B555" s="4">
        <v>133.0</v>
      </c>
      <c r="C555" s="4">
        <v>0.0</v>
      </c>
      <c r="D555" s="4">
        <v>64722.0</v>
      </c>
      <c r="E555" s="4">
        <v>16.0</v>
      </c>
      <c r="F555" s="4">
        <v>0.0</v>
      </c>
      <c r="G555" s="4">
        <v>62701.0</v>
      </c>
      <c r="H555" s="4">
        <v>1434.0</v>
      </c>
      <c r="I555" s="4">
        <v>542.0</v>
      </c>
      <c r="J555" s="4">
        <v>0.0</v>
      </c>
      <c r="K555" s="4">
        <v>37.0</v>
      </c>
      <c r="L555" s="4">
        <v>0.0</v>
      </c>
      <c r="M555" s="4">
        <v>4.0</v>
      </c>
      <c r="N555" s="4">
        <v>129.0</v>
      </c>
      <c r="O555" s="4">
        <v>3.0</v>
      </c>
      <c r="P555" s="4">
        <v>126.0</v>
      </c>
      <c r="Q555" s="4">
        <v>3.0</v>
      </c>
      <c r="R555" s="4">
        <v>569.0</v>
      </c>
      <c r="S555" s="4">
        <v>1434.0</v>
      </c>
      <c r="T555" s="4">
        <v>58926.0</v>
      </c>
      <c r="U555" s="4">
        <v>3753.0</v>
      </c>
      <c r="V555" s="2">
        <v>30.0</v>
      </c>
      <c r="W555" s="4">
        <v>79.0</v>
      </c>
      <c r="X555" s="4">
        <v>50.0</v>
      </c>
      <c r="Y555" s="10" t="s">
        <v>521</v>
      </c>
      <c r="Z555" s="4">
        <v>7365873.0</v>
      </c>
      <c r="AA555" s="4">
        <v>4278760.0</v>
      </c>
      <c r="AB555" s="4">
        <v>3208556.0</v>
      </c>
      <c r="AC555" s="5"/>
      <c r="AD555" s="5"/>
      <c r="AE555" s="5"/>
      <c r="AF555" s="5"/>
    </row>
    <row r="556">
      <c r="A556" s="3" t="s">
        <v>597</v>
      </c>
      <c r="B556" s="4">
        <v>139.0</v>
      </c>
      <c r="C556" s="4">
        <v>0.0</v>
      </c>
      <c r="D556" s="4">
        <v>64861.0</v>
      </c>
      <c r="E556" s="4">
        <v>54.0</v>
      </c>
      <c r="F556" s="4">
        <v>0.0</v>
      </c>
      <c r="G556" s="4">
        <v>62755.0</v>
      </c>
      <c r="H556" s="4">
        <v>1520.0</v>
      </c>
      <c r="I556" s="4">
        <v>541.0</v>
      </c>
      <c r="J556" s="4">
        <v>0.0</v>
      </c>
      <c r="K556" s="4">
        <v>37.0</v>
      </c>
      <c r="L556" s="4">
        <v>0.0</v>
      </c>
      <c r="M556" s="4">
        <v>8.0</v>
      </c>
      <c r="N556" s="4">
        <v>131.0</v>
      </c>
      <c r="O556" s="4">
        <v>4.0</v>
      </c>
      <c r="P556" s="4">
        <v>127.0</v>
      </c>
      <c r="Q556" s="4">
        <v>7.0</v>
      </c>
      <c r="R556" s="4">
        <v>564.0</v>
      </c>
      <c r="S556" s="4">
        <v>1520.0</v>
      </c>
      <c r="T556" s="4">
        <v>58972.0</v>
      </c>
      <c r="U556" s="4">
        <v>3761.0</v>
      </c>
      <c r="V556" s="2">
        <v>26.0</v>
      </c>
      <c r="W556" s="4">
        <v>79.0</v>
      </c>
      <c r="X556" s="4">
        <v>52.0</v>
      </c>
      <c r="Y556" s="10" t="s">
        <v>521</v>
      </c>
      <c r="Z556" s="4">
        <v>7429918.0</v>
      </c>
      <c r="AA556" s="4">
        <v>4290278.0</v>
      </c>
      <c r="AB556" s="4">
        <v>3261603.0</v>
      </c>
      <c r="AC556" s="5"/>
      <c r="AD556" s="5"/>
      <c r="AE556" s="5"/>
      <c r="AF556" s="5"/>
    </row>
    <row r="557">
      <c r="A557" s="3" t="s">
        <v>598</v>
      </c>
      <c r="B557" s="4">
        <v>120.0</v>
      </c>
      <c r="C557" s="4">
        <v>0.0</v>
      </c>
      <c r="D557" s="4">
        <v>64981.0</v>
      </c>
      <c r="E557" s="4">
        <v>130.0</v>
      </c>
      <c r="F557" s="4">
        <v>0.0</v>
      </c>
      <c r="G557" s="4">
        <v>62885.0</v>
      </c>
      <c r="H557" s="4">
        <v>1477.0</v>
      </c>
      <c r="I557" s="4">
        <v>574.0</v>
      </c>
      <c r="J557" s="4">
        <v>0.0</v>
      </c>
      <c r="K557" s="4">
        <v>37.0</v>
      </c>
      <c r="L557" s="4">
        <v>0.0</v>
      </c>
      <c r="M557" s="4">
        <v>3.0</v>
      </c>
      <c r="N557" s="4">
        <v>117.0</v>
      </c>
      <c r="O557" s="4">
        <v>1.0</v>
      </c>
      <c r="P557" s="4">
        <v>116.0</v>
      </c>
      <c r="Q557" s="4">
        <v>7.0</v>
      </c>
      <c r="R557" s="4">
        <v>597.0</v>
      </c>
      <c r="S557" s="4">
        <v>1477.0</v>
      </c>
      <c r="T557" s="4">
        <v>59096.0</v>
      </c>
      <c r="U557" s="4">
        <v>3767.0</v>
      </c>
      <c r="V557" s="2">
        <v>33.0</v>
      </c>
      <c r="W557" s="4">
        <v>75.0</v>
      </c>
      <c r="X557" s="4">
        <v>42.0</v>
      </c>
      <c r="Y557" s="10" t="s">
        <v>521</v>
      </c>
      <c r="Z557" s="4">
        <v>7504554.0</v>
      </c>
      <c r="AA557" s="4">
        <v>4299667.0</v>
      </c>
      <c r="AB557" s="4">
        <v>3327272.0</v>
      </c>
      <c r="AC557" s="5"/>
      <c r="AD557" s="5"/>
      <c r="AE557" s="5"/>
      <c r="AF557" s="5"/>
    </row>
    <row r="558">
      <c r="A558" s="3" t="s">
        <v>599</v>
      </c>
      <c r="B558" s="4">
        <v>121.0</v>
      </c>
      <c r="C558" s="4">
        <v>0.0</v>
      </c>
      <c r="D558" s="4">
        <v>65102.0</v>
      </c>
      <c r="E558" s="4">
        <v>94.0</v>
      </c>
      <c r="F558" s="4">
        <v>0.0</v>
      </c>
      <c r="G558" s="4">
        <v>62979.0</v>
      </c>
      <c r="H558" s="4">
        <v>1518.0</v>
      </c>
      <c r="I558" s="4">
        <v>560.0</v>
      </c>
      <c r="J558" s="4">
        <v>0.0</v>
      </c>
      <c r="K558" s="4">
        <v>37.0</v>
      </c>
      <c r="L558" s="4">
        <v>0.0</v>
      </c>
      <c r="M558" s="4">
        <v>8.0</v>
      </c>
      <c r="N558" s="4">
        <v>113.0</v>
      </c>
      <c r="O558" s="4">
        <v>4.0</v>
      </c>
      <c r="P558" s="4">
        <v>109.0</v>
      </c>
      <c r="Q558" s="4">
        <v>8.0</v>
      </c>
      <c r="R558" s="4">
        <v>582.0</v>
      </c>
      <c r="S558" s="4">
        <v>1518.0</v>
      </c>
      <c r="T558" s="4">
        <v>59162.0</v>
      </c>
      <c r="U558" s="4">
        <v>3795.0</v>
      </c>
      <c r="V558" s="2">
        <v>35.0</v>
      </c>
      <c r="W558" s="4">
        <v>75.0</v>
      </c>
      <c r="X558" s="4">
        <v>38.0</v>
      </c>
      <c r="Y558" s="10" t="s">
        <v>521</v>
      </c>
      <c r="Z558" s="4">
        <v>7576612.0</v>
      </c>
      <c r="AA558" s="4">
        <v>4307602.0</v>
      </c>
      <c r="AB558" s="4">
        <v>3391799.0</v>
      </c>
      <c r="AC558" s="11">
        <v>0.77</v>
      </c>
      <c r="AD558" s="11">
        <v>0.61</v>
      </c>
      <c r="AE558" s="2">
        <v>104061.0</v>
      </c>
      <c r="AF558" s="2">
        <v>74121.0</v>
      </c>
    </row>
    <row r="559">
      <c r="A559" s="2" t="s">
        <v>600</v>
      </c>
      <c r="B559" s="4">
        <v>111.0</v>
      </c>
      <c r="C559" s="4">
        <v>0.0</v>
      </c>
      <c r="D559" s="4">
        <v>65213.0</v>
      </c>
      <c r="E559" s="4">
        <v>76.0</v>
      </c>
      <c r="F559" s="4">
        <v>0.0</v>
      </c>
      <c r="G559" s="4">
        <v>63055.0</v>
      </c>
      <c r="H559" s="4">
        <v>1540.0</v>
      </c>
      <c r="I559" s="4">
        <v>572.0</v>
      </c>
      <c r="J559" s="4">
        <v>1.0</v>
      </c>
      <c r="K559" s="4">
        <v>38.0</v>
      </c>
      <c r="L559" s="4">
        <v>0.0</v>
      </c>
      <c r="M559" s="4">
        <v>5.0</v>
      </c>
      <c r="N559" s="4">
        <v>106.0</v>
      </c>
      <c r="O559" s="4">
        <v>4.0</v>
      </c>
      <c r="P559" s="4">
        <v>102.0</v>
      </c>
      <c r="Q559" s="4">
        <v>7.0</v>
      </c>
      <c r="R559" s="4">
        <v>595.0</v>
      </c>
      <c r="S559" s="4">
        <v>1540.0</v>
      </c>
      <c r="T559" s="4">
        <v>59226.0</v>
      </c>
      <c r="U559" s="4">
        <v>3807.0</v>
      </c>
      <c r="V559" s="2">
        <v>36.0</v>
      </c>
      <c r="W559" s="4">
        <v>81.0</v>
      </c>
      <c r="X559" s="4">
        <v>25.0</v>
      </c>
      <c r="Y559" s="10" t="s">
        <v>521</v>
      </c>
      <c r="Z559" s="4">
        <v>7638279.0</v>
      </c>
      <c r="AA559" s="4">
        <v>4313182.0</v>
      </c>
      <c r="AB559" s="4">
        <v>3448193.0</v>
      </c>
      <c r="AC559" s="11">
        <v>0.77</v>
      </c>
      <c r="AD559" s="11">
        <v>0.62</v>
      </c>
      <c r="AE559" s="2">
        <v>107730.0</v>
      </c>
      <c r="AF559" s="2">
        <v>74935.0</v>
      </c>
    </row>
    <row r="560">
      <c r="A560" s="2" t="s">
        <v>601</v>
      </c>
      <c r="B560" s="4">
        <v>102.0</v>
      </c>
      <c r="C560" s="4">
        <v>0.0</v>
      </c>
      <c r="D560" s="4">
        <v>65315.0</v>
      </c>
      <c r="E560" s="4">
        <v>219.0</v>
      </c>
      <c r="F560" s="4">
        <v>0.0</v>
      </c>
      <c r="G560" s="4">
        <v>63274.0</v>
      </c>
      <c r="H560" s="4">
        <v>1433.0</v>
      </c>
      <c r="I560" s="4">
        <v>562.0</v>
      </c>
      <c r="J560" s="4">
        <v>0.0</v>
      </c>
      <c r="K560" s="4">
        <v>38.0</v>
      </c>
      <c r="L560" s="4">
        <v>0.0</v>
      </c>
      <c r="M560" s="4">
        <v>4.0</v>
      </c>
      <c r="N560" s="4">
        <v>98.0</v>
      </c>
      <c r="O560" s="4">
        <v>6.0</v>
      </c>
      <c r="P560" s="4">
        <v>92.0</v>
      </c>
      <c r="Q560" s="4">
        <v>7.0</v>
      </c>
      <c r="R560" s="4">
        <v>585.0</v>
      </c>
      <c r="S560" s="4">
        <v>1433.0</v>
      </c>
      <c r="T560" s="4">
        <v>59420.0</v>
      </c>
      <c r="U560" s="4">
        <v>3832.0</v>
      </c>
      <c r="V560" s="2">
        <v>37.0</v>
      </c>
      <c r="W560" s="4">
        <v>67.0</v>
      </c>
      <c r="X560" s="4">
        <v>31.0</v>
      </c>
      <c r="Y560" s="10" t="s">
        <v>521</v>
      </c>
      <c r="Z560" s="4">
        <v>7703746.0</v>
      </c>
      <c r="AA560" s="4">
        <v>4321223.0</v>
      </c>
      <c r="AB560" s="4">
        <v>3505975.0</v>
      </c>
      <c r="AC560" s="11">
        <v>0.77</v>
      </c>
      <c r="AD560" s="11">
        <v>0.63</v>
      </c>
      <c r="AE560" s="2">
        <v>108815.0</v>
      </c>
      <c r="AF560" s="2">
        <v>75856.0</v>
      </c>
    </row>
    <row r="561">
      <c r="A561" s="2" t="s">
        <v>602</v>
      </c>
      <c r="B561" s="4">
        <v>95.0</v>
      </c>
      <c r="C561" s="4">
        <v>0.0</v>
      </c>
      <c r="D561" s="4">
        <v>65410.0</v>
      </c>
      <c r="E561" s="4">
        <v>105.0</v>
      </c>
      <c r="F561" s="4">
        <v>0.0</v>
      </c>
      <c r="G561" s="4">
        <v>63379.0</v>
      </c>
      <c r="H561" s="4">
        <v>1459.0</v>
      </c>
      <c r="I561" s="4">
        <v>525.0</v>
      </c>
      <c r="J561" s="4">
        <v>1.0</v>
      </c>
      <c r="K561" s="4">
        <v>39.0</v>
      </c>
      <c r="L561" s="4">
        <v>0.0</v>
      </c>
      <c r="M561" s="4">
        <v>3.0</v>
      </c>
      <c r="N561" s="4">
        <v>92.0</v>
      </c>
      <c r="O561" s="4">
        <v>6.0</v>
      </c>
      <c r="P561" s="4">
        <v>86.0</v>
      </c>
      <c r="Q561" s="4">
        <v>7.0</v>
      </c>
      <c r="R561" s="4">
        <v>548.0</v>
      </c>
      <c r="S561" s="4">
        <v>1459.0</v>
      </c>
      <c r="T561" s="4">
        <v>59507.0</v>
      </c>
      <c r="U561" s="4">
        <v>3850.0</v>
      </c>
      <c r="V561" s="2">
        <v>42.0</v>
      </c>
      <c r="W561" s="4">
        <v>62.0</v>
      </c>
      <c r="X561" s="4">
        <v>30.0</v>
      </c>
      <c r="Y561" s="10" t="s">
        <v>521</v>
      </c>
      <c r="Z561" s="4">
        <v>7767442.0</v>
      </c>
      <c r="AA561" s="4">
        <v>4329956.0</v>
      </c>
      <c r="AB561" s="4">
        <v>3561452.0</v>
      </c>
      <c r="AC561" s="11">
        <v>0.77</v>
      </c>
      <c r="AD561" s="11">
        <v>0.64</v>
      </c>
      <c r="AE561" s="2">
        <v>113767.0</v>
      </c>
      <c r="AF561" s="2">
        <v>76571.0</v>
      </c>
    </row>
    <row r="562">
      <c r="A562" s="2" t="s">
        <v>603</v>
      </c>
      <c r="B562" s="2">
        <v>98.0</v>
      </c>
      <c r="C562" s="2">
        <v>0.0</v>
      </c>
      <c r="D562" s="2">
        <v>65508.0</v>
      </c>
      <c r="E562" s="5">
        <f t="shared" ref="E562:E666" si="1">T562+U562-T561-U561</f>
        <v>100</v>
      </c>
      <c r="F562" s="4">
        <v>0.0</v>
      </c>
      <c r="G562" s="5">
        <f t="shared" ref="G562:G746" si="2">E562+G561</f>
        <v>63479</v>
      </c>
      <c r="H562" s="2">
        <v>1434.0</v>
      </c>
      <c r="I562" s="2">
        <f t="shared" ref="I562:I746" si="3">D562-G562-K562-SUM($L$2:L562)-H562</f>
        <v>547</v>
      </c>
      <c r="J562" s="2">
        <v>1.0</v>
      </c>
      <c r="K562" s="2">
        <v>40.0</v>
      </c>
      <c r="L562" s="2">
        <v>0.0</v>
      </c>
      <c r="M562" s="2">
        <v>2.0</v>
      </c>
      <c r="N562" s="2">
        <v>96.0</v>
      </c>
      <c r="O562" s="2">
        <v>5.0</v>
      </c>
      <c r="P562" s="2">
        <v>91.0</v>
      </c>
      <c r="Q562" s="2">
        <v>8.0</v>
      </c>
      <c r="R562" s="2">
        <v>569.0</v>
      </c>
      <c r="S562" s="2">
        <v>1434.0</v>
      </c>
      <c r="T562" s="2">
        <v>59592.0</v>
      </c>
      <c r="U562" s="2">
        <v>3865.0</v>
      </c>
      <c r="V562" s="2">
        <v>40.0</v>
      </c>
      <c r="W562" s="5">
        <f t="shared" ref="W562:W595" si="4">N562-X562</f>
        <v>58</v>
      </c>
      <c r="X562" s="2">
        <v>38.0</v>
      </c>
      <c r="Y562" s="10" t="s">
        <v>521</v>
      </c>
      <c r="Z562" s="2">
        <v>7831520.0</v>
      </c>
      <c r="AA562" s="2">
        <v>4337397.0</v>
      </c>
      <c r="AB562" s="2">
        <v>3618488.0</v>
      </c>
      <c r="AC562" s="12">
        <v>0.78</v>
      </c>
      <c r="AD562" s="12">
        <v>0.65</v>
      </c>
      <c r="AE562" s="2">
        <v>115970.0</v>
      </c>
      <c r="AF562" s="2">
        <v>77095.0</v>
      </c>
    </row>
    <row r="563">
      <c r="A563" s="2" t="s">
        <v>604</v>
      </c>
      <c r="B563" s="2">
        <v>97.0</v>
      </c>
      <c r="C563" s="2">
        <v>0.0</v>
      </c>
      <c r="D563" s="5">
        <f t="shared" ref="D563:D730" si="5">B563+D562</f>
        <v>65605</v>
      </c>
      <c r="E563" s="5">
        <f t="shared" si="1"/>
        <v>79</v>
      </c>
      <c r="F563" s="4">
        <v>0.0</v>
      </c>
      <c r="G563" s="5">
        <f t="shared" si="2"/>
        <v>63558</v>
      </c>
      <c r="H563" s="2">
        <v>1482.0</v>
      </c>
      <c r="I563" s="2">
        <f t="shared" si="3"/>
        <v>516</v>
      </c>
      <c r="J563" s="2">
        <v>1.0</v>
      </c>
      <c r="K563" s="2">
        <v>41.0</v>
      </c>
      <c r="L563" s="2">
        <v>0.0</v>
      </c>
      <c r="M563" s="2">
        <v>4.0</v>
      </c>
      <c r="N563" s="2">
        <v>93.0</v>
      </c>
      <c r="O563" s="2">
        <v>18.0</v>
      </c>
      <c r="P563" s="2">
        <v>75.0</v>
      </c>
      <c r="Q563" s="2">
        <v>7.0</v>
      </c>
      <c r="R563" s="2">
        <v>539.0</v>
      </c>
      <c r="S563" s="2">
        <v>1482.0</v>
      </c>
      <c r="T563" s="2">
        <v>59654.0</v>
      </c>
      <c r="U563" s="2">
        <v>3882.0</v>
      </c>
      <c r="V563" s="2">
        <v>38.0</v>
      </c>
      <c r="W563" s="5">
        <f t="shared" si="4"/>
        <v>64</v>
      </c>
      <c r="X563" s="2">
        <v>29.0</v>
      </c>
      <c r="Y563" s="10" t="s">
        <v>521</v>
      </c>
      <c r="Z563" s="2">
        <v>7897570.0</v>
      </c>
      <c r="AA563" s="2">
        <v>4344183.0</v>
      </c>
      <c r="AB563" s="2">
        <v>3677788.0</v>
      </c>
      <c r="AC563" s="11">
        <v>0.78</v>
      </c>
      <c r="AD563" s="11">
        <v>0.67</v>
      </c>
      <c r="AE563" s="2">
        <v>120665.0</v>
      </c>
      <c r="AF563" s="2">
        <v>79297.0</v>
      </c>
    </row>
    <row r="564">
      <c r="A564" s="2" t="s">
        <v>605</v>
      </c>
      <c r="B564" s="13">
        <v>81.0</v>
      </c>
      <c r="C564" s="13">
        <v>0.0</v>
      </c>
      <c r="D564" s="5">
        <f t="shared" si="5"/>
        <v>65686</v>
      </c>
      <c r="E564" s="5">
        <f t="shared" si="1"/>
        <v>122</v>
      </c>
      <c r="F564" s="13">
        <v>0.0</v>
      </c>
      <c r="G564" s="5">
        <f t="shared" si="2"/>
        <v>63680</v>
      </c>
      <c r="H564" s="13">
        <v>1457.0</v>
      </c>
      <c r="I564" s="2">
        <f t="shared" si="3"/>
        <v>499</v>
      </c>
      <c r="J564" s="13">
        <v>1.0</v>
      </c>
      <c r="K564" s="13">
        <v>42.0</v>
      </c>
      <c r="L564" s="13">
        <v>0.0</v>
      </c>
      <c r="M564" s="13">
        <v>6.0</v>
      </c>
      <c r="N564" s="13">
        <f t="shared" ref="N564:N566" si="6">O564+P564</f>
        <v>75</v>
      </c>
      <c r="O564" s="13">
        <v>19.0</v>
      </c>
      <c r="P564" s="13">
        <v>56.0</v>
      </c>
      <c r="Q564" s="13">
        <v>4.0</v>
      </c>
      <c r="R564" s="13">
        <v>525.0</v>
      </c>
      <c r="S564" s="13">
        <v>1457.0</v>
      </c>
      <c r="T564" s="13">
        <v>59752.0</v>
      </c>
      <c r="U564" s="13">
        <v>3906.0</v>
      </c>
      <c r="V564" s="2">
        <v>38.0</v>
      </c>
      <c r="W564" s="5">
        <f t="shared" si="4"/>
        <v>59</v>
      </c>
      <c r="X564" s="13">
        <v>16.0</v>
      </c>
      <c r="Y564" s="10" t="s">
        <v>521</v>
      </c>
      <c r="Z564" s="13">
        <v>7971889.0</v>
      </c>
      <c r="AA564" s="13">
        <v>4351541.0</v>
      </c>
      <c r="AB564" s="13">
        <v>3744802.0</v>
      </c>
      <c r="AC564" s="12">
        <v>0.79</v>
      </c>
      <c r="AD564" s="12">
        <v>0.68</v>
      </c>
      <c r="AE564" s="13">
        <v>129787.0</v>
      </c>
      <c r="AF564" s="13">
        <v>81555.0</v>
      </c>
    </row>
    <row r="565">
      <c r="A565" s="2" t="s">
        <v>606</v>
      </c>
      <c r="B565" s="13">
        <v>78.0</v>
      </c>
      <c r="C565" s="13">
        <v>0.0</v>
      </c>
      <c r="D565" s="5">
        <f t="shared" si="5"/>
        <v>65764</v>
      </c>
      <c r="E565" s="5">
        <f t="shared" si="1"/>
        <v>200</v>
      </c>
      <c r="F565" s="13">
        <v>0.0</v>
      </c>
      <c r="G565" s="5">
        <f t="shared" si="2"/>
        <v>63880</v>
      </c>
      <c r="H565" s="13">
        <v>1322.0</v>
      </c>
      <c r="I565" s="2">
        <f t="shared" si="3"/>
        <v>512</v>
      </c>
      <c r="J565" s="13">
        <v>0.0</v>
      </c>
      <c r="K565" s="13">
        <v>42.0</v>
      </c>
      <c r="L565" s="13">
        <v>0.0</v>
      </c>
      <c r="M565" s="13">
        <v>5.0</v>
      </c>
      <c r="N565" s="13">
        <f t="shared" si="6"/>
        <v>73</v>
      </c>
      <c r="O565" s="13">
        <v>4.0</v>
      </c>
      <c r="P565" s="13">
        <v>69.0</v>
      </c>
      <c r="Q565" s="13">
        <v>8.0</v>
      </c>
      <c r="R565" s="13">
        <v>534.0</v>
      </c>
      <c r="S565" s="13">
        <v>1322.0</v>
      </c>
      <c r="T565" s="13">
        <v>59937.0</v>
      </c>
      <c r="U565" s="13">
        <v>3921.0</v>
      </c>
      <c r="V565" s="2">
        <v>37.0</v>
      </c>
      <c r="W565" s="5">
        <f t="shared" si="4"/>
        <v>52</v>
      </c>
      <c r="X565" s="13">
        <v>21.0</v>
      </c>
      <c r="Y565" s="10" t="s">
        <v>521</v>
      </c>
      <c r="Z565" s="13">
        <v>8042596.0</v>
      </c>
      <c r="AA565" s="13">
        <v>4359495.0</v>
      </c>
      <c r="AB565" s="13">
        <v>3807652.0</v>
      </c>
      <c r="AC565" s="12">
        <v>0.79</v>
      </c>
      <c r="AD565" s="12">
        <v>0.69</v>
      </c>
      <c r="AE565" s="13">
        <v>130952.0</v>
      </c>
      <c r="AF565" s="13">
        <v>81612.0</v>
      </c>
    </row>
    <row r="566">
      <c r="A566" s="2" t="s">
        <v>607</v>
      </c>
      <c r="B566" s="13">
        <v>72.0</v>
      </c>
      <c r="C566" s="13">
        <v>0.0</v>
      </c>
      <c r="D566" s="5">
        <f t="shared" si="5"/>
        <v>65836</v>
      </c>
      <c r="E566" s="5">
        <f t="shared" si="1"/>
        <v>204</v>
      </c>
      <c r="F566" s="13">
        <v>0.0</v>
      </c>
      <c r="G566" s="5">
        <f t="shared" si="2"/>
        <v>64084</v>
      </c>
      <c r="H566" s="13">
        <v>1205.0</v>
      </c>
      <c r="I566" s="2">
        <f t="shared" si="3"/>
        <v>497</v>
      </c>
      <c r="J566" s="13">
        <v>0.0</v>
      </c>
      <c r="K566" s="13">
        <v>42.0</v>
      </c>
      <c r="L566" s="13">
        <v>0.0</v>
      </c>
      <c r="M566" s="13">
        <v>3.0</v>
      </c>
      <c r="N566" s="13">
        <f t="shared" si="6"/>
        <v>69</v>
      </c>
      <c r="O566" s="13">
        <v>12.0</v>
      </c>
      <c r="P566" s="13">
        <v>57.0</v>
      </c>
      <c r="Q566" s="13">
        <v>10.0</v>
      </c>
      <c r="R566" s="13">
        <v>517.0</v>
      </c>
      <c r="S566" s="13">
        <v>1205.0</v>
      </c>
      <c r="T566" s="13">
        <v>60112.0</v>
      </c>
      <c r="U566" s="13">
        <v>3950.0</v>
      </c>
      <c r="V566" s="2">
        <v>35.0</v>
      </c>
      <c r="W566" s="5">
        <f t="shared" si="4"/>
        <v>49</v>
      </c>
      <c r="X566" s="13">
        <v>20.0</v>
      </c>
      <c r="Y566" s="10" t="s">
        <v>521</v>
      </c>
      <c r="Z566" s="13">
        <v>8103735.0</v>
      </c>
      <c r="AA566" s="13">
        <v>4367061.0</v>
      </c>
      <c r="AB566" s="13">
        <v>3862510.0</v>
      </c>
      <c r="AC566" s="12">
        <v>0.79</v>
      </c>
      <c r="AD566" s="12">
        <v>0.7</v>
      </c>
      <c r="AE566" s="13">
        <v>131497.0</v>
      </c>
      <c r="AF566" s="13">
        <v>81709.0</v>
      </c>
    </row>
    <row r="567">
      <c r="A567" s="2" t="s">
        <v>608</v>
      </c>
      <c r="B567" s="13">
        <v>54.0</v>
      </c>
      <c r="C567" s="13">
        <v>0.0</v>
      </c>
      <c r="D567" s="5">
        <f t="shared" si="5"/>
        <v>65890</v>
      </c>
      <c r="E567" s="5">
        <f t="shared" si="1"/>
        <v>90</v>
      </c>
      <c r="F567" s="13">
        <v>0.0</v>
      </c>
      <c r="G567" s="5">
        <f t="shared" si="2"/>
        <v>64174</v>
      </c>
      <c r="H567" s="13">
        <v>1188.0</v>
      </c>
      <c r="I567" s="2">
        <f t="shared" si="3"/>
        <v>478</v>
      </c>
      <c r="J567" s="13">
        <v>0.0</v>
      </c>
      <c r="K567" s="13">
        <v>42.0</v>
      </c>
      <c r="L567" s="13">
        <v>0.0</v>
      </c>
      <c r="M567" s="13">
        <v>1.0</v>
      </c>
      <c r="N567" s="13">
        <v>53.0</v>
      </c>
      <c r="O567" s="13">
        <v>6.0</v>
      </c>
      <c r="P567" s="13">
        <v>47.0</v>
      </c>
      <c r="Q567" s="13">
        <v>11.0</v>
      </c>
      <c r="R567" s="13">
        <v>497.0</v>
      </c>
      <c r="S567" s="13">
        <v>1188.0</v>
      </c>
      <c r="T567" s="13">
        <v>60179.0</v>
      </c>
      <c r="U567" s="13">
        <v>3973.0</v>
      </c>
      <c r="V567" s="2">
        <v>32.0</v>
      </c>
      <c r="W567" s="5">
        <f t="shared" si="4"/>
        <v>38</v>
      </c>
      <c r="X567" s="13">
        <v>15.0</v>
      </c>
      <c r="Y567" s="13" t="s">
        <v>609</v>
      </c>
      <c r="Z567" s="13">
        <v>8145237.0</v>
      </c>
      <c r="AA567" s="13">
        <v>4373550.0</v>
      </c>
      <c r="AB567" s="13">
        <v>3897650.0</v>
      </c>
      <c r="AC567" s="12">
        <v>0.81</v>
      </c>
      <c r="AD567" s="12">
        <v>0.72</v>
      </c>
      <c r="AG567" s="13">
        <v>131186.0</v>
      </c>
      <c r="AH567" s="13">
        <v>80459.0</v>
      </c>
    </row>
    <row r="568">
      <c r="A568" s="2" t="s">
        <v>610</v>
      </c>
      <c r="B568" s="13">
        <v>63.0</v>
      </c>
      <c r="C568" s="13">
        <v>0.0</v>
      </c>
      <c r="D568" s="5">
        <f t="shared" si="5"/>
        <v>65953</v>
      </c>
      <c r="E568" s="5">
        <f t="shared" si="1"/>
        <v>141</v>
      </c>
      <c r="F568" s="13">
        <v>0.0</v>
      </c>
      <c r="G568" s="5">
        <f t="shared" si="2"/>
        <v>64315</v>
      </c>
      <c r="H568" s="13">
        <v>1109.0</v>
      </c>
      <c r="I568" s="2">
        <f t="shared" si="3"/>
        <v>478</v>
      </c>
      <c r="J568" s="13">
        <v>1.0</v>
      </c>
      <c r="K568" s="13">
        <v>43.0</v>
      </c>
      <c r="L568" s="13">
        <v>0.0</v>
      </c>
      <c r="M568" s="13">
        <v>2.0</v>
      </c>
      <c r="N568" s="13">
        <v>61.0</v>
      </c>
      <c r="O568" s="13">
        <v>8.0</v>
      </c>
      <c r="P568" s="13">
        <v>53.0</v>
      </c>
      <c r="Q568" s="13">
        <v>8.0</v>
      </c>
      <c r="R568" s="13">
        <v>500.0</v>
      </c>
      <c r="S568" s="13">
        <v>1109.0</v>
      </c>
      <c r="T568" s="13">
        <v>60304.0</v>
      </c>
      <c r="U568" s="13">
        <v>3989.0</v>
      </c>
      <c r="V568" s="2">
        <v>35.0</v>
      </c>
      <c r="W568" s="5">
        <f t="shared" si="4"/>
        <v>44</v>
      </c>
      <c r="X568" s="13">
        <v>17.0</v>
      </c>
      <c r="Y568" s="13" t="s">
        <v>609</v>
      </c>
      <c r="Z568" s="13">
        <v>8193151.0</v>
      </c>
      <c r="AA568" s="13">
        <v>4383631.0</v>
      </c>
      <c r="AB568" s="13">
        <v>3936162.0</v>
      </c>
      <c r="AC568" s="12">
        <v>0.81</v>
      </c>
      <c r="AD568" s="12">
        <v>0.72</v>
      </c>
      <c r="AG568" s="13">
        <v>138879.0</v>
      </c>
      <c r="AH568" s="13">
        <v>82406.0</v>
      </c>
    </row>
    <row r="569">
      <c r="A569" s="2" t="s">
        <v>611</v>
      </c>
      <c r="B569" s="13">
        <v>59.0</v>
      </c>
      <c r="C569" s="13">
        <v>0.0</v>
      </c>
      <c r="D569" s="5">
        <f t="shared" si="5"/>
        <v>66012</v>
      </c>
      <c r="E569" s="5">
        <f t="shared" si="1"/>
        <v>87</v>
      </c>
      <c r="F569" s="13">
        <v>0.0</v>
      </c>
      <c r="G569" s="5">
        <f t="shared" si="2"/>
        <v>64402</v>
      </c>
      <c r="H569" s="13">
        <v>1119.0</v>
      </c>
      <c r="I569" s="2">
        <f t="shared" si="3"/>
        <v>440</v>
      </c>
      <c r="J569" s="13">
        <v>0.0</v>
      </c>
      <c r="K569" s="13">
        <v>43.0</v>
      </c>
      <c r="L569" s="13">
        <v>0.0</v>
      </c>
      <c r="M569" s="13">
        <v>0.0</v>
      </c>
      <c r="N569" s="13">
        <f t="shared" ref="N569:N576" si="7">O569+P569</f>
        <v>59</v>
      </c>
      <c r="O569" s="13">
        <v>4.0</v>
      </c>
      <c r="P569" s="13">
        <v>55.0</v>
      </c>
      <c r="Q569" s="13">
        <v>9.0</v>
      </c>
      <c r="R569" s="13">
        <v>461.0</v>
      </c>
      <c r="S569" s="13">
        <v>1119.0</v>
      </c>
      <c r="T569" s="13">
        <v>60365.0</v>
      </c>
      <c r="U569" s="13">
        <v>4015.0</v>
      </c>
      <c r="V569" s="2">
        <v>36.0</v>
      </c>
      <c r="W569" s="5">
        <f t="shared" si="4"/>
        <v>40</v>
      </c>
      <c r="X569" s="13">
        <v>19.0</v>
      </c>
      <c r="Y569" s="13" t="s">
        <v>609</v>
      </c>
      <c r="Z569" s="13">
        <v>8241298.0</v>
      </c>
      <c r="AA569" s="13">
        <v>4393708.0</v>
      </c>
      <c r="AB569" s="13">
        <v>3974953.0</v>
      </c>
      <c r="AC569" s="12">
        <v>0.81</v>
      </c>
      <c r="AD569" s="12">
        <v>0.73</v>
      </c>
      <c r="AG569" s="13">
        <v>141405.0</v>
      </c>
      <c r="AH569" s="13">
        <v>82881.0</v>
      </c>
    </row>
    <row r="570">
      <c r="A570" s="2" t="s">
        <v>612</v>
      </c>
      <c r="B570" s="13">
        <v>49.0</v>
      </c>
      <c r="C570" s="13">
        <v>0.0</v>
      </c>
      <c r="D570" s="5">
        <f t="shared" si="5"/>
        <v>66061</v>
      </c>
      <c r="E570" s="5">
        <f t="shared" si="1"/>
        <v>157</v>
      </c>
      <c r="F570" s="13">
        <v>0.0</v>
      </c>
      <c r="G570" s="5">
        <f t="shared" si="2"/>
        <v>64559</v>
      </c>
      <c r="H570" s="13">
        <v>992.0</v>
      </c>
      <c r="I570" s="2">
        <f t="shared" si="3"/>
        <v>458</v>
      </c>
      <c r="J570" s="13">
        <v>1.0</v>
      </c>
      <c r="K570" s="13">
        <v>44.0</v>
      </c>
      <c r="L570" s="13">
        <v>0.0</v>
      </c>
      <c r="M570" s="13">
        <v>4.0</v>
      </c>
      <c r="N570" s="13">
        <f t="shared" si="7"/>
        <v>45</v>
      </c>
      <c r="O570" s="13">
        <v>2.0</v>
      </c>
      <c r="P570" s="13">
        <v>43.0</v>
      </c>
      <c r="Q570" s="13">
        <v>10.0</v>
      </c>
      <c r="R570" s="13">
        <v>478.0</v>
      </c>
      <c r="S570" s="13">
        <v>992.0</v>
      </c>
      <c r="T570" s="13">
        <v>60505.0</v>
      </c>
      <c r="U570" s="13">
        <v>4032.0</v>
      </c>
      <c r="V570" s="2">
        <v>30.0</v>
      </c>
      <c r="W570" s="5">
        <f t="shared" si="4"/>
        <v>32</v>
      </c>
      <c r="X570" s="13">
        <v>13.0</v>
      </c>
      <c r="Y570" s="13" t="s">
        <v>609</v>
      </c>
      <c r="Z570" s="13">
        <v>8286283.0</v>
      </c>
      <c r="AA570" s="13">
        <v>4402608.0</v>
      </c>
      <c r="AB570" s="13">
        <v>4011715.0</v>
      </c>
      <c r="AC570" s="12">
        <v>0.81</v>
      </c>
      <c r="AD570" s="12">
        <v>0.74</v>
      </c>
      <c r="AG570" s="13">
        <v>142966.0</v>
      </c>
      <c r="AH570" s="13">
        <v>82951.0</v>
      </c>
    </row>
    <row r="571">
      <c r="A571" s="2" t="s">
        <v>613</v>
      </c>
      <c r="B571" s="13">
        <v>58.0</v>
      </c>
      <c r="C571" s="13">
        <v>0.0</v>
      </c>
      <c r="D571" s="5">
        <f t="shared" si="5"/>
        <v>66119</v>
      </c>
      <c r="E571" s="5">
        <f t="shared" si="1"/>
        <v>132</v>
      </c>
      <c r="F571" s="13">
        <v>0.0</v>
      </c>
      <c r="G571" s="5">
        <f t="shared" si="2"/>
        <v>64691</v>
      </c>
      <c r="H571" s="13">
        <v>955.0</v>
      </c>
      <c r="I571" s="2">
        <f t="shared" si="3"/>
        <v>421</v>
      </c>
      <c r="J571" s="13">
        <v>0.0</v>
      </c>
      <c r="K571" s="13">
        <v>44.0</v>
      </c>
      <c r="L571" s="13">
        <v>0.0</v>
      </c>
      <c r="M571" s="13">
        <v>1.0</v>
      </c>
      <c r="N571" s="13">
        <f t="shared" si="7"/>
        <v>57</v>
      </c>
      <c r="O571" s="13">
        <v>4.0</v>
      </c>
      <c r="P571" s="13">
        <v>53.0</v>
      </c>
      <c r="Q571" s="13">
        <v>9.0</v>
      </c>
      <c r="R571" s="13">
        <v>442.0</v>
      </c>
      <c r="S571" s="13">
        <v>955.0</v>
      </c>
      <c r="T571" s="13">
        <v>60603.0</v>
      </c>
      <c r="U571" s="13">
        <v>4066.0</v>
      </c>
      <c r="V571" s="2">
        <v>26.0</v>
      </c>
      <c r="W571" s="5">
        <f t="shared" si="4"/>
        <v>40</v>
      </c>
      <c r="X571" s="13">
        <v>17.0</v>
      </c>
      <c r="Y571" s="13" t="s">
        <v>609</v>
      </c>
      <c r="Z571" s="13">
        <v>8343303.0</v>
      </c>
      <c r="AA571" s="13">
        <v>4413484.0</v>
      </c>
      <c r="AB571" s="13">
        <v>4058584.0</v>
      </c>
      <c r="AC571" s="12">
        <v>0.81</v>
      </c>
      <c r="AD571" s="12">
        <v>0.75</v>
      </c>
      <c r="AG571" s="13">
        <v>145688.0</v>
      </c>
      <c r="AH571" s="13">
        <v>83327.0</v>
      </c>
    </row>
    <row r="572">
      <c r="A572" s="2" t="s">
        <v>614</v>
      </c>
      <c r="B572" s="13">
        <v>53.0</v>
      </c>
      <c r="C572" s="13">
        <v>0.0</v>
      </c>
      <c r="D572" s="5">
        <f t="shared" si="5"/>
        <v>66172</v>
      </c>
      <c r="E572" s="5">
        <f t="shared" si="1"/>
        <v>123</v>
      </c>
      <c r="F572" s="13">
        <v>0.0</v>
      </c>
      <c r="G572" s="5">
        <f t="shared" si="2"/>
        <v>64814</v>
      </c>
      <c r="H572" s="13">
        <v>893.0</v>
      </c>
      <c r="I572" s="2">
        <f t="shared" si="3"/>
        <v>413</v>
      </c>
      <c r="J572" s="13">
        <v>0.0</v>
      </c>
      <c r="K572" s="13">
        <v>44.0</v>
      </c>
      <c r="L572" s="13">
        <v>0.0</v>
      </c>
      <c r="M572" s="13">
        <v>3.0</v>
      </c>
      <c r="N572" s="13">
        <f t="shared" si="7"/>
        <v>50</v>
      </c>
      <c r="O572" s="13">
        <v>4.0</v>
      </c>
      <c r="P572" s="13">
        <v>46.0</v>
      </c>
      <c r="Q572" s="13">
        <v>8.0</v>
      </c>
      <c r="R572" s="13">
        <v>435.0</v>
      </c>
      <c r="S572" s="13">
        <v>893.0</v>
      </c>
      <c r="T572" s="13">
        <v>60700.0</v>
      </c>
      <c r="U572" s="13">
        <v>4092.0</v>
      </c>
      <c r="V572" s="2">
        <v>32.0</v>
      </c>
      <c r="W572" s="5">
        <f t="shared" si="4"/>
        <v>36</v>
      </c>
      <c r="X572" s="13">
        <v>14.0</v>
      </c>
      <c r="Y572" s="13" t="s">
        <v>609</v>
      </c>
      <c r="Z572" s="13">
        <v>8399585.0</v>
      </c>
      <c r="AA572" s="13">
        <v>4424312.0</v>
      </c>
      <c r="AB572" s="13">
        <v>4104828.0</v>
      </c>
      <c r="AC572" s="12">
        <v>0.81</v>
      </c>
      <c r="AD572" s="12">
        <v>0.75</v>
      </c>
      <c r="AG572" s="13">
        <v>147528.0</v>
      </c>
      <c r="AH572" s="13">
        <v>83536.0</v>
      </c>
    </row>
    <row r="573">
      <c r="A573" s="2" t="s">
        <v>615</v>
      </c>
      <c r="B573" s="13">
        <v>53.0</v>
      </c>
      <c r="C573" s="13">
        <v>0.0</v>
      </c>
      <c r="D573" s="5">
        <f t="shared" si="5"/>
        <v>66225</v>
      </c>
      <c r="E573" s="5">
        <f t="shared" si="1"/>
        <v>110</v>
      </c>
      <c r="F573" s="13">
        <v>0.0</v>
      </c>
      <c r="G573" s="5">
        <f t="shared" si="2"/>
        <v>64924</v>
      </c>
      <c r="H573" s="13">
        <v>853.0</v>
      </c>
      <c r="I573" s="2">
        <f t="shared" si="3"/>
        <v>396</v>
      </c>
      <c r="J573" s="13">
        <v>0.0</v>
      </c>
      <c r="K573" s="13">
        <v>44.0</v>
      </c>
      <c r="L573" s="13">
        <v>0.0</v>
      </c>
      <c r="M573" s="13">
        <v>5.0</v>
      </c>
      <c r="N573" s="13">
        <f t="shared" si="7"/>
        <v>48</v>
      </c>
      <c r="O573" s="13">
        <v>14.0</v>
      </c>
      <c r="P573" s="13">
        <v>34.0</v>
      </c>
      <c r="Q573" s="13">
        <v>7.0</v>
      </c>
      <c r="R573" s="13">
        <v>419.0</v>
      </c>
      <c r="S573" s="13">
        <v>853.0</v>
      </c>
      <c r="T573" s="13">
        <v>60789.0</v>
      </c>
      <c r="U573" s="13">
        <v>4113.0</v>
      </c>
      <c r="V573" s="2">
        <v>33.0</v>
      </c>
      <c r="W573" s="5">
        <f t="shared" si="4"/>
        <v>39</v>
      </c>
      <c r="X573" s="13">
        <v>9.0</v>
      </c>
      <c r="Y573" s="13" t="s">
        <v>609</v>
      </c>
      <c r="Z573" s="13">
        <v>8438233.0</v>
      </c>
      <c r="AA573" s="13">
        <v>4432081.0</v>
      </c>
      <c r="AB573" s="13">
        <v>4136498.0</v>
      </c>
      <c r="AC573" s="12">
        <v>0.82</v>
      </c>
      <c r="AD573" s="12">
        <v>0.76</v>
      </c>
      <c r="AG573" s="13">
        <v>149107.0</v>
      </c>
      <c r="AH573" s="13">
        <v>83796.0</v>
      </c>
    </row>
    <row r="574">
      <c r="A574" s="2" t="s">
        <v>616</v>
      </c>
      <c r="B574" s="13">
        <v>56.0</v>
      </c>
      <c r="C574" s="13">
        <v>0.0</v>
      </c>
      <c r="D574" s="5">
        <f t="shared" si="5"/>
        <v>66281</v>
      </c>
      <c r="E574" s="5">
        <f t="shared" si="1"/>
        <v>160</v>
      </c>
      <c r="F574" s="13">
        <v>0.0</v>
      </c>
      <c r="G574" s="5">
        <f t="shared" si="2"/>
        <v>65084</v>
      </c>
      <c r="H574" s="13">
        <v>770.0</v>
      </c>
      <c r="I574" s="2">
        <f t="shared" si="3"/>
        <v>374</v>
      </c>
      <c r="J574" s="13">
        <v>1.0</v>
      </c>
      <c r="K574" s="13">
        <v>45.0</v>
      </c>
      <c r="L574" s="13">
        <v>0.0</v>
      </c>
      <c r="M574" s="13">
        <v>4.0</v>
      </c>
      <c r="N574" s="13">
        <f t="shared" si="7"/>
        <v>52</v>
      </c>
      <c r="O574" s="13">
        <v>14.0</v>
      </c>
      <c r="P574" s="13">
        <v>38.0</v>
      </c>
      <c r="Q574" s="13">
        <v>6.0</v>
      </c>
      <c r="R574" s="13">
        <v>398.0</v>
      </c>
      <c r="S574" s="13">
        <v>770.0</v>
      </c>
      <c r="T574" s="13">
        <v>60924.0</v>
      </c>
      <c r="U574" s="13">
        <v>4138.0</v>
      </c>
      <c r="V574" s="2">
        <v>30.0</v>
      </c>
      <c r="W574" s="5">
        <f t="shared" si="4"/>
        <v>38</v>
      </c>
      <c r="X574" s="13">
        <v>14.0</v>
      </c>
      <c r="Y574" s="13" t="s">
        <v>609</v>
      </c>
      <c r="Z574" s="13">
        <v>8464972.0</v>
      </c>
      <c r="AA574" s="13">
        <v>4440268.0</v>
      </c>
      <c r="AB574" s="13">
        <v>4155680.0</v>
      </c>
      <c r="AC574" s="12">
        <v>0.82</v>
      </c>
      <c r="AD574" s="12">
        <v>0.76</v>
      </c>
      <c r="AG574" s="13">
        <v>151089.0</v>
      </c>
      <c r="AH574" s="13">
        <v>83968.0</v>
      </c>
    </row>
    <row r="575">
      <c r="A575" s="2" t="s">
        <v>617</v>
      </c>
      <c r="B575" s="13">
        <v>53.0</v>
      </c>
      <c r="C575" s="13">
        <v>0.0</v>
      </c>
      <c r="D575" s="5">
        <f t="shared" si="5"/>
        <v>66334</v>
      </c>
      <c r="E575" s="5">
        <f t="shared" si="1"/>
        <v>90</v>
      </c>
      <c r="F575" s="13">
        <v>0.0</v>
      </c>
      <c r="G575" s="5">
        <f t="shared" si="2"/>
        <v>65174</v>
      </c>
      <c r="H575" s="13">
        <v>734.0</v>
      </c>
      <c r="I575" s="2">
        <f t="shared" si="3"/>
        <v>372</v>
      </c>
      <c r="J575" s="13">
        <v>1.0</v>
      </c>
      <c r="K575" s="13">
        <v>46.0</v>
      </c>
      <c r="L575" s="13">
        <v>0.0</v>
      </c>
      <c r="M575" s="13">
        <v>4.0</v>
      </c>
      <c r="N575" s="13">
        <f t="shared" si="7"/>
        <v>49</v>
      </c>
      <c r="O575" s="13">
        <v>2.0</v>
      </c>
      <c r="P575" s="13">
        <v>47.0</v>
      </c>
      <c r="Q575" s="13">
        <v>6.0</v>
      </c>
      <c r="R575" s="13">
        <v>396.0</v>
      </c>
      <c r="S575" s="13">
        <v>734.0</v>
      </c>
      <c r="T575" s="13">
        <v>60997.0</v>
      </c>
      <c r="U575" s="13">
        <v>4155.0</v>
      </c>
      <c r="V575" s="2">
        <v>26.0</v>
      </c>
      <c r="W575" s="5">
        <f t="shared" si="4"/>
        <v>30</v>
      </c>
      <c r="X575" s="13">
        <v>19.0</v>
      </c>
      <c r="Y575" s="13" t="s">
        <v>609</v>
      </c>
      <c r="Z575" s="13">
        <v>8486232.0</v>
      </c>
      <c r="AA575" s="13">
        <v>4447250.0</v>
      </c>
      <c r="AB575" s="13">
        <v>4170573.0</v>
      </c>
      <c r="AC575" s="12">
        <v>0.82</v>
      </c>
      <c r="AD575" s="12">
        <v>0.77</v>
      </c>
      <c r="AG575" s="13">
        <v>153020.0</v>
      </c>
      <c r="AH575" s="13">
        <v>84172.0</v>
      </c>
    </row>
    <row r="576">
      <c r="A576" s="2" t="s">
        <v>618</v>
      </c>
      <c r="B576" s="13">
        <v>32.0</v>
      </c>
      <c r="C576" s="13">
        <v>0.0</v>
      </c>
      <c r="D576" s="5">
        <f t="shared" si="5"/>
        <v>66366</v>
      </c>
      <c r="E576" s="5">
        <f t="shared" si="1"/>
        <v>90</v>
      </c>
      <c r="F576" s="13">
        <v>0.0</v>
      </c>
      <c r="G576" s="5">
        <f t="shared" si="2"/>
        <v>65264</v>
      </c>
      <c r="H576" s="13">
        <v>687.0</v>
      </c>
      <c r="I576" s="2">
        <f t="shared" si="3"/>
        <v>361</v>
      </c>
      <c r="J576" s="13">
        <v>0.0</v>
      </c>
      <c r="K576" s="13">
        <v>46.0</v>
      </c>
      <c r="L576" s="13">
        <v>0.0</v>
      </c>
      <c r="M576" s="13">
        <v>3.0</v>
      </c>
      <c r="N576" s="13">
        <f t="shared" si="7"/>
        <v>29</v>
      </c>
      <c r="O576" s="13">
        <v>0.0</v>
      </c>
      <c r="P576" s="13">
        <v>29.0</v>
      </c>
      <c r="Q576" s="13">
        <v>8.0</v>
      </c>
      <c r="R576" s="13">
        <v>383.0</v>
      </c>
      <c r="S576" s="13">
        <v>687.0</v>
      </c>
      <c r="T576" s="13">
        <v>61058.0</v>
      </c>
      <c r="U576" s="13">
        <v>4184.0</v>
      </c>
      <c r="V576" s="2">
        <v>29.0</v>
      </c>
      <c r="W576" s="5">
        <f t="shared" si="4"/>
        <v>16</v>
      </c>
      <c r="X576" s="13">
        <v>13.0</v>
      </c>
      <c r="Y576" s="13" t="s">
        <v>609</v>
      </c>
      <c r="Z576" s="13">
        <v>8507687.0</v>
      </c>
      <c r="AA576" s="13">
        <v>4453578.0</v>
      </c>
      <c r="AB576" s="13">
        <v>4186252.0</v>
      </c>
      <c r="AC576" s="12">
        <v>0.82</v>
      </c>
      <c r="AD576" s="12">
        <v>0.77</v>
      </c>
      <c r="AG576" s="13">
        <v>153913.0</v>
      </c>
      <c r="AH576" s="13">
        <v>84219.0</v>
      </c>
    </row>
    <row r="577">
      <c r="A577" s="2" t="s">
        <v>619</v>
      </c>
      <c r="B577" s="13">
        <v>40.0</v>
      </c>
      <c r="C577" s="13">
        <v>0.0</v>
      </c>
      <c r="D577" s="5">
        <f t="shared" si="5"/>
        <v>66406</v>
      </c>
      <c r="E577" s="5">
        <f t="shared" si="1"/>
        <v>160</v>
      </c>
      <c r="F577" s="13">
        <v>0.0</v>
      </c>
      <c r="G577" s="5">
        <f t="shared" si="2"/>
        <v>65424</v>
      </c>
      <c r="H577" s="14">
        <f t="shared" ref="H577:H746" si="8">S577</f>
        <v>577</v>
      </c>
      <c r="I577" s="2">
        <f t="shared" si="3"/>
        <v>350</v>
      </c>
      <c r="J577" s="13">
        <v>1.0</v>
      </c>
      <c r="K577" s="13">
        <v>47.0</v>
      </c>
      <c r="L577" s="13">
        <v>0.0</v>
      </c>
      <c r="M577" s="13">
        <v>4.0</v>
      </c>
      <c r="N577" s="13">
        <f t="shared" ref="N577:N586" si="9">B577-M577</f>
        <v>36</v>
      </c>
      <c r="O577" s="13">
        <v>2.0</v>
      </c>
      <c r="P577" s="13">
        <v>34.0</v>
      </c>
      <c r="Q577" s="13">
        <v>7.0</v>
      </c>
      <c r="R577" s="13">
        <v>373.0</v>
      </c>
      <c r="S577" s="13">
        <v>577.0</v>
      </c>
      <c r="T577" s="13">
        <v>61198.0</v>
      </c>
      <c r="U577" s="13">
        <v>4204.0</v>
      </c>
      <c r="V577" s="2">
        <v>27.0</v>
      </c>
      <c r="W577" s="5">
        <f t="shared" si="4"/>
        <v>22</v>
      </c>
      <c r="X577" s="13">
        <v>14.0</v>
      </c>
      <c r="Y577" s="13" t="s">
        <v>609</v>
      </c>
      <c r="Z577" s="13">
        <v>8526565.0</v>
      </c>
      <c r="AA577" s="13">
        <v>4459200.0</v>
      </c>
      <c r="AB577" s="13">
        <v>4200032.0</v>
      </c>
      <c r="AC577" s="12">
        <v>0.82</v>
      </c>
      <c r="AD577" s="12">
        <v>0.77</v>
      </c>
      <c r="AG577" s="13">
        <v>154936.0</v>
      </c>
      <c r="AH577" s="13">
        <v>84281.0</v>
      </c>
    </row>
    <row r="578">
      <c r="A578" s="2" t="s">
        <v>620</v>
      </c>
      <c r="B578" s="13">
        <v>37.0</v>
      </c>
      <c r="C578" s="13">
        <v>0.0</v>
      </c>
      <c r="D578" s="5">
        <f t="shared" si="5"/>
        <v>66443</v>
      </c>
      <c r="E578" s="5">
        <f t="shared" si="1"/>
        <v>126</v>
      </c>
      <c r="F578" s="13">
        <v>0.0</v>
      </c>
      <c r="G578" s="5">
        <f t="shared" si="2"/>
        <v>65550</v>
      </c>
      <c r="H578" s="14">
        <f t="shared" si="8"/>
        <v>504</v>
      </c>
      <c r="I578" s="2">
        <f t="shared" si="3"/>
        <v>334</v>
      </c>
      <c r="J578" s="13">
        <v>0.0</v>
      </c>
      <c r="K578" s="13">
        <v>47.0</v>
      </c>
      <c r="L578" s="13">
        <v>0.0</v>
      </c>
      <c r="M578" s="13">
        <v>5.0</v>
      </c>
      <c r="N578" s="13">
        <f t="shared" si="9"/>
        <v>32</v>
      </c>
      <c r="O578" s="13">
        <v>0.0</v>
      </c>
      <c r="P578" s="13">
        <v>32.0</v>
      </c>
      <c r="Q578" s="13">
        <v>7.0</v>
      </c>
      <c r="R578" s="13">
        <v>357.0</v>
      </c>
      <c r="S578" s="13">
        <v>504.0</v>
      </c>
      <c r="T578" s="13">
        <v>61293.0</v>
      </c>
      <c r="U578" s="13">
        <v>4235.0</v>
      </c>
      <c r="V578" s="2">
        <v>22.0</v>
      </c>
      <c r="W578" s="5">
        <f t="shared" si="4"/>
        <v>16</v>
      </c>
      <c r="X578" s="13">
        <v>16.0</v>
      </c>
      <c r="Y578" s="13" t="s">
        <v>609</v>
      </c>
      <c r="Z578" s="13">
        <v>8553434.0</v>
      </c>
      <c r="AA578" s="13">
        <v>4467533.0</v>
      </c>
      <c r="AB578" s="13">
        <v>4218703.0</v>
      </c>
      <c r="AC578" s="12">
        <v>0.82</v>
      </c>
      <c r="AD578" s="12">
        <v>0.78</v>
      </c>
      <c r="AG578" s="13">
        <v>156114.0</v>
      </c>
      <c r="AH578" s="13">
        <v>84345.0</v>
      </c>
    </row>
    <row r="579">
      <c r="A579" s="2" t="s">
        <v>621</v>
      </c>
      <c r="B579" s="13">
        <v>35.0</v>
      </c>
      <c r="C579" s="13">
        <v>0.0</v>
      </c>
      <c r="D579" s="5">
        <f t="shared" si="5"/>
        <v>66478</v>
      </c>
      <c r="E579" s="5">
        <f t="shared" si="1"/>
        <v>73</v>
      </c>
      <c r="F579" s="13">
        <v>0.0</v>
      </c>
      <c r="G579" s="5">
        <f t="shared" si="2"/>
        <v>65623</v>
      </c>
      <c r="H579" s="14">
        <f t="shared" si="8"/>
        <v>482</v>
      </c>
      <c r="I579" s="2">
        <f t="shared" si="3"/>
        <v>316</v>
      </c>
      <c r="J579" s="13">
        <v>2.0</v>
      </c>
      <c r="K579" s="13">
        <v>49.0</v>
      </c>
      <c r="L579" s="13">
        <v>0.0</v>
      </c>
      <c r="M579" s="13">
        <v>6.0</v>
      </c>
      <c r="N579" s="13">
        <f t="shared" si="9"/>
        <v>29</v>
      </c>
      <c r="O579" s="13">
        <v>3.0</v>
      </c>
      <c r="P579" s="13">
        <v>26.0</v>
      </c>
      <c r="Q579" s="13">
        <v>7.0</v>
      </c>
      <c r="R579" s="13">
        <v>339.0</v>
      </c>
      <c r="S579" s="13">
        <v>482.0</v>
      </c>
      <c r="T579" s="13">
        <v>61348.0</v>
      </c>
      <c r="U579" s="13">
        <v>4253.0</v>
      </c>
      <c r="V579" s="2">
        <v>22.0</v>
      </c>
      <c r="W579" s="5">
        <f t="shared" si="4"/>
        <v>12</v>
      </c>
      <c r="X579" s="13">
        <v>17.0</v>
      </c>
      <c r="Y579" s="13" t="s">
        <v>609</v>
      </c>
      <c r="Z579" s="13">
        <v>8575608.0</v>
      </c>
      <c r="AA579" s="13">
        <v>4475214.0</v>
      </c>
      <c r="AB579" s="13">
        <v>4232803.0</v>
      </c>
      <c r="AC579" s="12">
        <v>0.82</v>
      </c>
      <c r="AD579" s="12">
        <v>0.78</v>
      </c>
      <c r="AG579" s="13">
        <v>159204.0</v>
      </c>
      <c r="AH579" s="13">
        <v>84530.0</v>
      </c>
    </row>
    <row r="580">
      <c r="A580" s="2" t="s">
        <v>622</v>
      </c>
      <c r="B580" s="13">
        <v>98.0</v>
      </c>
      <c r="C580" s="13">
        <v>0.0</v>
      </c>
      <c r="D580" s="5">
        <f t="shared" si="5"/>
        <v>66576</v>
      </c>
      <c r="E580" s="5">
        <f t="shared" si="1"/>
        <v>99</v>
      </c>
      <c r="F580" s="13">
        <v>0.0</v>
      </c>
      <c r="G580" s="5">
        <f t="shared" si="2"/>
        <v>65722</v>
      </c>
      <c r="H580" s="14">
        <f t="shared" si="8"/>
        <v>490</v>
      </c>
      <c r="I580" s="2">
        <f t="shared" si="3"/>
        <v>306</v>
      </c>
      <c r="J580" s="13">
        <v>1.0</v>
      </c>
      <c r="K580" s="13">
        <v>50.0</v>
      </c>
      <c r="L580" s="13">
        <v>0.0</v>
      </c>
      <c r="M580" s="13">
        <v>4.0</v>
      </c>
      <c r="N580" s="13">
        <f t="shared" si="9"/>
        <v>94</v>
      </c>
      <c r="O580" s="13">
        <v>60.0</v>
      </c>
      <c r="P580" s="13">
        <v>34.0</v>
      </c>
      <c r="Q580" s="13">
        <v>7.0</v>
      </c>
      <c r="R580" s="13">
        <v>329.0</v>
      </c>
      <c r="S580" s="13">
        <v>490.0</v>
      </c>
      <c r="T580" s="13">
        <v>61417.0</v>
      </c>
      <c r="U580" s="13">
        <v>4283.0</v>
      </c>
      <c r="V580" s="2">
        <v>21.0</v>
      </c>
      <c r="W580" s="5">
        <f t="shared" si="4"/>
        <v>75</v>
      </c>
      <c r="X580" s="13">
        <v>19.0</v>
      </c>
      <c r="Y580" s="13" t="s">
        <v>609</v>
      </c>
      <c r="Z580" s="13">
        <v>8588011.0</v>
      </c>
      <c r="AA580" s="13">
        <v>4477965.0</v>
      </c>
      <c r="AB580" s="13">
        <v>4238764.0</v>
      </c>
      <c r="AC580" s="12">
        <v>0.82</v>
      </c>
      <c r="AD580" s="12">
        <v>0.78</v>
      </c>
      <c r="AG580" s="13">
        <v>159438.0</v>
      </c>
      <c r="AH580" s="13">
        <v>84982.0</v>
      </c>
    </row>
    <row r="581">
      <c r="A581" s="2" t="s">
        <v>623</v>
      </c>
      <c r="B581" s="13">
        <v>116.0</v>
      </c>
      <c r="C581" s="13">
        <v>0.0</v>
      </c>
      <c r="D581" s="5">
        <f t="shared" si="5"/>
        <v>66692</v>
      </c>
      <c r="E581" s="5">
        <f t="shared" si="1"/>
        <v>72</v>
      </c>
      <c r="F581" s="13">
        <v>0.0</v>
      </c>
      <c r="G581" s="5">
        <f t="shared" si="2"/>
        <v>65794</v>
      </c>
      <c r="H581" s="14">
        <f t="shared" si="8"/>
        <v>531</v>
      </c>
      <c r="I581" s="2">
        <f t="shared" si="3"/>
        <v>309</v>
      </c>
      <c r="J581" s="13">
        <v>0.0</v>
      </c>
      <c r="K581" s="13">
        <v>50.0</v>
      </c>
      <c r="L581" s="13">
        <v>0.0</v>
      </c>
      <c r="M581" s="13">
        <v>5.0</v>
      </c>
      <c r="N581" s="13">
        <f t="shared" si="9"/>
        <v>111</v>
      </c>
      <c r="O581" s="13">
        <v>23.0</v>
      </c>
      <c r="P581" s="13">
        <v>88.0</v>
      </c>
      <c r="Q581" s="13">
        <v>7.0</v>
      </c>
      <c r="R581" s="13">
        <v>332.0</v>
      </c>
      <c r="S581" s="13">
        <v>531.0</v>
      </c>
      <c r="T581" s="13">
        <v>61475.0</v>
      </c>
      <c r="U581" s="13">
        <v>4297.0</v>
      </c>
      <c r="V581" s="2">
        <v>20.0</v>
      </c>
      <c r="W581" s="5">
        <f t="shared" si="4"/>
        <v>78</v>
      </c>
      <c r="X581" s="13">
        <v>33.0</v>
      </c>
      <c r="Y581" s="13" t="s">
        <v>609</v>
      </c>
      <c r="Z581" s="13">
        <v>8605217.0</v>
      </c>
      <c r="AA581" s="13">
        <v>4482282.0</v>
      </c>
      <c r="AB581" s="13">
        <v>4251555.0</v>
      </c>
      <c r="AC581" s="12">
        <v>0.82</v>
      </c>
      <c r="AD581" s="12">
        <v>0.78</v>
      </c>
      <c r="AG581" s="13">
        <v>160649.0</v>
      </c>
      <c r="AH581" s="13">
        <v>85114.0</v>
      </c>
    </row>
    <row r="582">
      <c r="A582" s="2" t="s">
        <v>624</v>
      </c>
      <c r="B582" s="13">
        <v>120.0</v>
      </c>
      <c r="C582" s="13">
        <v>0.0</v>
      </c>
      <c r="D582" s="5">
        <f t="shared" si="5"/>
        <v>66812</v>
      </c>
      <c r="E582" s="5">
        <f t="shared" si="1"/>
        <v>53</v>
      </c>
      <c r="F582" s="13">
        <v>0.0</v>
      </c>
      <c r="G582" s="5">
        <f t="shared" si="2"/>
        <v>65847</v>
      </c>
      <c r="H582" s="14">
        <f t="shared" si="8"/>
        <v>585</v>
      </c>
      <c r="I582" s="2">
        <f t="shared" si="3"/>
        <v>320</v>
      </c>
      <c r="J582" s="13">
        <v>2.0</v>
      </c>
      <c r="K582" s="13">
        <v>52.0</v>
      </c>
      <c r="L582" s="13">
        <v>0.0</v>
      </c>
      <c r="M582" s="13">
        <v>2.0</v>
      </c>
      <c r="N582" s="13">
        <f t="shared" si="9"/>
        <v>118</v>
      </c>
      <c r="O582" s="13">
        <v>26.0</v>
      </c>
      <c r="P582" s="13">
        <v>92.0</v>
      </c>
      <c r="Q582" s="13">
        <v>7.0</v>
      </c>
      <c r="R582" s="13">
        <v>343.0</v>
      </c>
      <c r="S582" s="13">
        <v>585.0</v>
      </c>
      <c r="T582" s="13">
        <v>61509.0</v>
      </c>
      <c r="U582" s="13">
        <v>4316.0</v>
      </c>
      <c r="V582" s="2">
        <v>19.0</v>
      </c>
      <c r="W582" s="5">
        <f t="shared" si="4"/>
        <v>89</v>
      </c>
      <c r="X582" s="13">
        <v>29.0</v>
      </c>
      <c r="Y582" s="13" t="s">
        <v>609</v>
      </c>
      <c r="Z582" s="13">
        <v>8619767.0</v>
      </c>
      <c r="AA582" s="13">
        <v>4486367.0</v>
      </c>
      <c r="AB582" s="13">
        <v>4261137.0</v>
      </c>
      <c r="AC582" s="12">
        <v>0.82</v>
      </c>
      <c r="AD582" s="12">
        <v>0.78</v>
      </c>
      <c r="AG582" s="13">
        <v>161563.0</v>
      </c>
      <c r="AH582" s="13">
        <v>85242.0</v>
      </c>
    </row>
    <row r="583">
      <c r="A583" s="2" t="s">
        <v>625</v>
      </c>
      <c r="B583" s="13">
        <v>116.0</v>
      </c>
      <c r="C583" s="13">
        <v>0.0</v>
      </c>
      <c r="D583" s="5">
        <f t="shared" si="5"/>
        <v>66928</v>
      </c>
      <c r="E583" s="5">
        <f t="shared" si="1"/>
        <v>84</v>
      </c>
      <c r="F583" s="13">
        <v>0.0</v>
      </c>
      <c r="G583" s="5">
        <f t="shared" si="2"/>
        <v>65931</v>
      </c>
      <c r="H583" s="14">
        <f t="shared" si="8"/>
        <v>624</v>
      </c>
      <c r="I583" s="2">
        <f t="shared" si="3"/>
        <v>313</v>
      </c>
      <c r="J583" s="13">
        <v>0.0</v>
      </c>
      <c r="K583" s="13">
        <v>52.0</v>
      </c>
      <c r="L583" s="13">
        <v>0.0</v>
      </c>
      <c r="M583" s="13">
        <v>4.0</v>
      </c>
      <c r="N583" s="13">
        <f t="shared" si="9"/>
        <v>112</v>
      </c>
      <c r="O583" s="13">
        <v>13.0</v>
      </c>
      <c r="P583" s="13">
        <v>99.0</v>
      </c>
      <c r="Q583" s="13">
        <v>7.0</v>
      </c>
      <c r="R583" s="13">
        <v>336.0</v>
      </c>
      <c r="S583" s="13">
        <v>624.0</v>
      </c>
      <c r="T583" s="13">
        <v>61562.0</v>
      </c>
      <c r="U583" s="13">
        <v>4347.0</v>
      </c>
      <c r="V583" s="2">
        <v>17.0</v>
      </c>
      <c r="W583" s="5">
        <f t="shared" si="4"/>
        <v>88</v>
      </c>
      <c r="X583" s="13">
        <v>24.0</v>
      </c>
      <c r="Y583" s="13" t="s">
        <v>609</v>
      </c>
      <c r="Z583" s="13">
        <v>8633769.0</v>
      </c>
      <c r="AA583" s="13">
        <v>4490780.0</v>
      </c>
      <c r="AB583" s="13">
        <v>4270547.0</v>
      </c>
      <c r="AC583" s="12">
        <v>0.83</v>
      </c>
      <c r="AD583" s="12">
        <v>0.79</v>
      </c>
      <c r="AG583" s="13">
        <v>162307.0</v>
      </c>
      <c r="AH583" s="13">
        <v>85325.0</v>
      </c>
    </row>
    <row r="584">
      <c r="A584" s="2" t="s">
        <v>626</v>
      </c>
      <c r="B584" s="13">
        <v>122.0</v>
      </c>
      <c r="C584" s="13">
        <v>0.0</v>
      </c>
      <c r="D584" s="5">
        <f t="shared" si="5"/>
        <v>67050</v>
      </c>
      <c r="E584" s="5">
        <f t="shared" si="1"/>
        <v>59</v>
      </c>
      <c r="F584" s="13">
        <v>0.0</v>
      </c>
      <c r="G584" s="5">
        <f t="shared" si="2"/>
        <v>65990</v>
      </c>
      <c r="H584" s="14">
        <f t="shared" si="8"/>
        <v>658</v>
      </c>
      <c r="I584" s="2">
        <f t="shared" si="3"/>
        <v>339</v>
      </c>
      <c r="J584" s="13">
        <v>3.0</v>
      </c>
      <c r="K584" s="13">
        <v>55.0</v>
      </c>
      <c r="L584" s="13">
        <v>0.0</v>
      </c>
      <c r="M584" s="13">
        <v>2.0</v>
      </c>
      <c r="N584" s="13">
        <f t="shared" si="9"/>
        <v>120</v>
      </c>
      <c r="O584" s="13">
        <v>7.0</v>
      </c>
      <c r="P584" s="13">
        <v>113.0</v>
      </c>
      <c r="Q584" s="13">
        <v>6.0</v>
      </c>
      <c r="R584" s="13">
        <v>363.0</v>
      </c>
      <c r="S584" s="13">
        <v>658.0</v>
      </c>
      <c r="T584" s="13">
        <v>61611.0</v>
      </c>
      <c r="U584" s="13">
        <v>4357.0</v>
      </c>
      <c r="V584" s="13">
        <v>13.0</v>
      </c>
      <c r="W584" s="5">
        <f t="shared" si="4"/>
        <v>94</v>
      </c>
      <c r="X584" s="13">
        <v>26.0</v>
      </c>
      <c r="Y584" s="13" t="s">
        <v>609</v>
      </c>
      <c r="Z584" s="13">
        <v>8647565.0</v>
      </c>
      <c r="AA584" s="13">
        <v>4494681.0</v>
      </c>
      <c r="AB584" s="13">
        <v>4278869.0</v>
      </c>
      <c r="AC584" s="12">
        <v>0.83</v>
      </c>
      <c r="AD584" s="12">
        <v>0.79</v>
      </c>
      <c r="AG584" s="13">
        <v>163009.0</v>
      </c>
      <c r="AH584" s="13">
        <v>85390.0</v>
      </c>
    </row>
    <row r="585">
      <c r="A585" s="2" t="s">
        <v>627</v>
      </c>
      <c r="B585" s="13">
        <v>121.0</v>
      </c>
      <c r="C585" s="13">
        <v>0.0</v>
      </c>
      <c r="D585" s="5">
        <f t="shared" si="5"/>
        <v>67171</v>
      </c>
      <c r="E585" s="5">
        <f t="shared" si="1"/>
        <v>54</v>
      </c>
      <c r="F585" s="13">
        <v>0.0</v>
      </c>
      <c r="G585" s="5">
        <f t="shared" si="2"/>
        <v>66044</v>
      </c>
      <c r="H585" s="14">
        <f t="shared" si="8"/>
        <v>705</v>
      </c>
      <c r="I585" s="2">
        <f t="shared" si="3"/>
        <v>359</v>
      </c>
      <c r="J585" s="13">
        <v>0.0</v>
      </c>
      <c r="K585" s="13">
        <v>55.0</v>
      </c>
      <c r="L585" s="13">
        <v>0.0</v>
      </c>
      <c r="M585" s="13">
        <v>8.0</v>
      </c>
      <c r="N585" s="13">
        <f t="shared" si="9"/>
        <v>113</v>
      </c>
      <c r="O585" s="13">
        <v>14.0</v>
      </c>
      <c r="P585" s="13">
        <v>99.0</v>
      </c>
      <c r="Q585" s="13">
        <v>6.0</v>
      </c>
      <c r="R585" s="13">
        <v>383.0</v>
      </c>
      <c r="S585" s="13">
        <v>705.0</v>
      </c>
      <c r="T585" s="13">
        <v>61648.0</v>
      </c>
      <c r="U585" s="13">
        <v>4374.0</v>
      </c>
      <c r="V585" s="2">
        <v>16.0</v>
      </c>
      <c r="W585" s="5">
        <f t="shared" si="4"/>
        <v>84</v>
      </c>
      <c r="X585" s="13">
        <v>29.0</v>
      </c>
      <c r="Y585" s="13" t="s">
        <v>609</v>
      </c>
      <c r="Z585" s="13">
        <v>8667278.0</v>
      </c>
      <c r="AA585" s="13">
        <v>4500430.0</v>
      </c>
      <c r="AB585" s="13">
        <v>4291659.0</v>
      </c>
      <c r="AC585" s="12">
        <v>0.83</v>
      </c>
      <c r="AD585" s="12">
        <v>0.79</v>
      </c>
      <c r="AG585" s="13">
        <v>164336.0</v>
      </c>
      <c r="AH585" s="13">
        <v>85489.0</v>
      </c>
    </row>
    <row r="586">
      <c r="A586" s="2" t="s">
        <v>628</v>
      </c>
      <c r="B586" s="13">
        <v>133.0</v>
      </c>
      <c r="C586" s="13">
        <v>0.0</v>
      </c>
      <c r="D586" s="5">
        <f t="shared" si="5"/>
        <v>67304</v>
      </c>
      <c r="E586" s="5">
        <f t="shared" si="1"/>
        <v>70</v>
      </c>
      <c r="F586" s="13">
        <v>0.0</v>
      </c>
      <c r="G586" s="5">
        <f t="shared" si="2"/>
        <v>66114</v>
      </c>
      <c r="H586" s="14">
        <f t="shared" si="8"/>
        <v>743</v>
      </c>
      <c r="I586" s="2">
        <f t="shared" si="3"/>
        <v>384</v>
      </c>
      <c r="J586" s="13">
        <v>0.0</v>
      </c>
      <c r="K586" s="13">
        <v>55.0</v>
      </c>
      <c r="L586" s="13">
        <v>0.0</v>
      </c>
      <c r="M586" s="13">
        <v>9.0</v>
      </c>
      <c r="N586" s="13">
        <f t="shared" si="9"/>
        <v>124</v>
      </c>
      <c r="O586" s="13">
        <v>15.0</v>
      </c>
      <c r="P586" s="13">
        <v>109.0</v>
      </c>
      <c r="Q586" s="13">
        <v>6.0</v>
      </c>
      <c r="R586" s="13">
        <v>408.0</v>
      </c>
      <c r="S586" s="13">
        <v>743.0</v>
      </c>
      <c r="T586" s="13">
        <v>61697.0</v>
      </c>
      <c r="U586" s="13">
        <v>4395.0</v>
      </c>
      <c r="V586" s="2">
        <v>14.0</v>
      </c>
      <c r="W586" s="5">
        <f t="shared" si="4"/>
        <v>90</v>
      </c>
      <c r="X586" s="13">
        <v>34.0</v>
      </c>
      <c r="Y586" s="13" t="s">
        <v>609</v>
      </c>
      <c r="Z586" s="13">
        <v>8684484.0</v>
      </c>
      <c r="AA586" s="13">
        <v>4505072.0</v>
      </c>
      <c r="AB586" s="13">
        <v>4302996.0</v>
      </c>
      <c r="AC586" s="12">
        <v>0.83</v>
      </c>
      <c r="AD586" s="12">
        <v>0.8</v>
      </c>
      <c r="AG586" s="13">
        <v>165981.0</v>
      </c>
      <c r="AH586" s="13">
        <v>85557.0</v>
      </c>
    </row>
    <row r="587">
      <c r="A587" s="2" t="s">
        <v>629</v>
      </c>
      <c r="B587" s="14">
        <f>M587+N587</f>
        <v>155</v>
      </c>
      <c r="C587" s="13">
        <v>0.0</v>
      </c>
      <c r="D587" s="5">
        <f t="shared" si="5"/>
        <v>67459</v>
      </c>
      <c r="E587" s="5">
        <f t="shared" si="1"/>
        <v>40</v>
      </c>
      <c r="F587" s="13">
        <v>0.0</v>
      </c>
      <c r="G587" s="5">
        <f t="shared" si="2"/>
        <v>66154</v>
      </c>
      <c r="H587" s="14">
        <f t="shared" si="8"/>
        <v>831</v>
      </c>
      <c r="I587" s="2">
        <f t="shared" si="3"/>
        <v>411</v>
      </c>
      <c r="J587" s="13">
        <v>0.0</v>
      </c>
      <c r="K587" s="13">
        <v>55.0</v>
      </c>
      <c r="L587" s="13">
        <v>0.0</v>
      </c>
      <c r="M587" s="13">
        <v>8.0</v>
      </c>
      <c r="N587" s="13">
        <v>147.0</v>
      </c>
      <c r="O587" s="13">
        <v>24.0</v>
      </c>
      <c r="P587" s="13">
        <v>123.0</v>
      </c>
      <c r="Q587" s="13">
        <v>5.0</v>
      </c>
      <c r="R587" s="13">
        <v>436.0</v>
      </c>
      <c r="S587" s="13">
        <v>831.0</v>
      </c>
      <c r="T587" s="13">
        <v>61716.0</v>
      </c>
      <c r="U587" s="13">
        <v>4416.0</v>
      </c>
      <c r="V587" s="2">
        <v>19.0</v>
      </c>
      <c r="W587" s="5">
        <f t="shared" si="4"/>
        <v>95</v>
      </c>
      <c r="X587" s="13">
        <v>52.0</v>
      </c>
      <c r="Y587" s="13" t="s">
        <v>609</v>
      </c>
      <c r="Z587" s="13">
        <v>8695034.0</v>
      </c>
      <c r="AA587" s="13">
        <v>4507685.0</v>
      </c>
      <c r="AB587" s="13">
        <v>4309977.0</v>
      </c>
      <c r="AC587" s="12">
        <v>0.83</v>
      </c>
      <c r="AD587" s="12">
        <v>0.8</v>
      </c>
      <c r="AG587" s="13">
        <v>166142.0</v>
      </c>
      <c r="AH587" s="13">
        <v>85584.0</v>
      </c>
    </row>
    <row r="588">
      <c r="A588" s="2" t="s">
        <v>630</v>
      </c>
      <c r="B588" s="13">
        <v>161.0</v>
      </c>
      <c r="C588" s="13">
        <v>0.0</v>
      </c>
      <c r="D588" s="5">
        <f t="shared" si="5"/>
        <v>67620</v>
      </c>
      <c r="E588" s="5">
        <f t="shared" si="1"/>
        <v>42</v>
      </c>
      <c r="F588" s="13">
        <v>0.0</v>
      </c>
      <c r="G588" s="5">
        <f t="shared" si="2"/>
        <v>66196</v>
      </c>
      <c r="H588" s="14">
        <f t="shared" si="8"/>
        <v>928</v>
      </c>
      <c r="I588" s="2">
        <f t="shared" si="3"/>
        <v>433</v>
      </c>
      <c r="J588" s="13">
        <v>0.0</v>
      </c>
      <c r="K588" s="13">
        <v>55.0</v>
      </c>
      <c r="L588" s="13">
        <v>0.0</v>
      </c>
      <c r="M588" s="13">
        <v>5.0</v>
      </c>
      <c r="N588" s="13">
        <v>156.0</v>
      </c>
      <c r="O588" s="13">
        <v>20.0</v>
      </c>
      <c r="P588" s="13">
        <v>136.0</v>
      </c>
      <c r="Q588" s="13">
        <v>5.0</v>
      </c>
      <c r="R588" s="13">
        <v>458.0</v>
      </c>
      <c r="S588" s="13">
        <v>928.0</v>
      </c>
      <c r="T588" s="13">
        <v>61743.0</v>
      </c>
      <c r="U588" s="13">
        <v>4431.0</v>
      </c>
      <c r="V588" s="2">
        <v>19.0</v>
      </c>
      <c r="W588" s="5">
        <f t="shared" si="4"/>
        <v>77</v>
      </c>
      <c r="X588" s="13">
        <v>79.0</v>
      </c>
      <c r="Y588" s="13" t="s">
        <v>609</v>
      </c>
      <c r="Z588" s="13">
        <v>8708760.0</v>
      </c>
      <c r="AA588" s="13">
        <v>4511747.0</v>
      </c>
      <c r="AB588" s="13">
        <v>4319031.0</v>
      </c>
      <c r="AC588" s="12">
        <v>0.83</v>
      </c>
      <c r="AD588" s="12">
        <v>0.8</v>
      </c>
      <c r="AG588" s="13">
        <v>167242.0</v>
      </c>
      <c r="AH588" s="13">
        <v>85688.0</v>
      </c>
    </row>
    <row r="589">
      <c r="A589" s="3" t="s">
        <v>631</v>
      </c>
      <c r="B589" s="13">
        <v>180.0</v>
      </c>
      <c r="C589" s="13">
        <v>0.0</v>
      </c>
      <c r="D589" s="5">
        <f t="shared" si="5"/>
        <v>67800</v>
      </c>
      <c r="E589" s="5">
        <f t="shared" si="1"/>
        <v>48</v>
      </c>
      <c r="F589" s="13">
        <v>0.0</v>
      </c>
      <c r="G589" s="5">
        <f t="shared" si="2"/>
        <v>66244</v>
      </c>
      <c r="H589" s="14">
        <f t="shared" si="8"/>
        <v>1024</v>
      </c>
      <c r="I589" s="2">
        <f t="shared" si="3"/>
        <v>469</v>
      </c>
      <c r="J589" s="13">
        <v>0.0</v>
      </c>
      <c r="K589" s="13">
        <v>55.0</v>
      </c>
      <c r="L589" s="13">
        <v>0.0</v>
      </c>
      <c r="M589" s="13">
        <v>3.0</v>
      </c>
      <c r="N589" s="13">
        <v>177.0</v>
      </c>
      <c r="O589" s="13">
        <v>11.0</v>
      </c>
      <c r="P589" s="13">
        <v>166.0</v>
      </c>
      <c r="Q589" s="13">
        <v>5.0</v>
      </c>
      <c r="R589" s="13">
        <v>494.0</v>
      </c>
      <c r="S589" s="13">
        <v>1024.0</v>
      </c>
      <c r="T589" s="13">
        <v>61781.0</v>
      </c>
      <c r="U589" s="13">
        <v>4441.0</v>
      </c>
      <c r="V589" s="2">
        <v>22.0</v>
      </c>
      <c r="W589" s="5">
        <f t="shared" si="4"/>
        <v>87</v>
      </c>
      <c r="X589" s="13">
        <v>90.0</v>
      </c>
      <c r="Y589" s="13" t="s">
        <v>609</v>
      </c>
      <c r="Z589" s="13">
        <v>8722819.0</v>
      </c>
      <c r="AA589" s="13">
        <v>4515469.0</v>
      </c>
      <c r="AB589" s="13">
        <v>4328804.0</v>
      </c>
      <c r="AC589" s="12">
        <v>0.83</v>
      </c>
      <c r="AD589" s="12">
        <v>0.8</v>
      </c>
      <c r="AG589" s="13">
        <v>167898.0</v>
      </c>
      <c r="AH589" s="13">
        <v>85786.0</v>
      </c>
    </row>
    <row r="590">
      <c r="A590" s="2" t="s">
        <v>632</v>
      </c>
      <c r="B590" s="13">
        <v>191.0</v>
      </c>
      <c r="C590" s="13">
        <v>0.0</v>
      </c>
      <c r="D590" s="5">
        <f t="shared" si="5"/>
        <v>67991</v>
      </c>
      <c r="E590" s="5">
        <f t="shared" si="1"/>
        <v>90</v>
      </c>
      <c r="F590" s="13">
        <v>0.0</v>
      </c>
      <c r="G590" s="5">
        <f t="shared" si="2"/>
        <v>66334</v>
      </c>
      <c r="H590" s="14">
        <f t="shared" si="8"/>
        <v>1096</v>
      </c>
      <c r="I590" s="2">
        <f t="shared" si="3"/>
        <v>498</v>
      </c>
      <c r="J590" s="13">
        <v>0.0</v>
      </c>
      <c r="K590" s="13">
        <v>55.0</v>
      </c>
      <c r="L590" s="13">
        <v>0.0</v>
      </c>
      <c r="M590" s="13">
        <v>4.0</v>
      </c>
      <c r="N590" s="13">
        <v>187.0</v>
      </c>
      <c r="O590" s="13">
        <v>11.0</v>
      </c>
      <c r="P590" s="13">
        <v>176.0</v>
      </c>
      <c r="Q590" s="13">
        <v>5.0</v>
      </c>
      <c r="R590" s="13">
        <v>523.0</v>
      </c>
      <c r="S590" s="13">
        <v>1096.0</v>
      </c>
      <c r="T590" s="13">
        <v>61849.0</v>
      </c>
      <c r="U590" s="13">
        <v>4463.0</v>
      </c>
      <c r="V590" s="2">
        <v>27.0</v>
      </c>
      <c r="W590" s="5">
        <f t="shared" si="4"/>
        <v>74</v>
      </c>
      <c r="X590" s="13">
        <v>113.0</v>
      </c>
      <c r="Y590" s="13" t="s">
        <v>609</v>
      </c>
      <c r="Z590" s="13">
        <v>8735507.0</v>
      </c>
      <c r="AA590" s="13">
        <v>4518968.0</v>
      </c>
      <c r="AB590" s="13">
        <v>4336867.0</v>
      </c>
      <c r="AC590" s="12">
        <v>0.83</v>
      </c>
      <c r="AD590" s="12">
        <v>0.8</v>
      </c>
      <c r="AG590" s="13">
        <v>168484.0</v>
      </c>
      <c r="AH590" s="13">
        <v>85860.0</v>
      </c>
    </row>
    <row r="591">
      <c r="A591" s="2" t="s">
        <v>633</v>
      </c>
      <c r="B591" s="13">
        <v>219.0</v>
      </c>
      <c r="C591" s="13">
        <v>0.0</v>
      </c>
      <c r="D591" s="5">
        <f t="shared" si="5"/>
        <v>68210</v>
      </c>
      <c r="E591" s="5">
        <f t="shared" si="1"/>
        <v>56</v>
      </c>
      <c r="F591" s="13">
        <v>0.0</v>
      </c>
      <c r="G591" s="5">
        <f t="shared" si="2"/>
        <v>66390</v>
      </c>
      <c r="H591" s="14">
        <f t="shared" si="8"/>
        <v>1207</v>
      </c>
      <c r="I591" s="2">
        <f t="shared" si="3"/>
        <v>550</v>
      </c>
      <c r="J591" s="13">
        <v>0.0</v>
      </c>
      <c r="K591" s="13">
        <v>55.0</v>
      </c>
      <c r="L591" s="13">
        <v>0.0</v>
      </c>
      <c r="M591" s="13">
        <v>3.0</v>
      </c>
      <c r="N591" s="13">
        <v>216.0</v>
      </c>
      <c r="O591" s="13">
        <v>6.0</v>
      </c>
      <c r="P591" s="13">
        <v>210.0</v>
      </c>
      <c r="Q591" s="13">
        <v>5.0</v>
      </c>
      <c r="R591" s="13">
        <v>575.0</v>
      </c>
      <c r="S591" s="13">
        <v>1207.0</v>
      </c>
      <c r="T591" s="13">
        <v>61890.0</v>
      </c>
      <c r="U591" s="13">
        <v>4478.0</v>
      </c>
      <c r="V591" s="2">
        <v>20.0</v>
      </c>
      <c r="W591" s="5">
        <f t="shared" si="4"/>
        <v>107</v>
      </c>
      <c r="X591" s="13">
        <v>109.0</v>
      </c>
      <c r="Y591" s="13" t="s">
        <v>609</v>
      </c>
      <c r="Z591" s="13">
        <v>8747866.0</v>
      </c>
      <c r="AA591" s="13">
        <v>4522530.0</v>
      </c>
      <c r="AB591" s="13">
        <v>4344810.0</v>
      </c>
      <c r="AC591" s="12">
        <v>0.83</v>
      </c>
      <c r="AD591" s="12">
        <v>0.8</v>
      </c>
      <c r="AG591" s="13">
        <v>169254.0</v>
      </c>
      <c r="AH591" s="13">
        <v>85953.0</v>
      </c>
    </row>
    <row r="592">
      <c r="A592" s="2" t="s">
        <v>634</v>
      </c>
      <c r="B592" s="13">
        <v>259.0</v>
      </c>
      <c r="C592" s="13">
        <v>0.0</v>
      </c>
      <c r="D592" s="5">
        <f t="shared" si="5"/>
        <v>68469</v>
      </c>
      <c r="E592" s="5">
        <f t="shared" si="1"/>
        <v>144</v>
      </c>
      <c r="F592" s="13">
        <v>0.0</v>
      </c>
      <c r="G592" s="5">
        <f t="shared" si="2"/>
        <v>66534</v>
      </c>
      <c r="H592" s="14">
        <f t="shared" si="8"/>
        <v>1294</v>
      </c>
      <c r="I592" s="2">
        <f t="shared" si="3"/>
        <v>578</v>
      </c>
      <c r="J592" s="13">
        <v>0.0</v>
      </c>
      <c r="K592" s="13">
        <v>55.0</v>
      </c>
      <c r="L592" s="13">
        <v>0.0</v>
      </c>
      <c r="M592" s="13">
        <v>6.0</v>
      </c>
      <c r="N592" s="13">
        <v>253.0</v>
      </c>
      <c r="O592" s="13">
        <v>7.0</v>
      </c>
      <c r="P592" s="13">
        <v>246.0</v>
      </c>
      <c r="Q592" s="13">
        <v>5.0</v>
      </c>
      <c r="R592" s="13">
        <v>603.0</v>
      </c>
      <c r="S592" s="13">
        <v>1294.0</v>
      </c>
      <c r="T592" s="13">
        <v>61993.0</v>
      </c>
      <c r="U592" s="13">
        <v>4519.0</v>
      </c>
      <c r="V592" s="2">
        <v>22.0</v>
      </c>
      <c r="W592" s="5">
        <f t="shared" si="4"/>
        <v>137</v>
      </c>
      <c r="X592" s="13">
        <v>116.0</v>
      </c>
      <c r="Y592" s="13" t="s">
        <v>609</v>
      </c>
      <c r="Z592" s="13">
        <v>8765482.0</v>
      </c>
      <c r="AA592" s="13">
        <v>4527338.0</v>
      </c>
      <c r="AB592" s="13">
        <v>4357467.0</v>
      </c>
      <c r="AC592" s="12">
        <v>0.83</v>
      </c>
      <c r="AD592" s="12">
        <v>0.81</v>
      </c>
      <c r="AG592" s="13">
        <v>170144.0</v>
      </c>
      <c r="AH592" s="13">
        <v>86019.0</v>
      </c>
    </row>
    <row r="593">
      <c r="A593" s="2" t="s">
        <v>635</v>
      </c>
      <c r="B593" s="13">
        <v>191.0</v>
      </c>
      <c r="C593" s="13">
        <v>0.0</v>
      </c>
      <c r="D593" s="5">
        <f t="shared" si="5"/>
        <v>68660</v>
      </c>
      <c r="E593" s="5">
        <f t="shared" si="1"/>
        <v>88</v>
      </c>
      <c r="F593" s="13">
        <v>0.0</v>
      </c>
      <c r="G593" s="5">
        <f t="shared" si="2"/>
        <v>66622</v>
      </c>
      <c r="H593" s="14">
        <f t="shared" si="8"/>
        <v>1352</v>
      </c>
      <c r="I593" s="2">
        <f t="shared" si="3"/>
        <v>623</v>
      </c>
      <c r="J593" s="13">
        <v>0.0</v>
      </c>
      <c r="K593" s="13">
        <v>55.0</v>
      </c>
      <c r="L593" s="13">
        <v>0.0</v>
      </c>
      <c r="M593" s="13">
        <v>5.0</v>
      </c>
      <c r="N593" s="13">
        <v>186.0</v>
      </c>
      <c r="O593" s="13">
        <v>11.0</v>
      </c>
      <c r="P593" s="13">
        <v>175.0</v>
      </c>
      <c r="Q593" s="13">
        <v>5.0</v>
      </c>
      <c r="R593" s="13">
        <v>648.0</v>
      </c>
      <c r="S593" s="13">
        <v>1352.0</v>
      </c>
      <c r="T593" s="13">
        <v>62065.0</v>
      </c>
      <c r="U593" s="13">
        <v>4535.0</v>
      </c>
      <c r="V593" s="2">
        <v>24.0</v>
      </c>
      <c r="W593" s="5">
        <f t="shared" si="4"/>
        <v>96</v>
      </c>
      <c r="X593" s="13">
        <v>90.0</v>
      </c>
      <c r="Y593" s="13" t="s">
        <v>609</v>
      </c>
      <c r="Z593" s="13">
        <v>8783111.0</v>
      </c>
      <c r="AA593" s="13">
        <v>4531281.0</v>
      </c>
      <c r="AB593" s="13">
        <v>4370515.0</v>
      </c>
      <c r="AC593" s="12">
        <v>0.83</v>
      </c>
      <c r="AD593" s="12">
        <v>0.81</v>
      </c>
      <c r="AG593" s="13">
        <v>170577.0</v>
      </c>
      <c r="AH593" s="13">
        <v>86080.0</v>
      </c>
    </row>
    <row r="594">
      <c r="A594" s="2" t="s">
        <v>636</v>
      </c>
      <c r="B594" s="13">
        <v>241.0</v>
      </c>
      <c r="C594" s="13">
        <v>0.0</v>
      </c>
      <c r="D594" s="5">
        <f t="shared" si="5"/>
        <v>68901</v>
      </c>
      <c r="E594" s="5">
        <f t="shared" si="1"/>
        <v>119</v>
      </c>
      <c r="F594" s="13">
        <v>0.0</v>
      </c>
      <c r="G594" s="5">
        <f t="shared" si="2"/>
        <v>66741</v>
      </c>
      <c r="H594" s="14">
        <f t="shared" si="8"/>
        <v>1490</v>
      </c>
      <c r="I594" s="2">
        <f t="shared" si="3"/>
        <v>607</v>
      </c>
      <c r="J594" s="13">
        <v>0.0</v>
      </c>
      <c r="K594" s="13">
        <v>55.0</v>
      </c>
      <c r="L594" s="13">
        <v>0.0</v>
      </c>
      <c r="M594" s="13">
        <v>6.0</v>
      </c>
      <c r="N594" s="13">
        <v>235.0</v>
      </c>
      <c r="O594" s="13">
        <v>20.0</v>
      </c>
      <c r="P594" s="13">
        <v>215.0</v>
      </c>
      <c r="Q594" s="13">
        <v>6.0</v>
      </c>
      <c r="R594" s="13">
        <v>631.0</v>
      </c>
      <c r="S594" s="13">
        <v>1490.0</v>
      </c>
      <c r="T594" s="13">
        <v>62151.0</v>
      </c>
      <c r="U594" s="13">
        <v>4568.0</v>
      </c>
      <c r="V594" s="2">
        <v>21.0</v>
      </c>
      <c r="W594" s="5">
        <f t="shared" si="4"/>
        <v>125</v>
      </c>
      <c r="X594" s="13">
        <v>110.0</v>
      </c>
      <c r="Y594" s="13" t="s">
        <v>609</v>
      </c>
      <c r="Z594" s="13">
        <v>8794457.0</v>
      </c>
      <c r="AA594" s="13">
        <v>4533475.0</v>
      </c>
      <c r="AB594" s="13">
        <v>4378769.0</v>
      </c>
      <c r="AC594" s="12">
        <v>0.83</v>
      </c>
      <c r="AD594" s="12">
        <v>0.81</v>
      </c>
      <c r="AG594" s="13">
        <v>170635.0</v>
      </c>
      <c r="AH594" s="13">
        <v>86101.0</v>
      </c>
    </row>
    <row r="595">
      <c r="A595" s="2" t="s">
        <v>637</v>
      </c>
      <c r="B595" s="13">
        <v>332.0</v>
      </c>
      <c r="C595" s="13">
        <v>0.0</v>
      </c>
      <c r="D595" s="5">
        <f t="shared" si="5"/>
        <v>69233</v>
      </c>
      <c r="E595" s="5">
        <f t="shared" si="1"/>
        <v>148</v>
      </c>
      <c r="F595" s="13">
        <v>0.0</v>
      </c>
      <c r="G595" s="5">
        <f t="shared" si="2"/>
        <v>66889</v>
      </c>
      <c r="H595" s="14">
        <f t="shared" si="8"/>
        <v>1668</v>
      </c>
      <c r="I595" s="2">
        <f t="shared" si="3"/>
        <v>613</v>
      </c>
      <c r="J595" s="13">
        <v>0.0</v>
      </c>
      <c r="K595" s="13">
        <v>55.0</v>
      </c>
      <c r="L595" s="13">
        <v>0.0</v>
      </c>
      <c r="M595" s="13">
        <v>4.0</v>
      </c>
      <c r="N595" s="13">
        <v>328.0</v>
      </c>
      <c r="O595" s="13">
        <v>28.0</v>
      </c>
      <c r="P595" s="13">
        <v>300.0</v>
      </c>
      <c r="Q595" s="13">
        <v>6.0</v>
      </c>
      <c r="R595" s="13">
        <v>637.0</v>
      </c>
      <c r="S595" s="13">
        <v>1668.0</v>
      </c>
      <c r="T595" s="13">
        <v>62274.0</v>
      </c>
      <c r="U595" s="13">
        <v>4593.0</v>
      </c>
      <c r="V595" s="2">
        <v>24.0</v>
      </c>
      <c r="W595" s="5">
        <f t="shared" si="4"/>
        <v>143</v>
      </c>
      <c r="X595" s="13">
        <v>185.0</v>
      </c>
      <c r="Y595" s="13" t="s">
        <v>609</v>
      </c>
      <c r="Z595" s="13">
        <v>8804737.0</v>
      </c>
      <c r="AA595" s="13">
        <v>4536986.0</v>
      </c>
      <c r="AB595" s="13">
        <v>4385405.0</v>
      </c>
      <c r="AC595" s="12">
        <v>0.83</v>
      </c>
      <c r="AD595" s="12">
        <v>0.81</v>
      </c>
      <c r="AG595" s="13">
        <v>171961.0</v>
      </c>
      <c r="AH595" s="13">
        <v>86204.0</v>
      </c>
    </row>
    <row r="596">
      <c r="A596" s="2" t="s">
        <v>638</v>
      </c>
      <c r="B596" s="13">
        <v>349.0</v>
      </c>
      <c r="C596" s="13">
        <v>0.0</v>
      </c>
      <c r="D596" s="5">
        <f t="shared" si="5"/>
        <v>69582</v>
      </c>
      <c r="E596" s="5">
        <f t="shared" si="1"/>
        <v>345</v>
      </c>
      <c r="F596" s="13">
        <v>0.0</v>
      </c>
      <c r="G596" s="5">
        <f t="shared" si="2"/>
        <v>67234</v>
      </c>
      <c r="H596" s="14">
        <f t="shared" si="8"/>
        <v>1650</v>
      </c>
      <c r="I596" s="2">
        <f t="shared" si="3"/>
        <v>634</v>
      </c>
      <c r="J596" s="13">
        <v>1.0</v>
      </c>
      <c r="K596" s="13">
        <v>56.0</v>
      </c>
      <c r="L596" s="13">
        <v>0.0</v>
      </c>
      <c r="M596" s="13">
        <v>2.0</v>
      </c>
      <c r="N596" s="13">
        <v>347.0</v>
      </c>
      <c r="O596" s="13">
        <v>18.0</v>
      </c>
      <c r="P596" s="13">
        <v>329.0</v>
      </c>
      <c r="Q596" s="13">
        <v>6.0</v>
      </c>
      <c r="R596" s="13">
        <v>658.0</v>
      </c>
      <c r="S596" s="13">
        <v>1650.0</v>
      </c>
      <c r="T596" s="13">
        <v>62595.0</v>
      </c>
      <c r="U596" s="13">
        <v>4617.0</v>
      </c>
      <c r="V596" s="13">
        <v>23.0</v>
      </c>
      <c r="Y596" s="13" t="s">
        <v>609</v>
      </c>
      <c r="Z596" s="13">
        <v>8813966.0</v>
      </c>
      <c r="AA596" s="13">
        <v>4540422.0</v>
      </c>
      <c r="AB596" s="13">
        <v>4391303.0</v>
      </c>
      <c r="AC596" s="12">
        <v>0.83</v>
      </c>
      <c r="AD596" s="12">
        <v>0.81</v>
      </c>
      <c r="AG596" s="13">
        <v>174435.0</v>
      </c>
      <c r="AH596" s="13">
        <v>86319.0</v>
      </c>
    </row>
    <row r="597">
      <c r="A597" s="2" t="s">
        <v>639</v>
      </c>
      <c r="B597" s="13">
        <v>457.0</v>
      </c>
      <c r="C597" s="13">
        <v>0.0</v>
      </c>
      <c r="D597" s="5">
        <f t="shared" si="5"/>
        <v>70039</v>
      </c>
      <c r="E597" s="5">
        <f t="shared" si="1"/>
        <v>221</v>
      </c>
      <c r="F597" s="13">
        <v>0.0</v>
      </c>
      <c r="G597" s="5">
        <f t="shared" si="2"/>
        <v>67455</v>
      </c>
      <c r="H597" s="14">
        <f t="shared" si="8"/>
        <v>1885</v>
      </c>
      <c r="I597" s="2">
        <f t="shared" si="3"/>
        <v>634</v>
      </c>
      <c r="J597" s="13">
        <v>1.0</v>
      </c>
      <c r="K597" s="13">
        <v>57.0</v>
      </c>
      <c r="L597" s="13">
        <v>0.0</v>
      </c>
      <c r="M597" s="13">
        <v>7.0</v>
      </c>
      <c r="N597" s="13">
        <v>450.0</v>
      </c>
      <c r="O597" s="13">
        <v>31.0</v>
      </c>
      <c r="P597" s="13">
        <v>419.0</v>
      </c>
      <c r="Q597" s="13">
        <v>7.0</v>
      </c>
      <c r="R597" s="13">
        <v>657.0</v>
      </c>
      <c r="S597" s="13">
        <v>1885.0</v>
      </c>
      <c r="T597" s="13">
        <v>62716.0</v>
      </c>
      <c r="U597" s="13">
        <v>4717.0</v>
      </c>
      <c r="V597" s="13">
        <v>26.0</v>
      </c>
      <c r="Y597" s="13" t="s">
        <v>609</v>
      </c>
      <c r="Z597" s="13">
        <v>8823534.0</v>
      </c>
      <c r="AA597" s="13">
        <v>4544155.0</v>
      </c>
      <c r="AB597" s="13">
        <v>4396578.0</v>
      </c>
      <c r="AC597" s="12">
        <v>0.83</v>
      </c>
      <c r="AD597" s="12">
        <v>0.81</v>
      </c>
      <c r="AG597" s="13">
        <v>175027.0</v>
      </c>
      <c r="AH597" s="13">
        <v>86379.0</v>
      </c>
    </row>
    <row r="598">
      <c r="A598" s="2" t="s">
        <v>640</v>
      </c>
      <c r="B598" s="13">
        <v>573.0</v>
      </c>
      <c r="C598" s="13">
        <v>0.0</v>
      </c>
      <c r="D598" s="5">
        <f t="shared" si="5"/>
        <v>70612</v>
      </c>
      <c r="E598" s="5">
        <f t="shared" si="1"/>
        <v>334</v>
      </c>
      <c r="F598" s="13">
        <v>0.0</v>
      </c>
      <c r="G598" s="5">
        <f t="shared" si="2"/>
        <v>67789</v>
      </c>
      <c r="H598" s="14">
        <f t="shared" si="8"/>
        <v>2098</v>
      </c>
      <c r="I598" s="2">
        <f t="shared" si="3"/>
        <v>659</v>
      </c>
      <c r="J598" s="13">
        <v>1.0</v>
      </c>
      <c r="K598" s="13">
        <v>58.0</v>
      </c>
      <c r="L598" s="13">
        <v>0.0</v>
      </c>
      <c r="M598" s="13">
        <v>5.0</v>
      </c>
      <c r="N598" s="13">
        <v>568.0</v>
      </c>
      <c r="O598" s="13">
        <v>108.0</v>
      </c>
      <c r="P598" s="14">
        <f t="shared" ref="P598:P741" si="10">N598-O598</f>
        <v>460</v>
      </c>
      <c r="Q598" s="13">
        <v>6.0</v>
      </c>
      <c r="R598" s="13">
        <v>683.0</v>
      </c>
      <c r="S598" s="13">
        <v>2098.0</v>
      </c>
      <c r="T598" s="13">
        <v>62977.0</v>
      </c>
      <c r="U598" s="13">
        <v>4790.0</v>
      </c>
      <c r="V598" s="13">
        <v>25.0</v>
      </c>
      <c r="Y598" s="13" t="s">
        <v>609</v>
      </c>
      <c r="Z598" s="13">
        <v>8832468.0</v>
      </c>
      <c r="AA598" s="13">
        <v>4547903.0</v>
      </c>
      <c r="AB598" s="13">
        <v>4401020.0</v>
      </c>
      <c r="AC598" s="12">
        <v>0.83</v>
      </c>
      <c r="AD598" s="12">
        <v>0.81</v>
      </c>
      <c r="AG598" s="13">
        <v>175974.0</v>
      </c>
      <c r="AH598" s="13">
        <v>86487.0</v>
      </c>
    </row>
    <row r="599">
      <c r="A599" s="2" t="s">
        <v>641</v>
      </c>
      <c r="B599" s="13">
        <v>555.0</v>
      </c>
      <c r="C599" s="13">
        <v>0.0</v>
      </c>
      <c r="D599" s="5">
        <f t="shared" si="5"/>
        <v>71167</v>
      </c>
      <c r="E599" s="5">
        <f t="shared" si="1"/>
        <v>221</v>
      </c>
      <c r="F599" s="13">
        <v>0.0</v>
      </c>
      <c r="G599" s="5">
        <f t="shared" si="2"/>
        <v>68010</v>
      </c>
      <c r="H599" s="14">
        <f t="shared" si="8"/>
        <v>2413</v>
      </c>
      <c r="I599" s="2">
        <f t="shared" si="3"/>
        <v>678</v>
      </c>
      <c r="J599" s="13">
        <v>1.0</v>
      </c>
      <c r="K599" s="13">
        <v>58.0</v>
      </c>
      <c r="L599" s="13">
        <v>0.0</v>
      </c>
      <c r="M599" s="13">
        <v>5.0</v>
      </c>
      <c r="N599" s="13">
        <f t="shared" ref="N599:N746" si="11">B599-M599</f>
        <v>550</v>
      </c>
      <c r="O599" s="13">
        <v>64.0</v>
      </c>
      <c r="P599" s="14">
        <f t="shared" si="10"/>
        <v>486</v>
      </c>
      <c r="Q599" s="13">
        <v>7.0</v>
      </c>
      <c r="R599" s="13">
        <v>701.0</v>
      </c>
      <c r="S599" s="13">
        <v>2413.0</v>
      </c>
      <c r="T599" s="13">
        <v>63161.0</v>
      </c>
      <c r="U599" s="13">
        <v>4827.0</v>
      </c>
      <c r="V599" s="13">
        <v>35.0</v>
      </c>
      <c r="Y599" s="13" t="s">
        <v>609</v>
      </c>
      <c r="Z599" s="13">
        <v>8846497.0</v>
      </c>
      <c r="AA599" s="13">
        <v>4551854.0</v>
      </c>
      <c r="AB599" s="13">
        <v>4411550.0</v>
      </c>
      <c r="AC599" s="12">
        <v>0.84</v>
      </c>
      <c r="AD599" s="12">
        <v>0.81</v>
      </c>
      <c r="AG599" s="13">
        <v>176732.0</v>
      </c>
      <c r="AH599" s="13">
        <v>86561.0</v>
      </c>
    </row>
    <row r="600">
      <c r="A600" s="2" t="s">
        <v>642</v>
      </c>
      <c r="B600" s="13">
        <v>520.0</v>
      </c>
      <c r="C600" s="13">
        <v>0.0</v>
      </c>
      <c r="D600" s="5">
        <f t="shared" si="5"/>
        <v>71687</v>
      </c>
      <c r="E600" s="5">
        <f t="shared" si="1"/>
        <v>200</v>
      </c>
      <c r="F600" s="13">
        <v>0.0</v>
      </c>
      <c r="G600" s="5">
        <f t="shared" si="2"/>
        <v>68210</v>
      </c>
      <c r="H600" s="14">
        <f t="shared" si="8"/>
        <v>2661</v>
      </c>
      <c r="I600" s="2">
        <f t="shared" si="3"/>
        <v>750</v>
      </c>
      <c r="J600" s="13">
        <v>0.0</v>
      </c>
      <c r="K600" s="13">
        <v>58.0</v>
      </c>
      <c r="L600" s="13">
        <v>0.0</v>
      </c>
      <c r="M600" s="13">
        <v>3.0</v>
      </c>
      <c r="N600" s="13">
        <f t="shared" si="11"/>
        <v>517</v>
      </c>
      <c r="O600" s="13">
        <v>63.0</v>
      </c>
      <c r="P600" s="14">
        <f t="shared" si="10"/>
        <v>454</v>
      </c>
      <c r="Q600" s="13">
        <v>7.0</v>
      </c>
      <c r="R600" s="13">
        <v>773.0</v>
      </c>
      <c r="S600" s="13">
        <v>2661.0</v>
      </c>
      <c r="T600" s="13">
        <v>63313.0</v>
      </c>
      <c r="U600" s="13">
        <v>4875.0</v>
      </c>
      <c r="V600" s="13">
        <v>54.0</v>
      </c>
      <c r="Y600" s="13" t="s">
        <v>609</v>
      </c>
      <c r="Z600" s="13">
        <v>8859168.0</v>
      </c>
      <c r="AA600" s="13">
        <v>4554718.0</v>
      </c>
      <c r="AB600" s="13">
        <v>4419947.0</v>
      </c>
      <c r="AC600" s="12">
        <v>0.84</v>
      </c>
      <c r="AD600" s="12">
        <v>0.81</v>
      </c>
      <c r="AG600" s="13">
        <v>176820.0</v>
      </c>
      <c r="AH600" s="13">
        <v>86597.0</v>
      </c>
    </row>
    <row r="601">
      <c r="A601" s="2" t="s">
        <v>643</v>
      </c>
      <c r="B601" s="13">
        <v>607.0</v>
      </c>
      <c r="C601" s="13">
        <v>0.0</v>
      </c>
      <c r="D601" s="5">
        <f t="shared" si="5"/>
        <v>72294</v>
      </c>
      <c r="E601" s="5">
        <f t="shared" si="1"/>
        <v>247</v>
      </c>
      <c r="F601" s="13">
        <v>0.0</v>
      </c>
      <c r="G601" s="5">
        <f t="shared" si="2"/>
        <v>68457</v>
      </c>
      <c r="H601" s="14">
        <f t="shared" si="8"/>
        <v>3027</v>
      </c>
      <c r="I601" s="2">
        <f t="shared" si="3"/>
        <v>744</v>
      </c>
      <c r="J601" s="13">
        <v>0.0</v>
      </c>
      <c r="K601" s="13">
        <v>58.0</v>
      </c>
      <c r="L601" s="13">
        <v>0.0</v>
      </c>
      <c r="M601" s="13">
        <v>10.0</v>
      </c>
      <c r="N601" s="13">
        <f t="shared" si="11"/>
        <v>597</v>
      </c>
      <c r="O601" s="13">
        <v>63.0</v>
      </c>
      <c r="P601" s="14">
        <f t="shared" si="10"/>
        <v>534</v>
      </c>
      <c r="Q601" s="13">
        <v>8.0</v>
      </c>
      <c r="R601" s="13">
        <v>766.0</v>
      </c>
      <c r="S601" s="13">
        <v>3027.0</v>
      </c>
      <c r="T601" s="13">
        <v>63495.0</v>
      </c>
      <c r="U601" s="13">
        <v>4940.0</v>
      </c>
      <c r="V601" s="13">
        <v>57.0</v>
      </c>
      <c r="Y601" s="13" t="s">
        <v>609</v>
      </c>
      <c r="Z601" s="13">
        <v>8867170.0</v>
      </c>
      <c r="AA601" s="13">
        <v>4556377.0</v>
      </c>
      <c r="AB601" s="13">
        <v>4425034.0</v>
      </c>
      <c r="AC601" s="12">
        <v>0.84</v>
      </c>
      <c r="AD601" s="12">
        <v>0.81</v>
      </c>
      <c r="AG601" s="13">
        <v>176860.0</v>
      </c>
      <c r="AH601" s="13">
        <v>86614.0</v>
      </c>
    </row>
    <row r="602">
      <c r="A602" s="2" t="s">
        <v>644</v>
      </c>
      <c r="B602" s="13">
        <v>837.0</v>
      </c>
      <c r="C602" s="13">
        <v>0.0</v>
      </c>
      <c r="D602" s="5">
        <f t="shared" si="5"/>
        <v>73131</v>
      </c>
      <c r="E602" s="5">
        <f t="shared" si="1"/>
        <v>165</v>
      </c>
      <c r="F602" s="13">
        <v>0.0</v>
      </c>
      <c r="G602" s="5">
        <f t="shared" si="2"/>
        <v>68622</v>
      </c>
      <c r="H602" s="14">
        <f t="shared" si="8"/>
        <v>3664</v>
      </c>
      <c r="I602" s="2">
        <f t="shared" si="3"/>
        <v>779</v>
      </c>
      <c r="J602" s="13">
        <v>0.0</v>
      </c>
      <c r="K602" s="13">
        <v>58.0</v>
      </c>
      <c r="L602" s="13">
        <v>0.0</v>
      </c>
      <c r="M602" s="13">
        <v>5.0</v>
      </c>
      <c r="N602" s="13">
        <f t="shared" si="11"/>
        <v>832</v>
      </c>
      <c r="O602" s="13">
        <v>77.0</v>
      </c>
      <c r="P602" s="14">
        <f t="shared" si="10"/>
        <v>755</v>
      </c>
      <c r="Q602" s="13">
        <v>9.0</v>
      </c>
      <c r="R602" s="13">
        <v>800.0</v>
      </c>
      <c r="S602" s="13">
        <v>3664.0</v>
      </c>
      <c r="T602" s="13">
        <v>63581.0</v>
      </c>
      <c r="U602" s="13">
        <v>5019.0</v>
      </c>
      <c r="V602" s="13">
        <v>75.0</v>
      </c>
      <c r="Y602" s="13" t="s">
        <v>609</v>
      </c>
      <c r="Z602" s="13">
        <v>8874365.0</v>
      </c>
      <c r="AA602" s="13">
        <v>4558863.0</v>
      </c>
      <c r="AB602" s="13">
        <v>4428658.0</v>
      </c>
      <c r="AC602" s="12">
        <v>0.84</v>
      </c>
      <c r="AD602" s="12">
        <v>0.81</v>
      </c>
      <c r="AG602" s="13">
        <v>178337.0</v>
      </c>
      <c r="AH602" s="13">
        <v>86659.0</v>
      </c>
    </row>
    <row r="603">
      <c r="A603" s="2" t="s">
        <v>645</v>
      </c>
      <c r="B603" s="13">
        <v>807.0</v>
      </c>
      <c r="C603" s="13">
        <v>0.0</v>
      </c>
      <c r="D603" s="5">
        <f t="shared" si="5"/>
        <v>73938</v>
      </c>
      <c r="E603" s="5">
        <f t="shared" si="1"/>
        <v>277</v>
      </c>
      <c r="F603" s="13">
        <v>0.0</v>
      </c>
      <c r="G603" s="5">
        <f t="shared" si="2"/>
        <v>68899</v>
      </c>
      <c r="H603" s="14">
        <f t="shared" si="8"/>
        <v>4181</v>
      </c>
      <c r="I603" s="2">
        <f t="shared" si="3"/>
        <v>792</v>
      </c>
      <c r="J603" s="13">
        <v>0.0</v>
      </c>
      <c r="K603" s="13">
        <v>58.0</v>
      </c>
      <c r="L603" s="13">
        <v>0.0</v>
      </c>
      <c r="M603" s="13">
        <v>3.0</v>
      </c>
      <c r="N603" s="13">
        <f t="shared" si="11"/>
        <v>804</v>
      </c>
      <c r="O603" s="13">
        <v>34.0</v>
      </c>
      <c r="P603" s="14">
        <f t="shared" si="10"/>
        <v>770</v>
      </c>
      <c r="Q603" s="13">
        <v>9.0</v>
      </c>
      <c r="R603" s="13">
        <v>813.0</v>
      </c>
      <c r="S603" s="13">
        <v>4181.0</v>
      </c>
      <c r="T603" s="13">
        <v>63781.0</v>
      </c>
      <c r="U603" s="13">
        <v>5096.0</v>
      </c>
      <c r="V603" s="13">
        <v>76.0</v>
      </c>
      <c r="Y603" s="13" t="s">
        <v>609</v>
      </c>
      <c r="Z603" s="13">
        <v>8881071.0</v>
      </c>
      <c r="AA603" s="13">
        <v>4561574.0</v>
      </c>
      <c r="AB603" s="13">
        <v>4432411.0</v>
      </c>
      <c r="AC603" s="12">
        <v>0.84</v>
      </c>
      <c r="AD603" s="12">
        <v>0.81</v>
      </c>
      <c r="AG603" s="13">
        <v>179086.0</v>
      </c>
      <c r="AH603" s="13">
        <v>86731.0</v>
      </c>
    </row>
    <row r="604">
      <c r="A604" s="2" t="s">
        <v>646</v>
      </c>
      <c r="B604" s="13">
        <v>910.0</v>
      </c>
      <c r="C604" s="13">
        <v>0.0</v>
      </c>
      <c r="D604" s="5">
        <f t="shared" si="5"/>
        <v>74848</v>
      </c>
      <c r="E604" s="5">
        <f t="shared" si="1"/>
        <v>374</v>
      </c>
      <c r="F604" s="13">
        <v>0.0</v>
      </c>
      <c r="G604" s="5">
        <f t="shared" si="2"/>
        <v>69273</v>
      </c>
      <c r="H604" s="14">
        <f t="shared" si="8"/>
        <v>4701</v>
      </c>
      <c r="I604" s="2">
        <f t="shared" si="3"/>
        <v>807</v>
      </c>
      <c r="J604" s="13">
        <v>1.0</v>
      </c>
      <c r="K604" s="13">
        <v>59.0</v>
      </c>
      <c r="L604" s="13">
        <v>0.0</v>
      </c>
      <c r="M604" s="13">
        <v>4.0</v>
      </c>
      <c r="N604" s="13">
        <f t="shared" si="11"/>
        <v>906</v>
      </c>
      <c r="O604" s="13">
        <v>103.0</v>
      </c>
      <c r="P604" s="14">
        <f t="shared" si="10"/>
        <v>803</v>
      </c>
      <c r="Q604" s="13">
        <v>12.0</v>
      </c>
      <c r="R604" s="13">
        <v>825.0</v>
      </c>
      <c r="S604" s="13">
        <v>4701.0</v>
      </c>
      <c r="T604" s="13">
        <v>64079.0</v>
      </c>
      <c r="U604" s="13">
        <v>5172.0</v>
      </c>
      <c r="V604" s="13">
        <v>77.0</v>
      </c>
      <c r="Y604" s="13" t="s">
        <v>609</v>
      </c>
      <c r="Z604" s="13">
        <v>8892684.0</v>
      </c>
      <c r="AA604" s="13">
        <v>4564676.0</v>
      </c>
      <c r="AB604" s="13">
        <v>4434848.0</v>
      </c>
      <c r="AC604" s="12">
        <v>0.84</v>
      </c>
      <c r="AD604" s="12">
        <v>0.82</v>
      </c>
      <c r="AG604" s="13">
        <v>180118.0</v>
      </c>
      <c r="AH604" s="13">
        <v>86813.0</v>
      </c>
    </row>
    <row r="605">
      <c r="A605" s="2" t="s">
        <v>647</v>
      </c>
      <c r="B605" s="13">
        <v>935.0</v>
      </c>
      <c r="C605" s="13">
        <v>0.0</v>
      </c>
      <c r="D605" s="5">
        <f t="shared" si="5"/>
        <v>75783</v>
      </c>
      <c r="E605" s="5">
        <f t="shared" si="1"/>
        <v>363</v>
      </c>
      <c r="F605" s="13">
        <v>0.0</v>
      </c>
      <c r="G605" s="5">
        <f t="shared" si="2"/>
        <v>69636</v>
      </c>
      <c r="H605" s="14">
        <f t="shared" si="8"/>
        <v>5297</v>
      </c>
      <c r="I605" s="2">
        <f t="shared" si="3"/>
        <v>783</v>
      </c>
      <c r="J605" s="13">
        <v>0.0</v>
      </c>
      <c r="K605" s="13">
        <v>59.0</v>
      </c>
      <c r="L605" s="13">
        <v>0.0</v>
      </c>
      <c r="M605" s="13">
        <v>1.0</v>
      </c>
      <c r="N605" s="13">
        <f t="shared" si="11"/>
        <v>934</v>
      </c>
      <c r="O605" s="13">
        <v>96.0</v>
      </c>
      <c r="P605" s="14">
        <f t="shared" si="10"/>
        <v>838</v>
      </c>
      <c r="Q605" s="13">
        <v>14.0</v>
      </c>
      <c r="R605" s="13">
        <v>799.0</v>
      </c>
      <c r="S605" s="13">
        <v>5297.0</v>
      </c>
      <c r="T605" s="13">
        <v>64346.0</v>
      </c>
      <c r="U605" s="13">
        <v>5268.0</v>
      </c>
      <c r="V605" s="13">
        <v>90.0</v>
      </c>
      <c r="Y605" s="13" t="s">
        <v>609</v>
      </c>
      <c r="Z605" s="13">
        <v>8903190.0</v>
      </c>
      <c r="AA605" s="13">
        <v>4568101.0</v>
      </c>
      <c r="AB605" s="13">
        <v>4438511.0</v>
      </c>
      <c r="AC605" s="12">
        <v>0.84</v>
      </c>
      <c r="AD605" s="12">
        <v>0.82</v>
      </c>
      <c r="AG605" s="13">
        <v>181531.0</v>
      </c>
      <c r="AH605" s="13">
        <v>86891.0</v>
      </c>
    </row>
    <row r="606">
      <c r="A606" s="2" t="s">
        <v>648</v>
      </c>
      <c r="B606" s="13">
        <v>1009.0</v>
      </c>
      <c r="C606" s="13">
        <v>0.0</v>
      </c>
      <c r="D606" s="5">
        <f t="shared" si="5"/>
        <v>76792</v>
      </c>
      <c r="E606" s="5">
        <f t="shared" si="1"/>
        <v>510</v>
      </c>
      <c r="F606" s="13">
        <v>0.0</v>
      </c>
      <c r="G606" s="5">
        <f t="shared" si="2"/>
        <v>70146</v>
      </c>
      <c r="H606" s="14">
        <f t="shared" si="8"/>
        <v>5745</v>
      </c>
      <c r="I606" s="2">
        <f t="shared" si="3"/>
        <v>833</v>
      </c>
      <c r="J606" s="13">
        <v>1.0</v>
      </c>
      <c r="K606" s="13">
        <v>60.0</v>
      </c>
      <c r="L606" s="13">
        <v>0.0</v>
      </c>
      <c r="M606" s="13">
        <v>5.0</v>
      </c>
      <c r="N606" s="13">
        <f t="shared" si="11"/>
        <v>1004</v>
      </c>
      <c r="O606" s="13">
        <v>78.0</v>
      </c>
      <c r="P606" s="14">
        <f t="shared" si="10"/>
        <v>926</v>
      </c>
      <c r="Q606" s="13">
        <v>18.0</v>
      </c>
      <c r="R606" s="13">
        <v>845.0</v>
      </c>
      <c r="S606" s="13">
        <v>5745.0</v>
      </c>
      <c r="T606" s="13">
        <v>64790.0</v>
      </c>
      <c r="U606" s="13">
        <v>5334.0</v>
      </c>
      <c r="V606" s="13">
        <v>105.0</v>
      </c>
      <c r="Y606" s="13" t="s">
        <v>609</v>
      </c>
      <c r="Z606" s="13">
        <v>8922035.0</v>
      </c>
      <c r="AA606" s="13">
        <v>4571939.0</v>
      </c>
      <c r="AB606" s="13">
        <v>4444525.0</v>
      </c>
      <c r="AC606" s="12">
        <v>0.84</v>
      </c>
      <c r="AD606" s="12">
        <v>0.82</v>
      </c>
      <c r="AG606" s="13">
        <v>182716.0</v>
      </c>
      <c r="AH606" s="13">
        <v>86968.0</v>
      </c>
    </row>
    <row r="607">
      <c r="A607" s="2" t="s">
        <v>649</v>
      </c>
      <c r="B607" s="13">
        <v>1012.0</v>
      </c>
      <c r="C607" s="13">
        <v>0.0</v>
      </c>
      <c r="D607" s="5">
        <f t="shared" si="5"/>
        <v>77804</v>
      </c>
      <c r="E607" s="5">
        <f t="shared" si="1"/>
        <v>476</v>
      </c>
      <c r="F607" s="13">
        <v>0.0</v>
      </c>
      <c r="G607" s="5">
        <f t="shared" si="2"/>
        <v>70622</v>
      </c>
      <c r="H607" s="14">
        <f t="shared" si="8"/>
        <v>6271</v>
      </c>
      <c r="I607" s="2">
        <f t="shared" si="3"/>
        <v>843</v>
      </c>
      <c r="J607" s="13">
        <v>0.0</v>
      </c>
      <c r="K607" s="13">
        <v>60.0</v>
      </c>
      <c r="L607" s="13">
        <v>0.0</v>
      </c>
      <c r="M607" s="13">
        <v>3.0</v>
      </c>
      <c r="N607" s="13">
        <f t="shared" si="11"/>
        <v>1009</v>
      </c>
      <c r="O607" s="13">
        <v>90.0</v>
      </c>
      <c r="P607" s="14">
        <f t="shared" si="10"/>
        <v>919</v>
      </c>
      <c r="Q607" s="13">
        <v>21.0</v>
      </c>
      <c r="R607" s="13">
        <v>852.0</v>
      </c>
      <c r="S607" s="13">
        <v>6271.0</v>
      </c>
      <c r="T607" s="13">
        <v>65202.0</v>
      </c>
      <c r="U607" s="13">
        <v>5398.0</v>
      </c>
      <c r="V607" s="13">
        <v>118.0</v>
      </c>
      <c r="Y607" s="13" t="s">
        <v>609</v>
      </c>
      <c r="Z607" s="13">
        <v>8944060.0</v>
      </c>
      <c r="AA607" s="13">
        <v>4574522.0</v>
      </c>
      <c r="AB607" s="13">
        <v>4449437.0</v>
      </c>
      <c r="AC607" s="12">
        <v>0.84</v>
      </c>
      <c r="AD607" s="12">
        <v>0.82</v>
      </c>
      <c r="AG607" s="13">
        <v>183202.0</v>
      </c>
      <c r="AH607" s="13">
        <v>87054.0</v>
      </c>
    </row>
    <row r="608">
      <c r="A608" s="2" t="s">
        <v>650</v>
      </c>
      <c r="B608" s="13">
        <v>917.0</v>
      </c>
      <c r="C608" s="13">
        <v>0.0</v>
      </c>
      <c r="D608" s="5">
        <f t="shared" si="5"/>
        <v>78721</v>
      </c>
      <c r="E608" s="5">
        <f t="shared" si="1"/>
        <v>487</v>
      </c>
      <c r="F608" s="13">
        <v>0.0</v>
      </c>
      <c r="G608" s="5">
        <f t="shared" si="2"/>
        <v>71109</v>
      </c>
      <c r="H608" s="14">
        <f t="shared" si="8"/>
        <v>6517</v>
      </c>
      <c r="I608" s="2">
        <f t="shared" si="3"/>
        <v>1025</v>
      </c>
      <c r="J608" s="13">
        <v>2.0</v>
      </c>
      <c r="K608" s="13">
        <v>62.0</v>
      </c>
      <c r="L608" s="13">
        <v>0.0</v>
      </c>
      <c r="M608" s="13">
        <v>7.0</v>
      </c>
      <c r="N608" s="13">
        <f t="shared" si="11"/>
        <v>910</v>
      </c>
      <c r="O608" s="13">
        <v>78.0</v>
      </c>
      <c r="P608" s="14">
        <f t="shared" si="10"/>
        <v>832</v>
      </c>
      <c r="Q608" s="13">
        <v>18.0</v>
      </c>
      <c r="R608" s="13">
        <v>1037.0</v>
      </c>
      <c r="S608" s="13">
        <v>6517.0</v>
      </c>
      <c r="T608" s="13">
        <v>65648.0</v>
      </c>
      <c r="U608" s="13">
        <v>5439.0</v>
      </c>
      <c r="V608" s="13">
        <v>128.0</v>
      </c>
      <c r="Y608" s="13" t="s">
        <v>609</v>
      </c>
      <c r="Z608" s="13">
        <v>8957327.0</v>
      </c>
      <c r="AA608" s="13">
        <v>4575856.0</v>
      </c>
      <c r="AB608" s="13">
        <v>4451877.0</v>
      </c>
      <c r="AC608" s="12">
        <v>0.84</v>
      </c>
      <c r="AD608" s="12">
        <v>0.82</v>
      </c>
      <c r="AG608" s="13">
        <v>183409.0</v>
      </c>
      <c r="AH608" s="13">
        <v>87084.0</v>
      </c>
    </row>
    <row r="609">
      <c r="A609" s="2" t="s">
        <v>651</v>
      </c>
      <c r="B609" s="13">
        <v>1178.0</v>
      </c>
      <c r="C609" s="13">
        <v>0.0</v>
      </c>
      <c r="D609" s="5">
        <f t="shared" si="5"/>
        <v>79899</v>
      </c>
      <c r="E609" s="5">
        <f t="shared" si="1"/>
        <v>541</v>
      </c>
      <c r="F609" s="13">
        <v>0.0</v>
      </c>
      <c r="G609" s="5">
        <f t="shared" si="2"/>
        <v>71650</v>
      </c>
      <c r="H609" s="14">
        <f t="shared" si="8"/>
        <v>7097</v>
      </c>
      <c r="I609" s="2">
        <f t="shared" si="3"/>
        <v>1079</v>
      </c>
      <c r="J609" s="13">
        <v>3.0</v>
      </c>
      <c r="K609" s="13">
        <v>65.0</v>
      </c>
      <c r="L609" s="13">
        <v>0.0</v>
      </c>
      <c r="M609" s="13">
        <v>5.0</v>
      </c>
      <c r="N609" s="13">
        <f t="shared" si="11"/>
        <v>1173</v>
      </c>
      <c r="O609" s="13">
        <v>135.0</v>
      </c>
      <c r="P609" s="14">
        <f t="shared" si="10"/>
        <v>1038</v>
      </c>
      <c r="Q609" s="13">
        <v>17.0</v>
      </c>
      <c r="R609" s="13">
        <v>1092.0</v>
      </c>
      <c r="S609" s="13">
        <v>7097.0</v>
      </c>
      <c r="T609" s="13">
        <v>66079.0</v>
      </c>
      <c r="U609" s="13">
        <v>5549.0</v>
      </c>
      <c r="V609" s="13">
        <v>147.0</v>
      </c>
      <c r="Y609" s="13" t="s">
        <v>609</v>
      </c>
      <c r="Z609" s="13">
        <v>8976010.0</v>
      </c>
      <c r="AA609" s="13">
        <v>4578704.0</v>
      </c>
      <c r="AB609" s="13">
        <v>4455536.0</v>
      </c>
      <c r="AC609" s="12">
        <v>0.84</v>
      </c>
      <c r="AD609" s="12">
        <v>0.82</v>
      </c>
      <c r="AG609" s="13">
        <v>184864.0</v>
      </c>
      <c r="AH609" s="13">
        <v>87125.0</v>
      </c>
    </row>
    <row r="610">
      <c r="A610" s="2" t="s">
        <v>652</v>
      </c>
      <c r="B610" s="13">
        <v>1457.0</v>
      </c>
      <c r="C610" s="13">
        <v>0.0</v>
      </c>
      <c r="D610" s="5">
        <f t="shared" si="5"/>
        <v>81356</v>
      </c>
      <c r="E610" s="5">
        <f t="shared" si="1"/>
        <v>462</v>
      </c>
      <c r="F610" s="13">
        <v>0.0</v>
      </c>
      <c r="G610" s="5">
        <f t="shared" si="2"/>
        <v>72112</v>
      </c>
      <c r="H610" s="14">
        <f t="shared" si="8"/>
        <v>8115</v>
      </c>
      <c r="I610" s="2">
        <f t="shared" si="3"/>
        <v>1053</v>
      </c>
      <c r="J610" s="13">
        <v>3.0</v>
      </c>
      <c r="K610" s="13">
        <v>68.0</v>
      </c>
      <c r="L610" s="13">
        <v>0.0</v>
      </c>
      <c r="M610" s="13">
        <v>4.0</v>
      </c>
      <c r="N610" s="13">
        <f t="shared" si="11"/>
        <v>1453</v>
      </c>
      <c r="O610" s="13">
        <v>176.0</v>
      </c>
      <c r="P610" s="14">
        <f t="shared" si="10"/>
        <v>1277</v>
      </c>
      <c r="Q610" s="13">
        <v>19.0</v>
      </c>
      <c r="R610" s="13">
        <v>1064.0</v>
      </c>
      <c r="S610" s="13">
        <v>8115.0</v>
      </c>
      <c r="T610" s="13">
        <v>66489.0</v>
      </c>
      <c r="U610" s="13">
        <v>5601.0</v>
      </c>
      <c r="V610" s="13">
        <v>145.0</v>
      </c>
      <c r="Y610" s="13" t="s">
        <v>609</v>
      </c>
      <c r="Z610" s="13">
        <v>8990844.0</v>
      </c>
      <c r="AA610" s="13">
        <v>4582020.0</v>
      </c>
      <c r="AB610" s="13">
        <v>4459445.0</v>
      </c>
      <c r="AC610" s="12">
        <v>0.84</v>
      </c>
      <c r="AD610" s="12">
        <v>0.82</v>
      </c>
      <c r="AG610" s="13">
        <v>186019.0</v>
      </c>
      <c r="AH610" s="13">
        <v>87177.0</v>
      </c>
    </row>
    <row r="611">
      <c r="A611" s="2" t="s">
        <v>653</v>
      </c>
      <c r="B611" s="13">
        <v>1504.0</v>
      </c>
      <c r="C611" s="13">
        <v>0.0</v>
      </c>
      <c r="D611" s="5">
        <f t="shared" si="5"/>
        <v>82860</v>
      </c>
      <c r="E611" s="5">
        <f t="shared" si="1"/>
        <v>321</v>
      </c>
      <c r="F611" s="13">
        <v>0.0</v>
      </c>
      <c r="G611" s="5">
        <f t="shared" si="2"/>
        <v>72433</v>
      </c>
      <c r="H611" s="14">
        <f t="shared" si="8"/>
        <v>9259</v>
      </c>
      <c r="I611" s="2">
        <f t="shared" si="3"/>
        <v>1090</v>
      </c>
      <c r="J611" s="13">
        <v>2.0</v>
      </c>
      <c r="K611" s="13">
        <v>70.0</v>
      </c>
      <c r="L611" s="13">
        <v>0.0</v>
      </c>
      <c r="M611" s="13">
        <v>13.0</v>
      </c>
      <c r="N611" s="13">
        <f t="shared" si="11"/>
        <v>1491</v>
      </c>
      <c r="O611" s="13">
        <v>273.0</v>
      </c>
      <c r="P611" s="14">
        <f t="shared" si="10"/>
        <v>1218</v>
      </c>
      <c r="Q611" s="13">
        <v>23.0</v>
      </c>
      <c r="R611" s="13">
        <v>1097.0</v>
      </c>
      <c r="S611" s="13">
        <v>9259.0</v>
      </c>
      <c r="T611" s="13">
        <v>66705.0</v>
      </c>
      <c r="U611" s="13">
        <v>5706.0</v>
      </c>
      <c r="V611" s="13">
        <v>163.0</v>
      </c>
      <c r="Y611" s="13" t="s">
        <v>609</v>
      </c>
      <c r="Z611" s="13">
        <v>9012036.0</v>
      </c>
      <c r="AA611" s="13">
        <v>4584600.0</v>
      </c>
      <c r="AB611" s="13">
        <v>4463450.0</v>
      </c>
      <c r="AC611" s="12">
        <v>0.84</v>
      </c>
      <c r="AD611" s="12">
        <v>0.82</v>
      </c>
      <c r="AG611" s="13">
        <v>187529.0</v>
      </c>
      <c r="AH611" s="13">
        <v>87257.0</v>
      </c>
    </row>
    <row r="612">
      <c r="A612" s="2" t="s">
        <v>654</v>
      </c>
      <c r="B612" s="13">
        <v>1650.0</v>
      </c>
      <c r="C612" s="13">
        <v>0.0</v>
      </c>
      <c r="D612" s="5">
        <f t="shared" si="5"/>
        <v>84510</v>
      </c>
      <c r="E612" s="5">
        <f t="shared" si="1"/>
        <v>984</v>
      </c>
      <c r="F612" s="13">
        <v>0.0</v>
      </c>
      <c r="G612" s="5">
        <f t="shared" si="2"/>
        <v>73417</v>
      </c>
      <c r="H612" s="14">
        <f t="shared" si="8"/>
        <v>9950</v>
      </c>
      <c r="I612" s="2">
        <f t="shared" si="3"/>
        <v>1062</v>
      </c>
      <c r="J612" s="13">
        <v>3.0</v>
      </c>
      <c r="K612" s="13">
        <v>73.0</v>
      </c>
      <c r="L612" s="13">
        <v>0.0</v>
      </c>
      <c r="M612" s="13">
        <v>4.0</v>
      </c>
      <c r="N612" s="13">
        <f t="shared" si="11"/>
        <v>1646</v>
      </c>
      <c r="O612" s="13">
        <v>277.0</v>
      </c>
      <c r="P612" s="14">
        <f t="shared" si="10"/>
        <v>1369</v>
      </c>
      <c r="Q612" s="13">
        <v>23.0</v>
      </c>
      <c r="R612" s="13">
        <v>1069.0</v>
      </c>
      <c r="S612" s="13">
        <v>9950.0</v>
      </c>
      <c r="T612" s="13">
        <v>67632.0</v>
      </c>
      <c r="U612" s="13">
        <v>5763.0</v>
      </c>
      <c r="V612" s="13">
        <v>162.0</v>
      </c>
      <c r="Y612" s="13" t="s">
        <v>609</v>
      </c>
      <c r="Z612" s="13">
        <v>9034630.0</v>
      </c>
      <c r="AA612" s="13">
        <v>4586889.0</v>
      </c>
      <c r="AB612" s="13">
        <v>4464532.0</v>
      </c>
      <c r="AC612" s="12">
        <v>0.84</v>
      </c>
      <c r="AD612" s="12">
        <v>0.82</v>
      </c>
      <c r="AG612" s="13">
        <v>188596.0</v>
      </c>
      <c r="AH612" s="13">
        <v>87322.0</v>
      </c>
    </row>
    <row r="613">
      <c r="A613" s="2" t="s">
        <v>655</v>
      </c>
      <c r="B613" s="13">
        <v>1443.0</v>
      </c>
      <c r="C613" s="13">
        <v>0.0</v>
      </c>
      <c r="D613" s="5">
        <f t="shared" si="5"/>
        <v>85953</v>
      </c>
      <c r="E613" s="5">
        <f t="shared" si="1"/>
        <v>740</v>
      </c>
      <c r="F613" s="13">
        <v>0.0</v>
      </c>
      <c r="G613" s="5">
        <f t="shared" si="2"/>
        <v>74157</v>
      </c>
      <c r="H613" s="14">
        <f t="shared" si="8"/>
        <v>10600</v>
      </c>
      <c r="I613" s="2">
        <f t="shared" si="3"/>
        <v>1112</v>
      </c>
      <c r="J613" s="13">
        <v>3.0</v>
      </c>
      <c r="K613" s="13">
        <v>76.0</v>
      </c>
      <c r="L613" s="13">
        <v>0.0</v>
      </c>
      <c r="M613" s="13">
        <v>19.0</v>
      </c>
      <c r="N613" s="13">
        <f t="shared" si="11"/>
        <v>1424</v>
      </c>
      <c r="O613" s="13">
        <v>371.0</v>
      </c>
      <c r="P613" s="14">
        <f t="shared" si="10"/>
        <v>1053</v>
      </c>
      <c r="Q613" s="13">
        <v>27.0</v>
      </c>
      <c r="R613" s="13">
        <v>1115.0</v>
      </c>
      <c r="S613" s="13">
        <v>10600.0</v>
      </c>
      <c r="T613" s="13">
        <v>68308.0</v>
      </c>
      <c r="U613" s="13">
        <v>5827.0</v>
      </c>
      <c r="V613" s="13">
        <v>165.0</v>
      </c>
      <c r="Y613" s="13" t="s">
        <v>609</v>
      </c>
      <c r="Z613" s="13">
        <v>9066237.0</v>
      </c>
      <c r="AA613" s="13">
        <v>4590002.0</v>
      </c>
      <c r="AB613" s="13">
        <v>4469610.0</v>
      </c>
      <c r="AC613" s="12">
        <v>0.84</v>
      </c>
      <c r="AD613" s="12">
        <v>0.82</v>
      </c>
      <c r="AG613" s="13">
        <v>190738.0</v>
      </c>
      <c r="AH613" s="13">
        <v>87701.0</v>
      </c>
    </row>
    <row r="614">
      <c r="A614" s="2" t="s">
        <v>656</v>
      </c>
      <c r="B614" s="13">
        <v>1939.0</v>
      </c>
      <c r="C614" s="13">
        <v>0.0</v>
      </c>
      <c r="D614" s="5">
        <f t="shared" si="5"/>
        <v>87892</v>
      </c>
      <c r="E614" s="5">
        <f t="shared" si="1"/>
        <v>517</v>
      </c>
      <c r="F614" s="13">
        <v>0.0</v>
      </c>
      <c r="G614" s="5">
        <f t="shared" si="2"/>
        <v>74674</v>
      </c>
      <c r="H614" s="14">
        <f t="shared" si="8"/>
        <v>11959</v>
      </c>
      <c r="I614" s="2">
        <f t="shared" si="3"/>
        <v>1173</v>
      </c>
      <c r="J614" s="13">
        <v>2.0</v>
      </c>
      <c r="K614" s="13">
        <v>78.0</v>
      </c>
      <c r="L614" s="13">
        <v>0.0</v>
      </c>
      <c r="M614" s="13">
        <v>5.0</v>
      </c>
      <c r="N614" s="13">
        <f t="shared" si="11"/>
        <v>1934</v>
      </c>
      <c r="O614" s="13">
        <v>398.0</v>
      </c>
      <c r="P614" s="14">
        <f t="shared" si="10"/>
        <v>1536</v>
      </c>
      <c r="Q614" s="13">
        <v>30.0</v>
      </c>
      <c r="R614" s="13">
        <v>1173.0</v>
      </c>
      <c r="S614" s="13">
        <v>11959.0</v>
      </c>
      <c r="T614" s="13">
        <v>68778.0</v>
      </c>
      <c r="U614" s="13">
        <v>5874.0</v>
      </c>
      <c r="V614" s="13">
        <v>172.0</v>
      </c>
      <c r="Y614" s="13" t="s">
        <v>657</v>
      </c>
      <c r="Z614" s="13">
        <v>9095290.0</v>
      </c>
      <c r="AA614" s="13">
        <v>4591847.0</v>
      </c>
      <c r="AB614" s="13">
        <v>4473746.0</v>
      </c>
      <c r="AC614" s="12">
        <v>0.85</v>
      </c>
      <c r="AD614" s="12">
        <v>0.82</v>
      </c>
      <c r="AG614" s="13">
        <v>191709.0</v>
      </c>
      <c r="AH614" s="13">
        <v>88301.0</v>
      </c>
    </row>
    <row r="615">
      <c r="A615" s="2" t="s">
        <v>658</v>
      </c>
      <c r="B615" s="13">
        <v>1647.0</v>
      </c>
      <c r="C615" s="13">
        <v>0.0</v>
      </c>
      <c r="D615" s="5">
        <f t="shared" si="5"/>
        <v>89539</v>
      </c>
      <c r="E615" s="5">
        <f t="shared" si="1"/>
        <v>524</v>
      </c>
      <c r="F615" s="13">
        <v>0.0</v>
      </c>
      <c r="G615" s="5">
        <f t="shared" si="2"/>
        <v>75198</v>
      </c>
      <c r="H615" s="14">
        <f t="shared" si="8"/>
        <v>12995</v>
      </c>
      <c r="I615" s="2">
        <f t="shared" si="3"/>
        <v>1258</v>
      </c>
      <c r="J615" s="13">
        <v>2.0</v>
      </c>
      <c r="K615" s="13">
        <v>80.0</v>
      </c>
      <c r="L615" s="13">
        <v>0.0</v>
      </c>
      <c r="M615" s="13">
        <v>5.0</v>
      </c>
      <c r="N615" s="13">
        <f t="shared" si="11"/>
        <v>1642</v>
      </c>
      <c r="O615" s="13">
        <v>362.0</v>
      </c>
      <c r="P615" s="14">
        <f t="shared" si="10"/>
        <v>1280</v>
      </c>
      <c r="Q615" s="13">
        <v>27.0</v>
      </c>
      <c r="R615" s="13">
        <v>1261.0</v>
      </c>
      <c r="S615" s="13">
        <v>12995.0</v>
      </c>
      <c r="T615" s="13">
        <v>69261.0</v>
      </c>
      <c r="U615" s="13">
        <v>5915.0</v>
      </c>
      <c r="V615" s="13">
        <v>194.0</v>
      </c>
      <c r="Y615" s="13" t="s">
        <v>657</v>
      </c>
      <c r="Z615" s="13">
        <v>9114751.0</v>
      </c>
      <c r="AA615" s="13">
        <v>4592993.0</v>
      </c>
      <c r="AB615" s="13">
        <v>4475491.0</v>
      </c>
      <c r="AC615" s="12">
        <v>0.85</v>
      </c>
      <c r="AD615" s="12">
        <v>0.82</v>
      </c>
      <c r="AG615" s="13">
        <v>192119.0</v>
      </c>
      <c r="AH615" s="13">
        <v>88524.0</v>
      </c>
    </row>
    <row r="616">
      <c r="A616" s="2" t="s">
        <v>659</v>
      </c>
      <c r="B616" s="13">
        <v>2236.0</v>
      </c>
      <c r="C616" s="13">
        <v>0.0</v>
      </c>
      <c r="D616" s="5">
        <f t="shared" si="5"/>
        <v>91775</v>
      </c>
      <c r="E616" s="5">
        <f t="shared" si="1"/>
        <v>1045</v>
      </c>
      <c r="F616" s="13">
        <v>0.0</v>
      </c>
      <c r="G616" s="5">
        <f t="shared" si="2"/>
        <v>76243</v>
      </c>
      <c r="H616" s="14">
        <f t="shared" si="8"/>
        <v>14144</v>
      </c>
      <c r="I616" s="2">
        <f t="shared" si="3"/>
        <v>1295</v>
      </c>
      <c r="J616" s="13">
        <v>5.0</v>
      </c>
      <c r="K616" s="13">
        <v>85.0</v>
      </c>
      <c r="L616" s="13">
        <v>0.0</v>
      </c>
      <c r="M616" s="13">
        <v>10.0</v>
      </c>
      <c r="N616" s="13">
        <f t="shared" si="11"/>
        <v>2226</v>
      </c>
      <c r="O616" s="13">
        <v>515.0</v>
      </c>
      <c r="P616" s="14">
        <f t="shared" si="10"/>
        <v>1711</v>
      </c>
      <c r="Q616" s="13">
        <v>30.0</v>
      </c>
      <c r="R616" s="13">
        <v>1295.0</v>
      </c>
      <c r="S616" s="13">
        <v>14144.0</v>
      </c>
      <c r="T616" s="13">
        <v>70236.0</v>
      </c>
      <c r="U616" s="13">
        <v>5985.0</v>
      </c>
      <c r="V616" s="13">
        <v>209.0</v>
      </c>
      <c r="Y616" s="13" t="s">
        <v>657</v>
      </c>
      <c r="Z616" s="13">
        <v>9128419.0</v>
      </c>
      <c r="AA616" s="13">
        <v>4593439.0</v>
      </c>
      <c r="AB616" s="13">
        <v>4480474.0</v>
      </c>
      <c r="AC616" s="12">
        <v>0.85</v>
      </c>
      <c r="AD616" s="12">
        <v>0.82</v>
      </c>
      <c r="AG616" s="13">
        <v>194270.0</v>
      </c>
      <c r="AH616" s="13">
        <v>97311.0</v>
      </c>
      <c r="AI616" s="13">
        <v>172090.0</v>
      </c>
    </row>
    <row r="617">
      <c r="A617" s="2" t="s">
        <v>660</v>
      </c>
      <c r="B617" s="13">
        <v>2268.0</v>
      </c>
      <c r="C617" s="13">
        <v>0.0</v>
      </c>
      <c r="D617" s="5">
        <f t="shared" si="5"/>
        <v>94043</v>
      </c>
      <c r="E617" s="5">
        <f t="shared" si="1"/>
        <v>1086</v>
      </c>
      <c r="F617" s="13">
        <v>0.0</v>
      </c>
      <c r="G617" s="5">
        <f t="shared" si="2"/>
        <v>77329</v>
      </c>
      <c r="H617" s="14">
        <f t="shared" si="8"/>
        <v>15308</v>
      </c>
      <c r="I617" s="2">
        <f t="shared" si="3"/>
        <v>1305</v>
      </c>
      <c r="J617" s="13">
        <v>8.0</v>
      </c>
      <c r="K617" s="13">
        <v>93.0</v>
      </c>
      <c r="L617" s="13">
        <v>0.0</v>
      </c>
      <c r="M617" s="13">
        <v>10.0</v>
      </c>
      <c r="N617" s="13">
        <f t="shared" si="11"/>
        <v>2258</v>
      </c>
      <c r="O617" s="13">
        <v>448.0</v>
      </c>
      <c r="P617" s="14">
        <f t="shared" si="10"/>
        <v>1810</v>
      </c>
      <c r="Q617" s="13">
        <v>34.0</v>
      </c>
      <c r="R617" s="13">
        <v>1301.0</v>
      </c>
      <c r="S617" s="13">
        <v>15308.0</v>
      </c>
      <c r="T617" s="13">
        <v>71238.0</v>
      </c>
      <c r="U617" s="13">
        <v>6069.0</v>
      </c>
      <c r="V617" s="13">
        <v>197.0</v>
      </c>
      <c r="Y617" s="13" t="s">
        <v>657</v>
      </c>
      <c r="Z617" s="13">
        <v>9157529.0</v>
      </c>
      <c r="AA617" s="13">
        <v>4593717.0</v>
      </c>
      <c r="AB617" s="13">
        <v>4482167.0</v>
      </c>
      <c r="AC617" s="12">
        <v>0.85</v>
      </c>
      <c r="AD617" s="12">
        <v>0.82</v>
      </c>
      <c r="AG617" s="13">
        <v>195791.0</v>
      </c>
      <c r="AH617" s="13">
        <v>98772.0</v>
      </c>
      <c r="AI617" s="13">
        <v>196211.0</v>
      </c>
    </row>
    <row r="618">
      <c r="A618" s="2" t="s">
        <v>661</v>
      </c>
      <c r="B618" s="13">
        <v>2478.0</v>
      </c>
      <c r="C618" s="13">
        <v>0.0</v>
      </c>
      <c r="D618" s="5">
        <f t="shared" si="5"/>
        <v>96521</v>
      </c>
      <c r="E618" s="5">
        <f t="shared" si="1"/>
        <v>867</v>
      </c>
      <c r="F618" s="13">
        <v>0.0</v>
      </c>
      <c r="G618" s="5">
        <f t="shared" si="2"/>
        <v>78196</v>
      </c>
      <c r="H618" s="14">
        <f t="shared" si="8"/>
        <v>16892</v>
      </c>
      <c r="I618" s="2">
        <f t="shared" si="3"/>
        <v>1330</v>
      </c>
      <c r="J618" s="13">
        <v>2.0</v>
      </c>
      <c r="K618" s="13">
        <v>95.0</v>
      </c>
      <c r="L618" s="13">
        <v>0.0</v>
      </c>
      <c r="M618" s="13">
        <v>4.0</v>
      </c>
      <c r="N618" s="13">
        <f t="shared" si="11"/>
        <v>2474</v>
      </c>
      <c r="O618" s="13">
        <v>452.0</v>
      </c>
      <c r="P618" s="14">
        <f t="shared" si="10"/>
        <v>2022</v>
      </c>
      <c r="Q618" s="13">
        <v>34.0</v>
      </c>
      <c r="R618" s="13">
        <v>1326.0</v>
      </c>
      <c r="S618" s="13">
        <v>16892.0</v>
      </c>
      <c r="T618" s="13">
        <v>72047.0</v>
      </c>
      <c r="U618" s="13">
        <v>6127.0</v>
      </c>
      <c r="V618" s="13">
        <v>204.0</v>
      </c>
      <c r="Y618" s="13" t="s">
        <v>657</v>
      </c>
      <c r="Z618" s="13">
        <v>9183076.0</v>
      </c>
      <c r="AA618" s="13">
        <v>4593801.0</v>
      </c>
      <c r="AB618" s="13">
        <v>4484783.0</v>
      </c>
      <c r="AC618" s="12">
        <v>0.85</v>
      </c>
      <c r="AD618" s="12">
        <v>0.82</v>
      </c>
      <c r="AG618" s="13">
        <v>197155.0</v>
      </c>
      <c r="AH618" s="13">
        <v>100012.0</v>
      </c>
      <c r="AI618" s="13">
        <v>215729.0</v>
      </c>
    </row>
    <row r="619">
      <c r="A619" s="3" t="s">
        <v>662</v>
      </c>
      <c r="B619" s="13">
        <v>2909.0</v>
      </c>
      <c r="C619" s="13">
        <v>0.0</v>
      </c>
      <c r="D619" s="5">
        <f t="shared" si="5"/>
        <v>99430</v>
      </c>
      <c r="E619" s="5">
        <f t="shared" si="1"/>
        <v>950</v>
      </c>
      <c r="F619" s="13">
        <v>0.0</v>
      </c>
      <c r="G619" s="5">
        <f t="shared" si="2"/>
        <v>79146</v>
      </c>
      <c r="H619" s="14">
        <f t="shared" si="8"/>
        <v>18847</v>
      </c>
      <c r="I619" s="2">
        <f t="shared" si="3"/>
        <v>1326</v>
      </c>
      <c r="J619" s="13">
        <v>8.0</v>
      </c>
      <c r="K619" s="14">
        <f t="shared" ref="K619:K746" si="12">K618+J619</f>
        <v>103</v>
      </c>
      <c r="L619" s="13">
        <v>0.0</v>
      </c>
      <c r="M619" s="13">
        <v>12.0</v>
      </c>
      <c r="N619" s="13">
        <f t="shared" si="11"/>
        <v>2897</v>
      </c>
      <c r="O619" s="13">
        <v>818.0</v>
      </c>
      <c r="P619" s="14">
        <f t="shared" si="10"/>
        <v>2079</v>
      </c>
      <c r="Q619" s="13">
        <v>34.0</v>
      </c>
      <c r="R619" s="13">
        <v>1322.0</v>
      </c>
      <c r="S619" s="13">
        <v>18847.0</v>
      </c>
      <c r="T619" s="13">
        <v>72859.0</v>
      </c>
      <c r="U619" s="13">
        <v>6265.0</v>
      </c>
      <c r="V619" s="13">
        <v>222.0</v>
      </c>
      <c r="Y619" s="13" t="s">
        <v>657</v>
      </c>
      <c r="Z619" s="13">
        <v>9204856.0</v>
      </c>
      <c r="AA619" s="13">
        <v>4594491.0</v>
      </c>
      <c r="AB619" s="13">
        <v>4487124.0</v>
      </c>
      <c r="AC619" s="12">
        <v>0.85</v>
      </c>
      <c r="AD619" s="12">
        <v>0.82</v>
      </c>
      <c r="AG619" s="13">
        <v>198533.0</v>
      </c>
      <c r="AH619" s="13">
        <v>101290.0</v>
      </c>
      <c r="AI619" s="13">
        <v>236849.0</v>
      </c>
    </row>
    <row r="620">
      <c r="A620" s="2" t="s">
        <v>663</v>
      </c>
      <c r="B620" s="13">
        <v>2356.0</v>
      </c>
      <c r="C620" s="13">
        <v>0.0</v>
      </c>
      <c r="D620" s="5">
        <f t="shared" si="5"/>
        <v>101786</v>
      </c>
      <c r="E620" s="5">
        <f t="shared" si="1"/>
        <v>1603</v>
      </c>
      <c r="F620" s="13">
        <v>0.0</v>
      </c>
      <c r="G620" s="5">
        <f t="shared" si="2"/>
        <v>80749</v>
      </c>
      <c r="H620" s="14">
        <f t="shared" si="8"/>
        <v>19530</v>
      </c>
      <c r="I620" s="2">
        <f t="shared" si="3"/>
        <v>1392</v>
      </c>
      <c r="J620" s="13">
        <v>4.0</v>
      </c>
      <c r="K620" s="14">
        <f t="shared" si="12"/>
        <v>107</v>
      </c>
      <c r="L620" s="13">
        <v>0.0</v>
      </c>
      <c r="M620" s="13">
        <v>6.0</v>
      </c>
      <c r="N620" s="13">
        <f t="shared" si="11"/>
        <v>2350</v>
      </c>
      <c r="O620" s="13">
        <v>412.0</v>
      </c>
      <c r="P620" s="14">
        <f t="shared" si="10"/>
        <v>1938</v>
      </c>
      <c r="Q620" s="13">
        <v>31.0</v>
      </c>
      <c r="R620" s="13">
        <v>1391.0</v>
      </c>
      <c r="S620" s="13">
        <v>19530.0</v>
      </c>
      <c r="T620" s="13">
        <v>74353.0</v>
      </c>
      <c r="U620" s="13">
        <v>6374.0</v>
      </c>
      <c r="V620" s="13">
        <v>243.0</v>
      </c>
      <c r="Y620" s="13" t="s">
        <v>657</v>
      </c>
      <c r="Z620" s="13">
        <v>9235990.0</v>
      </c>
      <c r="AA620" s="13">
        <v>4594688.0</v>
      </c>
      <c r="AB620" s="13">
        <v>4490834.0</v>
      </c>
      <c r="AC620" s="12">
        <v>0.85</v>
      </c>
      <c r="AD620" s="12">
        <v>0.82</v>
      </c>
      <c r="AG620" s="13">
        <v>200358.0</v>
      </c>
      <c r="AH620" s="13">
        <v>102915.0</v>
      </c>
      <c r="AI620" s="13">
        <v>258043.0</v>
      </c>
    </row>
    <row r="621">
      <c r="A621" s="2" t="s">
        <v>664</v>
      </c>
      <c r="B621" s="13">
        <v>2057.0</v>
      </c>
      <c r="C621" s="13">
        <v>0.0</v>
      </c>
      <c r="D621" s="5">
        <f t="shared" si="5"/>
        <v>103843</v>
      </c>
      <c r="E621" s="5">
        <f t="shared" si="1"/>
        <v>1199</v>
      </c>
      <c r="F621" s="13">
        <v>0.0</v>
      </c>
      <c r="G621" s="5">
        <f t="shared" si="2"/>
        <v>81948</v>
      </c>
      <c r="H621" s="14">
        <f t="shared" si="8"/>
        <v>20467</v>
      </c>
      <c r="I621" s="2">
        <f t="shared" si="3"/>
        <v>1307</v>
      </c>
      <c r="J621" s="13">
        <v>6.0</v>
      </c>
      <c r="K621" s="14">
        <f t="shared" si="12"/>
        <v>113</v>
      </c>
      <c r="L621" s="13">
        <v>0.0</v>
      </c>
      <c r="M621" s="13">
        <v>8.0</v>
      </c>
      <c r="N621" s="13">
        <f t="shared" si="11"/>
        <v>2049</v>
      </c>
      <c r="O621" s="13">
        <v>373.0</v>
      </c>
      <c r="P621" s="14">
        <f t="shared" si="10"/>
        <v>1676</v>
      </c>
      <c r="Q621" s="13">
        <v>35.0</v>
      </c>
      <c r="R621" s="13">
        <v>1302.0</v>
      </c>
      <c r="S621" s="13">
        <v>20467.0</v>
      </c>
      <c r="T621" s="13">
        <v>75483.0</v>
      </c>
      <c r="U621" s="13">
        <v>6443.0</v>
      </c>
      <c r="V621" s="13">
        <v>250.0</v>
      </c>
      <c r="Y621" s="13" t="s">
        <v>657</v>
      </c>
      <c r="Z621" s="13">
        <v>9262396.0</v>
      </c>
      <c r="AA621" s="13">
        <v>4594812.0</v>
      </c>
      <c r="AB621" s="13">
        <v>4491311.0</v>
      </c>
      <c r="AC621" s="12">
        <v>0.85</v>
      </c>
      <c r="AD621" s="12">
        <v>0.82</v>
      </c>
      <c r="AG621" s="13">
        <v>201185.0</v>
      </c>
      <c r="AH621" s="13">
        <v>103723.0</v>
      </c>
      <c r="AI621" s="13">
        <v>279787.0</v>
      </c>
    </row>
    <row r="622">
      <c r="A622" s="2" t="s">
        <v>665</v>
      </c>
      <c r="B622" s="13">
        <v>2475.0</v>
      </c>
      <c r="C622" s="13">
        <v>0.0</v>
      </c>
      <c r="D622" s="5">
        <f t="shared" si="5"/>
        <v>106318</v>
      </c>
      <c r="E622" s="5">
        <f t="shared" si="1"/>
        <v>2540</v>
      </c>
      <c r="F622" s="13">
        <v>0.0</v>
      </c>
      <c r="G622" s="5">
        <f t="shared" si="2"/>
        <v>84488</v>
      </c>
      <c r="H622" s="14">
        <f t="shared" si="8"/>
        <v>20376</v>
      </c>
      <c r="I622" s="2">
        <f t="shared" si="3"/>
        <v>1325</v>
      </c>
      <c r="J622" s="13">
        <v>8.0</v>
      </c>
      <c r="K622" s="14">
        <f t="shared" si="12"/>
        <v>121</v>
      </c>
      <c r="L622" s="13">
        <v>0.0</v>
      </c>
      <c r="M622" s="13">
        <v>15.0</v>
      </c>
      <c r="N622" s="13">
        <f t="shared" si="11"/>
        <v>2460</v>
      </c>
      <c r="O622" s="13">
        <v>601.0</v>
      </c>
      <c r="P622" s="14">
        <f t="shared" si="10"/>
        <v>1859</v>
      </c>
      <c r="Q622" s="13">
        <v>35.0</v>
      </c>
      <c r="R622" s="13">
        <v>1320.0</v>
      </c>
      <c r="S622" s="13">
        <v>20376.0</v>
      </c>
      <c r="T622" s="13">
        <v>77972.0</v>
      </c>
      <c r="U622" s="13">
        <v>6494.0</v>
      </c>
      <c r="V622" s="13">
        <v>226.0</v>
      </c>
      <c r="Y622" s="13" t="s">
        <v>657</v>
      </c>
      <c r="Z622" s="13">
        <v>9284447.0</v>
      </c>
      <c r="AA622" s="13">
        <v>4594926.0</v>
      </c>
      <c r="AB622" s="13">
        <v>4509533.0</v>
      </c>
      <c r="AC622" s="12">
        <v>0.85</v>
      </c>
      <c r="AD622" s="12">
        <v>0.82</v>
      </c>
      <c r="AG622" s="13">
        <v>201573.0</v>
      </c>
      <c r="AH622" s="13">
        <v>104100.0</v>
      </c>
      <c r="AI622" s="13">
        <v>299155.0</v>
      </c>
    </row>
    <row r="623">
      <c r="A623" s="2" t="s">
        <v>666</v>
      </c>
      <c r="B623" s="13">
        <v>3486.0</v>
      </c>
      <c r="C623" s="13">
        <v>0.0</v>
      </c>
      <c r="D623" s="5">
        <f t="shared" si="5"/>
        <v>109804</v>
      </c>
      <c r="E623" s="5">
        <f t="shared" si="1"/>
        <v>1745</v>
      </c>
      <c r="F623" s="13">
        <v>0.0</v>
      </c>
      <c r="G623" s="5">
        <f t="shared" si="2"/>
        <v>86233</v>
      </c>
      <c r="H623" s="14">
        <f t="shared" si="8"/>
        <v>21951</v>
      </c>
      <c r="I623" s="2">
        <f t="shared" si="3"/>
        <v>1482</v>
      </c>
      <c r="J623" s="13">
        <v>9.0</v>
      </c>
      <c r="K623" s="14">
        <f t="shared" si="12"/>
        <v>130</v>
      </c>
      <c r="L623" s="13">
        <v>0.0</v>
      </c>
      <c r="M623" s="13">
        <v>6.0</v>
      </c>
      <c r="N623" s="13">
        <f t="shared" si="11"/>
        <v>3480</v>
      </c>
      <c r="O623" s="13">
        <v>713.0</v>
      </c>
      <c r="P623" s="14">
        <f t="shared" si="10"/>
        <v>2767</v>
      </c>
      <c r="Q623" s="13">
        <v>34.0</v>
      </c>
      <c r="R623" s="13">
        <v>1478.0</v>
      </c>
      <c r="S623" s="13">
        <v>21951.0</v>
      </c>
      <c r="T623" s="13">
        <v>79593.0</v>
      </c>
      <c r="U623" s="13">
        <v>6618.0</v>
      </c>
      <c r="V623" s="13">
        <v>247.0</v>
      </c>
      <c r="Y623" s="13" t="s">
        <v>657</v>
      </c>
      <c r="Z623" s="13">
        <v>9310419.0</v>
      </c>
      <c r="AA623" s="13">
        <v>4595012.0</v>
      </c>
      <c r="AB623" s="13">
        <v>4526955.0</v>
      </c>
      <c r="AC623" s="12">
        <v>0.85</v>
      </c>
      <c r="AD623" s="12">
        <v>0.83</v>
      </c>
      <c r="AG623" s="13">
        <v>203051.0</v>
      </c>
      <c r="AH623" s="13">
        <v>105512.0</v>
      </c>
      <c r="AI623" s="13">
        <v>321228.0</v>
      </c>
    </row>
    <row r="624">
      <c r="A624" s="2" t="s">
        <v>667</v>
      </c>
      <c r="B624" s="13">
        <v>3577.0</v>
      </c>
      <c r="C624" s="13">
        <v>0.0</v>
      </c>
      <c r="D624" s="5">
        <f t="shared" si="5"/>
        <v>113381</v>
      </c>
      <c r="E624" s="5">
        <f t="shared" si="1"/>
        <v>2899</v>
      </c>
      <c r="F624" s="13">
        <v>0.0</v>
      </c>
      <c r="G624" s="5">
        <f t="shared" si="2"/>
        <v>89132</v>
      </c>
      <c r="H624" s="14">
        <f t="shared" si="8"/>
        <v>22618</v>
      </c>
      <c r="I624" s="2">
        <f t="shared" si="3"/>
        <v>1490</v>
      </c>
      <c r="J624" s="13">
        <v>3.0</v>
      </c>
      <c r="K624" s="14">
        <f t="shared" si="12"/>
        <v>133</v>
      </c>
      <c r="L624" s="13">
        <v>0.0</v>
      </c>
      <c r="M624" s="13">
        <v>15.0</v>
      </c>
      <c r="N624" s="13">
        <f t="shared" si="11"/>
        <v>3562</v>
      </c>
      <c r="O624" s="13">
        <v>630.0</v>
      </c>
      <c r="P624" s="14">
        <f t="shared" si="10"/>
        <v>2932</v>
      </c>
      <c r="Q624" s="13">
        <v>37.0</v>
      </c>
      <c r="R624" s="13">
        <v>1483.0</v>
      </c>
      <c r="S624" s="13">
        <v>22618.0</v>
      </c>
      <c r="T624" s="13">
        <v>82340.0</v>
      </c>
      <c r="U624" s="13">
        <v>6770.0</v>
      </c>
      <c r="V624" s="13">
        <v>255.0</v>
      </c>
      <c r="Y624" s="13" t="s">
        <v>657</v>
      </c>
      <c r="Z624" s="13">
        <v>9335067.0</v>
      </c>
      <c r="AA624" s="13">
        <v>4595196.0</v>
      </c>
      <c r="AB624" s="13">
        <v>4529653.0</v>
      </c>
      <c r="AC624" s="12">
        <v>0.85</v>
      </c>
      <c r="AD624" s="12">
        <v>0.83</v>
      </c>
      <c r="AG624" s="13">
        <v>205430.0</v>
      </c>
      <c r="AH624" s="13">
        <v>107523.0</v>
      </c>
      <c r="AI624" s="13">
        <v>341427.0</v>
      </c>
    </row>
    <row r="625">
      <c r="A625" s="2" t="s">
        <v>668</v>
      </c>
      <c r="B625" s="13">
        <v>3483.0</v>
      </c>
      <c r="C625" s="13">
        <v>0.0</v>
      </c>
      <c r="D625" s="5">
        <f t="shared" si="5"/>
        <v>116864</v>
      </c>
      <c r="E625" s="5">
        <f t="shared" si="1"/>
        <v>3445</v>
      </c>
      <c r="F625" s="13">
        <v>0.0</v>
      </c>
      <c r="G625" s="5">
        <f t="shared" si="2"/>
        <v>92577</v>
      </c>
      <c r="H625" s="14">
        <f t="shared" si="8"/>
        <v>22639</v>
      </c>
      <c r="I625" s="2">
        <f t="shared" si="3"/>
        <v>1504</v>
      </c>
      <c r="J625" s="13">
        <v>3.0</v>
      </c>
      <c r="K625" s="14">
        <f t="shared" si="12"/>
        <v>136</v>
      </c>
      <c r="L625" s="13">
        <v>0.0</v>
      </c>
      <c r="M625" s="13">
        <v>8.0</v>
      </c>
      <c r="N625" s="13">
        <f t="shared" si="11"/>
        <v>3475</v>
      </c>
      <c r="O625" s="13">
        <v>692.0</v>
      </c>
      <c r="P625" s="14">
        <f t="shared" si="10"/>
        <v>2783</v>
      </c>
      <c r="Q625" s="13">
        <v>40.0</v>
      </c>
      <c r="R625" s="13">
        <v>1494.0</v>
      </c>
      <c r="S625" s="13">
        <v>22639.0</v>
      </c>
      <c r="T625" s="13">
        <v>85647.0</v>
      </c>
      <c r="U625" s="13">
        <v>6908.0</v>
      </c>
      <c r="V625" s="13">
        <v>297.0</v>
      </c>
      <c r="Y625" s="13" t="s">
        <v>657</v>
      </c>
      <c r="Z625" s="13">
        <v>9355632.0</v>
      </c>
      <c r="AA625" s="13">
        <v>4595270.0</v>
      </c>
      <c r="AB625" s="13">
        <v>4532399.0</v>
      </c>
      <c r="AC625" s="12">
        <v>0.85</v>
      </c>
      <c r="AD625" s="12">
        <v>0.83</v>
      </c>
      <c r="AG625" s="13">
        <v>207145.0</v>
      </c>
      <c r="AH625" s="13">
        <v>109015.0</v>
      </c>
      <c r="AI625" s="13">
        <v>357247.0</v>
      </c>
    </row>
    <row r="626">
      <c r="A626" s="2" t="s">
        <v>669</v>
      </c>
      <c r="B626" s="13">
        <v>3590.0</v>
      </c>
      <c r="C626" s="13">
        <v>0.0</v>
      </c>
      <c r="D626" s="5">
        <f t="shared" si="5"/>
        <v>120454</v>
      </c>
      <c r="E626" s="5">
        <f t="shared" si="1"/>
        <v>2454</v>
      </c>
      <c r="F626" s="13">
        <v>0.0</v>
      </c>
      <c r="G626" s="5">
        <f t="shared" si="2"/>
        <v>95031</v>
      </c>
      <c r="H626" s="14">
        <f t="shared" si="8"/>
        <v>23739</v>
      </c>
      <c r="I626" s="2">
        <f t="shared" si="3"/>
        <v>1534</v>
      </c>
      <c r="J626" s="13">
        <v>6.0</v>
      </c>
      <c r="K626" s="14">
        <f t="shared" si="12"/>
        <v>142</v>
      </c>
      <c r="L626" s="13">
        <v>0.0</v>
      </c>
      <c r="M626" s="13">
        <v>0.0</v>
      </c>
      <c r="N626" s="13">
        <f t="shared" si="11"/>
        <v>3590</v>
      </c>
      <c r="O626" s="13">
        <v>765.0</v>
      </c>
      <c r="P626" s="14">
        <f t="shared" si="10"/>
        <v>2825</v>
      </c>
      <c r="Q626" s="13">
        <v>41.0</v>
      </c>
      <c r="R626" s="13">
        <v>1523.0</v>
      </c>
      <c r="S626" s="13">
        <v>23739.0</v>
      </c>
      <c r="T626" s="13">
        <v>87951.0</v>
      </c>
      <c r="U626" s="13">
        <v>7058.0</v>
      </c>
      <c r="V626" s="13">
        <v>307.0</v>
      </c>
      <c r="Y626" s="13" t="s">
        <v>657</v>
      </c>
      <c r="Z626" s="13">
        <v>9374827.0</v>
      </c>
      <c r="AA626" s="13">
        <v>4597008.0</v>
      </c>
      <c r="AB626" s="13">
        <v>4534827.0</v>
      </c>
      <c r="AC626" s="12">
        <v>0.85</v>
      </c>
      <c r="AD626" s="12">
        <v>0.83</v>
      </c>
      <c r="AG626" s="13">
        <v>208934.0</v>
      </c>
      <c r="AH626" s="13">
        <v>110169.0</v>
      </c>
      <c r="AI626" s="13">
        <v>371953.0</v>
      </c>
    </row>
    <row r="627">
      <c r="A627" s="2" t="s">
        <v>670</v>
      </c>
      <c r="B627" s="13">
        <v>3703.0</v>
      </c>
      <c r="C627" s="13">
        <v>0.0</v>
      </c>
      <c r="D627" s="5">
        <f t="shared" si="5"/>
        <v>124157</v>
      </c>
      <c r="E627" s="5">
        <f t="shared" si="1"/>
        <v>3019</v>
      </c>
      <c r="F627" s="13">
        <v>0.0</v>
      </c>
      <c r="G627" s="5">
        <f t="shared" si="2"/>
        <v>98050</v>
      </c>
      <c r="H627" s="14">
        <f t="shared" si="8"/>
        <v>24407</v>
      </c>
      <c r="I627" s="2">
        <f t="shared" si="3"/>
        <v>1539</v>
      </c>
      <c r="J627" s="13">
        <v>11.0</v>
      </c>
      <c r="K627" s="14">
        <f t="shared" si="12"/>
        <v>153</v>
      </c>
      <c r="L627" s="13">
        <v>0.0</v>
      </c>
      <c r="M627" s="13">
        <v>3.0</v>
      </c>
      <c r="N627" s="13">
        <f t="shared" si="11"/>
        <v>3700</v>
      </c>
      <c r="O627" s="13">
        <v>832.0</v>
      </c>
      <c r="P627" s="14">
        <f t="shared" si="10"/>
        <v>2868</v>
      </c>
      <c r="Q627" s="13">
        <v>40.0</v>
      </c>
      <c r="R627" s="13">
        <v>1529.0</v>
      </c>
      <c r="S627" s="13">
        <v>24407.0</v>
      </c>
      <c r="T627" s="13">
        <v>90831.0</v>
      </c>
      <c r="U627" s="13">
        <v>7197.0</v>
      </c>
      <c r="V627" s="13">
        <v>302.0</v>
      </c>
      <c r="Y627" s="13" t="s">
        <v>657</v>
      </c>
      <c r="Z627" s="13">
        <v>9401855.0</v>
      </c>
      <c r="AA627" s="13">
        <v>4599302.0</v>
      </c>
      <c r="AB627" s="13">
        <v>4538549.0</v>
      </c>
      <c r="AC627" s="12">
        <v>0.85</v>
      </c>
      <c r="AD627" s="12">
        <v>0.83</v>
      </c>
      <c r="AG627" s="13">
        <v>211620.0</v>
      </c>
      <c r="AH627" s="13">
        <v>111898.0</v>
      </c>
      <c r="AI627" s="13">
        <v>392555.0</v>
      </c>
    </row>
    <row r="628">
      <c r="A628" s="2" t="s">
        <v>671</v>
      </c>
      <c r="B628" s="13">
        <v>2809.0</v>
      </c>
      <c r="C628" s="13">
        <v>0.0</v>
      </c>
      <c r="D628" s="5">
        <f t="shared" si="5"/>
        <v>126966</v>
      </c>
      <c r="E628" s="5">
        <f t="shared" si="1"/>
        <v>2469</v>
      </c>
      <c r="F628" s="13">
        <v>0.0</v>
      </c>
      <c r="G628" s="5">
        <f t="shared" si="2"/>
        <v>100519</v>
      </c>
      <c r="H628" s="14">
        <f t="shared" si="8"/>
        <v>24694</v>
      </c>
      <c r="I628" s="2">
        <f t="shared" si="3"/>
        <v>1583</v>
      </c>
      <c r="J628" s="13">
        <v>9.0</v>
      </c>
      <c r="K628" s="14">
        <f t="shared" si="12"/>
        <v>162</v>
      </c>
      <c r="L628" s="13">
        <v>0.0</v>
      </c>
      <c r="M628" s="13">
        <v>2.0</v>
      </c>
      <c r="N628" s="13">
        <f t="shared" si="11"/>
        <v>2807</v>
      </c>
      <c r="O628" s="13">
        <v>631.0</v>
      </c>
      <c r="P628" s="14">
        <f t="shared" si="10"/>
        <v>2176</v>
      </c>
      <c r="Q628" s="13">
        <v>41.0</v>
      </c>
      <c r="R628" s="13">
        <v>1572.0</v>
      </c>
      <c r="S628" s="13">
        <v>24694.0</v>
      </c>
      <c r="T628" s="13">
        <v>93200.0</v>
      </c>
      <c r="U628" s="13">
        <v>7297.0</v>
      </c>
      <c r="V628" s="13">
        <v>292.0</v>
      </c>
      <c r="Y628" s="13" t="s">
        <v>657</v>
      </c>
      <c r="Z628" s="13">
        <v>9426896.0</v>
      </c>
      <c r="AA628" s="13">
        <v>4601688.0</v>
      </c>
      <c r="AB628" s="13">
        <v>4541733.0</v>
      </c>
      <c r="AC628" s="12">
        <v>0.85</v>
      </c>
      <c r="AD628" s="12">
        <v>0.83</v>
      </c>
      <c r="AG628" s="13">
        <v>212622.0</v>
      </c>
      <c r="AH628" s="13">
        <v>112381.0</v>
      </c>
      <c r="AI628" s="13">
        <v>411447.0</v>
      </c>
    </row>
    <row r="629">
      <c r="A629" s="2" t="s">
        <v>672</v>
      </c>
      <c r="B629" s="13">
        <v>2263.0</v>
      </c>
      <c r="C629" s="13">
        <v>0.0</v>
      </c>
      <c r="D629" s="5">
        <f t="shared" si="5"/>
        <v>129229</v>
      </c>
      <c r="E629" s="5">
        <f t="shared" si="1"/>
        <v>2249</v>
      </c>
      <c r="F629" s="13">
        <v>0.0</v>
      </c>
      <c r="G629" s="5">
        <f t="shared" si="2"/>
        <v>102768</v>
      </c>
      <c r="H629" s="14">
        <f t="shared" si="8"/>
        <v>24613</v>
      </c>
      <c r="I629" s="2">
        <f t="shared" si="3"/>
        <v>1668</v>
      </c>
      <c r="J629" s="13">
        <v>10.0</v>
      </c>
      <c r="K629" s="14">
        <f t="shared" si="12"/>
        <v>172</v>
      </c>
      <c r="L629" s="13">
        <v>0.0</v>
      </c>
      <c r="M629" s="13">
        <v>8.0</v>
      </c>
      <c r="N629" s="13">
        <f t="shared" si="11"/>
        <v>2255</v>
      </c>
      <c r="O629" s="13">
        <v>306.0</v>
      </c>
      <c r="P629" s="14">
        <f t="shared" si="10"/>
        <v>1949</v>
      </c>
      <c r="Q629" s="13">
        <v>42.0</v>
      </c>
      <c r="R629" s="13">
        <v>1656.0</v>
      </c>
      <c r="S629" s="13">
        <v>24613.0</v>
      </c>
      <c r="T629" s="13">
        <v>95329.0</v>
      </c>
      <c r="U629" s="13">
        <v>7417.0</v>
      </c>
      <c r="V629" s="13">
        <v>308.0</v>
      </c>
      <c r="Y629" s="13" t="s">
        <v>657</v>
      </c>
      <c r="Z629" s="13">
        <v>9457764.0</v>
      </c>
      <c r="AA629" s="13">
        <v>4603882.0</v>
      </c>
      <c r="AB629" s="13">
        <v>4543625.0</v>
      </c>
      <c r="AC629" s="12">
        <v>0.85</v>
      </c>
      <c r="AD629" s="12">
        <v>0.83</v>
      </c>
      <c r="AG629" s="13">
        <v>213178.0</v>
      </c>
      <c r="AH629" s="13">
        <v>112664.0</v>
      </c>
      <c r="AI629" s="13">
        <v>438493.0</v>
      </c>
    </row>
    <row r="630">
      <c r="A630" s="2" t="s">
        <v>673</v>
      </c>
      <c r="B630" s="13">
        <v>2976.0</v>
      </c>
      <c r="C630" s="13">
        <v>0.0</v>
      </c>
      <c r="D630" s="5">
        <f t="shared" si="5"/>
        <v>132205</v>
      </c>
      <c r="E630" s="5">
        <f t="shared" si="1"/>
        <v>2110</v>
      </c>
      <c r="F630" s="13">
        <v>0.0</v>
      </c>
      <c r="G630" s="5">
        <f t="shared" si="2"/>
        <v>104878</v>
      </c>
      <c r="H630" s="14">
        <f t="shared" si="8"/>
        <v>25547</v>
      </c>
      <c r="I630" s="2">
        <f t="shared" si="3"/>
        <v>1589</v>
      </c>
      <c r="J630" s="13">
        <v>11.0</v>
      </c>
      <c r="K630" s="14">
        <f t="shared" si="12"/>
        <v>183</v>
      </c>
      <c r="L630" s="13">
        <v>0.0</v>
      </c>
      <c r="M630" s="13">
        <v>4.0</v>
      </c>
      <c r="N630" s="13">
        <f t="shared" si="11"/>
        <v>2972</v>
      </c>
      <c r="O630" s="13">
        <v>251.0</v>
      </c>
      <c r="P630" s="14">
        <f t="shared" si="10"/>
        <v>2721</v>
      </c>
      <c r="Q630" s="13">
        <v>42.0</v>
      </c>
      <c r="R630" s="13">
        <v>1577.0</v>
      </c>
      <c r="S630" s="13">
        <v>25547.0</v>
      </c>
      <c r="T630" s="13">
        <v>97259.0</v>
      </c>
      <c r="U630" s="13">
        <v>7597.0</v>
      </c>
      <c r="V630" s="13">
        <v>291.0</v>
      </c>
      <c r="Y630" s="13" t="s">
        <v>657</v>
      </c>
      <c r="Z630" s="13">
        <v>9490422.0</v>
      </c>
      <c r="AA630" s="13">
        <v>4606968.0</v>
      </c>
      <c r="AB630" s="13">
        <v>4546215.0</v>
      </c>
      <c r="AC630" s="12">
        <v>0.85</v>
      </c>
      <c r="AD630" s="12">
        <v>0.83</v>
      </c>
      <c r="AG630" s="13">
        <v>215702.0</v>
      </c>
      <c r="AH630" s="13">
        <v>113562.0</v>
      </c>
      <c r="AI630" s="13">
        <v>465204.0</v>
      </c>
    </row>
    <row r="631">
      <c r="A631" s="2" t="s">
        <v>674</v>
      </c>
      <c r="B631" s="13">
        <v>3190.0</v>
      </c>
      <c r="C631" s="13">
        <v>0.0</v>
      </c>
      <c r="D631" s="5">
        <f t="shared" si="5"/>
        <v>135395</v>
      </c>
      <c r="E631" s="5">
        <f t="shared" si="1"/>
        <v>3215</v>
      </c>
      <c r="F631" s="13">
        <v>0.0</v>
      </c>
      <c r="G631" s="5">
        <f t="shared" si="2"/>
        <v>108093</v>
      </c>
      <c r="H631" s="14">
        <f t="shared" si="8"/>
        <v>25625</v>
      </c>
      <c r="I631" s="2">
        <f t="shared" si="3"/>
        <v>1477</v>
      </c>
      <c r="J631" s="13">
        <v>9.0</v>
      </c>
      <c r="K631" s="14">
        <f t="shared" si="12"/>
        <v>192</v>
      </c>
      <c r="L631" s="13">
        <v>0.0</v>
      </c>
      <c r="M631" s="13">
        <v>6.0</v>
      </c>
      <c r="N631" s="13">
        <f t="shared" si="11"/>
        <v>3184</v>
      </c>
      <c r="O631" s="13">
        <v>498.0</v>
      </c>
      <c r="P631" s="14">
        <f t="shared" si="10"/>
        <v>2686</v>
      </c>
      <c r="Q631" s="13">
        <v>46.0</v>
      </c>
      <c r="R631" s="13">
        <v>1461.0</v>
      </c>
      <c r="S631" s="13">
        <v>25625.0</v>
      </c>
      <c r="T631" s="13">
        <v>100347.0</v>
      </c>
      <c r="U631" s="13">
        <v>7724.0</v>
      </c>
      <c r="V631" s="13">
        <v>300.0</v>
      </c>
      <c r="Y631" s="13" t="s">
        <v>657</v>
      </c>
      <c r="Z631" s="13">
        <v>9518022.0</v>
      </c>
      <c r="AA631" s="13">
        <v>4609566.0</v>
      </c>
      <c r="AB631" s="13">
        <v>4548440.0</v>
      </c>
      <c r="AC631" s="12">
        <v>0.85</v>
      </c>
      <c r="AD631" s="12">
        <v>0.84</v>
      </c>
      <c r="AG631" s="13">
        <v>218153.0</v>
      </c>
      <c r="AH631" s="13">
        <v>114681.0</v>
      </c>
      <c r="AI631" s="13">
        <v>487673.0</v>
      </c>
    </row>
    <row r="632">
      <c r="A632" s="2" t="s">
        <v>675</v>
      </c>
      <c r="B632" s="13">
        <v>2932.0</v>
      </c>
      <c r="C632" s="13">
        <v>0.0</v>
      </c>
      <c r="D632" s="5">
        <f t="shared" si="5"/>
        <v>138327</v>
      </c>
      <c r="E632" s="5">
        <f t="shared" si="1"/>
        <v>3427</v>
      </c>
      <c r="F632" s="13">
        <v>0.0</v>
      </c>
      <c r="G632" s="5">
        <f t="shared" si="2"/>
        <v>111520</v>
      </c>
      <c r="H632" s="14">
        <f t="shared" si="8"/>
        <v>25111</v>
      </c>
      <c r="I632" s="2">
        <f t="shared" si="3"/>
        <v>1481</v>
      </c>
      <c r="J632" s="13">
        <v>15.0</v>
      </c>
      <c r="K632" s="14">
        <f t="shared" si="12"/>
        <v>207</v>
      </c>
      <c r="L632" s="13">
        <v>0.0</v>
      </c>
      <c r="M632" s="13">
        <v>3.0</v>
      </c>
      <c r="N632" s="13">
        <f t="shared" si="11"/>
        <v>2929</v>
      </c>
      <c r="O632" s="13">
        <v>517.0</v>
      </c>
      <c r="P632" s="14">
        <f t="shared" si="10"/>
        <v>2412</v>
      </c>
      <c r="Q632" s="13">
        <v>46.0</v>
      </c>
      <c r="R632" s="13">
        <v>1465.0</v>
      </c>
      <c r="S632" s="13">
        <v>25111.0</v>
      </c>
      <c r="T632" s="13">
        <v>103616.0</v>
      </c>
      <c r="U632" s="13">
        <v>7882.0</v>
      </c>
      <c r="V632" s="13">
        <v>310.0</v>
      </c>
      <c r="Y632" s="13" t="s">
        <v>657</v>
      </c>
      <c r="Z632" s="13">
        <v>9541594.0</v>
      </c>
      <c r="AA632" s="13">
        <v>4611766.0</v>
      </c>
      <c r="AB632" s="13">
        <v>4550515.0</v>
      </c>
      <c r="AC632" s="12">
        <v>0.85</v>
      </c>
      <c r="AD632" s="12">
        <v>0.84</v>
      </c>
      <c r="AG632" s="13">
        <v>220534.0</v>
      </c>
      <c r="AH632" s="13">
        <v>115544.0</v>
      </c>
      <c r="AI632" s="13">
        <v>506552.0</v>
      </c>
    </row>
    <row r="633">
      <c r="A633" s="2" t="s">
        <v>676</v>
      </c>
      <c r="B633" s="13">
        <v>3445.0</v>
      </c>
      <c r="C633" s="13">
        <v>0.0</v>
      </c>
      <c r="D633" s="5">
        <f t="shared" si="5"/>
        <v>141772</v>
      </c>
      <c r="E633" s="5">
        <f t="shared" si="1"/>
        <v>3284</v>
      </c>
      <c r="F633" s="13">
        <v>0.0</v>
      </c>
      <c r="G633" s="5">
        <f t="shared" si="2"/>
        <v>114804</v>
      </c>
      <c r="H633" s="14">
        <f t="shared" si="8"/>
        <v>25182</v>
      </c>
      <c r="I633" s="2">
        <f t="shared" si="3"/>
        <v>1563</v>
      </c>
      <c r="J633" s="13">
        <v>8.0</v>
      </c>
      <c r="K633" s="14">
        <f t="shared" si="12"/>
        <v>215</v>
      </c>
      <c r="L633" s="13">
        <v>0.0</v>
      </c>
      <c r="M633" s="13">
        <v>2.0</v>
      </c>
      <c r="N633" s="13">
        <f t="shared" si="11"/>
        <v>3443</v>
      </c>
      <c r="O633" s="13">
        <v>620.0</v>
      </c>
      <c r="P633" s="14">
        <f t="shared" si="10"/>
        <v>2823</v>
      </c>
      <c r="Q633" s="13">
        <v>48.0</v>
      </c>
      <c r="R633" s="13">
        <v>1545.0</v>
      </c>
      <c r="S633" s="13">
        <v>25182.0</v>
      </c>
      <c r="T633" s="13">
        <v>106741.0</v>
      </c>
      <c r="U633" s="13">
        <v>8041.0</v>
      </c>
      <c r="V633" s="13">
        <v>322.0</v>
      </c>
      <c r="Y633" s="13" t="s">
        <v>657</v>
      </c>
      <c r="Z633" s="13">
        <v>9563625.0</v>
      </c>
      <c r="AA633" s="13">
        <v>4613735.0</v>
      </c>
      <c r="AB633" s="13">
        <v>4552603.0</v>
      </c>
      <c r="AC633" s="12">
        <v>0.85</v>
      </c>
      <c r="AD633" s="12">
        <v>0.84</v>
      </c>
      <c r="AG633" s="13">
        <v>223551.0</v>
      </c>
      <c r="AH633" s="13">
        <v>116639.0</v>
      </c>
      <c r="AI633" s="13">
        <v>525212.0</v>
      </c>
    </row>
    <row r="634">
      <c r="A634" s="2" t="s">
        <v>677</v>
      </c>
      <c r="B634" s="13">
        <v>3348.0</v>
      </c>
      <c r="C634" s="13">
        <v>0.0</v>
      </c>
      <c r="D634" s="5">
        <f t="shared" si="5"/>
        <v>145120</v>
      </c>
      <c r="E634" s="5">
        <f t="shared" si="1"/>
        <v>3429</v>
      </c>
      <c r="F634" s="13">
        <v>0.0</v>
      </c>
      <c r="G634" s="5">
        <f t="shared" si="2"/>
        <v>118233</v>
      </c>
      <c r="H634" s="14">
        <f t="shared" si="8"/>
        <v>25221</v>
      </c>
      <c r="I634" s="2">
        <f t="shared" si="3"/>
        <v>1434</v>
      </c>
      <c r="J634" s="13">
        <v>9.0</v>
      </c>
      <c r="K634" s="14">
        <f t="shared" si="12"/>
        <v>224</v>
      </c>
      <c r="L634" s="13">
        <v>0.0</v>
      </c>
      <c r="M634" s="13">
        <v>4.0</v>
      </c>
      <c r="N634" s="13">
        <f t="shared" si="11"/>
        <v>3344</v>
      </c>
      <c r="O634" s="13">
        <v>656.0</v>
      </c>
      <c r="P634" s="14">
        <f t="shared" si="10"/>
        <v>2688</v>
      </c>
      <c r="Q634" s="13">
        <v>62.0</v>
      </c>
      <c r="R634" s="13">
        <v>1402.0</v>
      </c>
      <c r="S634" s="13">
        <v>25221.0</v>
      </c>
      <c r="T634" s="13">
        <v>110034.0</v>
      </c>
      <c r="U634" s="13">
        <v>8177.0</v>
      </c>
      <c r="V634" s="13">
        <v>310.0</v>
      </c>
      <c r="Y634" s="13" t="s">
        <v>657</v>
      </c>
      <c r="Z634" s="13">
        <v>9598504.0</v>
      </c>
      <c r="AA634" s="13">
        <v>4616536.0</v>
      </c>
      <c r="AB634" s="13">
        <v>4555676.0</v>
      </c>
      <c r="AC634" s="12">
        <v>0.85</v>
      </c>
      <c r="AD634" s="12">
        <v>0.84</v>
      </c>
      <c r="AG634" s="13">
        <v>224870.0</v>
      </c>
      <c r="AH634" s="13">
        <v>117283.0</v>
      </c>
      <c r="AI634" s="13">
        <v>554004.0</v>
      </c>
    </row>
    <row r="635">
      <c r="A635" s="2" t="s">
        <v>678</v>
      </c>
      <c r="B635" s="13">
        <v>3058.0</v>
      </c>
      <c r="C635" s="13">
        <v>0.0</v>
      </c>
      <c r="D635" s="5">
        <f t="shared" si="5"/>
        <v>148178</v>
      </c>
      <c r="E635" s="5">
        <f t="shared" si="1"/>
        <v>3754</v>
      </c>
      <c r="F635" s="13">
        <v>0.0</v>
      </c>
      <c r="G635" s="5">
        <f t="shared" si="2"/>
        <v>121987</v>
      </c>
      <c r="H635" s="14">
        <f t="shared" si="8"/>
        <v>24329</v>
      </c>
      <c r="I635" s="2">
        <f t="shared" si="3"/>
        <v>1621</v>
      </c>
      <c r="J635" s="13">
        <v>9.0</v>
      </c>
      <c r="K635" s="14">
        <f t="shared" si="12"/>
        <v>233</v>
      </c>
      <c r="L635" s="13">
        <v>0.0</v>
      </c>
      <c r="M635" s="13">
        <v>3.0</v>
      </c>
      <c r="N635" s="13">
        <f t="shared" si="11"/>
        <v>3055</v>
      </c>
      <c r="O635" s="13">
        <v>601.0</v>
      </c>
      <c r="P635" s="14">
        <f t="shared" si="10"/>
        <v>2454</v>
      </c>
      <c r="Q635" s="13">
        <v>66.0</v>
      </c>
      <c r="R635" s="13">
        <v>1585.0</v>
      </c>
      <c r="S635" s="13">
        <v>24329.0</v>
      </c>
      <c r="T635" s="13">
        <v>113680.0</v>
      </c>
      <c r="U635" s="13">
        <v>8285.0</v>
      </c>
      <c r="V635" s="13">
        <v>327.0</v>
      </c>
      <c r="Y635" s="13" t="s">
        <v>657</v>
      </c>
      <c r="Z635" s="13">
        <v>9626233.0</v>
      </c>
      <c r="AA635" s="13">
        <v>4618780.0</v>
      </c>
      <c r="AB635" s="13">
        <v>4557917.0</v>
      </c>
      <c r="AC635" s="12">
        <v>0.85</v>
      </c>
      <c r="AD635" s="12">
        <v>0.84</v>
      </c>
      <c r="AG635" s="13">
        <v>225792.0</v>
      </c>
      <c r="AH635" s="13">
        <v>117738.0</v>
      </c>
      <c r="AI635" s="13">
        <v>577069.0</v>
      </c>
    </row>
    <row r="636">
      <c r="A636" s="2" t="s">
        <v>679</v>
      </c>
      <c r="B636" s="13">
        <v>2553.0</v>
      </c>
      <c r="C636" s="13">
        <v>0.0</v>
      </c>
      <c r="D636" s="5">
        <f t="shared" si="5"/>
        <v>150731</v>
      </c>
      <c r="E636" s="5">
        <f t="shared" si="1"/>
        <v>3071</v>
      </c>
      <c r="F636" s="13">
        <v>0.0</v>
      </c>
      <c r="G636" s="5">
        <f t="shared" si="2"/>
        <v>125058</v>
      </c>
      <c r="H636" s="14">
        <f t="shared" si="8"/>
        <v>23742</v>
      </c>
      <c r="I636" s="2">
        <f t="shared" si="3"/>
        <v>1684</v>
      </c>
      <c r="J636" s="13">
        <v>6.0</v>
      </c>
      <c r="K636" s="14">
        <f t="shared" si="12"/>
        <v>239</v>
      </c>
      <c r="L636" s="13">
        <v>0.0</v>
      </c>
      <c r="M636" s="13">
        <v>1.0</v>
      </c>
      <c r="N636" s="13">
        <f t="shared" si="11"/>
        <v>2552</v>
      </c>
      <c r="O636" s="13">
        <v>544.0</v>
      </c>
      <c r="P636" s="14">
        <f t="shared" si="10"/>
        <v>2008</v>
      </c>
      <c r="Q636" s="13">
        <v>67.0</v>
      </c>
      <c r="R636" s="13">
        <v>1647.0</v>
      </c>
      <c r="S636" s="13">
        <v>23742.0</v>
      </c>
      <c r="T636" s="13">
        <v>116674.0</v>
      </c>
      <c r="U636" s="13">
        <v>8362.0</v>
      </c>
      <c r="V636" s="13">
        <v>337.0</v>
      </c>
      <c r="Y636" s="13" t="s">
        <v>657</v>
      </c>
      <c r="Z636" s="13">
        <v>9640810.0</v>
      </c>
      <c r="AA636" s="13">
        <v>4620212.0</v>
      </c>
      <c r="AB636" s="13">
        <v>4559408.0</v>
      </c>
      <c r="AC636" s="12">
        <v>0.85</v>
      </c>
      <c r="AD636" s="12">
        <v>0.84</v>
      </c>
      <c r="AG636" s="13">
        <v>226702.0</v>
      </c>
      <c r="AH636" s="13">
        <v>118214.0</v>
      </c>
      <c r="AI636" s="13">
        <v>588596.0</v>
      </c>
    </row>
    <row r="637">
      <c r="A637" s="2" t="s">
        <v>680</v>
      </c>
      <c r="B637" s="13">
        <v>3994.0</v>
      </c>
      <c r="C637" s="13">
        <v>0.0</v>
      </c>
      <c r="D637" s="5">
        <f t="shared" si="5"/>
        <v>154725</v>
      </c>
      <c r="E637" s="5">
        <f t="shared" si="1"/>
        <v>2535</v>
      </c>
      <c r="F637" s="13">
        <v>0.0</v>
      </c>
      <c r="G637" s="5">
        <f t="shared" si="2"/>
        <v>127593</v>
      </c>
      <c r="H637" s="14">
        <f t="shared" si="8"/>
        <v>25170</v>
      </c>
      <c r="I637" s="2">
        <f t="shared" si="3"/>
        <v>1708</v>
      </c>
      <c r="J637" s="13">
        <v>7.0</v>
      </c>
      <c r="K637" s="14">
        <f t="shared" si="12"/>
        <v>246</v>
      </c>
      <c r="L637" s="13">
        <v>0.0</v>
      </c>
      <c r="M637" s="13">
        <v>13.0</v>
      </c>
      <c r="N637" s="13">
        <f t="shared" si="11"/>
        <v>3981</v>
      </c>
      <c r="O637" s="13">
        <v>501.0</v>
      </c>
      <c r="P637" s="14">
        <f t="shared" si="10"/>
        <v>3480</v>
      </c>
      <c r="Q637" s="13">
        <v>71.0</v>
      </c>
      <c r="R637" s="13">
        <v>1667.0</v>
      </c>
      <c r="S637" s="13">
        <v>25170.0</v>
      </c>
      <c r="T637" s="13">
        <v>119070.0</v>
      </c>
      <c r="U637" s="13">
        <v>8501.0</v>
      </c>
      <c r="V637" s="13">
        <v>338.0</v>
      </c>
      <c r="Y637" s="13" t="s">
        <v>657</v>
      </c>
      <c r="Z637" s="13">
        <v>9662027.0</v>
      </c>
      <c r="AA637" s="13">
        <v>4622432.0</v>
      </c>
      <c r="AB637" s="13">
        <v>4562307.0</v>
      </c>
      <c r="AC637" s="12">
        <v>0.85</v>
      </c>
      <c r="AD637" s="12">
        <v>0.84</v>
      </c>
      <c r="AG637" s="13">
        <v>227800.0</v>
      </c>
      <c r="AH637" s="13">
        <v>118598.0</v>
      </c>
      <c r="AI637" s="13">
        <v>604552.0</v>
      </c>
    </row>
    <row r="638">
      <c r="A638" s="2" t="s">
        <v>681</v>
      </c>
      <c r="B638" s="13">
        <v>3862.0</v>
      </c>
      <c r="C638" s="13">
        <v>0.0</v>
      </c>
      <c r="D638" s="5">
        <f t="shared" si="5"/>
        <v>158587</v>
      </c>
      <c r="E638" s="5">
        <f t="shared" si="1"/>
        <v>2715</v>
      </c>
      <c r="F638" s="13">
        <v>0.0</v>
      </c>
      <c r="G638" s="5">
        <f t="shared" si="2"/>
        <v>130308</v>
      </c>
      <c r="H638" s="14">
        <f t="shared" si="8"/>
        <v>26319</v>
      </c>
      <c r="I638" s="2">
        <f t="shared" si="3"/>
        <v>1688</v>
      </c>
      <c r="J638" s="13">
        <v>18.0</v>
      </c>
      <c r="K638" s="14">
        <f t="shared" si="12"/>
        <v>264</v>
      </c>
      <c r="L638" s="13">
        <v>0.0</v>
      </c>
      <c r="M638" s="13">
        <v>11.0</v>
      </c>
      <c r="N638" s="13">
        <f t="shared" si="11"/>
        <v>3851</v>
      </c>
      <c r="O638" s="13">
        <v>630.0</v>
      </c>
      <c r="P638" s="14">
        <f t="shared" si="10"/>
        <v>3221</v>
      </c>
      <c r="Q638" s="13">
        <v>67.0</v>
      </c>
      <c r="R638" s="13">
        <v>1651.0</v>
      </c>
      <c r="S638" s="13">
        <v>26319.0</v>
      </c>
      <c r="T638" s="13">
        <v>121624.0</v>
      </c>
      <c r="U638" s="13">
        <v>8662.0</v>
      </c>
      <c r="V638" s="13">
        <v>337.0</v>
      </c>
      <c r="Y638" s="13" t="s">
        <v>657</v>
      </c>
      <c r="Z638" s="13">
        <v>9683226.0</v>
      </c>
      <c r="AA638" s="13">
        <v>4623926.0</v>
      </c>
      <c r="AB638" s="13">
        <v>4563906.0</v>
      </c>
      <c r="AC638" s="12">
        <v>0.85</v>
      </c>
      <c r="AD638" s="12">
        <v>0.84</v>
      </c>
      <c r="AG638" s="13">
        <v>229117.0</v>
      </c>
      <c r="AH638" s="13">
        <v>119071.0</v>
      </c>
      <c r="AI638" s="13">
        <v>622452.0</v>
      </c>
    </row>
    <row r="639">
      <c r="A639" s="2" t="s">
        <v>682</v>
      </c>
      <c r="B639" s="13">
        <v>3439.0</v>
      </c>
      <c r="C639" s="13">
        <v>0.0</v>
      </c>
      <c r="D639" s="5">
        <f t="shared" si="5"/>
        <v>162026</v>
      </c>
      <c r="E639" s="5">
        <f t="shared" si="1"/>
        <v>2606</v>
      </c>
      <c r="F639" s="13">
        <v>0.0</v>
      </c>
      <c r="G639" s="5">
        <f t="shared" si="2"/>
        <v>132914</v>
      </c>
      <c r="H639" s="14">
        <f t="shared" si="8"/>
        <v>27241</v>
      </c>
      <c r="I639" s="2">
        <f t="shared" si="3"/>
        <v>1583</v>
      </c>
      <c r="J639" s="13">
        <v>16.0</v>
      </c>
      <c r="K639" s="14">
        <f t="shared" si="12"/>
        <v>280</v>
      </c>
      <c r="L639" s="13">
        <v>0.0</v>
      </c>
      <c r="M639" s="13">
        <v>2.0</v>
      </c>
      <c r="N639" s="13">
        <f t="shared" si="11"/>
        <v>3437</v>
      </c>
      <c r="O639" s="13">
        <v>500.0</v>
      </c>
      <c r="P639" s="14">
        <f t="shared" si="10"/>
        <v>2937</v>
      </c>
      <c r="Q639" s="13">
        <v>61.0</v>
      </c>
      <c r="R639" s="13">
        <v>1552.0</v>
      </c>
      <c r="S639" s="13">
        <v>27241.0</v>
      </c>
      <c r="T639" s="13">
        <v>124055.0</v>
      </c>
      <c r="U639" s="13">
        <v>8837.0</v>
      </c>
      <c r="V639" s="13">
        <v>346.0</v>
      </c>
      <c r="Y639" s="13" t="s">
        <v>657</v>
      </c>
      <c r="Z639" s="13">
        <v>9701329.0</v>
      </c>
      <c r="AA639" s="13">
        <v>4625367.0</v>
      </c>
      <c r="AB639" s="13">
        <v>4567666.0</v>
      </c>
      <c r="AC639" s="12">
        <v>0.85</v>
      </c>
      <c r="AD639" s="12">
        <v>0.84</v>
      </c>
      <c r="AG639" s="13">
        <v>230651.0</v>
      </c>
      <c r="AH639" s="13">
        <v>119711.0</v>
      </c>
      <c r="AI639" s="13">
        <v>637326.0</v>
      </c>
    </row>
    <row r="640">
      <c r="A640" s="2" t="s">
        <v>683</v>
      </c>
      <c r="B640" s="13">
        <v>3637.0</v>
      </c>
      <c r="C640" s="13">
        <v>0.0</v>
      </c>
      <c r="D640" s="5">
        <f t="shared" si="5"/>
        <v>165663</v>
      </c>
      <c r="E640" s="5">
        <f t="shared" si="1"/>
        <v>2825</v>
      </c>
      <c r="F640" s="13">
        <v>0.0</v>
      </c>
      <c r="G640" s="5">
        <f t="shared" si="2"/>
        <v>135739</v>
      </c>
      <c r="H640" s="14">
        <f t="shared" si="8"/>
        <v>28043</v>
      </c>
      <c r="I640" s="2">
        <f t="shared" si="3"/>
        <v>1579</v>
      </c>
      <c r="J640" s="13">
        <v>14.0</v>
      </c>
      <c r="K640" s="14">
        <f t="shared" si="12"/>
        <v>294</v>
      </c>
      <c r="L640" s="13">
        <v>0.0</v>
      </c>
      <c r="M640" s="13">
        <v>6.0</v>
      </c>
      <c r="N640" s="13">
        <f t="shared" si="11"/>
        <v>3631</v>
      </c>
      <c r="O640" s="13">
        <v>592.0</v>
      </c>
      <c r="P640" s="14">
        <f t="shared" si="10"/>
        <v>3039</v>
      </c>
      <c r="Q640" s="13">
        <v>57.0</v>
      </c>
      <c r="R640" s="13">
        <v>1552.0</v>
      </c>
      <c r="S640" s="13">
        <v>28043.0</v>
      </c>
      <c r="T640" s="13">
        <v>126750.0</v>
      </c>
      <c r="U640" s="13">
        <v>8967.0</v>
      </c>
      <c r="V640" s="13">
        <v>338.0</v>
      </c>
      <c r="Y640" s="13" t="s">
        <v>657</v>
      </c>
      <c r="Z640" s="13">
        <v>9722320.0</v>
      </c>
      <c r="AA640" s="13">
        <v>4626787.0</v>
      </c>
      <c r="AB640" s="13">
        <v>4568842.0</v>
      </c>
      <c r="AC640" s="12">
        <v>0.85</v>
      </c>
      <c r="AD640" s="12">
        <v>0.84</v>
      </c>
      <c r="AG640" s="13">
        <v>234168.0</v>
      </c>
      <c r="AH640" s="13">
        <v>120594.0</v>
      </c>
      <c r="AI640" s="13">
        <v>655029.0</v>
      </c>
    </row>
    <row r="641">
      <c r="A641" s="2" t="s">
        <v>684</v>
      </c>
      <c r="B641" s="13">
        <v>3598.0</v>
      </c>
      <c r="C641" s="13">
        <v>0.0</v>
      </c>
      <c r="D641" s="5">
        <f t="shared" si="5"/>
        <v>169261</v>
      </c>
      <c r="E641" s="5">
        <f t="shared" si="1"/>
        <v>3512</v>
      </c>
      <c r="F641" s="13">
        <v>0.0</v>
      </c>
      <c r="G641" s="5">
        <f t="shared" si="2"/>
        <v>139251</v>
      </c>
      <c r="H641" s="14">
        <f t="shared" si="8"/>
        <v>28052</v>
      </c>
      <c r="I641" s="2">
        <f t="shared" si="3"/>
        <v>1650</v>
      </c>
      <c r="J641" s="13">
        <v>6.0</v>
      </c>
      <c r="K641" s="14">
        <f t="shared" si="12"/>
        <v>300</v>
      </c>
      <c r="L641" s="13">
        <v>0.0</v>
      </c>
      <c r="M641" s="13">
        <v>4.0</v>
      </c>
      <c r="N641" s="13">
        <f t="shared" si="11"/>
        <v>3594</v>
      </c>
      <c r="O641" s="13">
        <v>790.0</v>
      </c>
      <c r="P641" s="14">
        <f t="shared" si="10"/>
        <v>2804</v>
      </c>
      <c r="Q641" s="13">
        <v>58.0</v>
      </c>
      <c r="R641" s="13">
        <v>1622.0</v>
      </c>
      <c r="S641" s="13">
        <v>28052.0</v>
      </c>
      <c r="T641" s="13">
        <v>130107.0</v>
      </c>
      <c r="U641" s="13">
        <v>9122.0</v>
      </c>
      <c r="V641" s="13">
        <f>269+91</f>
        <v>360</v>
      </c>
      <c r="Y641" s="13" t="s">
        <v>657</v>
      </c>
      <c r="Z641" s="13">
        <v>9752204.0</v>
      </c>
      <c r="AA641" s="13">
        <v>4628321.0</v>
      </c>
      <c r="AB641" s="13">
        <v>4571975.0</v>
      </c>
      <c r="AC641" s="12">
        <v>0.85</v>
      </c>
      <c r="AD641" s="12">
        <v>0.84</v>
      </c>
      <c r="AG641" s="13">
        <v>237336.0</v>
      </c>
      <c r="AH641" s="13">
        <v>121555.0</v>
      </c>
      <c r="AI641" s="13">
        <v>680979.0</v>
      </c>
    </row>
    <row r="642">
      <c r="A642" s="2" t="s">
        <v>685</v>
      </c>
      <c r="B642" s="13">
        <v>3383.0</v>
      </c>
      <c r="C642" s="13">
        <v>0.0</v>
      </c>
      <c r="D642" s="5">
        <f t="shared" si="5"/>
        <v>172644</v>
      </c>
      <c r="E642" s="5">
        <f t="shared" si="1"/>
        <v>3369</v>
      </c>
      <c r="F642" s="13">
        <v>0.0</v>
      </c>
      <c r="G642" s="5">
        <f t="shared" si="2"/>
        <v>142620</v>
      </c>
      <c r="H642" s="14">
        <f t="shared" si="8"/>
        <v>27993</v>
      </c>
      <c r="I642" s="2">
        <f t="shared" si="3"/>
        <v>1708</v>
      </c>
      <c r="J642" s="13">
        <v>15.0</v>
      </c>
      <c r="K642" s="14">
        <f t="shared" si="12"/>
        <v>315</v>
      </c>
      <c r="L642" s="13">
        <v>0.0</v>
      </c>
      <c r="M642" s="13">
        <v>8.0</v>
      </c>
      <c r="N642" s="13">
        <f t="shared" si="11"/>
        <v>3375</v>
      </c>
      <c r="O642" s="13">
        <v>667.0</v>
      </c>
      <c r="P642" s="14">
        <f t="shared" si="10"/>
        <v>2708</v>
      </c>
      <c r="Q642" s="13">
        <v>58.0</v>
      </c>
      <c r="R642" s="13">
        <v>1680.0</v>
      </c>
      <c r="S642" s="13">
        <v>27993.0</v>
      </c>
      <c r="T642" s="13">
        <v>133342.0</v>
      </c>
      <c r="U642" s="13">
        <v>9256.0</v>
      </c>
      <c r="V642" s="14">
        <f>278+97</f>
        <v>375</v>
      </c>
      <c r="Y642" s="13" t="s">
        <v>657</v>
      </c>
      <c r="Z642" s="13">
        <v>9773881.0</v>
      </c>
      <c r="AA642" s="13">
        <v>4629597.0</v>
      </c>
      <c r="AB642" s="13">
        <v>4573743.0</v>
      </c>
      <c r="AC642" s="12">
        <v>0.85</v>
      </c>
      <c r="AD642" s="12">
        <v>0.84</v>
      </c>
      <c r="AG642" s="13">
        <v>238589.0</v>
      </c>
      <c r="AH642" s="13">
        <v>121927.0</v>
      </c>
      <c r="AI642" s="13">
        <v>699542.0</v>
      </c>
    </row>
    <row r="643">
      <c r="A643" s="2" t="s">
        <v>686</v>
      </c>
      <c r="B643" s="13">
        <v>3174.0</v>
      </c>
      <c r="C643" s="13">
        <v>0.0</v>
      </c>
      <c r="D643" s="5">
        <f t="shared" si="5"/>
        <v>175818</v>
      </c>
      <c r="E643" s="5">
        <f t="shared" si="1"/>
        <v>2954</v>
      </c>
      <c r="F643" s="13">
        <v>0.0</v>
      </c>
      <c r="G643" s="5">
        <f t="shared" si="2"/>
        <v>145574</v>
      </c>
      <c r="H643" s="14">
        <f t="shared" si="8"/>
        <v>28158</v>
      </c>
      <c r="I643" s="2">
        <f t="shared" si="3"/>
        <v>1749</v>
      </c>
      <c r="J643" s="13">
        <v>14.0</v>
      </c>
      <c r="K643" s="14">
        <f t="shared" si="12"/>
        <v>329</v>
      </c>
      <c r="L643" s="13">
        <v>0.0</v>
      </c>
      <c r="M643" s="13">
        <v>9.0</v>
      </c>
      <c r="N643" s="13">
        <f t="shared" si="11"/>
        <v>3165</v>
      </c>
      <c r="O643" s="13">
        <v>322.0</v>
      </c>
      <c r="P643" s="14">
        <f t="shared" si="10"/>
        <v>2843</v>
      </c>
      <c r="Q643" s="13">
        <v>64.0</v>
      </c>
      <c r="R643" s="13">
        <v>1715.0</v>
      </c>
      <c r="S643" s="13">
        <v>28158.0</v>
      </c>
      <c r="T643" s="13">
        <v>136237.0</v>
      </c>
      <c r="U643" s="13">
        <v>9315.0</v>
      </c>
      <c r="V643" s="14">
        <f>261+107</f>
        <v>368</v>
      </c>
      <c r="Y643" s="13" t="s">
        <v>657</v>
      </c>
      <c r="Z643" s="13">
        <v>9786082.0</v>
      </c>
      <c r="AA643" s="13">
        <v>4630558.0</v>
      </c>
      <c r="AB643" s="13">
        <v>4574892.0</v>
      </c>
      <c r="AC643" s="12">
        <v>0.85</v>
      </c>
      <c r="AD643" s="12">
        <v>0.84</v>
      </c>
      <c r="AG643" s="13">
        <v>239146.0</v>
      </c>
      <c r="AH643" s="13">
        <v>122126.0</v>
      </c>
      <c r="AI643" s="13">
        <v>709525.0</v>
      </c>
      <c r="AJ643" s="12">
        <v>0.13</v>
      </c>
    </row>
    <row r="644">
      <c r="A644" s="2" t="s">
        <v>687</v>
      </c>
      <c r="B644" s="13">
        <v>3277.0</v>
      </c>
      <c r="C644" s="13">
        <v>0.0</v>
      </c>
      <c r="D644" s="5">
        <f t="shared" si="5"/>
        <v>179095</v>
      </c>
      <c r="E644" s="5">
        <f t="shared" si="1"/>
        <v>2856</v>
      </c>
      <c r="F644" s="13">
        <v>0.0</v>
      </c>
      <c r="G644" s="5">
        <f t="shared" si="2"/>
        <v>148430</v>
      </c>
      <c r="H644" s="14">
        <f t="shared" si="8"/>
        <v>28561</v>
      </c>
      <c r="I644" s="2">
        <f t="shared" si="3"/>
        <v>1757</v>
      </c>
      <c r="J644" s="13">
        <v>10.0</v>
      </c>
      <c r="K644" s="14">
        <f t="shared" si="12"/>
        <v>339</v>
      </c>
      <c r="L644" s="13">
        <v>0.0</v>
      </c>
      <c r="M644" s="13">
        <v>5.0</v>
      </c>
      <c r="N644" s="13">
        <f t="shared" si="11"/>
        <v>3272</v>
      </c>
      <c r="O644" s="13">
        <v>288.0</v>
      </c>
      <c r="P644" s="14">
        <f t="shared" si="10"/>
        <v>2984</v>
      </c>
      <c r="Q644" s="13">
        <v>67.0</v>
      </c>
      <c r="R644" s="13">
        <v>1720.0</v>
      </c>
      <c r="S644" s="13">
        <v>28561.0</v>
      </c>
      <c r="T644" s="13">
        <v>138924.0</v>
      </c>
      <c r="U644" s="13">
        <v>9484.0</v>
      </c>
      <c r="V644" s="14">
        <f>289+79</f>
        <v>368</v>
      </c>
      <c r="Y644" s="13" t="s">
        <v>657</v>
      </c>
      <c r="Z644" s="13">
        <v>1.0003952E7</v>
      </c>
      <c r="AA644" s="13">
        <v>4731066.0</v>
      </c>
      <c r="AB644" s="13">
        <v>4670973.0</v>
      </c>
      <c r="AC644" s="12">
        <v>0.85</v>
      </c>
      <c r="AD644" s="12">
        <v>0.84</v>
      </c>
      <c r="AG644" s="13">
        <v>42623.0</v>
      </c>
      <c r="AH644" s="13">
        <v>24130.0</v>
      </c>
      <c r="AI644" s="13">
        <v>724762.0</v>
      </c>
      <c r="AJ644" s="12">
        <v>0.13</v>
      </c>
    </row>
    <row r="645">
      <c r="A645" s="2" t="s">
        <v>688</v>
      </c>
      <c r="B645" s="13">
        <v>5324.0</v>
      </c>
      <c r="C645" s="13">
        <v>0.0</v>
      </c>
      <c r="D645" s="5">
        <f t="shared" si="5"/>
        <v>184419</v>
      </c>
      <c r="E645" s="5">
        <f t="shared" si="1"/>
        <v>3172</v>
      </c>
      <c r="F645" s="13">
        <v>0.0</v>
      </c>
      <c r="G645" s="5">
        <f t="shared" si="2"/>
        <v>151602</v>
      </c>
      <c r="H645" s="14">
        <f t="shared" si="8"/>
        <v>30713</v>
      </c>
      <c r="I645" s="2">
        <f t="shared" si="3"/>
        <v>1747</v>
      </c>
      <c r="J645" s="13">
        <v>10.0</v>
      </c>
      <c r="K645" s="14">
        <f t="shared" si="12"/>
        <v>349</v>
      </c>
      <c r="L645" s="13">
        <v>0.0</v>
      </c>
      <c r="M645" s="13">
        <v>12.0</v>
      </c>
      <c r="N645" s="13">
        <f t="shared" si="11"/>
        <v>5312</v>
      </c>
      <c r="O645" s="13">
        <v>661.0</v>
      </c>
      <c r="P645" s="14">
        <f t="shared" si="10"/>
        <v>4651</v>
      </c>
      <c r="Q645" s="13">
        <v>66.0</v>
      </c>
      <c r="R645" s="13">
        <v>1711.0</v>
      </c>
      <c r="S645" s="13">
        <v>30713.0</v>
      </c>
      <c r="T645" s="13">
        <v>141918.0</v>
      </c>
      <c r="U645" s="13">
        <v>9662.0</v>
      </c>
      <c r="V645" s="14">
        <f>308+76</f>
        <v>384</v>
      </c>
      <c r="Y645" s="13" t="s">
        <v>657</v>
      </c>
      <c r="Z645" s="13">
        <v>1.0029148E7</v>
      </c>
      <c r="AA645" s="13">
        <v>4733014.0</v>
      </c>
      <c r="AB645" s="13">
        <v>4673461.0</v>
      </c>
      <c r="AC645" s="12">
        <v>0.85</v>
      </c>
      <c r="AD645" s="12">
        <v>0.84</v>
      </c>
      <c r="AG645" s="13">
        <v>43773.0</v>
      </c>
      <c r="AH645" s="13">
        <v>24471.0</v>
      </c>
      <c r="AI645" s="13">
        <v>745102.0</v>
      </c>
      <c r="AJ645" s="12">
        <v>0.14</v>
      </c>
    </row>
    <row r="646">
      <c r="A646" s="2" t="s">
        <v>689</v>
      </c>
      <c r="B646" s="13">
        <v>3432.0</v>
      </c>
      <c r="C646" s="13">
        <v>0.0</v>
      </c>
      <c r="D646" s="5">
        <f t="shared" si="5"/>
        <v>187851</v>
      </c>
      <c r="E646" s="5">
        <f t="shared" si="1"/>
        <v>4348</v>
      </c>
      <c r="F646" s="13">
        <v>0.0</v>
      </c>
      <c r="G646" s="5">
        <f t="shared" si="2"/>
        <v>155950</v>
      </c>
      <c r="H646" s="14">
        <f t="shared" si="8"/>
        <v>29827</v>
      </c>
      <c r="I646" s="2">
        <f t="shared" si="3"/>
        <v>1702</v>
      </c>
      <c r="J646" s="13">
        <v>15.0</v>
      </c>
      <c r="K646" s="14">
        <f t="shared" si="12"/>
        <v>364</v>
      </c>
      <c r="L646" s="13">
        <v>0.0</v>
      </c>
      <c r="M646" s="13">
        <v>9.0</v>
      </c>
      <c r="N646" s="13">
        <f t="shared" si="11"/>
        <v>3423</v>
      </c>
      <c r="O646" s="13">
        <v>252.0</v>
      </c>
      <c r="P646" s="14">
        <f t="shared" si="10"/>
        <v>3171</v>
      </c>
      <c r="Q646" s="13">
        <v>61.0</v>
      </c>
      <c r="R646" s="13">
        <v>1671.0</v>
      </c>
      <c r="S646" s="13">
        <v>29827.0</v>
      </c>
      <c r="T646" s="13">
        <v>145992.0</v>
      </c>
      <c r="U646" s="13">
        <v>9936.0</v>
      </c>
      <c r="V646" s="14">
        <f>294+75</f>
        <v>369</v>
      </c>
      <c r="Y646" s="13" t="s">
        <v>657</v>
      </c>
      <c r="Z646" s="13">
        <v>1.0049015E7</v>
      </c>
      <c r="AA646" s="13">
        <v>4734669.0</v>
      </c>
      <c r="AB646" s="13">
        <v>4675888.0</v>
      </c>
      <c r="AC646" s="12">
        <v>0.85</v>
      </c>
      <c r="AD646" s="12">
        <v>0.84</v>
      </c>
      <c r="AG646" s="13">
        <v>45484.0</v>
      </c>
      <c r="AH646" s="13">
        <v>25079.0</v>
      </c>
      <c r="AI646" s="13">
        <v>760408.0</v>
      </c>
      <c r="AJ646" s="12">
        <v>0.14</v>
      </c>
    </row>
    <row r="647">
      <c r="A647" s="2" t="s">
        <v>690</v>
      </c>
      <c r="B647" s="13">
        <v>4248.0</v>
      </c>
      <c r="C647" s="13">
        <v>0.0</v>
      </c>
      <c r="D647" s="5">
        <f t="shared" si="5"/>
        <v>192099</v>
      </c>
      <c r="E647" s="5">
        <f t="shared" si="1"/>
        <v>3011</v>
      </c>
      <c r="F647" s="13">
        <v>0.0</v>
      </c>
      <c r="G647" s="5">
        <f t="shared" si="2"/>
        <v>158961</v>
      </c>
      <c r="H647" s="14">
        <f t="shared" si="8"/>
        <v>31166</v>
      </c>
      <c r="I647" s="2">
        <f t="shared" si="3"/>
        <v>1584</v>
      </c>
      <c r="J647" s="13">
        <v>16.0</v>
      </c>
      <c r="K647" s="14">
        <f t="shared" si="12"/>
        <v>380</v>
      </c>
      <c r="L647" s="13">
        <v>0.0</v>
      </c>
      <c r="M647" s="13">
        <v>2.0</v>
      </c>
      <c r="N647" s="13">
        <f t="shared" si="11"/>
        <v>4246</v>
      </c>
      <c r="O647" s="13">
        <v>536.0</v>
      </c>
      <c r="P647" s="14">
        <f t="shared" si="10"/>
        <v>3710</v>
      </c>
      <c r="Q647" s="13">
        <v>59.0</v>
      </c>
      <c r="R647" s="13">
        <v>1555.0</v>
      </c>
      <c r="S647" s="13">
        <v>31166.0</v>
      </c>
      <c r="T647" s="13">
        <v>148921.0</v>
      </c>
      <c r="U647" s="13">
        <v>10018.0</v>
      </c>
      <c r="V647" s="14">
        <f>257+80</f>
        <v>337</v>
      </c>
      <c r="Y647" s="13" t="s">
        <v>657</v>
      </c>
      <c r="AC647" s="12">
        <v>0.85</v>
      </c>
      <c r="AD647" s="12">
        <v>0.84</v>
      </c>
      <c r="AJ647" s="12">
        <v>0.14</v>
      </c>
    </row>
    <row r="648">
      <c r="A648" s="2" t="s">
        <v>691</v>
      </c>
      <c r="B648" s="13">
        <v>3112.0</v>
      </c>
      <c r="C648" s="13">
        <v>0.0</v>
      </c>
      <c r="D648" s="5">
        <f t="shared" si="5"/>
        <v>195211</v>
      </c>
      <c r="E648" s="5">
        <f t="shared" si="1"/>
        <v>3912</v>
      </c>
      <c r="F648" s="13">
        <v>0.0</v>
      </c>
      <c r="G648" s="5">
        <f t="shared" si="2"/>
        <v>162873</v>
      </c>
      <c r="H648" s="14">
        <f t="shared" si="8"/>
        <v>30339</v>
      </c>
      <c r="I648" s="2">
        <f t="shared" si="3"/>
        <v>1597</v>
      </c>
      <c r="J648" s="13">
        <v>14.0</v>
      </c>
      <c r="K648" s="14">
        <f t="shared" si="12"/>
        <v>394</v>
      </c>
      <c r="L648" s="13">
        <v>0.0</v>
      </c>
      <c r="M648" s="13">
        <v>4.0</v>
      </c>
      <c r="N648" s="13">
        <f t="shared" si="11"/>
        <v>3108</v>
      </c>
      <c r="O648" s="13">
        <v>500.0</v>
      </c>
      <c r="P648" s="14">
        <f t="shared" si="10"/>
        <v>2608</v>
      </c>
      <c r="Q648" s="13">
        <v>60.0</v>
      </c>
      <c r="R648" s="13">
        <v>1567.0</v>
      </c>
      <c r="S648" s="13">
        <v>30339.0</v>
      </c>
      <c r="T648" s="13">
        <v>152479.0</v>
      </c>
      <c r="U648" s="13">
        <v>10372.0</v>
      </c>
      <c r="V648" s="14">
        <f>267+69</f>
        <v>336</v>
      </c>
      <c r="Y648" s="13" t="s">
        <v>657</v>
      </c>
      <c r="AC648" s="12">
        <v>0.85</v>
      </c>
      <c r="AD648" s="12">
        <v>0.84</v>
      </c>
      <c r="AJ648" s="12">
        <v>0.15</v>
      </c>
    </row>
    <row r="649">
      <c r="A649" s="2" t="s">
        <v>692</v>
      </c>
      <c r="B649" s="13">
        <v>3163.0</v>
      </c>
      <c r="C649" s="13">
        <v>0.0</v>
      </c>
      <c r="D649" s="5">
        <f t="shared" si="5"/>
        <v>198374</v>
      </c>
      <c r="E649" s="5">
        <f t="shared" si="1"/>
        <v>3759</v>
      </c>
      <c r="F649" s="13">
        <v>0.0</v>
      </c>
      <c r="G649" s="5">
        <f t="shared" si="2"/>
        <v>166632</v>
      </c>
      <c r="H649" s="14">
        <f t="shared" si="8"/>
        <v>29685</v>
      </c>
      <c r="I649" s="2">
        <f t="shared" si="3"/>
        <v>1642</v>
      </c>
      <c r="J649" s="13">
        <v>13.0</v>
      </c>
      <c r="K649" s="14">
        <f t="shared" si="12"/>
        <v>407</v>
      </c>
      <c r="L649" s="13">
        <v>0.0</v>
      </c>
      <c r="M649" s="13">
        <v>4.0</v>
      </c>
      <c r="N649" s="13">
        <f t="shared" si="11"/>
        <v>3159</v>
      </c>
      <c r="O649" s="13">
        <v>414.0</v>
      </c>
      <c r="P649" s="14">
        <f t="shared" si="10"/>
        <v>2745</v>
      </c>
      <c r="Q649" s="13">
        <v>61.0</v>
      </c>
      <c r="R649" s="13">
        <v>1611.0</v>
      </c>
      <c r="S649" s="13">
        <v>29685.0</v>
      </c>
      <c r="T649" s="13">
        <v>156104.0</v>
      </c>
      <c r="U649" s="13">
        <v>10506.0</v>
      </c>
      <c r="V649" s="14">
        <f>284+69</f>
        <v>353</v>
      </c>
      <c r="Y649" s="13" t="s">
        <v>657</v>
      </c>
      <c r="AC649" s="12">
        <v>0.85</v>
      </c>
      <c r="AD649" s="12">
        <v>0.84</v>
      </c>
      <c r="AJ649" s="12">
        <v>0.15</v>
      </c>
    </row>
    <row r="650">
      <c r="A650" s="3" t="s">
        <v>693</v>
      </c>
      <c r="B650" s="13">
        <v>2470.0</v>
      </c>
      <c r="C650" s="13">
        <v>0.0</v>
      </c>
      <c r="D650" s="5">
        <f t="shared" si="5"/>
        <v>200844</v>
      </c>
      <c r="E650" s="5">
        <f t="shared" si="1"/>
        <v>3552</v>
      </c>
      <c r="F650" s="13">
        <v>0.0</v>
      </c>
      <c r="G650" s="5">
        <f t="shared" si="2"/>
        <v>170184</v>
      </c>
      <c r="H650" s="14">
        <f t="shared" si="8"/>
        <v>28544</v>
      </c>
      <c r="I650" s="2">
        <f t="shared" si="3"/>
        <v>1687</v>
      </c>
      <c r="J650" s="13">
        <v>14.0</v>
      </c>
      <c r="K650" s="14">
        <f t="shared" si="12"/>
        <v>421</v>
      </c>
      <c r="L650" s="13">
        <v>0.0</v>
      </c>
      <c r="M650" s="13">
        <v>3.0</v>
      </c>
      <c r="N650" s="13">
        <f t="shared" si="11"/>
        <v>2467</v>
      </c>
      <c r="O650" s="13">
        <v>278.0</v>
      </c>
      <c r="P650" s="14">
        <f t="shared" si="10"/>
        <v>2189</v>
      </c>
      <c r="Q650" s="13">
        <v>62.0</v>
      </c>
      <c r="R650" s="13">
        <v>1655.0</v>
      </c>
      <c r="S650" s="13">
        <v>28544.0</v>
      </c>
      <c r="T650" s="13">
        <v>159543.0</v>
      </c>
      <c r="U650" s="13">
        <v>10619.0</v>
      </c>
      <c r="V650" s="14">
        <f>288+67</f>
        <v>355</v>
      </c>
      <c r="Y650" s="13" t="s">
        <v>657</v>
      </c>
      <c r="AC650" s="12">
        <v>0.85</v>
      </c>
      <c r="AD650" s="12">
        <v>0.84</v>
      </c>
      <c r="AJ650" s="12">
        <v>0.16</v>
      </c>
    </row>
    <row r="651">
      <c r="A651" s="2" t="s">
        <v>694</v>
      </c>
      <c r="B651" s="13">
        <v>3496.0</v>
      </c>
      <c r="C651" s="13">
        <v>0.0</v>
      </c>
      <c r="D651" s="5">
        <f t="shared" si="5"/>
        <v>204340</v>
      </c>
      <c r="E651" s="5">
        <f t="shared" si="1"/>
        <v>3006</v>
      </c>
      <c r="F651" s="13">
        <v>0.0</v>
      </c>
      <c r="G651" s="5">
        <f t="shared" si="2"/>
        <v>173190</v>
      </c>
      <c r="H651" s="14">
        <f t="shared" si="8"/>
        <v>29032</v>
      </c>
      <c r="I651" s="2">
        <f t="shared" si="3"/>
        <v>1680</v>
      </c>
      <c r="J651" s="13">
        <v>9.0</v>
      </c>
      <c r="K651" s="14">
        <f t="shared" si="12"/>
        <v>430</v>
      </c>
      <c r="L651" s="13">
        <v>0.0</v>
      </c>
      <c r="M651" s="13">
        <v>3.0</v>
      </c>
      <c r="N651" s="13">
        <f t="shared" si="11"/>
        <v>3493</v>
      </c>
      <c r="O651" s="13">
        <v>141.0</v>
      </c>
      <c r="P651" s="14">
        <f t="shared" si="10"/>
        <v>3352</v>
      </c>
      <c r="Q651" s="13">
        <v>64.0</v>
      </c>
      <c r="R651" s="13">
        <v>1646.0</v>
      </c>
      <c r="S651" s="13">
        <v>29032.0</v>
      </c>
      <c r="T651" s="13">
        <v>162337.0</v>
      </c>
      <c r="U651" s="13">
        <v>10831.0</v>
      </c>
      <c r="V651" s="14">
        <f>308+74</f>
        <v>382</v>
      </c>
      <c r="Y651" s="13" t="s">
        <v>657</v>
      </c>
      <c r="AC651" s="12">
        <v>0.85</v>
      </c>
      <c r="AD651" s="12">
        <v>0.84</v>
      </c>
      <c r="AJ651" s="12">
        <v>0.16</v>
      </c>
    </row>
    <row r="652">
      <c r="A652" s="2" t="s">
        <v>695</v>
      </c>
      <c r="B652" s="13">
        <v>3635.0</v>
      </c>
      <c r="C652" s="13">
        <v>0.0</v>
      </c>
      <c r="D652" s="5">
        <f t="shared" si="5"/>
        <v>207975</v>
      </c>
      <c r="E652" s="5">
        <f t="shared" si="1"/>
        <v>3340</v>
      </c>
      <c r="F652" s="13">
        <v>0.0</v>
      </c>
      <c r="G652" s="5">
        <f t="shared" si="2"/>
        <v>176530</v>
      </c>
      <c r="H652" s="14">
        <f t="shared" si="8"/>
        <v>29360</v>
      </c>
      <c r="I652" s="2">
        <f t="shared" si="3"/>
        <v>1635</v>
      </c>
      <c r="J652" s="13">
        <v>12.0</v>
      </c>
      <c r="K652" s="14">
        <f t="shared" si="12"/>
        <v>442</v>
      </c>
      <c r="L652" s="13">
        <v>0.0</v>
      </c>
      <c r="M652" s="13">
        <v>3.0</v>
      </c>
      <c r="N652" s="13">
        <f t="shared" si="11"/>
        <v>3632</v>
      </c>
      <c r="O652" s="13">
        <v>409.0</v>
      </c>
      <c r="P652" s="14">
        <f t="shared" si="10"/>
        <v>3223</v>
      </c>
      <c r="Q652" s="13">
        <v>69.0</v>
      </c>
      <c r="R652" s="13">
        <v>1596.0</v>
      </c>
      <c r="S652" s="13">
        <v>29360.0</v>
      </c>
      <c r="T652" s="13">
        <v>165486.0</v>
      </c>
      <c r="U652" s="13">
        <v>11022.0</v>
      </c>
      <c r="V652" s="14">
        <f>293+72</f>
        <v>365</v>
      </c>
      <c r="Y652" s="13" t="s">
        <v>657</v>
      </c>
      <c r="AC652" s="12">
        <v>0.85</v>
      </c>
      <c r="AD652" s="12">
        <v>0.84</v>
      </c>
      <c r="AJ652" s="12">
        <v>0.16</v>
      </c>
    </row>
    <row r="653">
      <c r="A653" s="2" t="s">
        <v>696</v>
      </c>
      <c r="B653" s="13">
        <v>3003.0</v>
      </c>
      <c r="C653" s="13">
        <v>0.0</v>
      </c>
      <c r="D653" s="5">
        <f t="shared" si="5"/>
        <v>210978</v>
      </c>
      <c r="E653" s="5">
        <f t="shared" si="1"/>
        <v>5087</v>
      </c>
      <c r="F653" s="13">
        <v>0.0</v>
      </c>
      <c r="G653" s="5">
        <f t="shared" si="2"/>
        <v>181617</v>
      </c>
      <c r="H653" s="14">
        <f t="shared" si="8"/>
        <v>27241</v>
      </c>
      <c r="I653" s="2">
        <f t="shared" si="3"/>
        <v>1653</v>
      </c>
      <c r="J653" s="13">
        <v>17.0</v>
      </c>
      <c r="K653" s="14">
        <f t="shared" si="12"/>
        <v>459</v>
      </c>
      <c r="L653" s="13">
        <v>0.0</v>
      </c>
      <c r="M653" s="13">
        <v>3.0</v>
      </c>
      <c r="N653" s="13">
        <f t="shared" si="11"/>
        <v>3000</v>
      </c>
      <c r="O653" s="13">
        <v>220.0</v>
      </c>
      <c r="P653" s="14">
        <f t="shared" si="10"/>
        <v>2780</v>
      </c>
      <c r="Q653" s="13">
        <v>72.0</v>
      </c>
      <c r="R653" s="13">
        <v>1611.0</v>
      </c>
      <c r="S653" s="13">
        <v>27241.0</v>
      </c>
      <c r="T653" s="13">
        <v>170398.0</v>
      </c>
      <c r="U653" s="13">
        <v>11197.0</v>
      </c>
      <c r="V653" s="14">
        <f>286+66</f>
        <v>352</v>
      </c>
      <c r="Y653" s="13" t="s">
        <v>657</v>
      </c>
      <c r="AC653" s="12">
        <v>0.85</v>
      </c>
      <c r="AD653" s="12">
        <v>0.85</v>
      </c>
      <c r="AJ653" s="12">
        <v>0.17</v>
      </c>
    </row>
    <row r="654">
      <c r="A654" s="2" t="s">
        <v>697</v>
      </c>
      <c r="B654" s="13">
        <v>1767.0</v>
      </c>
      <c r="C654" s="13">
        <v>0.0</v>
      </c>
      <c r="D654" s="5">
        <f t="shared" si="5"/>
        <v>212745</v>
      </c>
      <c r="E654" s="5">
        <f t="shared" si="1"/>
        <v>3657</v>
      </c>
      <c r="F654" s="13">
        <v>0.0</v>
      </c>
      <c r="G654" s="5">
        <f t="shared" si="2"/>
        <v>185274</v>
      </c>
      <c r="H654" s="14">
        <f t="shared" si="8"/>
        <v>25356</v>
      </c>
      <c r="I654" s="2">
        <f t="shared" si="3"/>
        <v>1639</v>
      </c>
      <c r="J654" s="13">
        <v>9.0</v>
      </c>
      <c r="K654" s="14">
        <f t="shared" si="12"/>
        <v>468</v>
      </c>
      <c r="L654" s="13">
        <v>0.0</v>
      </c>
      <c r="M654" s="13">
        <v>8.0</v>
      </c>
      <c r="N654" s="13">
        <f t="shared" si="11"/>
        <v>1759</v>
      </c>
      <c r="O654" s="13">
        <v>120.0</v>
      </c>
      <c r="P654" s="14">
        <f t="shared" si="10"/>
        <v>1639</v>
      </c>
      <c r="Q654" s="13">
        <v>70.0</v>
      </c>
      <c r="R654" s="13">
        <v>1599.0</v>
      </c>
      <c r="S654" s="13">
        <v>25356.0</v>
      </c>
      <c r="T654" s="13">
        <v>173936.0</v>
      </c>
      <c r="U654" s="13">
        <v>11316.0</v>
      </c>
      <c r="V654" s="14">
        <f>282+70</f>
        <v>352</v>
      </c>
      <c r="Y654" s="13" t="s">
        <v>657</v>
      </c>
      <c r="AC654" s="12">
        <v>0.85</v>
      </c>
      <c r="AD654" s="12">
        <v>0.85</v>
      </c>
      <c r="AJ654" s="12">
        <v>0.17</v>
      </c>
    </row>
    <row r="655">
      <c r="A655" s="2" t="s">
        <v>698</v>
      </c>
      <c r="B655" s="13">
        <v>3035.0</v>
      </c>
      <c r="C655" s="13">
        <v>0.0</v>
      </c>
      <c r="D655" s="5">
        <f t="shared" si="5"/>
        <v>215780</v>
      </c>
      <c r="E655" s="5">
        <f t="shared" si="1"/>
        <v>3871</v>
      </c>
      <c r="F655" s="13">
        <v>0.0</v>
      </c>
      <c r="G655" s="5">
        <f t="shared" si="2"/>
        <v>189145</v>
      </c>
      <c r="H655" s="14">
        <f t="shared" si="8"/>
        <v>24511</v>
      </c>
      <c r="I655" s="2">
        <f t="shared" si="3"/>
        <v>1636</v>
      </c>
      <c r="J655" s="13">
        <v>12.0</v>
      </c>
      <c r="K655" s="14">
        <f t="shared" si="12"/>
        <v>480</v>
      </c>
      <c r="L655" s="13">
        <v>0.0</v>
      </c>
      <c r="M655" s="13">
        <v>5.0</v>
      </c>
      <c r="N655" s="13">
        <f t="shared" si="11"/>
        <v>3030</v>
      </c>
      <c r="O655" s="13">
        <v>102.0</v>
      </c>
      <c r="P655" s="14">
        <f t="shared" si="10"/>
        <v>2928</v>
      </c>
      <c r="Q655" s="13">
        <v>74.0</v>
      </c>
      <c r="R655" s="13">
        <v>1592.0</v>
      </c>
      <c r="S655" s="13">
        <v>24511.0</v>
      </c>
      <c r="T655" s="13">
        <v>177614.0</v>
      </c>
      <c r="U655" s="13">
        <v>11509.0</v>
      </c>
      <c r="V655" s="14">
        <f>299+65</f>
        <v>364</v>
      </c>
      <c r="Y655" s="13" t="s">
        <v>657</v>
      </c>
      <c r="AC655" s="12">
        <v>0.86</v>
      </c>
      <c r="AD655" s="12">
        <v>0.85</v>
      </c>
      <c r="AJ655" s="12">
        <v>0.17</v>
      </c>
    </row>
    <row r="656">
      <c r="A656" s="2" t="s">
        <v>699</v>
      </c>
      <c r="B656" s="13">
        <v>2553.0</v>
      </c>
      <c r="C656" s="13">
        <v>0.0</v>
      </c>
      <c r="D656" s="5">
        <f t="shared" si="5"/>
        <v>218333</v>
      </c>
      <c r="E656" s="5">
        <f t="shared" si="1"/>
        <v>2926</v>
      </c>
      <c r="F656" s="13">
        <v>0.0</v>
      </c>
      <c r="G656" s="5">
        <f t="shared" si="2"/>
        <v>192071</v>
      </c>
      <c r="H656" s="14">
        <f t="shared" si="8"/>
        <v>24133</v>
      </c>
      <c r="I656" s="2">
        <f t="shared" si="3"/>
        <v>1624</v>
      </c>
      <c r="J656" s="13">
        <v>17.0</v>
      </c>
      <c r="K656" s="14">
        <f t="shared" si="12"/>
        <v>497</v>
      </c>
      <c r="L656" s="13">
        <v>0.0</v>
      </c>
      <c r="M656" s="13">
        <v>5.0</v>
      </c>
      <c r="N656" s="13">
        <f t="shared" si="11"/>
        <v>2548</v>
      </c>
      <c r="O656" s="13">
        <v>205.0</v>
      </c>
      <c r="P656" s="14">
        <f t="shared" si="10"/>
        <v>2343</v>
      </c>
      <c r="Q656" s="13">
        <v>64.0</v>
      </c>
      <c r="R656" s="13">
        <v>1590.0</v>
      </c>
      <c r="S656" s="13">
        <v>24133.0</v>
      </c>
      <c r="T656" s="13">
        <v>180390.0</v>
      </c>
      <c r="U656" s="13">
        <v>11659.0</v>
      </c>
      <c r="V656" s="14">
        <f>296+70</f>
        <v>366</v>
      </c>
      <c r="Y656" s="13" t="s">
        <v>657</v>
      </c>
      <c r="AC656" s="12">
        <v>0.86</v>
      </c>
      <c r="AD656" s="12">
        <v>0.85</v>
      </c>
      <c r="AJ656" s="12">
        <v>0.18</v>
      </c>
    </row>
    <row r="657">
      <c r="A657" s="2" t="s">
        <v>700</v>
      </c>
      <c r="B657" s="13">
        <v>2470.0</v>
      </c>
      <c r="C657" s="13">
        <v>0.0</v>
      </c>
      <c r="D657" s="5">
        <f t="shared" si="5"/>
        <v>220803</v>
      </c>
      <c r="E657" s="5">
        <f t="shared" si="1"/>
        <v>3216</v>
      </c>
      <c r="F657" s="13">
        <v>0.0</v>
      </c>
      <c r="G657" s="5">
        <f t="shared" si="2"/>
        <v>195287</v>
      </c>
      <c r="H657" s="14">
        <f t="shared" si="8"/>
        <v>23302</v>
      </c>
      <c r="I657" s="2">
        <f t="shared" si="3"/>
        <v>1695</v>
      </c>
      <c r="J657" s="13">
        <v>14.0</v>
      </c>
      <c r="K657" s="14">
        <f t="shared" si="12"/>
        <v>511</v>
      </c>
      <c r="L657" s="13">
        <v>0.0</v>
      </c>
      <c r="M657" s="13">
        <v>7.0</v>
      </c>
      <c r="N657" s="13">
        <f t="shared" si="11"/>
        <v>2463</v>
      </c>
      <c r="O657" s="13">
        <v>156.0</v>
      </c>
      <c r="P657" s="14">
        <f t="shared" si="10"/>
        <v>2307</v>
      </c>
      <c r="Q657" s="13">
        <v>67.0</v>
      </c>
      <c r="R657" s="13">
        <v>1658.0</v>
      </c>
      <c r="S657" s="13">
        <v>23302.0</v>
      </c>
      <c r="T657" s="13">
        <v>183469.0</v>
      </c>
      <c r="U657" s="13">
        <v>11796.0</v>
      </c>
      <c r="V657" s="14">
        <f>301+62</f>
        <v>363</v>
      </c>
      <c r="Y657" s="13" t="s">
        <v>657</v>
      </c>
      <c r="AC657" s="12">
        <v>0.86</v>
      </c>
      <c r="AD657" s="12">
        <v>0.85</v>
      </c>
      <c r="AJ657" s="12">
        <v>0.18</v>
      </c>
    </row>
    <row r="658">
      <c r="A658" s="2" t="s">
        <v>701</v>
      </c>
      <c r="B658" s="13">
        <v>3397.0</v>
      </c>
      <c r="C658" s="13">
        <v>0.0</v>
      </c>
      <c r="D658" s="5">
        <f t="shared" si="5"/>
        <v>224200</v>
      </c>
      <c r="E658" s="5">
        <f t="shared" si="1"/>
        <v>2834</v>
      </c>
      <c r="F658" s="13">
        <v>0.0</v>
      </c>
      <c r="G658" s="5">
        <f t="shared" si="2"/>
        <v>198121</v>
      </c>
      <c r="H658" s="14">
        <f t="shared" si="8"/>
        <v>23878</v>
      </c>
      <c r="I658" s="2">
        <f t="shared" si="3"/>
        <v>1670</v>
      </c>
      <c r="J658" s="13">
        <v>12.0</v>
      </c>
      <c r="K658" s="14">
        <f t="shared" si="12"/>
        <v>523</v>
      </c>
      <c r="L658" s="13">
        <v>0.0</v>
      </c>
      <c r="M658" s="13">
        <v>6.0</v>
      </c>
      <c r="N658" s="13">
        <f t="shared" si="11"/>
        <v>3391</v>
      </c>
      <c r="O658" s="13">
        <v>169.0</v>
      </c>
      <c r="P658" s="14">
        <f t="shared" si="10"/>
        <v>3222</v>
      </c>
      <c r="Q658" s="13">
        <v>72.0</v>
      </c>
      <c r="R658" s="13">
        <v>1628.0</v>
      </c>
      <c r="S658" s="13">
        <v>23878.0</v>
      </c>
      <c r="T658" s="13">
        <v>186113.0</v>
      </c>
      <c r="U658" s="13">
        <v>11986.0</v>
      </c>
      <c r="V658" s="14">
        <f>300+68</f>
        <v>368</v>
      </c>
      <c r="Y658" s="13" t="s">
        <v>657</v>
      </c>
      <c r="AC658" s="12">
        <v>0.86</v>
      </c>
      <c r="AD658" s="12">
        <v>0.85</v>
      </c>
      <c r="AJ658" s="12">
        <v>0.18</v>
      </c>
    </row>
    <row r="659">
      <c r="A659" s="2" t="s">
        <v>702</v>
      </c>
      <c r="B659" s="13">
        <v>3481.0</v>
      </c>
      <c r="C659" s="13">
        <v>0.0</v>
      </c>
      <c r="D659" s="5">
        <f t="shared" si="5"/>
        <v>227681</v>
      </c>
      <c r="E659" s="5">
        <f t="shared" si="1"/>
        <v>2495</v>
      </c>
      <c r="F659" s="13">
        <v>0.0</v>
      </c>
      <c r="G659" s="5">
        <f t="shared" si="2"/>
        <v>200616</v>
      </c>
      <c r="H659" s="14">
        <f t="shared" si="8"/>
        <v>24861</v>
      </c>
      <c r="I659" s="2">
        <f t="shared" si="3"/>
        <v>1656</v>
      </c>
      <c r="J659" s="13">
        <v>17.0</v>
      </c>
      <c r="K659" s="14">
        <f t="shared" si="12"/>
        <v>540</v>
      </c>
      <c r="L659" s="13">
        <v>0.0</v>
      </c>
      <c r="M659" s="13">
        <v>8.0</v>
      </c>
      <c r="N659" s="13">
        <f t="shared" si="11"/>
        <v>3473</v>
      </c>
      <c r="O659" s="13">
        <v>229.0</v>
      </c>
      <c r="P659" s="14">
        <f t="shared" si="10"/>
        <v>3244</v>
      </c>
      <c r="Q659" s="13">
        <v>75.0</v>
      </c>
      <c r="R659" s="13">
        <v>1611.0</v>
      </c>
      <c r="S659" s="13">
        <v>24861.0</v>
      </c>
      <c r="T659" s="13">
        <v>188443.0</v>
      </c>
      <c r="U659" s="13">
        <v>12151.0</v>
      </c>
      <c r="V659" s="14">
        <f>261+62</f>
        <v>323</v>
      </c>
      <c r="Y659" s="13" t="s">
        <v>657</v>
      </c>
      <c r="AC659" s="12">
        <v>0.86</v>
      </c>
      <c r="AD659" s="12">
        <v>0.85</v>
      </c>
      <c r="AJ659" s="12">
        <v>0.19</v>
      </c>
    </row>
    <row r="660">
      <c r="A660" s="2" t="s">
        <v>703</v>
      </c>
      <c r="B660" s="13">
        <v>2396.0</v>
      </c>
      <c r="C660" s="13">
        <v>0.0</v>
      </c>
      <c r="D660" s="5">
        <f t="shared" si="5"/>
        <v>230077</v>
      </c>
      <c r="E660" s="5">
        <f t="shared" si="1"/>
        <v>4410</v>
      </c>
      <c r="F660" s="13">
        <v>0.0</v>
      </c>
      <c r="G660" s="5">
        <f t="shared" si="2"/>
        <v>205026</v>
      </c>
      <c r="H660" s="14">
        <f t="shared" si="8"/>
        <v>22915</v>
      </c>
      <c r="I660" s="2">
        <f t="shared" si="3"/>
        <v>1580</v>
      </c>
      <c r="J660" s="13">
        <v>8.0</v>
      </c>
      <c r="K660" s="14">
        <f t="shared" si="12"/>
        <v>548</v>
      </c>
      <c r="L660" s="13">
        <v>0.0</v>
      </c>
      <c r="M660" s="13">
        <v>17.0</v>
      </c>
      <c r="N660" s="13">
        <f t="shared" si="11"/>
        <v>2379</v>
      </c>
      <c r="O660" s="13">
        <v>136.0</v>
      </c>
      <c r="P660" s="14">
        <f t="shared" si="10"/>
        <v>2243</v>
      </c>
      <c r="Q660" s="13">
        <v>70.0</v>
      </c>
      <c r="R660" s="13">
        <v>1540.0</v>
      </c>
      <c r="S660" s="13">
        <v>22915.0</v>
      </c>
      <c r="T660" s="13">
        <v>192656.0</v>
      </c>
      <c r="U660" s="13">
        <v>12348.0</v>
      </c>
      <c r="V660" s="14">
        <f>270+59</f>
        <v>329</v>
      </c>
      <c r="Y660" s="13" t="s">
        <v>657</v>
      </c>
      <c r="AC660" s="12">
        <v>0.86</v>
      </c>
      <c r="AD660" s="12">
        <v>0.85</v>
      </c>
      <c r="AJ660" s="12">
        <v>0.19</v>
      </c>
    </row>
    <row r="661">
      <c r="A661" s="2" t="s">
        <v>704</v>
      </c>
      <c r="B661" s="13">
        <v>3099.0</v>
      </c>
      <c r="C661" s="13">
        <v>0.0</v>
      </c>
      <c r="D661" s="5">
        <f t="shared" si="5"/>
        <v>233176</v>
      </c>
      <c r="E661" s="5">
        <f t="shared" si="1"/>
        <v>2979</v>
      </c>
      <c r="F661" s="13">
        <v>0.0</v>
      </c>
      <c r="G661" s="5">
        <f t="shared" si="2"/>
        <v>208005</v>
      </c>
      <c r="H661" s="14">
        <f t="shared" si="8"/>
        <v>23015</v>
      </c>
      <c r="I661" s="2">
        <f t="shared" si="3"/>
        <v>1586</v>
      </c>
      <c r="J661" s="13">
        <v>14.0</v>
      </c>
      <c r="K661" s="14">
        <f t="shared" si="12"/>
        <v>562</v>
      </c>
      <c r="L661" s="13">
        <v>0.0</v>
      </c>
      <c r="M661" s="13">
        <v>6.0</v>
      </c>
      <c r="N661" s="13">
        <f t="shared" si="11"/>
        <v>3093</v>
      </c>
      <c r="O661" s="13">
        <v>128.0</v>
      </c>
      <c r="P661" s="14">
        <f t="shared" si="10"/>
        <v>2965</v>
      </c>
      <c r="Q661" s="13">
        <v>75.0</v>
      </c>
      <c r="R661" s="13">
        <v>1541.0</v>
      </c>
      <c r="S661" s="13">
        <v>23015.0</v>
      </c>
      <c r="T661" s="13">
        <v>195476.0</v>
      </c>
      <c r="U661" s="13">
        <v>12507.0</v>
      </c>
      <c r="V661" s="14">
        <f>280+31</f>
        <v>311</v>
      </c>
      <c r="Y661" s="13" t="s">
        <v>657</v>
      </c>
      <c r="AC661" s="12">
        <v>0.86</v>
      </c>
      <c r="AD661" s="12">
        <v>0.85</v>
      </c>
      <c r="AJ661" s="12">
        <v>0.19</v>
      </c>
    </row>
    <row r="662">
      <c r="A662" s="2" t="s">
        <v>705</v>
      </c>
      <c r="B662" s="13">
        <v>2304.0</v>
      </c>
      <c r="C662" s="13">
        <v>0.0</v>
      </c>
      <c r="D662" s="5">
        <f t="shared" si="5"/>
        <v>235480</v>
      </c>
      <c r="E662" s="5">
        <f t="shared" si="1"/>
        <v>2538</v>
      </c>
      <c r="F662" s="13">
        <v>0.0</v>
      </c>
      <c r="G662" s="5">
        <f t="shared" si="2"/>
        <v>210543</v>
      </c>
      <c r="H662" s="14">
        <f t="shared" si="8"/>
        <v>22809</v>
      </c>
      <c r="I662" s="2">
        <f t="shared" si="3"/>
        <v>1544</v>
      </c>
      <c r="J662" s="13">
        <v>14.0</v>
      </c>
      <c r="K662" s="14">
        <f t="shared" si="12"/>
        <v>576</v>
      </c>
      <c r="L662" s="13">
        <v>0.0</v>
      </c>
      <c r="M662" s="13">
        <v>5.0</v>
      </c>
      <c r="N662" s="13">
        <f t="shared" si="11"/>
        <v>2299</v>
      </c>
      <c r="O662" s="13">
        <v>120.0</v>
      </c>
      <c r="P662" s="14">
        <f t="shared" si="10"/>
        <v>2179</v>
      </c>
      <c r="Q662" s="13">
        <v>72.0</v>
      </c>
      <c r="R662" s="13">
        <v>1502.0</v>
      </c>
      <c r="S662" s="13">
        <v>22809.0</v>
      </c>
      <c r="T662" s="13">
        <v>197865.0</v>
      </c>
      <c r="U662" s="13">
        <v>12656.0</v>
      </c>
      <c r="V662" s="14">
        <f>253+51</f>
        <v>304</v>
      </c>
      <c r="Y662" s="13" t="s">
        <v>657</v>
      </c>
      <c r="AC662" s="12">
        <v>0.86</v>
      </c>
      <c r="AD662" s="12">
        <v>0.85</v>
      </c>
      <c r="AJ662" s="12">
        <v>0.2</v>
      </c>
    </row>
    <row r="663">
      <c r="A663" s="2" t="s">
        <v>706</v>
      </c>
      <c r="B663" s="13">
        <v>1723.0</v>
      </c>
      <c r="C663" s="13">
        <v>0.0</v>
      </c>
      <c r="D663" s="5">
        <f t="shared" si="5"/>
        <v>237203</v>
      </c>
      <c r="E663" s="5">
        <f t="shared" si="1"/>
        <v>2203</v>
      </c>
      <c r="F663" s="13">
        <v>0.0</v>
      </c>
      <c r="G663" s="5">
        <f t="shared" si="2"/>
        <v>212746</v>
      </c>
      <c r="H663" s="14">
        <f t="shared" si="8"/>
        <v>22368</v>
      </c>
      <c r="I663" s="2">
        <f t="shared" si="3"/>
        <v>1495</v>
      </c>
      <c r="J663" s="13">
        <v>10.0</v>
      </c>
      <c r="K663" s="14">
        <f t="shared" si="12"/>
        <v>586</v>
      </c>
      <c r="L663" s="13">
        <v>0.0</v>
      </c>
      <c r="M663" s="13">
        <v>6.0</v>
      </c>
      <c r="N663" s="13">
        <f t="shared" si="11"/>
        <v>1717</v>
      </c>
      <c r="O663" s="13">
        <v>66.0</v>
      </c>
      <c r="P663" s="14">
        <f t="shared" si="10"/>
        <v>1651</v>
      </c>
      <c r="Q663" s="13">
        <v>69.0</v>
      </c>
      <c r="R663" s="13">
        <v>1456.0</v>
      </c>
      <c r="S663" s="13">
        <v>22368.0</v>
      </c>
      <c r="T663" s="13">
        <v>199916.0</v>
      </c>
      <c r="U663" s="13">
        <v>12808.0</v>
      </c>
      <c r="V663" s="14">
        <f>242+52</f>
        <v>294</v>
      </c>
      <c r="Y663" s="13" t="s">
        <v>657</v>
      </c>
      <c r="AC663" s="12">
        <v>0.86</v>
      </c>
      <c r="AD663" s="12">
        <v>0.85</v>
      </c>
      <c r="AJ663" s="12">
        <v>0.2</v>
      </c>
    </row>
    <row r="664">
      <c r="A664" s="2" t="s">
        <v>707</v>
      </c>
      <c r="B664" s="13">
        <v>2069.0</v>
      </c>
      <c r="C664" s="13">
        <v>0.0</v>
      </c>
      <c r="D664" s="5">
        <f t="shared" si="5"/>
        <v>239272</v>
      </c>
      <c r="E664" s="5">
        <f t="shared" si="1"/>
        <v>3270</v>
      </c>
      <c r="F664" s="13">
        <v>0.0</v>
      </c>
      <c r="G664" s="5">
        <f t="shared" si="2"/>
        <v>216016</v>
      </c>
      <c r="H664" s="14">
        <f t="shared" si="8"/>
        <v>21151</v>
      </c>
      <c r="I664" s="2">
        <f t="shared" si="3"/>
        <v>1503</v>
      </c>
      <c r="J664" s="13">
        <v>8.0</v>
      </c>
      <c r="K664" s="14">
        <f t="shared" si="12"/>
        <v>594</v>
      </c>
      <c r="L664" s="13">
        <v>0.0</v>
      </c>
      <c r="M664" s="13">
        <v>4.0</v>
      </c>
      <c r="N664" s="13">
        <f t="shared" si="11"/>
        <v>2065</v>
      </c>
      <c r="O664" s="13">
        <v>101.0</v>
      </c>
      <c r="P664" s="14">
        <f t="shared" si="10"/>
        <v>1964</v>
      </c>
      <c r="Q664" s="13">
        <v>72.0</v>
      </c>
      <c r="R664" s="13">
        <v>1461.0</v>
      </c>
      <c r="S664" s="13">
        <v>21151.0</v>
      </c>
      <c r="T664" s="13">
        <v>203075.0</v>
      </c>
      <c r="U664" s="13">
        <v>12919.0</v>
      </c>
      <c r="V664" s="14">
        <f>255+51</f>
        <v>306</v>
      </c>
      <c r="Y664" s="13" t="s">
        <v>657</v>
      </c>
      <c r="AC664" s="12">
        <v>0.86</v>
      </c>
      <c r="AD664" s="12">
        <v>0.85</v>
      </c>
      <c r="AJ664" s="12">
        <v>0.21</v>
      </c>
    </row>
    <row r="665">
      <c r="A665" s="2" t="s">
        <v>708</v>
      </c>
      <c r="B665" s="13">
        <v>2069.0</v>
      </c>
      <c r="C665" s="13">
        <v>0.0</v>
      </c>
      <c r="D665" s="5">
        <f t="shared" si="5"/>
        <v>241341</v>
      </c>
      <c r="E665" s="5">
        <f t="shared" si="1"/>
        <v>2361</v>
      </c>
      <c r="F665" s="13">
        <v>0.0</v>
      </c>
      <c r="G665" s="5">
        <f t="shared" si="2"/>
        <v>218377</v>
      </c>
      <c r="H665" s="14">
        <f t="shared" si="8"/>
        <v>20873</v>
      </c>
      <c r="I665" s="2">
        <f t="shared" si="3"/>
        <v>1471</v>
      </c>
      <c r="J665" s="13">
        <v>18.0</v>
      </c>
      <c r="K665" s="14">
        <f t="shared" si="12"/>
        <v>612</v>
      </c>
      <c r="L665" s="13">
        <v>0.0</v>
      </c>
      <c r="M665" s="13">
        <v>5.0</v>
      </c>
      <c r="N665" s="13">
        <f t="shared" si="11"/>
        <v>2064</v>
      </c>
      <c r="O665" s="13">
        <v>43.0</v>
      </c>
      <c r="P665" s="14">
        <f t="shared" si="10"/>
        <v>2021</v>
      </c>
      <c r="Q665" s="13">
        <v>68.0</v>
      </c>
      <c r="R665" s="13">
        <v>1433.0</v>
      </c>
      <c r="S665" s="13">
        <v>20873.0</v>
      </c>
      <c r="T665" s="13">
        <v>205319.0</v>
      </c>
      <c r="U665" s="13">
        <v>13036.0</v>
      </c>
      <c r="V665" s="14">
        <f>234+54</f>
        <v>288</v>
      </c>
      <c r="Y665" s="13" t="s">
        <v>657</v>
      </c>
      <c r="AC665" s="12">
        <v>0.86</v>
      </c>
      <c r="AD665" s="12">
        <v>0.85</v>
      </c>
      <c r="AJ665" s="12">
        <v>0.21</v>
      </c>
    </row>
    <row r="666">
      <c r="A666" s="2" t="s">
        <v>709</v>
      </c>
      <c r="B666" s="13">
        <v>3474.0</v>
      </c>
      <c r="C666" s="13">
        <v>0.0</v>
      </c>
      <c r="D666" s="5">
        <f t="shared" si="5"/>
        <v>244815</v>
      </c>
      <c r="E666" s="5">
        <f t="shared" si="1"/>
        <v>2555</v>
      </c>
      <c r="F666" s="13">
        <v>0.0</v>
      </c>
      <c r="G666" s="5">
        <f t="shared" si="2"/>
        <v>220932</v>
      </c>
      <c r="H666" s="14">
        <f t="shared" si="8"/>
        <v>21818</v>
      </c>
      <c r="I666" s="2">
        <f t="shared" si="3"/>
        <v>1438</v>
      </c>
      <c r="J666" s="13">
        <v>7.0</v>
      </c>
      <c r="K666" s="14">
        <f t="shared" si="12"/>
        <v>619</v>
      </c>
      <c r="L666" s="13">
        <v>0.0</v>
      </c>
      <c r="M666" s="13">
        <v>10.0</v>
      </c>
      <c r="N666" s="13">
        <f t="shared" si="11"/>
        <v>3464</v>
      </c>
      <c r="O666" s="13">
        <v>144.0</v>
      </c>
      <c r="P666" s="14">
        <f t="shared" si="10"/>
        <v>3320</v>
      </c>
      <c r="Q666" s="13">
        <v>64.0</v>
      </c>
      <c r="R666" s="13">
        <v>1404.0</v>
      </c>
      <c r="S666" s="13">
        <v>21818.0</v>
      </c>
      <c r="T666" s="13">
        <v>207723.0</v>
      </c>
      <c r="U666" s="13">
        <v>13187.0</v>
      </c>
      <c r="V666" s="14">
        <f>242+48</f>
        <v>290</v>
      </c>
      <c r="Y666" s="13" t="s">
        <v>657</v>
      </c>
      <c r="AC666" s="12">
        <v>0.86</v>
      </c>
      <c r="AD666" s="12">
        <v>0.85</v>
      </c>
      <c r="AJ666" s="12">
        <v>0.21</v>
      </c>
    </row>
    <row r="667">
      <c r="A667" s="2" t="s">
        <v>710</v>
      </c>
      <c r="B667" s="13">
        <v>2038.0</v>
      </c>
      <c r="C667" s="13">
        <v>0.0</v>
      </c>
      <c r="D667" s="5">
        <f t="shared" si="5"/>
        <v>246853</v>
      </c>
      <c r="E667" s="13">
        <v>3772.0</v>
      </c>
      <c r="F667" s="13">
        <v>0.0</v>
      </c>
      <c r="G667" s="5">
        <f t="shared" si="2"/>
        <v>224704</v>
      </c>
      <c r="H667" s="14">
        <f t="shared" si="8"/>
        <v>20111</v>
      </c>
      <c r="I667" s="2">
        <f t="shared" si="3"/>
        <v>1405</v>
      </c>
      <c r="J667" s="13">
        <v>6.0</v>
      </c>
      <c r="K667" s="14">
        <f t="shared" si="12"/>
        <v>625</v>
      </c>
      <c r="L667" s="13">
        <v>0.0</v>
      </c>
      <c r="M667" s="13">
        <v>7.0</v>
      </c>
      <c r="N667" s="13">
        <f t="shared" si="11"/>
        <v>2031</v>
      </c>
      <c r="O667" s="13">
        <v>67.0</v>
      </c>
      <c r="P667" s="14">
        <f t="shared" si="10"/>
        <v>1964</v>
      </c>
      <c r="Q667" s="13">
        <v>60.0</v>
      </c>
      <c r="R667" s="13">
        <v>1375.0</v>
      </c>
      <c r="S667" s="13">
        <v>20111.0</v>
      </c>
      <c r="V667" s="14">
        <f>226+53</f>
        <v>279</v>
      </c>
      <c r="Y667" s="13" t="s">
        <v>657</v>
      </c>
      <c r="AC667" s="12">
        <v>0.86</v>
      </c>
      <c r="AD667" s="12">
        <v>0.85</v>
      </c>
      <c r="AJ667" s="12">
        <v>0.22</v>
      </c>
    </row>
    <row r="668">
      <c r="A668" s="2" t="s">
        <v>711</v>
      </c>
      <c r="B668" s="13">
        <v>1734.0</v>
      </c>
      <c r="C668" s="13">
        <v>0.0</v>
      </c>
      <c r="D668" s="5">
        <f t="shared" si="5"/>
        <v>248587</v>
      </c>
      <c r="E668" s="2">
        <v>2874.0</v>
      </c>
      <c r="F668" s="13">
        <v>0.0</v>
      </c>
      <c r="G668" s="5">
        <f t="shared" si="2"/>
        <v>227578</v>
      </c>
      <c r="H668" s="14">
        <f t="shared" si="8"/>
        <v>19044</v>
      </c>
      <c r="I668" s="2">
        <f t="shared" si="3"/>
        <v>1316</v>
      </c>
      <c r="J668" s="13">
        <v>16.0</v>
      </c>
      <c r="K668" s="14">
        <f t="shared" si="12"/>
        <v>641</v>
      </c>
      <c r="L668" s="13">
        <v>0.0</v>
      </c>
      <c r="M668" s="13">
        <v>4.0</v>
      </c>
      <c r="N668" s="13">
        <f t="shared" si="11"/>
        <v>1730</v>
      </c>
      <c r="O668" s="13">
        <v>97.0</v>
      </c>
      <c r="P668" s="14">
        <f t="shared" si="10"/>
        <v>1633</v>
      </c>
      <c r="Q668" s="13">
        <v>64.0</v>
      </c>
      <c r="R668" s="13">
        <v>1282.0</v>
      </c>
      <c r="S668" s="13">
        <v>19044.0</v>
      </c>
      <c r="T668" s="13">
        <v>214070.0</v>
      </c>
      <c r="U668" s="13">
        <v>13486.0</v>
      </c>
      <c r="V668" s="14">
        <f>202+46</f>
        <v>248</v>
      </c>
      <c r="Y668" s="13" t="s">
        <v>657</v>
      </c>
      <c r="AC668" s="12">
        <v>0.86</v>
      </c>
      <c r="AD668" s="12">
        <v>0.85</v>
      </c>
      <c r="AJ668" s="12">
        <v>0.22</v>
      </c>
    </row>
    <row r="669">
      <c r="A669" s="2" t="s">
        <v>712</v>
      </c>
      <c r="B669" s="13">
        <v>1931.0</v>
      </c>
      <c r="C669" s="13">
        <v>0.0</v>
      </c>
      <c r="D669" s="5">
        <f t="shared" si="5"/>
        <v>250518</v>
      </c>
      <c r="E669" s="5">
        <f t="shared" ref="E669:E730" si="13">T669+U669-T668-U668</f>
        <v>2533</v>
      </c>
      <c r="F669" s="13">
        <v>0.0</v>
      </c>
      <c r="G669" s="5">
        <f t="shared" si="2"/>
        <v>230111</v>
      </c>
      <c r="H669" s="14">
        <f t="shared" si="8"/>
        <v>18408</v>
      </c>
      <c r="I669" s="2">
        <f t="shared" si="3"/>
        <v>1337</v>
      </c>
      <c r="J669" s="13">
        <v>13.0</v>
      </c>
      <c r="K669" s="14">
        <f t="shared" si="12"/>
        <v>654</v>
      </c>
      <c r="L669" s="13">
        <v>0.0</v>
      </c>
      <c r="M669" s="13">
        <v>6.0</v>
      </c>
      <c r="N669" s="13">
        <f t="shared" si="11"/>
        <v>1925</v>
      </c>
      <c r="O669" s="13">
        <v>58.0</v>
      </c>
      <c r="P669" s="14">
        <f t="shared" si="10"/>
        <v>1867</v>
      </c>
      <c r="Q669" s="13">
        <v>60.0</v>
      </c>
      <c r="R669" s="13">
        <v>1307.0</v>
      </c>
      <c r="S669" s="13">
        <v>18408.0</v>
      </c>
      <c r="T669" s="13">
        <v>216493.0</v>
      </c>
      <c r="U669" s="13">
        <v>13596.0</v>
      </c>
      <c r="V669" s="14">
        <f>199+40</f>
        <v>239</v>
      </c>
      <c r="Y669" s="13" t="s">
        <v>657</v>
      </c>
      <c r="AC669" s="12">
        <v>0.86</v>
      </c>
      <c r="AD669" s="12">
        <v>0.85</v>
      </c>
      <c r="AJ669" s="12">
        <v>0.23</v>
      </c>
    </row>
    <row r="670">
      <c r="A670" s="2" t="s">
        <v>713</v>
      </c>
      <c r="B670" s="13">
        <v>1670.0</v>
      </c>
      <c r="C670" s="13">
        <v>0.0</v>
      </c>
      <c r="D670" s="5">
        <f t="shared" si="5"/>
        <v>252188</v>
      </c>
      <c r="E670" s="5">
        <f t="shared" si="13"/>
        <v>2640</v>
      </c>
      <c r="F670" s="13">
        <v>0.0</v>
      </c>
      <c r="G670" s="5">
        <f t="shared" si="2"/>
        <v>232751</v>
      </c>
      <c r="H670" s="14">
        <f t="shared" si="8"/>
        <v>17435</v>
      </c>
      <c r="I670" s="2">
        <f t="shared" si="3"/>
        <v>1332</v>
      </c>
      <c r="J670" s="13">
        <v>8.0</v>
      </c>
      <c r="K670" s="14">
        <f t="shared" si="12"/>
        <v>662</v>
      </c>
      <c r="L670" s="13">
        <v>0.0</v>
      </c>
      <c r="M670" s="13">
        <v>13.0</v>
      </c>
      <c r="N670" s="13">
        <f t="shared" si="11"/>
        <v>1657</v>
      </c>
      <c r="O670" s="13">
        <v>80.0</v>
      </c>
      <c r="P670" s="14">
        <f t="shared" si="10"/>
        <v>1577</v>
      </c>
      <c r="Q670" s="13">
        <v>60.0</v>
      </c>
      <c r="R670" s="13">
        <v>1302.0</v>
      </c>
      <c r="S670" s="13">
        <v>17435.0</v>
      </c>
      <c r="T670" s="13">
        <v>219046.0</v>
      </c>
      <c r="U670" s="13">
        <v>13683.0</v>
      </c>
      <c r="V670" s="14">
        <f>186+44</f>
        <v>230</v>
      </c>
      <c r="Y670" s="13" t="s">
        <v>657</v>
      </c>
      <c r="AC670" s="12">
        <v>0.86</v>
      </c>
      <c r="AD670" s="12">
        <v>0.85</v>
      </c>
      <c r="AJ670" s="12">
        <v>0.23</v>
      </c>
    </row>
    <row r="671">
      <c r="A671" s="2" t="s">
        <v>714</v>
      </c>
      <c r="B671" s="13">
        <v>1461.0</v>
      </c>
      <c r="C671" s="13">
        <v>0.0</v>
      </c>
      <c r="D671" s="5">
        <f t="shared" si="5"/>
        <v>253649</v>
      </c>
      <c r="E671" s="5">
        <f t="shared" si="13"/>
        <v>2127</v>
      </c>
      <c r="F671" s="13">
        <v>0.0</v>
      </c>
      <c r="G671" s="5">
        <f t="shared" si="2"/>
        <v>234878</v>
      </c>
      <c r="H671" s="14">
        <f t="shared" si="8"/>
        <v>16705</v>
      </c>
      <c r="I671" s="2">
        <f t="shared" si="3"/>
        <v>1391</v>
      </c>
      <c r="J671" s="13">
        <v>5.0</v>
      </c>
      <c r="K671" s="14">
        <f t="shared" si="12"/>
        <v>667</v>
      </c>
      <c r="L671" s="13">
        <v>0.0</v>
      </c>
      <c r="M671" s="13">
        <v>6.0</v>
      </c>
      <c r="N671" s="13">
        <f t="shared" si="11"/>
        <v>1455</v>
      </c>
      <c r="O671" s="13">
        <v>40.0</v>
      </c>
      <c r="P671" s="14">
        <f t="shared" si="10"/>
        <v>1415</v>
      </c>
      <c r="Q671" s="13">
        <v>62.0</v>
      </c>
      <c r="R671" s="13">
        <v>1359.0</v>
      </c>
      <c r="S671" s="13">
        <v>16705.0</v>
      </c>
      <c r="T671" s="13">
        <v>221091.0</v>
      </c>
      <c r="U671" s="13">
        <v>13765.0</v>
      </c>
      <c r="V671" s="14">
        <f>204+30</f>
        <v>234</v>
      </c>
      <c r="Y671" s="13" t="s">
        <v>715</v>
      </c>
      <c r="AC671" s="12">
        <v>0.86</v>
      </c>
      <c r="AD671" s="12">
        <v>0.85</v>
      </c>
      <c r="AJ671" s="12">
        <v>0.23</v>
      </c>
    </row>
    <row r="672">
      <c r="A672" s="2" t="s">
        <v>716</v>
      </c>
      <c r="B672" s="13">
        <v>1782.0</v>
      </c>
      <c r="C672" s="13">
        <v>0.0</v>
      </c>
      <c r="D672" s="5">
        <f t="shared" si="5"/>
        <v>255431</v>
      </c>
      <c r="E672" s="5">
        <f t="shared" si="13"/>
        <v>1778</v>
      </c>
      <c r="F672" s="13">
        <v>0.0</v>
      </c>
      <c r="G672" s="5">
        <f t="shared" si="2"/>
        <v>236656</v>
      </c>
      <c r="H672" s="14">
        <f t="shared" si="8"/>
        <v>16736</v>
      </c>
      <c r="I672" s="2">
        <f t="shared" si="3"/>
        <v>1359</v>
      </c>
      <c r="J672" s="13">
        <v>5.0</v>
      </c>
      <c r="K672" s="14">
        <f t="shared" si="12"/>
        <v>672</v>
      </c>
      <c r="L672" s="13">
        <v>0.0</v>
      </c>
      <c r="M672" s="13">
        <v>7.0</v>
      </c>
      <c r="N672" s="13">
        <f t="shared" si="11"/>
        <v>1775</v>
      </c>
      <c r="O672" s="13">
        <v>21.0</v>
      </c>
      <c r="P672" s="14">
        <f t="shared" si="10"/>
        <v>1754</v>
      </c>
      <c r="Q672" s="13">
        <v>64.0</v>
      </c>
      <c r="R672" s="13">
        <v>1325.0</v>
      </c>
      <c r="S672" s="13">
        <v>16736.0</v>
      </c>
      <c r="T672" s="13">
        <v>222732.0</v>
      </c>
      <c r="U672" s="13">
        <v>13902.0</v>
      </c>
      <c r="V672" s="14">
        <f>205+28</f>
        <v>233</v>
      </c>
      <c r="Y672" s="13" t="s">
        <v>715</v>
      </c>
      <c r="AC672" s="12">
        <v>0.86</v>
      </c>
      <c r="AD672" s="12">
        <v>0.85</v>
      </c>
      <c r="AJ672" s="12">
        <v>0.24</v>
      </c>
    </row>
    <row r="673">
      <c r="A673" s="2" t="s">
        <v>717</v>
      </c>
      <c r="B673" s="13">
        <v>2079.0</v>
      </c>
      <c r="C673" s="13">
        <v>0.0</v>
      </c>
      <c r="D673" s="5">
        <f t="shared" si="5"/>
        <v>257510</v>
      </c>
      <c r="E673" s="5">
        <f t="shared" si="13"/>
        <v>2275</v>
      </c>
      <c r="F673" s="13">
        <v>0.0</v>
      </c>
      <c r="G673" s="5">
        <f t="shared" si="2"/>
        <v>238931</v>
      </c>
      <c r="H673" s="14">
        <f t="shared" si="8"/>
        <v>16558</v>
      </c>
      <c r="I673" s="2">
        <f t="shared" si="3"/>
        <v>1335</v>
      </c>
      <c r="J673" s="13">
        <v>6.0</v>
      </c>
      <c r="K673" s="14">
        <f t="shared" si="12"/>
        <v>678</v>
      </c>
      <c r="L673" s="13">
        <v>0.0</v>
      </c>
      <c r="M673" s="13">
        <v>9.0</v>
      </c>
      <c r="N673" s="13">
        <f t="shared" si="11"/>
        <v>2070</v>
      </c>
      <c r="O673" s="13">
        <v>40.0</v>
      </c>
      <c r="P673" s="14">
        <f t="shared" si="10"/>
        <v>2030</v>
      </c>
      <c r="Q673" s="13">
        <v>59.0</v>
      </c>
      <c r="R673" s="13">
        <v>1306.0</v>
      </c>
      <c r="S673" s="13">
        <v>16558.0</v>
      </c>
      <c r="T673" s="13">
        <v>224878.0</v>
      </c>
      <c r="U673" s="13">
        <v>14031.0</v>
      </c>
      <c r="V673" s="14">
        <f>203+34</f>
        <v>237</v>
      </c>
      <c r="Y673" s="13" t="s">
        <v>715</v>
      </c>
      <c r="AC673" s="12">
        <v>0.86</v>
      </c>
      <c r="AD673" s="12">
        <v>0.85</v>
      </c>
      <c r="AJ673" s="12">
        <v>0.24</v>
      </c>
    </row>
    <row r="674">
      <c r="A674" s="2" t="s">
        <v>718</v>
      </c>
      <c r="B674" s="13">
        <v>1275.0</v>
      </c>
      <c r="C674" s="13">
        <v>0.0</v>
      </c>
      <c r="D674" s="5">
        <f t="shared" si="5"/>
        <v>258785</v>
      </c>
      <c r="E674" s="5">
        <f t="shared" si="13"/>
        <v>3223</v>
      </c>
      <c r="F674" s="13">
        <v>0.0</v>
      </c>
      <c r="G674" s="5">
        <f t="shared" si="2"/>
        <v>242154</v>
      </c>
      <c r="H674" s="14">
        <f t="shared" si="8"/>
        <v>14721</v>
      </c>
      <c r="I674" s="2">
        <f t="shared" si="3"/>
        <v>1221</v>
      </c>
      <c r="J674" s="13">
        <v>3.0</v>
      </c>
      <c r="K674" s="14">
        <f t="shared" si="12"/>
        <v>681</v>
      </c>
      <c r="L674" s="13">
        <v>0.0</v>
      </c>
      <c r="M674" s="13">
        <v>16.0</v>
      </c>
      <c r="N674" s="13">
        <f t="shared" si="11"/>
        <v>1259</v>
      </c>
      <c r="O674" s="13">
        <v>31.0</v>
      </c>
      <c r="P674" s="14">
        <f t="shared" si="10"/>
        <v>1228</v>
      </c>
      <c r="Q674" s="14">
        <f>Q675+3</f>
        <v>55</v>
      </c>
      <c r="R674" s="13">
        <v>1196.0</v>
      </c>
      <c r="S674" s="14">
        <f>S675+1128</f>
        <v>14721</v>
      </c>
      <c r="T674" s="14">
        <f>T675-2115</f>
        <v>227925</v>
      </c>
      <c r="U674" s="14">
        <f>U675-118</f>
        <v>14207</v>
      </c>
      <c r="V674" s="14">
        <f>206+31</f>
        <v>237</v>
      </c>
      <c r="Y674" s="13" t="s">
        <v>715</v>
      </c>
      <c r="AC674" s="12">
        <v>0.86</v>
      </c>
      <c r="AD674" s="12">
        <v>0.85</v>
      </c>
      <c r="AJ674" s="12">
        <v>0.24</v>
      </c>
    </row>
    <row r="675">
      <c r="A675" s="2" t="s">
        <v>719</v>
      </c>
      <c r="B675" s="13">
        <v>1090.0</v>
      </c>
      <c r="C675" s="13">
        <v>0.0</v>
      </c>
      <c r="D675" s="5">
        <f t="shared" si="5"/>
        <v>259875</v>
      </c>
      <c r="E675" s="5">
        <f t="shared" si="13"/>
        <v>2233</v>
      </c>
      <c r="F675" s="13">
        <v>0.0</v>
      </c>
      <c r="G675" s="5">
        <f t="shared" si="2"/>
        <v>244387</v>
      </c>
      <c r="H675" s="14">
        <f t="shared" si="8"/>
        <v>13593</v>
      </c>
      <c r="I675" s="2">
        <f t="shared" si="3"/>
        <v>1203</v>
      </c>
      <c r="J675" s="13">
        <v>3.0</v>
      </c>
      <c r="K675" s="14">
        <f t="shared" si="12"/>
        <v>684</v>
      </c>
      <c r="L675" s="13">
        <v>0.0</v>
      </c>
      <c r="M675" s="13">
        <v>4.0</v>
      </c>
      <c r="N675" s="13">
        <f t="shared" si="11"/>
        <v>1086</v>
      </c>
      <c r="O675" s="13">
        <v>22.0</v>
      </c>
      <c r="P675" s="14">
        <f t="shared" si="10"/>
        <v>1064</v>
      </c>
      <c r="Q675" s="13">
        <v>52.0</v>
      </c>
      <c r="R675" s="13">
        <v>1181.0</v>
      </c>
      <c r="S675" s="13">
        <v>13593.0</v>
      </c>
      <c r="T675" s="13">
        <v>230040.0</v>
      </c>
      <c r="U675" s="13">
        <v>14325.0</v>
      </c>
      <c r="V675" s="14">
        <f>214+33</f>
        <v>247</v>
      </c>
      <c r="Y675" s="13" t="s">
        <v>715</v>
      </c>
      <c r="AC675" s="12">
        <v>0.86</v>
      </c>
      <c r="AD675" s="12">
        <v>0.85</v>
      </c>
      <c r="AJ675" s="12">
        <v>0.24</v>
      </c>
    </row>
    <row r="676">
      <c r="A676" s="2" t="s">
        <v>720</v>
      </c>
      <c r="B676" s="13">
        <v>1761.0</v>
      </c>
      <c r="C676" s="13">
        <v>0.0</v>
      </c>
      <c r="D676" s="5">
        <f t="shared" si="5"/>
        <v>261636</v>
      </c>
      <c r="E676" s="5">
        <f t="shared" si="13"/>
        <v>1897</v>
      </c>
      <c r="F676" s="13">
        <v>0.0</v>
      </c>
      <c r="G676" s="5">
        <f t="shared" si="2"/>
        <v>246284</v>
      </c>
      <c r="H676" s="14">
        <f t="shared" si="8"/>
        <v>13523</v>
      </c>
      <c r="I676" s="2">
        <f t="shared" si="3"/>
        <v>1131</v>
      </c>
      <c r="J676" s="13">
        <v>6.0</v>
      </c>
      <c r="K676" s="14">
        <f t="shared" si="12"/>
        <v>690</v>
      </c>
      <c r="L676" s="13">
        <v>0.0</v>
      </c>
      <c r="M676" s="13">
        <v>9.0</v>
      </c>
      <c r="N676" s="13">
        <f t="shared" si="11"/>
        <v>1752</v>
      </c>
      <c r="O676" s="13">
        <v>63.0</v>
      </c>
      <c r="P676" s="14">
        <f t="shared" si="10"/>
        <v>1689</v>
      </c>
      <c r="Q676" s="13">
        <v>58.0</v>
      </c>
      <c r="R676" s="13">
        <v>1103.0</v>
      </c>
      <c r="S676" s="13">
        <v>13523.0</v>
      </c>
      <c r="T676" s="13">
        <v>231807.0</v>
      </c>
      <c r="U676" s="13">
        <v>14455.0</v>
      </c>
      <c r="V676" s="14">
        <f>199+21</f>
        <v>220</v>
      </c>
      <c r="Y676" s="13" t="s">
        <v>715</v>
      </c>
      <c r="AC676" s="12">
        <v>0.86</v>
      </c>
      <c r="AD676" s="12">
        <v>0.85</v>
      </c>
      <c r="AJ676" s="12">
        <v>0.25</v>
      </c>
    </row>
    <row r="677">
      <c r="A677" s="2" t="s">
        <v>721</v>
      </c>
      <c r="B677" s="13">
        <v>747.0</v>
      </c>
      <c r="C677" s="13">
        <v>0.0</v>
      </c>
      <c r="D677" s="5">
        <f t="shared" si="5"/>
        <v>262383</v>
      </c>
      <c r="E677" s="5">
        <f t="shared" si="13"/>
        <v>2061</v>
      </c>
      <c r="F677" s="13">
        <v>0.0</v>
      </c>
      <c r="G677" s="5">
        <f t="shared" si="2"/>
        <v>248345</v>
      </c>
      <c r="H677" s="14">
        <f t="shared" si="8"/>
        <v>12212</v>
      </c>
      <c r="I677" s="2">
        <f t="shared" si="3"/>
        <v>1117</v>
      </c>
      <c r="J677" s="13">
        <v>11.0</v>
      </c>
      <c r="K677" s="14">
        <f t="shared" si="12"/>
        <v>701</v>
      </c>
      <c r="L677" s="13">
        <v>0.0</v>
      </c>
      <c r="M677" s="13">
        <v>3.0</v>
      </c>
      <c r="N677" s="13">
        <f t="shared" si="11"/>
        <v>744</v>
      </c>
      <c r="O677" s="13">
        <v>25.0</v>
      </c>
      <c r="P677" s="14">
        <f t="shared" si="10"/>
        <v>719</v>
      </c>
      <c r="Q677" s="13">
        <v>55.0</v>
      </c>
      <c r="R677" s="13">
        <v>1092.0</v>
      </c>
      <c r="S677" s="13">
        <v>12212.0</v>
      </c>
      <c r="T677" s="13">
        <v>233798.0</v>
      </c>
      <c r="U677" s="13">
        <v>14525.0</v>
      </c>
      <c r="V677" s="14">
        <f>210+27</f>
        <v>237</v>
      </c>
      <c r="Y677" s="13" t="s">
        <v>715</v>
      </c>
      <c r="AC677" s="12">
        <v>0.86</v>
      </c>
      <c r="AD677" s="12">
        <v>0.85</v>
      </c>
      <c r="AJ677" s="12">
        <v>0.25</v>
      </c>
    </row>
    <row r="678">
      <c r="A678" s="2" t="s">
        <v>722</v>
      </c>
      <c r="B678" s="13">
        <v>1103.0</v>
      </c>
      <c r="C678" s="13">
        <v>0.0</v>
      </c>
      <c r="D678" s="5">
        <f t="shared" si="5"/>
        <v>263486</v>
      </c>
      <c r="E678" s="5">
        <f t="shared" si="13"/>
        <v>1811</v>
      </c>
      <c r="F678" s="13">
        <v>0.0</v>
      </c>
      <c r="G678" s="5">
        <f t="shared" si="2"/>
        <v>250156</v>
      </c>
      <c r="H678" s="14">
        <f t="shared" si="8"/>
        <v>11484</v>
      </c>
      <c r="I678" s="2">
        <f t="shared" si="3"/>
        <v>1128</v>
      </c>
      <c r="J678" s="13">
        <v>9.0</v>
      </c>
      <c r="K678" s="14">
        <f t="shared" si="12"/>
        <v>710</v>
      </c>
      <c r="L678" s="13">
        <v>0.0</v>
      </c>
      <c r="M678" s="13">
        <v>8.0</v>
      </c>
      <c r="N678" s="13">
        <f t="shared" si="11"/>
        <v>1095</v>
      </c>
      <c r="O678" s="13">
        <v>25.0</v>
      </c>
      <c r="P678" s="14">
        <f t="shared" si="10"/>
        <v>1070</v>
      </c>
      <c r="Q678" s="13">
        <v>62.0</v>
      </c>
      <c r="R678" s="13">
        <v>1096.0</v>
      </c>
      <c r="S678" s="13">
        <v>11484.0</v>
      </c>
      <c r="T678" s="13">
        <v>235566.0</v>
      </c>
      <c r="U678" s="13">
        <v>14568.0</v>
      </c>
      <c r="V678" s="14">
        <f>221+17</f>
        <v>238</v>
      </c>
      <c r="Y678" s="13" t="s">
        <v>715</v>
      </c>
      <c r="AC678" s="12">
        <v>0.86</v>
      </c>
      <c r="AD678" s="12">
        <v>0.85</v>
      </c>
      <c r="AJ678" s="12">
        <v>0.26</v>
      </c>
    </row>
    <row r="679">
      <c r="A679" s="2" t="s">
        <v>723</v>
      </c>
      <c r="B679" s="13">
        <v>1239.0</v>
      </c>
      <c r="C679" s="13">
        <v>0.0</v>
      </c>
      <c r="D679" s="5">
        <f t="shared" si="5"/>
        <v>264725</v>
      </c>
      <c r="E679" s="5">
        <f t="shared" si="13"/>
        <v>1399</v>
      </c>
      <c r="F679" s="13">
        <v>0.0</v>
      </c>
      <c r="G679" s="5">
        <f t="shared" si="2"/>
        <v>251555</v>
      </c>
      <c r="H679" s="14">
        <f t="shared" si="8"/>
        <v>11361</v>
      </c>
      <c r="I679" s="2">
        <f t="shared" si="3"/>
        <v>1083</v>
      </c>
      <c r="J679" s="13">
        <v>8.0</v>
      </c>
      <c r="K679" s="14">
        <f t="shared" si="12"/>
        <v>718</v>
      </c>
      <c r="L679" s="13">
        <v>0.0</v>
      </c>
      <c r="M679" s="13">
        <v>22.0</v>
      </c>
      <c r="N679" s="13">
        <f t="shared" si="11"/>
        <v>1217</v>
      </c>
      <c r="O679" s="13">
        <v>24.0</v>
      </c>
      <c r="P679" s="14">
        <f t="shared" si="10"/>
        <v>1193</v>
      </c>
      <c r="Q679" s="13">
        <v>65.0</v>
      </c>
      <c r="R679" s="13">
        <v>1048.0</v>
      </c>
      <c r="S679" s="13">
        <v>11361.0</v>
      </c>
      <c r="T679" s="13">
        <v>236854.0</v>
      </c>
      <c r="U679" s="13">
        <v>14679.0</v>
      </c>
      <c r="V679" s="14">
        <f>216+13</f>
        <v>229</v>
      </c>
      <c r="Y679" s="13" t="s">
        <v>715</v>
      </c>
      <c r="AC679" s="12">
        <v>0.87</v>
      </c>
      <c r="AD679" s="12">
        <v>0.86</v>
      </c>
      <c r="AJ679" s="12">
        <v>0.26</v>
      </c>
    </row>
    <row r="680">
      <c r="A680" s="3" t="s">
        <v>724</v>
      </c>
      <c r="B680" s="13">
        <v>1324.0</v>
      </c>
      <c r="C680" s="13">
        <v>0.0</v>
      </c>
      <c r="D680" s="5">
        <f t="shared" si="5"/>
        <v>266049</v>
      </c>
      <c r="E680" s="5">
        <f t="shared" si="13"/>
        <v>1535</v>
      </c>
      <c r="F680" s="13">
        <v>0.0</v>
      </c>
      <c r="G680" s="5">
        <f t="shared" si="2"/>
        <v>253090</v>
      </c>
      <c r="H680" s="14">
        <f t="shared" si="8"/>
        <v>11201</v>
      </c>
      <c r="I680" s="2">
        <f t="shared" si="3"/>
        <v>1024</v>
      </c>
      <c r="J680" s="13">
        <v>8.0</v>
      </c>
      <c r="K680" s="14">
        <f t="shared" si="12"/>
        <v>726</v>
      </c>
      <c r="L680" s="13">
        <v>0.0</v>
      </c>
      <c r="M680" s="13">
        <v>13.0</v>
      </c>
      <c r="N680" s="13">
        <f t="shared" si="11"/>
        <v>1311</v>
      </c>
      <c r="O680" s="13">
        <v>45.0</v>
      </c>
      <c r="P680" s="14">
        <f t="shared" si="10"/>
        <v>1266</v>
      </c>
      <c r="Q680" s="13">
        <v>61.0</v>
      </c>
      <c r="R680" s="13">
        <v>993.0</v>
      </c>
      <c r="S680" s="13">
        <v>11201.0</v>
      </c>
      <c r="T680" s="13">
        <v>238294.0</v>
      </c>
      <c r="U680" s="13">
        <v>14774.0</v>
      </c>
      <c r="V680" s="14">
        <f>206+16</f>
        <v>222</v>
      </c>
      <c r="Y680" s="13" t="s">
        <v>715</v>
      </c>
      <c r="AC680" s="12">
        <v>0.87</v>
      </c>
      <c r="AD680" s="12">
        <v>0.87</v>
      </c>
      <c r="AJ680" s="12">
        <v>0.27</v>
      </c>
    </row>
    <row r="681">
      <c r="A681" s="2" t="s">
        <v>725</v>
      </c>
      <c r="B681" s="13">
        <v>1101.0</v>
      </c>
      <c r="C681" s="13">
        <v>0.0</v>
      </c>
      <c r="D681" s="5">
        <f t="shared" si="5"/>
        <v>267150</v>
      </c>
      <c r="E681" s="5">
        <f t="shared" si="13"/>
        <v>2056</v>
      </c>
      <c r="F681" s="13">
        <v>0.0</v>
      </c>
      <c r="G681" s="5">
        <f t="shared" si="2"/>
        <v>255146</v>
      </c>
      <c r="H681" s="14">
        <f t="shared" si="8"/>
        <v>10300</v>
      </c>
      <c r="I681" s="2">
        <f t="shared" si="3"/>
        <v>961</v>
      </c>
      <c r="J681" s="13">
        <v>9.0</v>
      </c>
      <c r="K681" s="14">
        <f t="shared" si="12"/>
        <v>735</v>
      </c>
      <c r="L681" s="13">
        <v>0.0</v>
      </c>
      <c r="M681" s="13">
        <v>10.0</v>
      </c>
      <c r="N681" s="13">
        <f t="shared" si="11"/>
        <v>1091</v>
      </c>
      <c r="O681" s="13">
        <v>41.0</v>
      </c>
      <c r="P681" s="14">
        <f t="shared" si="10"/>
        <v>1050</v>
      </c>
      <c r="Q681" s="13">
        <v>60.0</v>
      </c>
      <c r="R681" s="13">
        <v>931.0</v>
      </c>
      <c r="S681" s="13">
        <v>10300.0</v>
      </c>
      <c r="T681" s="13">
        <v>240255.0</v>
      </c>
      <c r="U681" s="13">
        <v>14869.0</v>
      </c>
      <c r="V681" s="14">
        <f>194+9</f>
        <v>203</v>
      </c>
      <c r="Y681" s="13" t="s">
        <v>715</v>
      </c>
      <c r="AC681" s="12">
        <v>0.87</v>
      </c>
      <c r="AD681" s="12">
        <v>0.87</v>
      </c>
      <c r="AJ681" s="12">
        <v>0.27</v>
      </c>
    </row>
    <row r="682">
      <c r="A682" s="2" t="s">
        <v>726</v>
      </c>
      <c r="B682" s="13">
        <v>766.0</v>
      </c>
      <c r="C682" s="13">
        <v>0.0</v>
      </c>
      <c r="D682" s="5">
        <f t="shared" si="5"/>
        <v>267916</v>
      </c>
      <c r="E682" s="5">
        <f t="shared" si="13"/>
        <v>1393</v>
      </c>
      <c r="F682" s="13">
        <v>0.0</v>
      </c>
      <c r="G682" s="5">
        <f t="shared" si="2"/>
        <v>256539</v>
      </c>
      <c r="H682" s="14">
        <f t="shared" si="8"/>
        <v>9724</v>
      </c>
      <c r="I682" s="2">
        <f t="shared" si="3"/>
        <v>901</v>
      </c>
      <c r="J682" s="13">
        <v>9.0</v>
      </c>
      <c r="K682" s="14">
        <f t="shared" si="12"/>
        <v>744</v>
      </c>
      <c r="L682" s="13">
        <v>0.0</v>
      </c>
      <c r="M682" s="13">
        <v>17.0</v>
      </c>
      <c r="N682" s="13">
        <f t="shared" si="11"/>
        <v>749</v>
      </c>
      <c r="O682" s="13">
        <v>11.0</v>
      </c>
      <c r="P682" s="14">
        <f t="shared" si="10"/>
        <v>738</v>
      </c>
      <c r="Q682" s="13">
        <v>50.0</v>
      </c>
      <c r="R682" s="13">
        <v>881.0</v>
      </c>
      <c r="S682" s="13">
        <v>9724.0</v>
      </c>
      <c r="T682" s="13">
        <v>241559.0</v>
      </c>
      <c r="U682" s="13">
        <v>14958.0</v>
      </c>
      <c r="V682" s="14">
        <f>183+13</f>
        <v>196</v>
      </c>
      <c r="Y682" s="13" t="s">
        <v>715</v>
      </c>
      <c r="AC682" s="12">
        <v>0.87</v>
      </c>
      <c r="AD682" s="12">
        <v>0.87</v>
      </c>
      <c r="AJ682" s="12">
        <v>0.27</v>
      </c>
    </row>
    <row r="683">
      <c r="A683" s="2" t="s">
        <v>727</v>
      </c>
      <c r="B683" s="13">
        <v>743.0</v>
      </c>
      <c r="C683" s="13">
        <v>0.0</v>
      </c>
      <c r="D683" s="5">
        <f t="shared" si="5"/>
        <v>268659</v>
      </c>
      <c r="E683" s="5">
        <f t="shared" si="13"/>
        <v>1521</v>
      </c>
      <c r="F683" s="13">
        <v>0.0</v>
      </c>
      <c r="G683" s="5">
        <f t="shared" si="2"/>
        <v>258060</v>
      </c>
      <c r="H683" s="14">
        <f t="shared" si="8"/>
        <v>8982</v>
      </c>
      <c r="I683" s="2">
        <f t="shared" si="3"/>
        <v>863</v>
      </c>
      <c r="J683" s="13">
        <v>2.0</v>
      </c>
      <c r="K683" s="14">
        <f t="shared" si="12"/>
        <v>746</v>
      </c>
      <c r="L683" s="13">
        <v>0.0</v>
      </c>
      <c r="M683" s="13">
        <v>12.0</v>
      </c>
      <c r="N683" s="13">
        <f t="shared" si="11"/>
        <v>731</v>
      </c>
      <c r="O683" s="13">
        <v>24.0</v>
      </c>
      <c r="P683" s="14">
        <f t="shared" si="10"/>
        <v>707</v>
      </c>
      <c r="Q683" s="13">
        <v>54.0</v>
      </c>
      <c r="R683" s="13">
        <v>839.0</v>
      </c>
      <c r="S683" s="13">
        <v>8982.0</v>
      </c>
      <c r="T683" s="13">
        <v>242999.0</v>
      </c>
      <c r="U683" s="13">
        <v>15039.0</v>
      </c>
      <c r="V683" s="14">
        <f>179+4</f>
        <v>183</v>
      </c>
      <c r="Y683" s="13" t="s">
        <v>715</v>
      </c>
      <c r="AC683" s="12">
        <v>0.87</v>
      </c>
      <c r="AD683" s="12">
        <v>0.87</v>
      </c>
      <c r="AJ683" s="12">
        <v>0.28</v>
      </c>
    </row>
    <row r="684">
      <c r="A684" s="2" t="s">
        <v>728</v>
      </c>
      <c r="B684" s="13">
        <v>552.0</v>
      </c>
      <c r="C684" s="13">
        <v>0.0</v>
      </c>
      <c r="D684" s="5">
        <f t="shared" si="5"/>
        <v>269211</v>
      </c>
      <c r="E684" s="5">
        <f t="shared" si="13"/>
        <v>1518</v>
      </c>
      <c r="F684" s="13">
        <v>0.0</v>
      </c>
      <c r="G684" s="5">
        <f t="shared" si="2"/>
        <v>259578</v>
      </c>
      <c r="H684" s="14">
        <f t="shared" si="8"/>
        <v>8033</v>
      </c>
      <c r="I684" s="2">
        <f t="shared" si="3"/>
        <v>833</v>
      </c>
      <c r="J684" s="13">
        <v>13.0</v>
      </c>
      <c r="K684" s="14">
        <f t="shared" si="12"/>
        <v>759</v>
      </c>
      <c r="L684" s="13">
        <v>0.0</v>
      </c>
      <c r="M684" s="13">
        <v>15.0</v>
      </c>
      <c r="N684" s="13">
        <f t="shared" si="11"/>
        <v>537</v>
      </c>
      <c r="O684" s="13">
        <v>14.0</v>
      </c>
      <c r="P684" s="14">
        <f t="shared" si="10"/>
        <v>523</v>
      </c>
      <c r="Q684" s="13">
        <v>52.0</v>
      </c>
      <c r="R684" s="13">
        <v>811.0</v>
      </c>
      <c r="S684" s="14">
        <f>7506+527</f>
        <v>8033</v>
      </c>
      <c r="T684" s="14">
        <f>T685-1164</f>
        <v>244451</v>
      </c>
      <c r="U684" s="13">
        <v>15105.0</v>
      </c>
      <c r="V684" s="14">
        <f>155+6</f>
        <v>161</v>
      </c>
      <c r="Y684" s="13" t="s">
        <v>715</v>
      </c>
      <c r="AC684" s="12">
        <v>0.87</v>
      </c>
      <c r="AD684" s="12">
        <v>0.87</v>
      </c>
      <c r="AJ684" s="12">
        <v>0.28</v>
      </c>
    </row>
    <row r="685">
      <c r="A685" s="2" t="s">
        <v>729</v>
      </c>
      <c r="B685" s="13">
        <v>662.0</v>
      </c>
      <c r="C685" s="13">
        <v>0.0</v>
      </c>
      <c r="D685" s="5">
        <f t="shared" si="5"/>
        <v>269873</v>
      </c>
      <c r="E685" s="5">
        <f t="shared" si="13"/>
        <v>1198</v>
      </c>
      <c r="F685" s="13">
        <v>0.0</v>
      </c>
      <c r="G685" s="5">
        <f t="shared" si="2"/>
        <v>260776</v>
      </c>
      <c r="H685" s="14">
        <f t="shared" si="8"/>
        <v>7506</v>
      </c>
      <c r="I685" s="2">
        <f t="shared" si="3"/>
        <v>820</v>
      </c>
      <c r="J685" s="13">
        <v>4.0</v>
      </c>
      <c r="K685" s="14">
        <f t="shared" si="12"/>
        <v>763</v>
      </c>
      <c r="L685" s="13">
        <v>0.0</v>
      </c>
      <c r="M685" s="13">
        <v>11.0</v>
      </c>
      <c r="N685" s="13">
        <f t="shared" si="11"/>
        <v>651</v>
      </c>
      <c r="O685" s="13">
        <v>13.0</v>
      </c>
      <c r="P685" s="14">
        <f t="shared" si="10"/>
        <v>638</v>
      </c>
      <c r="Q685" s="13">
        <v>47.0</v>
      </c>
      <c r="R685" s="13">
        <v>803.0</v>
      </c>
      <c r="S685" s="13">
        <v>7506.0</v>
      </c>
      <c r="T685" s="13">
        <v>245615.0</v>
      </c>
      <c r="U685" s="13">
        <v>15139.0</v>
      </c>
      <c r="V685" s="14">
        <f>142+6</f>
        <v>148</v>
      </c>
      <c r="Y685" s="13" t="s">
        <v>715</v>
      </c>
      <c r="AC685" s="12">
        <v>0.87</v>
      </c>
      <c r="AD685" s="12">
        <v>0.87</v>
      </c>
      <c r="AJ685" s="12">
        <v>0.28</v>
      </c>
    </row>
    <row r="686">
      <c r="A686" s="2" t="s">
        <v>730</v>
      </c>
      <c r="B686" s="13">
        <v>715.0</v>
      </c>
      <c r="C686" s="13">
        <v>0.0</v>
      </c>
      <c r="D686" s="5">
        <f t="shared" si="5"/>
        <v>270588</v>
      </c>
      <c r="E686" s="5">
        <f t="shared" si="13"/>
        <v>884</v>
      </c>
      <c r="F686" s="13">
        <v>0.0</v>
      </c>
      <c r="G686" s="5">
        <f t="shared" si="2"/>
        <v>261660</v>
      </c>
      <c r="H686" s="14">
        <f t="shared" si="8"/>
        <v>7352</v>
      </c>
      <c r="I686" s="2">
        <f t="shared" si="3"/>
        <v>797</v>
      </c>
      <c r="J686" s="13">
        <v>8.0</v>
      </c>
      <c r="K686" s="14">
        <f t="shared" si="12"/>
        <v>771</v>
      </c>
      <c r="L686" s="13">
        <v>0.0</v>
      </c>
      <c r="M686" s="13">
        <v>10.0</v>
      </c>
      <c r="N686" s="13">
        <f t="shared" si="11"/>
        <v>705</v>
      </c>
      <c r="O686" s="13">
        <v>5.0</v>
      </c>
      <c r="P686" s="14">
        <f t="shared" si="10"/>
        <v>700</v>
      </c>
      <c r="Q686" s="13">
        <v>43.0</v>
      </c>
      <c r="R686" s="13">
        <v>784.0</v>
      </c>
      <c r="S686" s="13">
        <v>7352.0</v>
      </c>
      <c r="T686" s="13">
        <v>246446.0</v>
      </c>
      <c r="U686" s="13">
        <v>15192.0</v>
      </c>
      <c r="V686" s="14">
        <f>146+12</f>
        <v>158</v>
      </c>
      <c r="Y686" s="13" t="s">
        <v>715</v>
      </c>
      <c r="AC686" s="12">
        <v>0.87</v>
      </c>
      <c r="AD686" s="12">
        <v>0.87</v>
      </c>
      <c r="AJ686" s="12">
        <v>0.28</v>
      </c>
    </row>
    <row r="687">
      <c r="A687" s="2" t="s">
        <v>731</v>
      </c>
      <c r="B687" s="13">
        <v>709.0</v>
      </c>
      <c r="C687" s="13">
        <v>0.0</v>
      </c>
      <c r="D687" s="5">
        <f t="shared" si="5"/>
        <v>271297</v>
      </c>
      <c r="E687" s="5">
        <f t="shared" si="13"/>
        <v>1113</v>
      </c>
      <c r="F687" s="13">
        <v>0.0</v>
      </c>
      <c r="G687" s="5">
        <f t="shared" si="2"/>
        <v>262773</v>
      </c>
      <c r="H687" s="14">
        <f t="shared" si="8"/>
        <v>6988</v>
      </c>
      <c r="I687" s="2">
        <f t="shared" si="3"/>
        <v>754</v>
      </c>
      <c r="J687" s="13">
        <v>3.0</v>
      </c>
      <c r="K687" s="14">
        <f t="shared" si="12"/>
        <v>774</v>
      </c>
      <c r="L687" s="13">
        <v>0.0</v>
      </c>
      <c r="M687" s="13">
        <v>10.0</v>
      </c>
      <c r="N687" s="13">
        <f t="shared" si="11"/>
        <v>699</v>
      </c>
      <c r="O687" s="13">
        <v>20.0</v>
      </c>
      <c r="P687" s="14">
        <f t="shared" si="10"/>
        <v>679</v>
      </c>
      <c r="Q687" s="13">
        <v>40.0</v>
      </c>
      <c r="R687" s="13">
        <v>744.0</v>
      </c>
      <c r="S687" s="13">
        <v>6988.0</v>
      </c>
      <c r="T687" s="13">
        <v>247495.0</v>
      </c>
      <c r="U687" s="13">
        <v>15256.0</v>
      </c>
      <c r="V687" s="14">
        <f>139+10</f>
        <v>149</v>
      </c>
      <c r="Y687" s="13" t="s">
        <v>715</v>
      </c>
      <c r="AC687" s="12">
        <v>0.87</v>
      </c>
      <c r="AD687" s="12">
        <v>0.87</v>
      </c>
      <c r="AJ687" s="12">
        <v>0.29</v>
      </c>
    </row>
    <row r="688">
      <c r="A688" s="2" t="s">
        <v>732</v>
      </c>
      <c r="B688" s="13">
        <v>682.0</v>
      </c>
      <c r="C688" s="13">
        <v>0.0</v>
      </c>
      <c r="D688" s="5">
        <f t="shared" si="5"/>
        <v>271979</v>
      </c>
      <c r="E688" s="5">
        <f t="shared" si="13"/>
        <v>1474</v>
      </c>
      <c r="F688" s="13">
        <v>0.0</v>
      </c>
      <c r="G688" s="5">
        <f t="shared" si="2"/>
        <v>264247</v>
      </c>
      <c r="H688" s="14">
        <f t="shared" si="8"/>
        <v>6309</v>
      </c>
      <c r="I688" s="2">
        <f t="shared" si="3"/>
        <v>636</v>
      </c>
      <c r="J688" s="13">
        <v>5.0</v>
      </c>
      <c r="K688" s="14">
        <f t="shared" si="12"/>
        <v>779</v>
      </c>
      <c r="L688" s="13">
        <v>0.0</v>
      </c>
      <c r="M688" s="13">
        <v>17.0</v>
      </c>
      <c r="N688" s="13">
        <f t="shared" si="11"/>
        <v>665</v>
      </c>
      <c r="O688" s="13">
        <v>16.0</v>
      </c>
      <c r="P688" s="14">
        <f t="shared" si="10"/>
        <v>649</v>
      </c>
      <c r="Q688" s="13">
        <v>40.0</v>
      </c>
      <c r="R688" s="13">
        <v>626.0</v>
      </c>
      <c r="S688" s="13">
        <v>6309.0</v>
      </c>
      <c r="T688" s="13">
        <v>248827.0</v>
      </c>
      <c r="U688" s="13">
        <v>15398.0</v>
      </c>
      <c r="V688" s="14">
        <f>111+11</f>
        <v>122</v>
      </c>
      <c r="Y688" s="13" t="s">
        <v>715</v>
      </c>
      <c r="AC688" s="12">
        <v>0.87</v>
      </c>
      <c r="AD688" s="12">
        <v>0.87</v>
      </c>
      <c r="AJ688" s="12">
        <v>0.29</v>
      </c>
    </row>
    <row r="689">
      <c r="A689" s="2" t="s">
        <v>733</v>
      </c>
      <c r="B689" s="13">
        <v>454.0</v>
      </c>
      <c r="C689" s="13">
        <v>0.0</v>
      </c>
      <c r="D689" s="5">
        <f t="shared" si="5"/>
        <v>272433</v>
      </c>
      <c r="E689" s="5">
        <f t="shared" si="13"/>
        <v>1017</v>
      </c>
      <c r="F689" s="13">
        <v>0.0</v>
      </c>
      <c r="G689" s="5">
        <f t="shared" si="2"/>
        <v>265264</v>
      </c>
      <c r="H689" s="14">
        <f t="shared" si="8"/>
        <v>5771</v>
      </c>
      <c r="I689" s="2">
        <f t="shared" si="3"/>
        <v>607</v>
      </c>
      <c r="J689" s="13">
        <v>4.0</v>
      </c>
      <c r="K689" s="14">
        <f t="shared" si="12"/>
        <v>783</v>
      </c>
      <c r="L689" s="13">
        <v>0.0</v>
      </c>
      <c r="M689" s="13">
        <v>14.0</v>
      </c>
      <c r="N689" s="13">
        <f t="shared" si="11"/>
        <v>440</v>
      </c>
      <c r="O689" s="13">
        <v>4.0</v>
      </c>
      <c r="P689" s="14">
        <f t="shared" si="10"/>
        <v>436</v>
      </c>
      <c r="Q689" s="13">
        <v>40.0</v>
      </c>
      <c r="R689" s="13">
        <v>597.0</v>
      </c>
      <c r="S689" s="13">
        <v>5771.0</v>
      </c>
      <c r="T689" s="13">
        <v>249786.0</v>
      </c>
      <c r="U689" s="13">
        <v>15456.0</v>
      </c>
      <c r="V689" s="14">
        <f>120+6</f>
        <v>126</v>
      </c>
      <c r="Y689" s="13" t="s">
        <v>715</v>
      </c>
      <c r="AC689" s="12">
        <v>0.87</v>
      </c>
      <c r="AD689" s="12">
        <v>0.87</v>
      </c>
      <c r="AJ689" s="12">
        <v>0.3</v>
      </c>
    </row>
    <row r="690">
      <c r="A690" s="2" t="s">
        <v>734</v>
      </c>
      <c r="B690" s="13">
        <v>559.0</v>
      </c>
      <c r="C690" s="13">
        <v>0.0</v>
      </c>
      <c r="D690" s="5">
        <f t="shared" si="5"/>
        <v>272992</v>
      </c>
      <c r="E690" s="5">
        <f t="shared" si="13"/>
        <v>956</v>
      </c>
      <c r="F690" s="13">
        <v>0.0</v>
      </c>
      <c r="G690" s="5">
        <f t="shared" si="2"/>
        <v>266220</v>
      </c>
      <c r="H690" s="14">
        <f t="shared" si="8"/>
        <v>5406</v>
      </c>
      <c r="I690" s="2">
        <f t="shared" si="3"/>
        <v>569</v>
      </c>
      <c r="J690" s="13">
        <v>6.0</v>
      </c>
      <c r="K690" s="14">
        <f t="shared" si="12"/>
        <v>789</v>
      </c>
      <c r="L690" s="13">
        <v>0.0</v>
      </c>
      <c r="M690" s="13">
        <v>21.0</v>
      </c>
      <c r="N690" s="13">
        <f t="shared" si="11"/>
        <v>538</v>
      </c>
      <c r="O690" s="13">
        <v>6.0</v>
      </c>
      <c r="P690" s="14">
        <f t="shared" si="10"/>
        <v>532</v>
      </c>
      <c r="Q690" s="13">
        <v>32.0</v>
      </c>
      <c r="R690" s="13">
        <v>567.0</v>
      </c>
      <c r="S690" s="13">
        <v>5406.0</v>
      </c>
      <c r="T690" s="13">
        <v>250686.0</v>
      </c>
      <c r="U690" s="13">
        <v>15512.0</v>
      </c>
      <c r="V690" s="14">
        <f>118+2</f>
        <v>120</v>
      </c>
      <c r="Y690" s="13" t="s">
        <v>715</v>
      </c>
      <c r="AC690" s="12">
        <v>0.87</v>
      </c>
      <c r="AD690" s="12">
        <v>0.87</v>
      </c>
      <c r="AJ690" s="12">
        <v>0.3</v>
      </c>
    </row>
    <row r="691">
      <c r="A691" s="2" t="s">
        <v>735</v>
      </c>
      <c r="B691" s="13">
        <v>370.0</v>
      </c>
      <c r="C691" s="13">
        <v>0.0</v>
      </c>
      <c r="D691" s="5">
        <f t="shared" si="5"/>
        <v>273362</v>
      </c>
      <c r="E691" s="5">
        <f t="shared" si="13"/>
        <v>830</v>
      </c>
      <c r="F691" s="13">
        <v>0.0</v>
      </c>
      <c r="G691" s="5">
        <f t="shared" si="2"/>
        <v>267050</v>
      </c>
      <c r="H691" s="14">
        <f t="shared" si="8"/>
        <v>4948</v>
      </c>
      <c r="I691" s="2">
        <f t="shared" si="3"/>
        <v>562</v>
      </c>
      <c r="J691" s="13">
        <v>5.0</v>
      </c>
      <c r="K691" s="14">
        <f t="shared" si="12"/>
        <v>794</v>
      </c>
      <c r="L691" s="13">
        <v>0.0</v>
      </c>
      <c r="M691" s="13">
        <v>11.0</v>
      </c>
      <c r="N691" s="13">
        <f t="shared" si="11"/>
        <v>359</v>
      </c>
      <c r="O691" s="13">
        <v>4.0</v>
      </c>
      <c r="P691" s="14">
        <f t="shared" si="10"/>
        <v>355</v>
      </c>
      <c r="Q691" s="13">
        <v>30.0</v>
      </c>
      <c r="R691" s="13">
        <v>562.0</v>
      </c>
      <c r="S691" s="13">
        <v>4948.0</v>
      </c>
      <c r="T691" s="13">
        <v>251490.0</v>
      </c>
      <c r="U691" s="13">
        <v>15538.0</v>
      </c>
      <c r="V691" s="14">
        <f>104+3</f>
        <v>107</v>
      </c>
      <c r="Y691" s="13" t="s">
        <v>715</v>
      </c>
      <c r="AC691" s="12">
        <v>0.87</v>
      </c>
      <c r="AD691" s="12">
        <v>0.87</v>
      </c>
      <c r="AJ691" s="12">
        <v>0.3</v>
      </c>
    </row>
    <row r="692">
      <c r="A692" s="2" t="s">
        <v>736</v>
      </c>
      <c r="B692" s="13">
        <v>339.0</v>
      </c>
      <c r="C692" s="13">
        <v>0.0</v>
      </c>
      <c r="D692" s="5">
        <f t="shared" si="5"/>
        <v>273701</v>
      </c>
      <c r="E692" s="5">
        <f t="shared" si="13"/>
        <v>669</v>
      </c>
      <c r="F692" s="13">
        <v>0.0</v>
      </c>
      <c r="G692" s="5">
        <f t="shared" si="2"/>
        <v>267719</v>
      </c>
      <c r="H692" s="14">
        <f t="shared" si="8"/>
        <v>4631</v>
      </c>
      <c r="I692" s="2">
        <f t="shared" si="3"/>
        <v>545</v>
      </c>
      <c r="J692" s="13">
        <v>4.0</v>
      </c>
      <c r="K692" s="14">
        <f t="shared" si="12"/>
        <v>798</v>
      </c>
      <c r="L692" s="13">
        <v>0.0</v>
      </c>
      <c r="M692" s="13">
        <v>15.0</v>
      </c>
      <c r="N692" s="13">
        <f t="shared" si="11"/>
        <v>324</v>
      </c>
      <c r="O692" s="13">
        <v>6.0</v>
      </c>
      <c r="P692" s="14">
        <f t="shared" si="10"/>
        <v>318</v>
      </c>
      <c r="Q692" s="13">
        <v>30.0</v>
      </c>
      <c r="R692" s="13">
        <v>545.0</v>
      </c>
      <c r="S692" s="13">
        <v>4631.0</v>
      </c>
      <c r="T692" s="13">
        <v>252131.0</v>
      </c>
      <c r="U692" s="13">
        <v>15566.0</v>
      </c>
      <c r="V692" s="14">
        <f>87+3</f>
        <v>90</v>
      </c>
      <c r="Y692" s="13" t="s">
        <v>715</v>
      </c>
      <c r="AC692" s="12">
        <v>0.87</v>
      </c>
      <c r="AD692" s="12">
        <v>0.87</v>
      </c>
      <c r="AJ692" s="12">
        <v>0.31</v>
      </c>
    </row>
    <row r="693">
      <c r="A693" s="2" t="s">
        <v>737</v>
      </c>
      <c r="B693" s="13">
        <v>442.0</v>
      </c>
      <c r="C693" s="13">
        <v>0.0</v>
      </c>
      <c r="D693" s="5">
        <f t="shared" si="5"/>
        <v>274143</v>
      </c>
      <c r="E693" s="5">
        <f t="shared" si="13"/>
        <v>603</v>
      </c>
      <c r="F693" s="13">
        <v>0.0</v>
      </c>
      <c r="G693" s="5">
        <f t="shared" si="2"/>
        <v>268322</v>
      </c>
      <c r="H693" s="14">
        <f t="shared" si="8"/>
        <v>4491</v>
      </c>
      <c r="I693" s="2">
        <f t="shared" si="3"/>
        <v>518</v>
      </c>
      <c r="J693" s="13">
        <v>6.0</v>
      </c>
      <c r="K693" s="14">
        <f t="shared" si="12"/>
        <v>804</v>
      </c>
      <c r="L693" s="13">
        <v>0.0</v>
      </c>
      <c r="M693" s="13">
        <v>33.0</v>
      </c>
      <c r="N693" s="13">
        <f t="shared" si="11"/>
        <v>409</v>
      </c>
      <c r="O693" s="13">
        <v>8.0</v>
      </c>
      <c r="P693" s="14">
        <f t="shared" si="10"/>
        <v>401</v>
      </c>
      <c r="Q693" s="13">
        <v>31.0</v>
      </c>
      <c r="R693" s="13">
        <v>517.0</v>
      </c>
      <c r="S693" s="13">
        <v>4491.0</v>
      </c>
      <c r="T693" s="13">
        <v>252703.0</v>
      </c>
      <c r="U693" s="13">
        <v>15597.0</v>
      </c>
      <c r="V693" s="14">
        <f>75+3</f>
        <v>78</v>
      </c>
      <c r="Y693" s="13" t="s">
        <v>715</v>
      </c>
      <c r="AC693" s="12">
        <v>0.87</v>
      </c>
      <c r="AD693" s="12">
        <v>0.87</v>
      </c>
      <c r="AJ693" s="12">
        <v>0.31</v>
      </c>
    </row>
    <row r="694">
      <c r="A694" s="2" t="s">
        <v>738</v>
      </c>
      <c r="B694" s="13">
        <v>474.0</v>
      </c>
      <c r="C694" s="13">
        <v>0.0</v>
      </c>
      <c r="D694" s="5">
        <f t="shared" si="5"/>
        <v>274617</v>
      </c>
      <c r="E694" s="5">
        <f t="shared" si="13"/>
        <v>636</v>
      </c>
      <c r="F694" s="13">
        <v>0.0</v>
      </c>
      <c r="G694" s="5">
        <f t="shared" si="2"/>
        <v>268958</v>
      </c>
      <c r="H694" s="14">
        <f t="shared" si="8"/>
        <v>4357</v>
      </c>
      <c r="I694" s="2">
        <f t="shared" si="3"/>
        <v>487</v>
      </c>
      <c r="J694" s="13">
        <v>3.0</v>
      </c>
      <c r="K694" s="14">
        <f t="shared" si="12"/>
        <v>807</v>
      </c>
      <c r="L694" s="13">
        <v>0.0</v>
      </c>
      <c r="M694" s="13">
        <v>22.0</v>
      </c>
      <c r="N694" s="13">
        <f t="shared" si="11"/>
        <v>452</v>
      </c>
      <c r="O694" s="13">
        <v>10.0</v>
      </c>
      <c r="P694" s="14">
        <f t="shared" si="10"/>
        <v>442</v>
      </c>
      <c r="Q694" s="13">
        <v>28.0</v>
      </c>
      <c r="R694" s="13">
        <v>489.0</v>
      </c>
      <c r="S694" s="13">
        <v>4357.0</v>
      </c>
      <c r="T694" s="13">
        <v>253299.0</v>
      </c>
      <c r="U694" s="13">
        <v>15637.0</v>
      </c>
      <c r="V694" s="14">
        <f t="shared" ref="V694:V695" si="14">68+4</f>
        <v>72</v>
      </c>
      <c r="Y694" s="13" t="s">
        <v>715</v>
      </c>
      <c r="AC694" s="12">
        <v>0.87</v>
      </c>
      <c r="AD694" s="12">
        <v>0.87</v>
      </c>
      <c r="AJ694" s="12">
        <v>0.31</v>
      </c>
    </row>
    <row r="695">
      <c r="A695" s="2" t="s">
        <v>739</v>
      </c>
      <c r="B695" s="13">
        <v>355.0</v>
      </c>
      <c r="C695" s="13">
        <v>0.0</v>
      </c>
      <c r="D695" s="5">
        <f t="shared" si="5"/>
        <v>274972</v>
      </c>
      <c r="E695" s="5">
        <f t="shared" si="13"/>
        <v>847</v>
      </c>
      <c r="F695" s="13">
        <v>0.0</v>
      </c>
      <c r="G695" s="5">
        <f t="shared" si="2"/>
        <v>269805</v>
      </c>
      <c r="H695" s="14">
        <f t="shared" si="8"/>
        <v>3877</v>
      </c>
      <c r="I695" s="2">
        <f t="shared" si="3"/>
        <v>474</v>
      </c>
      <c r="J695" s="13">
        <v>1.0</v>
      </c>
      <c r="K695" s="14">
        <f t="shared" si="12"/>
        <v>808</v>
      </c>
      <c r="L695" s="13">
        <v>0.0</v>
      </c>
      <c r="M695" s="13">
        <v>31.0</v>
      </c>
      <c r="N695" s="13">
        <f t="shared" si="11"/>
        <v>324</v>
      </c>
      <c r="O695" s="13">
        <v>9.0</v>
      </c>
      <c r="P695" s="14">
        <f t="shared" si="10"/>
        <v>315</v>
      </c>
      <c r="Q695" s="13">
        <v>30.0</v>
      </c>
      <c r="R695" s="13">
        <v>474.0</v>
      </c>
      <c r="S695" s="13">
        <v>3877.0</v>
      </c>
      <c r="T695" s="13">
        <v>254089.0</v>
      </c>
      <c r="U695" s="13">
        <v>15694.0</v>
      </c>
      <c r="V695" s="14">
        <f t="shared" si="14"/>
        <v>72</v>
      </c>
      <c r="Y695" s="13" t="s">
        <v>715</v>
      </c>
      <c r="AC695" s="12">
        <v>0.87</v>
      </c>
      <c r="AD695" s="12">
        <v>0.87</v>
      </c>
      <c r="AJ695" s="12">
        <v>0.32</v>
      </c>
    </row>
    <row r="696">
      <c r="A696" s="2" t="s">
        <v>740</v>
      </c>
      <c r="B696" s="13">
        <v>412.0</v>
      </c>
      <c r="C696" s="13">
        <v>0.0</v>
      </c>
      <c r="D696" s="5">
        <f t="shared" si="5"/>
        <v>275384</v>
      </c>
      <c r="E696" s="5">
        <f t="shared" si="13"/>
        <v>570</v>
      </c>
      <c r="F696" s="13">
        <v>0.0</v>
      </c>
      <c r="G696" s="5">
        <f t="shared" si="2"/>
        <v>270375</v>
      </c>
      <c r="H696" s="14">
        <f t="shared" si="8"/>
        <v>3741</v>
      </c>
      <c r="I696" s="2">
        <f t="shared" si="3"/>
        <v>451</v>
      </c>
      <c r="J696" s="13">
        <v>1.0</v>
      </c>
      <c r="K696" s="14">
        <f t="shared" si="12"/>
        <v>809</v>
      </c>
      <c r="L696" s="13">
        <v>0.0</v>
      </c>
      <c r="M696" s="13">
        <v>35.0</v>
      </c>
      <c r="N696" s="13">
        <f t="shared" si="11"/>
        <v>377</v>
      </c>
      <c r="O696" s="13">
        <v>6.0</v>
      </c>
      <c r="P696" s="14">
        <f t="shared" si="10"/>
        <v>371</v>
      </c>
      <c r="Q696" s="13">
        <v>33.0</v>
      </c>
      <c r="R696" s="13">
        <v>448.0</v>
      </c>
      <c r="S696" s="13">
        <v>3741.0</v>
      </c>
      <c r="T696" s="13">
        <v>254597.0</v>
      </c>
      <c r="U696" s="13">
        <v>15756.0</v>
      </c>
      <c r="V696" s="14">
        <f>60+2</f>
        <v>62</v>
      </c>
      <c r="Y696" s="13" t="s">
        <v>715</v>
      </c>
      <c r="AC696" s="12">
        <v>0.87</v>
      </c>
      <c r="AD696" s="12">
        <v>0.87</v>
      </c>
      <c r="AJ696" s="12">
        <v>0.32</v>
      </c>
    </row>
    <row r="697">
      <c r="A697" s="2" t="s">
        <v>741</v>
      </c>
      <c r="B697" s="13">
        <v>271.0</v>
      </c>
      <c r="C697" s="13">
        <v>0.0</v>
      </c>
      <c r="D697" s="5">
        <f t="shared" si="5"/>
        <v>275655</v>
      </c>
      <c r="E697" s="5">
        <f t="shared" si="13"/>
        <v>501</v>
      </c>
      <c r="F697" s="13">
        <v>0.0</v>
      </c>
      <c r="G697" s="5">
        <f t="shared" si="2"/>
        <v>270876</v>
      </c>
      <c r="H697" s="14">
        <f t="shared" si="8"/>
        <v>3525</v>
      </c>
      <c r="I697" s="2">
        <f t="shared" si="3"/>
        <v>436</v>
      </c>
      <c r="J697" s="13">
        <v>1.0</v>
      </c>
      <c r="K697" s="14">
        <f t="shared" si="12"/>
        <v>810</v>
      </c>
      <c r="L697" s="13">
        <v>0.0</v>
      </c>
      <c r="M697" s="13">
        <v>44.0</v>
      </c>
      <c r="N697" s="13">
        <f t="shared" si="11"/>
        <v>227</v>
      </c>
      <c r="O697" s="13">
        <v>6.0</v>
      </c>
      <c r="P697" s="14">
        <f t="shared" si="10"/>
        <v>221</v>
      </c>
      <c r="Q697" s="13">
        <v>30.0</v>
      </c>
      <c r="R697" s="13">
        <v>436.0</v>
      </c>
      <c r="S697" s="13">
        <v>3525.0</v>
      </c>
      <c r="T697" s="13">
        <v>255045.0</v>
      </c>
      <c r="U697" s="13">
        <v>15809.0</v>
      </c>
      <c r="V697" s="14">
        <f>60+5</f>
        <v>65</v>
      </c>
      <c r="Y697" s="13" t="s">
        <v>715</v>
      </c>
      <c r="AC697" s="12">
        <v>0.88</v>
      </c>
      <c r="AD697" s="12">
        <v>0.87</v>
      </c>
      <c r="AJ697" s="12">
        <v>0.33</v>
      </c>
    </row>
    <row r="698">
      <c r="A698" s="2" t="s">
        <v>742</v>
      </c>
      <c r="B698" s="13">
        <v>255.0</v>
      </c>
      <c r="C698" s="13">
        <v>0.0</v>
      </c>
      <c r="D698" s="5">
        <f t="shared" si="5"/>
        <v>275910</v>
      </c>
      <c r="E698" s="5">
        <f t="shared" si="13"/>
        <v>503</v>
      </c>
      <c r="F698" s="13">
        <v>0.0</v>
      </c>
      <c r="G698" s="5">
        <f t="shared" si="2"/>
        <v>271379</v>
      </c>
      <c r="H698" s="14">
        <f t="shared" si="8"/>
        <v>3244</v>
      </c>
      <c r="I698" s="2">
        <f t="shared" si="3"/>
        <v>466</v>
      </c>
      <c r="J698" s="13">
        <v>3.0</v>
      </c>
      <c r="K698" s="14">
        <f t="shared" si="12"/>
        <v>813</v>
      </c>
      <c r="L698" s="13">
        <v>0.0</v>
      </c>
      <c r="M698" s="13">
        <v>67.0</v>
      </c>
      <c r="N698" s="13">
        <f t="shared" si="11"/>
        <v>188</v>
      </c>
      <c r="O698" s="13">
        <v>6.0</v>
      </c>
      <c r="P698" s="14">
        <f t="shared" si="10"/>
        <v>182</v>
      </c>
      <c r="Q698" s="13">
        <v>29.0</v>
      </c>
      <c r="R698" s="13">
        <v>467.0</v>
      </c>
      <c r="S698" s="13">
        <v>3244.0</v>
      </c>
      <c r="T698" s="13">
        <v>255530.0</v>
      </c>
      <c r="U698" s="13">
        <v>15827.0</v>
      </c>
      <c r="V698" s="14">
        <f>62+7</f>
        <v>69</v>
      </c>
      <c r="Y698" s="13" t="s">
        <v>715</v>
      </c>
      <c r="AC698" s="12">
        <v>0.88</v>
      </c>
      <c r="AD698" s="12">
        <v>0.87</v>
      </c>
      <c r="AJ698" s="12">
        <v>0.33</v>
      </c>
    </row>
    <row r="699">
      <c r="A699" s="2" t="s">
        <v>743</v>
      </c>
      <c r="B699" s="13">
        <v>195.0</v>
      </c>
      <c r="C699" s="13">
        <v>0.0</v>
      </c>
      <c r="D699" s="5">
        <f t="shared" si="5"/>
        <v>276105</v>
      </c>
      <c r="E699" s="5">
        <f t="shared" si="13"/>
        <v>396</v>
      </c>
      <c r="F699" s="13">
        <v>0.0</v>
      </c>
      <c r="G699" s="5">
        <f t="shared" si="2"/>
        <v>271775</v>
      </c>
      <c r="H699" s="14">
        <f t="shared" si="8"/>
        <v>3031</v>
      </c>
      <c r="I699" s="2">
        <f t="shared" si="3"/>
        <v>476</v>
      </c>
      <c r="J699" s="13">
        <v>2.0</v>
      </c>
      <c r="K699" s="14">
        <f t="shared" si="12"/>
        <v>815</v>
      </c>
      <c r="L699" s="13">
        <v>0.0</v>
      </c>
      <c r="M699" s="13">
        <v>49.0</v>
      </c>
      <c r="N699" s="13">
        <f t="shared" si="11"/>
        <v>146</v>
      </c>
      <c r="O699" s="13">
        <v>5.0</v>
      </c>
      <c r="P699" s="14">
        <f t="shared" si="10"/>
        <v>141</v>
      </c>
      <c r="Q699" s="13">
        <v>29.0</v>
      </c>
      <c r="R699" s="13">
        <v>477.0</v>
      </c>
      <c r="S699" s="13">
        <v>3031.0</v>
      </c>
      <c r="T699" s="13">
        <v>255911.0</v>
      </c>
      <c r="U699" s="13">
        <v>15842.0</v>
      </c>
      <c r="V699" s="14">
        <f>57+7</f>
        <v>64</v>
      </c>
      <c r="Y699" s="13" t="s">
        <v>715</v>
      </c>
      <c r="AC699" s="12">
        <v>0.88</v>
      </c>
      <c r="AD699" s="12">
        <v>0.87</v>
      </c>
      <c r="AJ699" s="12">
        <v>0.34</v>
      </c>
    </row>
    <row r="700">
      <c r="A700" s="2" t="s">
        <v>744</v>
      </c>
      <c r="B700" s="13">
        <v>280.0</v>
      </c>
      <c r="C700" s="13">
        <v>0.0</v>
      </c>
      <c r="D700" s="5">
        <f t="shared" si="5"/>
        <v>276385</v>
      </c>
      <c r="E700" s="5">
        <f t="shared" si="13"/>
        <v>428</v>
      </c>
      <c r="F700" s="13">
        <v>0.0</v>
      </c>
      <c r="G700" s="5">
        <f t="shared" si="2"/>
        <v>272203</v>
      </c>
      <c r="H700" s="14">
        <f t="shared" si="8"/>
        <v>2931</v>
      </c>
      <c r="I700" s="2">
        <f t="shared" si="3"/>
        <v>426</v>
      </c>
      <c r="J700" s="13">
        <v>2.0</v>
      </c>
      <c r="K700" s="14">
        <f t="shared" si="12"/>
        <v>817</v>
      </c>
      <c r="L700" s="13">
        <v>0.0</v>
      </c>
      <c r="M700" s="13">
        <v>54.0</v>
      </c>
      <c r="N700" s="13">
        <f t="shared" si="11"/>
        <v>226</v>
      </c>
      <c r="O700" s="13">
        <v>5.0</v>
      </c>
      <c r="P700" s="14">
        <f t="shared" si="10"/>
        <v>221</v>
      </c>
      <c r="Q700" s="13">
        <v>26.0</v>
      </c>
      <c r="R700" s="13">
        <v>430.0</v>
      </c>
      <c r="S700" s="13">
        <v>2931.0</v>
      </c>
      <c r="T700" s="13">
        <v>256314.0</v>
      </c>
      <c r="U700" s="13">
        <v>15867.0</v>
      </c>
      <c r="V700" s="14">
        <f>53+4</f>
        <v>57</v>
      </c>
      <c r="Y700" s="13" t="s">
        <v>715</v>
      </c>
      <c r="AC700" s="12">
        <v>0.88</v>
      </c>
      <c r="AD700" s="12">
        <v>0.87</v>
      </c>
      <c r="AJ700" s="12">
        <v>0.34</v>
      </c>
    </row>
    <row r="701">
      <c r="A701" s="2" t="s">
        <v>745</v>
      </c>
      <c r="B701" s="13">
        <v>335.0</v>
      </c>
      <c r="C701" s="13">
        <v>0.0</v>
      </c>
      <c r="D701" s="5">
        <f t="shared" si="5"/>
        <v>276720</v>
      </c>
      <c r="E701" s="5">
        <f t="shared" si="13"/>
        <v>494</v>
      </c>
      <c r="F701" s="13">
        <v>0.0</v>
      </c>
      <c r="G701" s="5">
        <f t="shared" si="2"/>
        <v>272697</v>
      </c>
      <c r="H701" s="14">
        <f t="shared" si="8"/>
        <v>2799</v>
      </c>
      <c r="I701" s="2">
        <f t="shared" si="3"/>
        <v>398</v>
      </c>
      <c r="J701" s="13">
        <v>1.0</v>
      </c>
      <c r="K701" s="14">
        <f t="shared" si="12"/>
        <v>818</v>
      </c>
      <c r="L701" s="13">
        <v>0.0</v>
      </c>
      <c r="M701" s="13">
        <v>76.0</v>
      </c>
      <c r="N701" s="13">
        <f t="shared" si="11"/>
        <v>259</v>
      </c>
      <c r="O701" s="13">
        <v>14.0</v>
      </c>
      <c r="P701" s="14">
        <f t="shared" si="10"/>
        <v>245</v>
      </c>
      <c r="Q701" s="13">
        <v>23.0</v>
      </c>
      <c r="R701" s="13">
        <v>405.0</v>
      </c>
      <c r="S701" s="13">
        <v>2799.0</v>
      </c>
      <c r="T701" s="13">
        <v>256784.0</v>
      </c>
      <c r="U701" s="13">
        <v>15891.0</v>
      </c>
      <c r="V701" s="14">
        <f>53+6</f>
        <v>59</v>
      </c>
      <c r="Y701" s="13" t="s">
        <v>715</v>
      </c>
      <c r="AC701" s="12">
        <v>0.88</v>
      </c>
      <c r="AD701" s="12">
        <v>0.87</v>
      </c>
      <c r="AJ701" s="12">
        <v>0.35</v>
      </c>
    </row>
    <row r="702">
      <c r="A702" s="2" t="s">
        <v>746</v>
      </c>
      <c r="B702" s="13">
        <v>322.0</v>
      </c>
      <c r="C702" s="13">
        <v>0.0</v>
      </c>
      <c r="D702" s="5">
        <f t="shared" si="5"/>
        <v>277042</v>
      </c>
      <c r="E702" s="5">
        <f t="shared" si="13"/>
        <v>417</v>
      </c>
      <c r="F702" s="13">
        <v>0.0</v>
      </c>
      <c r="G702" s="5">
        <f t="shared" si="2"/>
        <v>273114</v>
      </c>
      <c r="H702" s="14">
        <f t="shared" si="8"/>
        <v>2711</v>
      </c>
      <c r="I702" s="2">
        <f t="shared" si="3"/>
        <v>389</v>
      </c>
      <c r="J702" s="13">
        <v>2.0</v>
      </c>
      <c r="K702" s="14">
        <f t="shared" si="12"/>
        <v>820</v>
      </c>
      <c r="L702" s="13">
        <v>0.0</v>
      </c>
      <c r="M702" s="13">
        <v>89.0</v>
      </c>
      <c r="N702" s="13">
        <f t="shared" si="11"/>
        <v>233</v>
      </c>
      <c r="O702" s="13">
        <v>7.0</v>
      </c>
      <c r="P702" s="14">
        <f t="shared" si="10"/>
        <v>226</v>
      </c>
      <c r="Q702" s="13">
        <v>20.0</v>
      </c>
      <c r="R702" s="13">
        <v>399.0</v>
      </c>
      <c r="S702" s="13">
        <v>2711.0</v>
      </c>
      <c r="T702" s="13">
        <v>257179.0</v>
      </c>
      <c r="U702" s="13">
        <v>15913.0</v>
      </c>
      <c r="V702" s="14">
        <f>50+6</f>
        <v>56</v>
      </c>
      <c r="Y702" s="13" t="s">
        <v>715</v>
      </c>
      <c r="AC702" s="12">
        <v>0.88</v>
      </c>
      <c r="AD702" s="12">
        <v>0.87</v>
      </c>
      <c r="AJ702" s="12">
        <v>0.35</v>
      </c>
    </row>
    <row r="703">
      <c r="A703" s="2" t="s">
        <v>747</v>
      </c>
      <c r="B703" s="13">
        <v>265.0</v>
      </c>
      <c r="C703" s="13">
        <v>0.0</v>
      </c>
      <c r="D703" s="5">
        <f t="shared" si="5"/>
        <v>277307</v>
      </c>
      <c r="E703" s="5">
        <f t="shared" si="13"/>
        <v>388</v>
      </c>
      <c r="F703" s="13">
        <v>0.0</v>
      </c>
      <c r="G703" s="5">
        <f t="shared" si="2"/>
        <v>273502</v>
      </c>
      <c r="H703" s="14">
        <f t="shared" si="8"/>
        <v>2594</v>
      </c>
      <c r="I703" s="2">
        <f t="shared" si="3"/>
        <v>383</v>
      </c>
      <c r="J703" s="13">
        <v>0.0</v>
      </c>
      <c r="K703" s="14">
        <f t="shared" si="12"/>
        <v>820</v>
      </c>
      <c r="L703" s="13">
        <v>0.0</v>
      </c>
      <c r="M703" s="13">
        <v>79.0</v>
      </c>
      <c r="N703" s="13">
        <f t="shared" si="11"/>
        <v>186</v>
      </c>
      <c r="O703" s="13">
        <v>9.0</v>
      </c>
      <c r="P703" s="14">
        <f t="shared" si="10"/>
        <v>177</v>
      </c>
      <c r="Q703" s="13">
        <v>19.0</v>
      </c>
      <c r="R703" s="13">
        <v>394.0</v>
      </c>
      <c r="S703" s="13">
        <v>2594.0</v>
      </c>
      <c r="T703" s="13">
        <v>257546.0</v>
      </c>
      <c r="U703" s="13">
        <v>15934.0</v>
      </c>
      <c r="V703" s="14">
        <f>45+10</f>
        <v>55</v>
      </c>
      <c r="Y703" s="13" t="s">
        <v>715</v>
      </c>
      <c r="AC703" s="12">
        <v>0.88</v>
      </c>
      <c r="AD703" s="12">
        <v>0.87</v>
      </c>
      <c r="AJ703" s="12">
        <v>0.36</v>
      </c>
    </row>
    <row r="704">
      <c r="A704" s="2" t="s">
        <v>748</v>
      </c>
      <c r="B704" s="13">
        <v>248.0</v>
      </c>
      <c r="C704" s="13">
        <v>0.0</v>
      </c>
      <c r="D704" s="5">
        <f t="shared" si="5"/>
        <v>277555</v>
      </c>
      <c r="E704" s="5">
        <f t="shared" si="13"/>
        <v>379</v>
      </c>
      <c r="F704" s="13">
        <v>0.0</v>
      </c>
      <c r="G704" s="5">
        <f t="shared" si="2"/>
        <v>273881</v>
      </c>
      <c r="H704" s="14">
        <f t="shared" si="8"/>
        <v>2483</v>
      </c>
      <c r="I704" s="2">
        <f t="shared" si="3"/>
        <v>362</v>
      </c>
      <c r="J704" s="13">
        <v>1.0</v>
      </c>
      <c r="K704" s="14">
        <f t="shared" si="12"/>
        <v>821</v>
      </c>
      <c r="L704" s="13">
        <v>0.0</v>
      </c>
      <c r="M704" s="13">
        <v>66.0</v>
      </c>
      <c r="N704" s="13">
        <f t="shared" si="11"/>
        <v>182</v>
      </c>
      <c r="O704" s="13">
        <v>5.0</v>
      </c>
      <c r="P704" s="14">
        <f t="shared" si="10"/>
        <v>177</v>
      </c>
      <c r="Q704" s="13">
        <v>19.0</v>
      </c>
      <c r="R704" s="13">
        <v>373.0</v>
      </c>
      <c r="S704" s="13">
        <v>2483.0</v>
      </c>
      <c r="T704" s="13">
        <v>257897.0</v>
      </c>
      <c r="U704" s="13">
        <v>15962.0</v>
      </c>
      <c r="V704" s="14">
        <f>49+6</f>
        <v>55</v>
      </c>
      <c r="Y704" s="13" t="s">
        <v>715</v>
      </c>
      <c r="AC704" s="12">
        <v>0.88</v>
      </c>
      <c r="AD704" s="12">
        <v>0.87</v>
      </c>
      <c r="AJ704" s="12">
        <v>0.36</v>
      </c>
    </row>
    <row r="705">
      <c r="A705" s="2" t="s">
        <v>749</v>
      </c>
      <c r="B705" s="13">
        <v>209.0</v>
      </c>
      <c r="C705" s="13">
        <v>0.0</v>
      </c>
      <c r="D705" s="5">
        <f t="shared" si="5"/>
        <v>277764</v>
      </c>
      <c r="E705" s="5">
        <f t="shared" si="13"/>
        <v>345</v>
      </c>
      <c r="F705" s="13">
        <v>0.0</v>
      </c>
      <c r="G705" s="5">
        <f t="shared" si="2"/>
        <v>274226</v>
      </c>
      <c r="H705" s="14">
        <f t="shared" si="8"/>
        <v>2361</v>
      </c>
      <c r="I705" s="2">
        <f t="shared" si="3"/>
        <v>347</v>
      </c>
      <c r="J705" s="13">
        <v>1.0</v>
      </c>
      <c r="K705" s="14">
        <f t="shared" si="12"/>
        <v>822</v>
      </c>
      <c r="L705" s="13">
        <v>0.0</v>
      </c>
      <c r="M705" s="13">
        <v>100.0</v>
      </c>
      <c r="N705" s="13">
        <f t="shared" si="11"/>
        <v>109</v>
      </c>
      <c r="O705" s="13">
        <v>4.0</v>
      </c>
      <c r="P705" s="14">
        <f t="shared" si="10"/>
        <v>105</v>
      </c>
      <c r="Q705" s="13">
        <v>18.0</v>
      </c>
      <c r="R705" s="13">
        <v>359.0</v>
      </c>
      <c r="S705" s="13">
        <v>2361.0</v>
      </c>
      <c r="T705" s="13">
        <v>258229.0</v>
      </c>
      <c r="U705" s="13">
        <v>15975.0</v>
      </c>
      <c r="V705" s="14">
        <f>43+8</f>
        <v>51</v>
      </c>
      <c r="Y705" s="13" t="s">
        <v>715</v>
      </c>
      <c r="AC705" s="12">
        <v>0.88</v>
      </c>
      <c r="AD705" s="12">
        <v>0.87</v>
      </c>
      <c r="AJ705" s="12">
        <v>0.36</v>
      </c>
    </row>
    <row r="706">
      <c r="A706" s="2" t="s">
        <v>750</v>
      </c>
      <c r="B706" s="13">
        <v>280.0</v>
      </c>
      <c r="C706" s="13">
        <v>0.0</v>
      </c>
      <c r="D706" s="5">
        <f t="shared" si="5"/>
        <v>278044</v>
      </c>
      <c r="E706" s="5">
        <f t="shared" si="13"/>
        <v>319</v>
      </c>
      <c r="F706" s="13">
        <v>0.0</v>
      </c>
      <c r="G706" s="5">
        <f t="shared" si="2"/>
        <v>274545</v>
      </c>
      <c r="H706" s="14">
        <f t="shared" si="8"/>
        <v>2333</v>
      </c>
      <c r="I706" s="2">
        <f t="shared" si="3"/>
        <v>333</v>
      </c>
      <c r="J706" s="13">
        <v>3.0</v>
      </c>
      <c r="K706" s="14">
        <f t="shared" si="12"/>
        <v>825</v>
      </c>
      <c r="L706" s="13">
        <v>0.0</v>
      </c>
      <c r="M706" s="13">
        <v>134.0</v>
      </c>
      <c r="N706" s="13">
        <f t="shared" si="11"/>
        <v>146</v>
      </c>
      <c r="O706" s="13">
        <v>5.0</v>
      </c>
      <c r="P706" s="14">
        <f t="shared" si="10"/>
        <v>141</v>
      </c>
      <c r="Q706" s="13">
        <v>17.0</v>
      </c>
      <c r="R706" s="13">
        <v>346.0</v>
      </c>
      <c r="S706" s="13">
        <v>2333.0</v>
      </c>
      <c r="T706" s="13">
        <v>258530.0</v>
      </c>
      <c r="U706" s="13">
        <v>15993.0</v>
      </c>
      <c r="V706" s="14">
        <f>42+9</f>
        <v>51</v>
      </c>
      <c r="Y706" s="13" t="s">
        <v>715</v>
      </c>
      <c r="AC706" s="12">
        <v>0.88</v>
      </c>
      <c r="AD706" s="12">
        <v>0.87</v>
      </c>
      <c r="AJ706" s="12">
        <v>0.37</v>
      </c>
    </row>
    <row r="707">
      <c r="A707" s="2" t="s">
        <v>751</v>
      </c>
      <c r="B707" s="13">
        <v>365.0</v>
      </c>
      <c r="C707" s="13">
        <v>0.0</v>
      </c>
      <c r="D707" s="5">
        <f t="shared" si="5"/>
        <v>278409</v>
      </c>
      <c r="E707" s="5">
        <f t="shared" si="13"/>
        <v>285</v>
      </c>
      <c r="F707" s="13">
        <v>0.0</v>
      </c>
      <c r="G707" s="5">
        <f t="shared" si="2"/>
        <v>274830</v>
      </c>
      <c r="H707" s="14">
        <f t="shared" si="8"/>
        <v>2473</v>
      </c>
      <c r="I707" s="2">
        <f t="shared" si="3"/>
        <v>273</v>
      </c>
      <c r="J707" s="13">
        <v>0.0</v>
      </c>
      <c r="K707" s="14">
        <f t="shared" si="12"/>
        <v>825</v>
      </c>
      <c r="L707" s="13">
        <v>0.0</v>
      </c>
      <c r="M707" s="13">
        <v>173.0</v>
      </c>
      <c r="N707" s="13">
        <f t="shared" si="11"/>
        <v>192</v>
      </c>
      <c r="O707" s="13">
        <v>1.0</v>
      </c>
      <c r="P707" s="14">
        <f t="shared" si="10"/>
        <v>191</v>
      </c>
      <c r="Q707" s="13">
        <v>17.0</v>
      </c>
      <c r="R707" s="13">
        <v>286.0</v>
      </c>
      <c r="S707" s="13">
        <v>2473.0</v>
      </c>
      <c r="T707" s="13">
        <v>258786.0</v>
      </c>
      <c r="U707" s="13">
        <v>16022.0</v>
      </c>
      <c r="V707" s="14">
        <f>43+6</f>
        <v>49</v>
      </c>
      <c r="Y707" s="13" t="s">
        <v>715</v>
      </c>
      <c r="AC707" s="12">
        <v>0.88</v>
      </c>
      <c r="AD707" s="12">
        <v>0.87</v>
      </c>
      <c r="AJ707" s="12">
        <v>0.38</v>
      </c>
    </row>
    <row r="708">
      <c r="A708" s="2" t="s">
        <v>752</v>
      </c>
      <c r="B708" s="13">
        <v>341.0</v>
      </c>
      <c r="C708" s="13">
        <v>0.0</v>
      </c>
      <c r="D708" s="5">
        <f t="shared" si="5"/>
        <v>278750</v>
      </c>
      <c r="E708" s="5">
        <f t="shared" si="13"/>
        <v>276</v>
      </c>
      <c r="F708" s="13">
        <v>0.0</v>
      </c>
      <c r="G708" s="5">
        <f t="shared" si="2"/>
        <v>275106</v>
      </c>
      <c r="H708" s="14">
        <f t="shared" si="8"/>
        <v>2535</v>
      </c>
      <c r="I708" s="2">
        <f t="shared" si="3"/>
        <v>275</v>
      </c>
      <c r="J708" s="13">
        <v>1.0</v>
      </c>
      <c r="K708" s="14">
        <f t="shared" si="12"/>
        <v>826</v>
      </c>
      <c r="L708" s="13">
        <v>0.0</v>
      </c>
      <c r="M708" s="13">
        <v>153.0</v>
      </c>
      <c r="N708" s="13">
        <f t="shared" si="11"/>
        <v>188</v>
      </c>
      <c r="O708" s="13">
        <v>6.0</v>
      </c>
      <c r="P708" s="14">
        <f t="shared" si="10"/>
        <v>182</v>
      </c>
      <c r="Q708" s="13">
        <v>16.0</v>
      </c>
      <c r="R708" s="13">
        <v>289.0</v>
      </c>
      <c r="S708" s="13">
        <v>2535.0</v>
      </c>
      <c r="T708" s="13">
        <v>259052.0</v>
      </c>
      <c r="U708" s="13">
        <v>16032.0</v>
      </c>
      <c r="V708" s="14">
        <f>42+4</f>
        <v>46</v>
      </c>
      <c r="Y708" s="13" t="s">
        <v>715</v>
      </c>
      <c r="AC708" s="12">
        <v>0.88</v>
      </c>
      <c r="AD708" s="12">
        <v>0.87</v>
      </c>
      <c r="AJ708" s="12">
        <v>0.39</v>
      </c>
    </row>
    <row r="709">
      <c r="A709" s="2" t="s">
        <v>753</v>
      </c>
      <c r="B709" s="13">
        <v>311.0</v>
      </c>
      <c r="C709" s="13">
        <v>0.0</v>
      </c>
      <c r="D709" s="5">
        <f t="shared" si="5"/>
        <v>279061</v>
      </c>
      <c r="E709" s="5">
        <f t="shared" si="13"/>
        <v>273</v>
      </c>
      <c r="F709" s="13">
        <v>0.0</v>
      </c>
      <c r="G709" s="5">
        <f t="shared" si="2"/>
        <v>275379</v>
      </c>
      <c r="H709" s="14">
        <f t="shared" si="8"/>
        <v>2598</v>
      </c>
      <c r="I709" s="2">
        <f t="shared" si="3"/>
        <v>249</v>
      </c>
      <c r="J709" s="13">
        <v>1.0</v>
      </c>
      <c r="K709" s="14">
        <f t="shared" si="12"/>
        <v>827</v>
      </c>
      <c r="L709" s="13">
        <v>0.0</v>
      </c>
      <c r="M709" s="13">
        <v>114.0</v>
      </c>
      <c r="N709" s="13">
        <f t="shared" si="11"/>
        <v>197</v>
      </c>
      <c r="O709" s="13">
        <v>4.0</v>
      </c>
      <c r="P709" s="14">
        <f t="shared" si="10"/>
        <v>193</v>
      </c>
      <c r="Q709" s="13">
        <v>16.0</v>
      </c>
      <c r="R709" s="13">
        <v>263.0</v>
      </c>
      <c r="S709" s="13">
        <v>2598.0</v>
      </c>
      <c r="T709" s="13">
        <v>259293.0</v>
      </c>
      <c r="U709" s="13">
        <v>16064.0</v>
      </c>
      <c r="V709" s="14">
        <f>45+4</f>
        <v>49</v>
      </c>
      <c r="Y709" s="13" t="s">
        <v>715</v>
      </c>
      <c r="AC709" s="12">
        <v>0.88</v>
      </c>
      <c r="AD709" s="12">
        <v>0.87</v>
      </c>
      <c r="AJ709" s="12">
        <v>0.4</v>
      </c>
    </row>
    <row r="710">
      <c r="A710" s="2" t="s">
        <v>754</v>
      </c>
      <c r="B710" s="13">
        <v>344.0</v>
      </c>
      <c r="C710" s="13">
        <v>0.0</v>
      </c>
      <c r="D710" s="5">
        <f t="shared" si="5"/>
        <v>279405</v>
      </c>
      <c r="E710" s="5">
        <f t="shared" si="13"/>
        <v>352</v>
      </c>
      <c r="F710" s="13">
        <v>0.0</v>
      </c>
      <c r="G710" s="5">
        <f t="shared" si="2"/>
        <v>275731</v>
      </c>
      <c r="H710" s="14">
        <f t="shared" si="8"/>
        <v>2602</v>
      </c>
      <c r="I710" s="2">
        <f t="shared" si="3"/>
        <v>236</v>
      </c>
      <c r="J710" s="13">
        <v>1.0</v>
      </c>
      <c r="K710" s="14">
        <f t="shared" si="12"/>
        <v>828</v>
      </c>
      <c r="L710" s="13">
        <v>0.0</v>
      </c>
      <c r="M710" s="13">
        <v>172.0</v>
      </c>
      <c r="N710" s="13">
        <f t="shared" si="11"/>
        <v>172</v>
      </c>
      <c r="O710" s="13">
        <v>7.0</v>
      </c>
      <c r="P710" s="14">
        <f t="shared" si="10"/>
        <v>165</v>
      </c>
      <c r="Q710" s="13">
        <v>16.0</v>
      </c>
      <c r="R710" s="13">
        <v>250.0</v>
      </c>
      <c r="S710" s="13">
        <v>2602.0</v>
      </c>
      <c r="T710" s="13">
        <v>259628.0</v>
      </c>
      <c r="U710" s="13">
        <v>16081.0</v>
      </c>
      <c r="V710" s="14">
        <f>42+4</f>
        <v>46</v>
      </c>
      <c r="Y710" s="13" t="s">
        <v>715</v>
      </c>
      <c r="AC710" s="12">
        <v>0.88</v>
      </c>
      <c r="AD710" s="12">
        <v>0.87</v>
      </c>
      <c r="AJ710" s="12">
        <v>0.4</v>
      </c>
    </row>
    <row r="711">
      <c r="A711" s="3" t="s">
        <v>755</v>
      </c>
      <c r="B711" s="13">
        <v>456.0</v>
      </c>
      <c r="C711" s="13">
        <v>0.0</v>
      </c>
      <c r="D711" s="5">
        <f t="shared" si="5"/>
        <v>279861</v>
      </c>
      <c r="E711" s="5">
        <f t="shared" si="13"/>
        <v>324</v>
      </c>
      <c r="F711" s="13">
        <v>0.0</v>
      </c>
      <c r="G711" s="5">
        <f t="shared" si="2"/>
        <v>276055</v>
      </c>
      <c r="H711" s="14">
        <f t="shared" si="8"/>
        <v>2736</v>
      </c>
      <c r="I711" s="2">
        <f t="shared" si="3"/>
        <v>233</v>
      </c>
      <c r="J711" s="13">
        <v>1.0</v>
      </c>
      <c r="K711" s="14">
        <f t="shared" si="12"/>
        <v>829</v>
      </c>
      <c r="L711" s="13">
        <v>0.0</v>
      </c>
      <c r="M711" s="13">
        <v>260.0</v>
      </c>
      <c r="N711" s="13">
        <f t="shared" si="11"/>
        <v>196</v>
      </c>
      <c r="O711" s="13">
        <v>9.0</v>
      </c>
      <c r="P711" s="14">
        <f t="shared" si="10"/>
        <v>187</v>
      </c>
      <c r="Q711" s="13">
        <v>14.0</v>
      </c>
      <c r="R711" s="13">
        <v>249.0</v>
      </c>
      <c r="S711" s="14">
        <f>2916-180</f>
        <v>2736</v>
      </c>
      <c r="T711" s="14">
        <f>260177-239</f>
        <v>259938</v>
      </c>
      <c r="U711" s="14">
        <f>16102-7</f>
        <v>16095</v>
      </c>
      <c r="V711" s="14">
        <f>41+6</f>
        <v>47</v>
      </c>
      <c r="Y711" s="13" t="s">
        <v>715</v>
      </c>
      <c r="AC711" s="12">
        <v>0.88</v>
      </c>
      <c r="AD711" s="12">
        <v>0.87</v>
      </c>
    </row>
    <row r="712">
      <c r="A712" s="2" t="s">
        <v>756</v>
      </c>
      <c r="B712" s="13">
        <v>429.0</v>
      </c>
      <c r="C712" s="13">
        <v>0.0</v>
      </c>
      <c r="D712" s="5">
        <f t="shared" si="5"/>
        <v>280290</v>
      </c>
      <c r="E712" s="5">
        <f t="shared" si="13"/>
        <v>246</v>
      </c>
      <c r="F712" s="13">
        <v>0.0</v>
      </c>
      <c r="G712" s="5">
        <f t="shared" si="2"/>
        <v>276301</v>
      </c>
      <c r="H712" s="14">
        <f t="shared" si="8"/>
        <v>2916</v>
      </c>
      <c r="I712" s="2">
        <f t="shared" si="3"/>
        <v>236</v>
      </c>
      <c r="J712" s="13">
        <v>0.0</v>
      </c>
      <c r="K712" s="14">
        <f t="shared" si="12"/>
        <v>829</v>
      </c>
      <c r="L712" s="13">
        <v>0.0</v>
      </c>
      <c r="M712" s="13">
        <v>297.0</v>
      </c>
      <c r="N712" s="13">
        <f t="shared" si="11"/>
        <v>132</v>
      </c>
      <c r="O712" s="13">
        <v>4.0</v>
      </c>
      <c r="P712" s="14">
        <f t="shared" si="10"/>
        <v>128</v>
      </c>
      <c r="Q712" s="13">
        <v>14.0</v>
      </c>
      <c r="R712" s="13">
        <v>252.0</v>
      </c>
      <c r="S712" s="13">
        <v>2916.0</v>
      </c>
      <c r="T712" s="13">
        <v>260177.0</v>
      </c>
      <c r="U712" s="13">
        <v>16102.0</v>
      </c>
      <c r="V712" s="14">
        <f>41+4</f>
        <v>45</v>
      </c>
      <c r="Y712" s="13" t="s">
        <v>715</v>
      </c>
      <c r="AC712" s="12">
        <v>0.88</v>
      </c>
      <c r="AD712" s="12">
        <v>0.87</v>
      </c>
      <c r="AJ712" s="12">
        <v>0.41</v>
      </c>
    </row>
    <row r="713">
      <c r="A713" s="2" t="s">
        <v>757</v>
      </c>
      <c r="B713" s="13">
        <v>464.0</v>
      </c>
      <c r="C713" s="13">
        <v>0.0</v>
      </c>
      <c r="D713" s="5">
        <f t="shared" si="5"/>
        <v>280754</v>
      </c>
      <c r="E713" s="5">
        <f t="shared" si="13"/>
        <v>364</v>
      </c>
      <c r="F713" s="13">
        <v>0.0</v>
      </c>
      <c r="G713" s="5">
        <f t="shared" si="2"/>
        <v>276665</v>
      </c>
      <c r="H713" s="14">
        <f t="shared" si="8"/>
        <v>3099</v>
      </c>
      <c r="I713" s="2">
        <f t="shared" si="3"/>
        <v>153</v>
      </c>
      <c r="J713" s="13">
        <v>0.0</v>
      </c>
      <c r="K713" s="14">
        <f t="shared" si="12"/>
        <v>829</v>
      </c>
      <c r="L713" s="13">
        <v>0.0</v>
      </c>
      <c r="M713" s="13">
        <v>285.0</v>
      </c>
      <c r="N713" s="13">
        <f t="shared" si="11"/>
        <v>179</v>
      </c>
      <c r="O713" s="13">
        <v>2.0</v>
      </c>
      <c r="P713" s="14">
        <f t="shared" si="10"/>
        <v>177</v>
      </c>
      <c r="Q713" s="13">
        <v>13.0</v>
      </c>
      <c r="R713" s="13">
        <v>170.0</v>
      </c>
      <c r="S713" s="13">
        <v>3099.0</v>
      </c>
      <c r="T713" s="13">
        <v>260447.0</v>
      </c>
      <c r="U713" s="13">
        <v>16196.0</v>
      </c>
      <c r="V713" s="14">
        <f>21+4</f>
        <v>25</v>
      </c>
      <c r="Y713" s="13" t="s">
        <v>715</v>
      </c>
      <c r="AC713" s="12">
        <v>0.88</v>
      </c>
      <c r="AD713" s="12">
        <v>0.87</v>
      </c>
      <c r="AJ713" s="12">
        <v>0.42</v>
      </c>
    </row>
    <row r="714">
      <c r="A714" s="2" t="s">
        <v>758</v>
      </c>
      <c r="B714" s="13">
        <v>842.0</v>
      </c>
      <c r="C714" s="13">
        <v>0.0</v>
      </c>
      <c r="D714" s="5">
        <f t="shared" si="5"/>
        <v>281596</v>
      </c>
      <c r="E714" s="5">
        <f t="shared" si="13"/>
        <v>271</v>
      </c>
      <c r="F714" s="13">
        <v>0.0</v>
      </c>
      <c r="G714" s="5">
        <f t="shared" si="2"/>
        <v>276936</v>
      </c>
      <c r="H714" s="14">
        <f t="shared" si="8"/>
        <v>3669</v>
      </c>
      <c r="I714" s="2">
        <f t="shared" si="3"/>
        <v>151</v>
      </c>
      <c r="J714" s="13">
        <v>3.0</v>
      </c>
      <c r="K714" s="14">
        <f t="shared" si="12"/>
        <v>832</v>
      </c>
      <c r="L714" s="13">
        <v>0.0</v>
      </c>
      <c r="M714" s="13">
        <v>502.0</v>
      </c>
      <c r="N714" s="13">
        <f t="shared" si="11"/>
        <v>340</v>
      </c>
      <c r="O714" s="13">
        <v>6.0</v>
      </c>
      <c r="P714" s="14">
        <f t="shared" si="10"/>
        <v>334</v>
      </c>
      <c r="Q714" s="13">
        <v>13.0</v>
      </c>
      <c r="R714" s="13">
        <v>168.0</v>
      </c>
      <c r="S714" s="13">
        <v>3669.0</v>
      </c>
      <c r="T714" s="13">
        <v>260685.0</v>
      </c>
      <c r="U714" s="13">
        <v>16229.0</v>
      </c>
      <c r="V714" s="14">
        <f>21+3</f>
        <v>24</v>
      </c>
      <c r="Y714" s="13" t="s">
        <v>715</v>
      </c>
      <c r="AC714" s="12">
        <v>0.88</v>
      </c>
      <c r="AD714" s="12">
        <v>0.87</v>
      </c>
      <c r="AJ714" s="12">
        <v>0.42</v>
      </c>
    </row>
    <row r="715">
      <c r="A715" s="2" t="s">
        <v>759</v>
      </c>
      <c r="B715" s="13">
        <v>805.0</v>
      </c>
      <c r="C715" s="13">
        <v>0.0</v>
      </c>
      <c r="D715" s="5">
        <f t="shared" si="5"/>
        <v>282401</v>
      </c>
      <c r="E715" s="5">
        <f t="shared" si="13"/>
        <v>453</v>
      </c>
      <c r="F715" s="13">
        <v>0.0</v>
      </c>
      <c r="G715" s="5">
        <f t="shared" si="2"/>
        <v>277389</v>
      </c>
      <c r="H715" s="14">
        <f t="shared" si="8"/>
        <v>4015</v>
      </c>
      <c r="I715" s="2">
        <f t="shared" si="3"/>
        <v>155</v>
      </c>
      <c r="J715" s="13">
        <v>2.0</v>
      </c>
      <c r="K715" s="14">
        <f t="shared" si="12"/>
        <v>834</v>
      </c>
      <c r="L715" s="13">
        <v>0.0</v>
      </c>
      <c r="M715" s="13">
        <v>439.0</v>
      </c>
      <c r="N715" s="13">
        <f t="shared" si="11"/>
        <v>366</v>
      </c>
      <c r="O715" s="13">
        <v>13.0</v>
      </c>
      <c r="P715" s="14">
        <f t="shared" si="10"/>
        <v>353</v>
      </c>
      <c r="Q715" s="13">
        <v>14.0</v>
      </c>
      <c r="R715" s="13">
        <v>171.0</v>
      </c>
      <c r="S715" s="13">
        <v>4015.0</v>
      </c>
      <c r="T715" s="13">
        <v>261128.0</v>
      </c>
      <c r="U715" s="13">
        <v>16239.0</v>
      </c>
      <c r="V715" s="14">
        <f t="shared" ref="V715:V716" si="15">17+3</f>
        <v>20</v>
      </c>
      <c r="Y715" s="13" t="s">
        <v>715</v>
      </c>
      <c r="AC715" s="12">
        <v>0.88</v>
      </c>
      <c r="AD715" s="12">
        <v>0.87</v>
      </c>
      <c r="AJ715" s="12">
        <v>0.43</v>
      </c>
    </row>
    <row r="716">
      <c r="A716" s="2" t="s">
        <v>760</v>
      </c>
      <c r="B716" s="13">
        <v>813.0</v>
      </c>
      <c r="C716" s="13">
        <v>0.0</v>
      </c>
      <c r="D716" s="5">
        <f t="shared" si="5"/>
        <v>283214</v>
      </c>
      <c r="E716" s="5">
        <f t="shared" si="13"/>
        <v>392</v>
      </c>
      <c r="F716" s="13">
        <v>0.0</v>
      </c>
      <c r="G716" s="5">
        <f t="shared" si="2"/>
        <v>277781</v>
      </c>
      <c r="H716" s="14">
        <f t="shared" si="8"/>
        <v>4449</v>
      </c>
      <c r="I716" s="2">
        <f t="shared" si="3"/>
        <v>141</v>
      </c>
      <c r="J716" s="13">
        <v>1.0</v>
      </c>
      <c r="K716" s="14">
        <f t="shared" si="12"/>
        <v>835</v>
      </c>
      <c r="L716" s="13">
        <v>0.0</v>
      </c>
      <c r="M716" s="13">
        <v>390.0</v>
      </c>
      <c r="N716" s="13">
        <f t="shared" si="11"/>
        <v>423</v>
      </c>
      <c r="O716" s="13">
        <v>19.0</v>
      </c>
      <c r="P716" s="14">
        <f t="shared" si="10"/>
        <v>404</v>
      </c>
      <c r="Q716" s="13">
        <v>13.0</v>
      </c>
      <c r="R716" s="13">
        <v>158.0</v>
      </c>
      <c r="S716" s="13">
        <v>4449.0</v>
      </c>
      <c r="T716" s="13">
        <v>261504.0</v>
      </c>
      <c r="U716" s="13">
        <v>16255.0</v>
      </c>
      <c r="V716" s="14">
        <f t="shared" si="15"/>
        <v>20</v>
      </c>
      <c r="Y716" s="13" t="s">
        <v>715</v>
      </c>
      <c r="AC716" s="12">
        <v>0.88</v>
      </c>
      <c r="AD716" s="12">
        <v>0.87</v>
      </c>
      <c r="AJ716" s="12">
        <v>0.44</v>
      </c>
    </row>
    <row r="717">
      <c r="A717" s="2" t="s">
        <v>761</v>
      </c>
      <c r="B717" s="13">
        <v>777.0</v>
      </c>
      <c r="C717" s="13">
        <v>0.0</v>
      </c>
      <c r="D717" s="5">
        <f t="shared" si="5"/>
        <v>283991</v>
      </c>
      <c r="E717" s="5">
        <f t="shared" si="13"/>
        <v>338</v>
      </c>
      <c r="F717" s="13">
        <v>0.0</v>
      </c>
      <c r="G717" s="5">
        <f t="shared" si="2"/>
        <v>278119</v>
      </c>
      <c r="H717" s="14">
        <f t="shared" si="8"/>
        <v>4892</v>
      </c>
      <c r="I717" s="2">
        <f t="shared" si="3"/>
        <v>135</v>
      </c>
      <c r="J717" s="13">
        <v>2.0</v>
      </c>
      <c r="K717" s="14">
        <f t="shared" si="12"/>
        <v>837</v>
      </c>
      <c r="L717" s="13">
        <v>0.0</v>
      </c>
      <c r="M717" s="13">
        <v>396.0</v>
      </c>
      <c r="N717" s="13">
        <f t="shared" si="11"/>
        <v>381</v>
      </c>
      <c r="O717" s="13">
        <v>15.0</v>
      </c>
      <c r="P717" s="14">
        <f t="shared" si="10"/>
        <v>366</v>
      </c>
      <c r="Q717" s="13">
        <v>12.0</v>
      </c>
      <c r="R717" s="14">
        <f>149+4</f>
        <v>153</v>
      </c>
      <c r="S717" s="14">
        <f>5372-480</f>
        <v>4892</v>
      </c>
      <c r="T717" s="14">
        <f>T718-311</f>
        <v>261826</v>
      </c>
      <c r="U717" s="14">
        <f>U718-25</f>
        <v>16271</v>
      </c>
      <c r="V717" s="14">
        <f>10+1</f>
        <v>11</v>
      </c>
      <c r="Y717" s="13" t="s">
        <v>715</v>
      </c>
      <c r="AC717" s="12">
        <v>0.89</v>
      </c>
      <c r="AD717" s="12">
        <v>0.87</v>
      </c>
      <c r="AJ717" s="12">
        <v>0.44</v>
      </c>
    </row>
    <row r="718">
      <c r="A718" s="2" t="s">
        <v>762</v>
      </c>
      <c r="B718" s="13">
        <v>811.0</v>
      </c>
      <c r="C718" s="13">
        <v>0.0</v>
      </c>
      <c r="D718" s="5">
        <f t="shared" si="5"/>
        <v>284802</v>
      </c>
      <c r="E718" s="5">
        <f t="shared" si="13"/>
        <v>336</v>
      </c>
      <c r="F718" s="13">
        <v>0.0</v>
      </c>
      <c r="G718" s="5">
        <f t="shared" si="2"/>
        <v>278455</v>
      </c>
      <c r="H718" s="14">
        <f t="shared" si="8"/>
        <v>5372</v>
      </c>
      <c r="I718" s="2">
        <f t="shared" si="3"/>
        <v>130</v>
      </c>
      <c r="J718" s="13">
        <v>0.0</v>
      </c>
      <c r="K718" s="14">
        <f t="shared" si="12"/>
        <v>837</v>
      </c>
      <c r="L718" s="13">
        <v>0.0</v>
      </c>
      <c r="M718" s="13">
        <v>544.0</v>
      </c>
      <c r="N718" s="13">
        <f t="shared" si="11"/>
        <v>267</v>
      </c>
      <c r="O718" s="13">
        <v>14.0</v>
      </c>
      <c r="P718" s="14">
        <f t="shared" si="10"/>
        <v>253</v>
      </c>
      <c r="Q718" s="13">
        <v>11.0</v>
      </c>
      <c r="R718" s="13">
        <v>149.0</v>
      </c>
      <c r="S718" s="13">
        <v>5372.0</v>
      </c>
      <c r="T718" s="13">
        <v>262137.0</v>
      </c>
      <c r="U718" s="13">
        <v>16296.0</v>
      </c>
      <c r="V718" s="14">
        <f>12+1</f>
        <v>13</v>
      </c>
      <c r="Y718" s="13" t="s">
        <v>715</v>
      </c>
      <c r="AC718" s="12">
        <v>0.89</v>
      </c>
      <c r="AD718" s="12">
        <v>0.87</v>
      </c>
      <c r="AJ718" s="12">
        <v>0.45</v>
      </c>
    </row>
    <row r="719">
      <c r="A719" s="2" t="s">
        <v>763</v>
      </c>
      <c r="B719" s="13">
        <v>845.0</v>
      </c>
      <c r="C719" s="13">
        <v>0.0</v>
      </c>
      <c r="D719" s="5">
        <f t="shared" si="5"/>
        <v>285647</v>
      </c>
      <c r="E719" s="5">
        <f t="shared" si="13"/>
        <v>431</v>
      </c>
      <c r="F719" s="13">
        <v>0.0</v>
      </c>
      <c r="G719" s="5">
        <f t="shared" si="2"/>
        <v>278886</v>
      </c>
      <c r="H719" s="14">
        <f t="shared" si="8"/>
        <v>5781</v>
      </c>
      <c r="I719" s="2">
        <f t="shared" si="3"/>
        <v>134</v>
      </c>
      <c r="J719" s="13">
        <v>1.0</v>
      </c>
      <c r="K719" s="14">
        <f t="shared" si="12"/>
        <v>838</v>
      </c>
      <c r="L719" s="13">
        <v>0.0</v>
      </c>
      <c r="M719" s="13">
        <v>587.0</v>
      </c>
      <c r="N719" s="13">
        <f t="shared" si="11"/>
        <v>258</v>
      </c>
      <c r="O719" s="13">
        <v>16.0</v>
      </c>
      <c r="P719" s="14">
        <f t="shared" si="10"/>
        <v>242</v>
      </c>
      <c r="Q719" s="13">
        <v>11.0</v>
      </c>
      <c r="R719" s="13">
        <v>153.0</v>
      </c>
      <c r="S719" s="13">
        <v>5781.0</v>
      </c>
      <c r="T719" s="13">
        <v>262554.0</v>
      </c>
      <c r="U719" s="13">
        <v>16310.0</v>
      </c>
      <c r="V719" s="14">
        <f>14+0</f>
        <v>14</v>
      </c>
      <c r="Y719" s="13" t="s">
        <v>715</v>
      </c>
      <c r="AC719" s="12">
        <v>0.89</v>
      </c>
      <c r="AD719" s="12">
        <v>0.87</v>
      </c>
      <c r="AJ719" s="12">
        <v>0.46</v>
      </c>
    </row>
    <row r="720">
      <c r="A720" s="2" t="s">
        <v>764</v>
      </c>
      <c r="B720" s="13">
        <v>750.0</v>
      </c>
      <c r="C720" s="13">
        <v>0.0</v>
      </c>
      <c r="D720" s="5">
        <f t="shared" si="5"/>
        <v>286397</v>
      </c>
      <c r="E720" s="5">
        <f t="shared" si="13"/>
        <v>530</v>
      </c>
      <c r="F720" s="13">
        <v>0.0</v>
      </c>
      <c r="G720" s="5">
        <f t="shared" si="2"/>
        <v>279416</v>
      </c>
      <c r="H720" s="14">
        <f t="shared" si="8"/>
        <v>5996</v>
      </c>
      <c r="I720" s="2">
        <f t="shared" si="3"/>
        <v>139</v>
      </c>
      <c r="J720" s="13">
        <v>0.0</v>
      </c>
      <c r="K720" s="14">
        <f t="shared" si="12"/>
        <v>838</v>
      </c>
      <c r="L720" s="13">
        <v>0.0</v>
      </c>
      <c r="M720" s="13">
        <v>487.0</v>
      </c>
      <c r="N720" s="13">
        <f t="shared" si="11"/>
        <v>263</v>
      </c>
      <c r="O720" s="13">
        <v>13.0</v>
      </c>
      <c r="P720" s="14">
        <f t="shared" si="10"/>
        <v>250</v>
      </c>
      <c r="Q720" s="13">
        <v>11.0</v>
      </c>
      <c r="R720" s="13">
        <v>158.0</v>
      </c>
      <c r="S720" s="13">
        <v>5996.0</v>
      </c>
      <c r="T720" s="13">
        <v>263070.0</v>
      </c>
      <c r="U720" s="13">
        <v>16324.0</v>
      </c>
      <c r="V720" s="13">
        <v>16.0</v>
      </c>
      <c r="Y720" s="13" t="s">
        <v>715</v>
      </c>
      <c r="AC720" s="12">
        <v>0.89</v>
      </c>
      <c r="AD720" s="12">
        <v>0.87</v>
      </c>
      <c r="AJ720" s="12">
        <v>0.47</v>
      </c>
    </row>
    <row r="721">
      <c r="A721" s="2" t="s">
        <v>765</v>
      </c>
      <c r="B721" s="13">
        <v>846.0</v>
      </c>
      <c r="C721" s="13">
        <v>0.0</v>
      </c>
      <c r="D721" s="5">
        <f t="shared" si="5"/>
        <v>287243</v>
      </c>
      <c r="E721" s="5">
        <f t="shared" si="13"/>
        <v>529</v>
      </c>
      <c r="F721" s="13">
        <v>0.0</v>
      </c>
      <c r="G721" s="5">
        <f t="shared" si="2"/>
        <v>279945</v>
      </c>
      <c r="H721" s="14">
        <f t="shared" si="8"/>
        <v>6317</v>
      </c>
      <c r="I721" s="2">
        <f t="shared" si="3"/>
        <v>135</v>
      </c>
      <c r="J721" s="13">
        <v>0.0</v>
      </c>
      <c r="K721" s="14">
        <f t="shared" si="12"/>
        <v>838</v>
      </c>
      <c r="L721" s="13">
        <v>0.0</v>
      </c>
      <c r="M721" s="13">
        <v>400.0</v>
      </c>
      <c r="N721" s="13">
        <f t="shared" si="11"/>
        <v>446</v>
      </c>
      <c r="O721" s="13">
        <v>35.0</v>
      </c>
      <c r="P721" s="14">
        <f t="shared" si="10"/>
        <v>411</v>
      </c>
      <c r="Q721" s="13">
        <v>10.0</v>
      </c>
      <c r="R721" s="13">
        <v>155.0</v>
      </c>
      <c r="S721" s="13">
        <v>6317.0</v>
      </c>
      <c r="T721" s="13">
        <v>263584.0</v>
      </c>
      <c r="U721" s="13">
        <v>16339.0</v>
      </c>
      <c r="V721" s="13">
        <v>17.0</v>
      </c>
      <c r="Y721" s="13" t="s">
        <v>715</v>
      </c>
      <c r="AC721" s="12">
        <v>0.89</v>
      </c>
      <c r="AD721" s="12">
        <v>0.87</v>
      </c>
      <c r="AJ721" s="12">
        <v>0.48</v>
      </c>
    </row>
    <row r="722">
      <c r="A722" s="2" t="s">
        <v>766</v>
      </c>
      <c r="B722" s="13">
        <v>882.0</v>
      </c>
      <c r="C722" s="13">
        <v>0.0</v>
      </c>
      <c r="D722" s="5">
        <f t="shared" si="5"/>
        <v>288125</v>
      </c>
      <c r="E722" s="5">
        <f t="shared" si="13"/>
        <v>636</v>
      </c>
      <c r="F722" s="13">
        <v>0.0</v>
      </c>
      <c r="G722" s="5">
        <f t="shared" si="2"/>
        <v>280581</v>
      </c>
      <c r="H722" s="14">
        <f t="shared" si="8"/>
        <v>6560</v>
      </c>
      <c r="I722" s="2">
        <f t="shared" si="3"/>
        <v>137</v>
      </c>
      <c r="J722" s="13">
        <v>1.0</v>
      </c>
      <c r="K722" s="14">
        <f t="shared" si="12"/>
        <v>839</v>
      </c>
      <c r="L722" s="13">
        <v>0.0</v>
      </c>
      <c r="M722" s="13">
        <v>396.0</v>
      </c>
      <c r="N722" s="13">
        <f t="shared" si="11"/>
        <v>486</v>
      </c>
      <c r="O722" s="13">
        <v>45.0</v>
      </c>
      <c r="P722" s="14">
        <f t="shared" si="10"/>
        <v>441</v>
      </c>
      <c r="Q722" s="13">
        <v>10.0</v>
      </c>
      <c r="R722" s="14">
        <f>163-6</f>
        <v>157</v>
      </c>
      <c r="S722" s="14">
        <f>6665-105</f>
        <v>6560</v>
      </c>
      <c r="T722" s="14">
        <f>T723-838</f>
        <v>264204</v>
      </c>
      <c r="U722" s="14">
        <f>16367-12</f>
        <v>16355</v>
      </c>
      <c r="V722" s="13">
        <v>13.0</v>
      </c>
      <c r="Y722" s="13" t="s">
        <v>715</v>
      </c>
      <c r="AC722" s="12">
        <v>0.89</v>
      </c>
      <c r="AD722" s="12">
        <v>0.87</v>
      </c>
      <c r="AJ722" s="12">
        <v>0.48</v>
      </c>
    </row>
    <row r="723">
      <c r="A723" s="2" t="s">
        <v>767</v>
      </c>
      <c r="B723" s="13">
        <v>960.0</v>
      </c>
      <c r="C723" s="13">
        <v>0.0</v>
      </c>
      <c r="D723" s="5">
        <f t="shared" si="5"/>
        <v>289085</v>
      </c>
      <c r="E723" s="5">
        <f t="shared" si="13"/>
        <v>850</v>
      </c>
      <c r="F723" s="13">
        <v>0.0</v>
      </c>
      <c r="G723" s="5">
        <f t="shared" si="2"/>
        <v>281431</v>
      </c>
      <c r="H723" s="14">
        <f t="shared" si="8"/>
        <v>6665</v>
      </c>
      <c r="I723" s="2">
        <f t="shared" si="3"/>
        <v>142</v>
      </c>
      <c r="J723" s="13">
        <v>0.0</v>
      </c>
      <c r="K723" s="14">
        <f t="shared" si="12"/>
        <v>839</v>
      </c>
      <c r="L723" s="13">
        <v>0.0</v>
      </c>
      <c r="M723" s="13">
        <v>479.0</v>
      </c>
      <c r="N723" s="13">
        <f t="shared" si="11"/>
        <v>481</v>
      </c>
      <c r="O723" s="13">
        <v>31.0</v>
      </c>
      <c r="P723" s="14">
        <f t="shared" si="10"/>
        <v>450</v>
      </c>
      <c r="Q723" s="13">
        <v>9.0</v>
      </c>
      <c r="R723" s="13">
        <v>163.0</v>
      </c>
      <c r="S723" s="13">
        <v>6665.0</v>
      </c>
      <c r="T723" s="13">
        <v>265042.0</v>
      </c>
      <c r="U723" s="13">
        <v>16367.0</v>
      </c>
      <c r="V723" s="13">
        <v>14.0</v>
      </c>
      <c r="Y723" s="13" t="s">
        <v>715</v>
      </c>
      <c r="AC723" s="12">
        <v>0.89</v>
      </c>
      <c r="AD723" s="12">
        <v>0.87</v>
      </c>
      <c r="AJ723" s="12">
        <v>0.49</v>
      </c>
    </row>
    <row r="724">
      <c r="A724" s="2" t="s">
        <v>768</v>
      </c>
      <c r="B724" s="13">
        <v>945.0</v>
      </c>
      <c r="C724" s="13">
        <v>0.0</v>
      </c>
      <c r="D724" s="5">
        <f t="shared" si="5"/>
        <v>290030</v>
      </c>
      <c r="E724" s="5">
        <f t="shared" si="13"/>
        <v>938</v>
      </c>
      <c r="F724" s="13">
        <v>0.0</v>
      </c>
      <c r="G724" s="5">
        <f t="shared" si="2"/>
        <v>282369</v>
      </c>
      <c r="H724" s="14">
        <f t="shared" si="8"/>
        <v>6658</v>
      </c>
      <c r="I724" s="2">
        <f t="shared" si="3"/>
        <v>155</v>
      </c>
      <c r="J724" s="13">
        <v>1.0</v>
      </c>
      <c r="K724" s="14">
        <f t="shared" si="12"/>
        <v>840</v>
      </c>
      <c r="L724" s="13">
        <v>0.0</v>
      </c>
      <c r="M724" s="13">
        <v>363.0</v>
      </c>
      <c r="N724" s="13">
        <f t="shared" si="11"/>
        <v>582</v>
      </c>
      <c r="O724" s="13">
        <v>55.0</v>
      </c>
      <c r="P724" s="14">
        <f t="shared" si="10"/>
        <v>527</v>
      </c>
      <c r="Q724" s="13">
        <v>9.0</v>
      </c>
      <c r="R724" s="13">
        <v>176.0</v>
      </c>
      <c r="S724" s="13">
        <v>6658.0</v>
      </c>
      <c r="T724" s="13">
        <v>265963.0</v>
      </c>
      <c r="U724" s="13">
        <v>16384.0</v>
      </c>
      <c r="V724" s="13">
        <v>8.0</v>
      </c>
      <c r="Y724" s="13" t="s">
        <v>715</v>
      </c>
      <c r="AC724" s="12">
        <v>0.9</v>
      </c>
      <c r="AD724" s="12">
        <v>0.87</v>
      </c>
      <c r="AJ724" s="12">
        <v>0.5</v>
      </c>
    </row>
    <row r="725">
      <c r="A725" s="2" t="s">
        <v>769</v>
      </c>
      <c r="B725" s="13">
        <v>956.0</v>
      </c>
      <c r="C725" s="13">
        <v>0.0</v>
      </c>
      <c r="D725" s="5">
        <f t="shared" si="5"/>
        <v>290986</v>
      </c>
      <c r="E725" s="5">
        <f t="shared" si="13"/>
        <v>710</v>
      </c>
      <c r="F725" s="13">
        <v>0.0</v>
      </c>
      <c r="G725" s="5">
        <f t="shared" si="2"/>
        <v>283079</v>
      </c>
      <c r="H725" s="14">
        <f t="shared" si="8"/>
        <v>6905</v>
      </c>
      <c r="I725" s="2">
        <f t="shared" si="3"/>
        <v>151</v>
      </c>
      <c r="J725" s="13">
        <v>3.0</v>
      </c>
      <c r="K725" s="14">
        <f t="shared" si="12"/>
        <v>843</v>
      </c>
      <c r="L725" s="13">
        <v>0.0</v>
      </c>
      <c r="M725" s="13">
        <v>404.0</v>
      </c>
      <c r="N725" s="13">
        <f t="shared" si="11"/>
        <v>552</v>
      </c>
      <c r="O725" s="13">
        <v>74.0</v>
      </c>
      <c r="P725" s="14">
        <f t="shared" si="10"/>
        <v>478</v>
      </c>
      <c r="Q725" s="13">
        <v>11.0</v>
      </c>
      <c r="R725" s="13">
        <v>170.0</v>
      </c>
      <c r="S725" s="13">
        <v>6905.0</v>
      </c>
      <c r="T725" s="13">
        <v>266664.0</v>
      </c>
      <c r="U725" s="13">
        <v>16393.0</v>
      </c>
      <c r="V725" s="14">
        <f>9+1</f>
        <v>10</v>
      </c>
      <c r="Y725" s="13" t="s">
        <v>715</v>
      </c>
      <c r="AC725" s="12">
        <v>0.9</v>
      </c>
      <c r="AD725" s="12">
        <v>0.88</v>
      </c>
      <c r="AJ725" s="12">
        <v>0.51</v>
      </c>
    </row>
    <row r="726">
      <c r="A726" s="2" t="s">
        <v>770</v>
      </c>
      <c r="B726" s="13">
        <v>863.0</v>
      </c>
      <c r="C726" s="13">
        <v>0.0</v>
      </c>
      <c r="D726" s="5">
        <f t="shared" si="5"/>
        <v>291849</v>
      </c>
      <c r="E726" s="5">
        <f t="shared" si="13"/>
        <v>824</v>
      </c>
      <c r="F726" s="13">
        <v>0.0</v>
      </c>
      <c r="G726" s="5">
        <f t="shared" si="2"/>
        <v>283903</v>
      </c>
      <c r="H726" s="14">
        <f t="shared" si="8"/>
        <v>6929</v>
      </c>
      <c r="I726" s="2">
        <f t="shared" si="3"/>
        <v>166</v>
      </c>
      <c r="J726" s="13">
        <v>0.0</v>
      </c>
      <c r="K726" s="14">
        <f t="shared" si="12"/>
        <v>843</v>
      </c>
      <c r="L726" s="13">
        <v>0.0</v>
      </c>
      <c r="M726" s="13">
        <v>363.0</v>
      </c>
      <c r="N726" s="13">
        <f t="shared" si="11"/>
        <v>500</v>
      </c>
      <c r="O726" s="13">
        <v>51.0</v>
      </c>
      <c r="P726" s="14">
        <f t="shared" si="10"/>
        <v>449</v>
      </c>
      <c r="Q726" s="13">
        <v>12.0</v>
      </c>
      <c r="R726" s="13">
        <v>184.0</v>
      </c>
      <c r="S726" s="13">
        <v>6929.0</v>
      </c>
      <c r="T726" s="13">
        <v>267466.0</v>
      </c>
      <c r="U726" s="13">
        <v>16415.0</v>
      </c>
      <c r="V726" s="14">
        <f>8+1</f>
        <v>9</v>
      </c>
      <c r="Y726" s="13" t="s">
        <v>715</v>
      </c>
      <c r="AC726" s="12">
        <v>0.9</v>
      </c>
      <c r="AD726" s="12">
        <v>0.88</v>
      </c>
      <c r="AJ726" s="12">
        <v>0.51</v>
      </c>
    </row>
    <row r="727">
      <c r="A727" s="2" t="s">
        <v>771</v>
      </c>
      <c r="B727" s="13">
        <v>1165.0</v>
      </c>
      <c r="C727" s="13">
        <v>0.0</v>
      </c>
      <c r="D727" s="5">
        <f t="shared" si="5"/>
        <v>293014</v>
      </c>
      <c r="E727" s="5">
        <f t="shared" si="13"/>
        <v>699</v>
      </c>
      <c r="F727" s="13">
        <v>0.0</v>
      </c>
      <c r="G727" s="5">
        <f t="shared" si="2"/>
        <v>284602</v>
      </c>
      <c r="H727" s="14">
        <f t="shared" si="8"/>
        <v>7374</v>
      </c>
      <c r="I727" s="2">
        <f t="shared" si="3"/>
        <v>187</v>
      </c>
      <c r="J727" s="13">
        <v>0.0</v>
      </c>
      <c r="K727" s="14">
        <f t="shared" si="12"/>
        <v>843</v>
      </c>
      <c r="L727" s="13">
        <v>0.0</v>
      </c>
      <c r="M727" s="13">
        <v>534.0</v>
      </c>
      <c r="N727" s="13">
        <f t="shared" si="11"/>
        <v>631</v>
      </c>
      <c r="O727" s="13">
        <v>66.0</v>
      </c>
      <c r="P727" s="14">
        <f t="shared" si="10"/>
        <v>565</v>
      </c>
      <c r="Q727" s="13">
        <v>12.0</v>
      </c>
      <c r="R727" s="13">
        <v>205.0</v>
      </c>
      <c r="S727" s="13">
        <v>7374.0</v>
      </c>
      <c r="T727" s="13">
        <v>268153.0</v>
      </c>
      <c r="U727" s="13">
        <v>16427.0</v>
      </c>
      <c r="Y727" s="13" t="s">
        <v>715</v>
      </c>
      <c r="AC727" s="12">
        <v>0.9</v>
      </c>
      <c r="AD727" s="12">
        <v>0.88</v>
      </c>
      <c r="AJ727" s="12">
        <v>0.52</v>
      </c>
    </row>
    <row r="728">
      <c r="A728" s="2" t="s">
        <v>772</v>
      </c>
      <c r="B728" s="13">
        <v>1448.0</v>
      </c>
      <c r="C728" s="13">
        <v>0.0</v>
      </c>
      <c r="D728" s="5">
        <f t="shared" si="5"/>
        <v>294462</v>
      </c>
      <c r="E728" s="5">
        <f t="shared" si="13"/>
        <v>772</v>
      </c>
      <c r="F728" s="13">
        <v>0.0</v>
      </c>
      <c r="G728" s="5">
        <f t="shared" si="2"/>
        <v>285374</v>
      </c>
      <c r="H728" s="14">
        <f t="shared" si="8"/>
        <v>8020</v>
      </c>
      <c r="I728" s="2">
        <f t="shared" si="3"/>
        <v>217</v>
      </c>
      <c r="J728" s="13">
        <v>0.0</v>
      </c>
      <c r="K728" s="14">
        <f t="shared" si="12"/>
        <v>843</v>
      </c>
      <c r="L728" s="13">
        <v>0.0</v>
      </c>
      <c r="M728" s="13">
        <v>458.0</v>
      </c>
      <c r="N728" s="13">
        <f t="shared" si="11"/>
        <v>990</v>
      </c>
      <c r="O728" s="13">
        <v>73.0</v>
      </c>
      <c r="P728" s="14">
        <f t="shared" si="10"/>
        <v>917</v>
      </c>
      <c r="Q728" s="13">
        <v>10.0</v>
      </c>
      <c r="R728" s="13">
        <v>237.0</v>
      </c>
      <c r="S728" s="13">
        <v>8020.0</v>
      </c>
      <c r="T728" s="13">
        <v>268912.0</v>
      </c>
      <c r="U728" s="13">
        <v>16440.0</v>
      </c>
      <c r="V728" s="14">
        <f>16+3</f>
        <v>19</v>
      </c>
      <c r="Y728" s="13" t="s">
        <v>715</v>
      </c>
      <c r="AC728" s="12">
        <v>0.9</v>
      </c>
      <c r="AD728" s="12">
        <v>0.88</v>
      </c>
      <c r="AJ728" s="12">
        <v>0.53</v>
      </c>
    </row>
    <row r="729">
      <c r="A729" s="2" t="s">
        <v>773</v>
      </c>
      <c r="B729" s="13">
        <v>1615.0</v>
      </c>
      <c r="C729" s="13">
        <v>0.0</v>
      </c>
      <c r="D729" s="5">
        <f t="shared" si="5"/>
        <v>296077</v>
      </c>
      <c r="E729" s="5">
        <f t="shared" si="13"/>
        <v>686</v>
      </c>
      <c r="F729" s="13">
        <v>0.0</v>
      </c>
      <c r="G729" s="5">
        <f t="shared" si="2"/>
        <v>286060</v>
      </c>
      <c r="H729" s="14">
        <f t="shared" si="8"/>
        <v>8914</v>
      </c>
      <c r="I729" s="2">
        <f t="shared" si="3"/>
        <v>251</v>
      </c>
      <c r="J729" s="13">
        <v>1.0</v>
      </c>
      <c r="K729" s="14">
        <f t="shared" si="12"/>
        <v>844</v>
      </c>
      <c r="L729" s="13">
        <v>0.0</v>
      </c>
      <c r="M729" s="13">
        <v>410.0</v>
      </c>
      <c r="N729" s="13">
        <f t="shared" si="11"/>
        <v>1205</v>
      </c>
      <c r="O729" s="13">
        <v>101.0</v>
      </c>
      <c r="P729" s="14">
        <f t="shared" si="10"/>
        <v>1104</v>
      </c>
      <c r="Q729" s="13">
        <v>9.0</v>
      </c>
      <c r="R729" s="13">
        <v>272.0</v>
      </c>
      <c r="S729" s="13">
        <v>8914.0</v>
      </c>
      <c r="T729" s="13">
        <v>269582.0</v>
      </c>
      <c r="U729" s="13">
        <v>16456.0</v>
      </c>
      <c r="V729" s="14">
        <f>16+13-Q729</f>
        <v>20</v>
      </c>
      <c r="Y729" s="13" t="s">
        <v>715</v>
      </c>
      <c r="AC729" s="12">
        <v>0.9</v>
      </c>
      <c r="AD729" s="12">
        <v>0.88</v>
      </c>
    </row>
    <row r="730">
      <c r="A730" s="2" t="s">
        <v>774</v>
      </c>
      <c r="B730" s="13">
        <v>1472.0</v>
      </c>
      <c r="C730" s="13">
        <v>0.0</v>
      </c>
      <c r="D730" s="5">
        <f t="shared" si="5"/>
        <v>297549</v>
      </c>
      <c r="E730" s="5">
        <f t="shared" si="13"/>
        <v>966</v>
      </c>
      <c r="F730" s="13">
        <v>0.0</v>
      </c>
      <c r="G730" s="5">
        <f t="shared" si="2"/>
        <v>287026</v>
      </c>
      <c r="H730" s="14">
        <f t="shared" si="8"/>
        <v>9394</v>
      </c>
      <c r="I730" s="2">
        <f t="shared" si="3"/>
        <v>276</v>
      </c>
      <c r="J730" s="13">
        <v>1.0</v>
      </c>
      <c r="K730" s="14">
        <f t="shared" si="12"/>
        <v>845</v>
      </c>
      <c r="L730" s="13">
        <v>0.0</v>
      </c>
      <c r="M730" s="13">
        <v>339.0</v>
      </c>
      <c r="N730" s="13">
        <f t="shared" si="11"/>
        <v>1133</v>
      </c>
      <c r="O730" s="13">
        <v>121.0</v>
      </c>
      <c r="P730" s="14">
        <f t="shared" si="10"/>
        <v>1012</v>
      </c>
      <c r="Q730" s="13">
        <v>9.0</v>
      </c>
      <c r="R730" s="13">
        <v>297.0</v>
      </c>
      <c r="S730" s="13">
        <v>9394.0</v>
      </c>
      <c r="T730" s="13">
        <v>270535.0</v>
      </c>
      <c r="U730" s="13">
        <v>16469.0</v>
      </c>
      <c r="V730" s="14">
        <f>16+14-Q730</f>
        <v>21</v>
      </c>
      <c r="Y730" s="13" t="s">
        <v>715</v>
      </c>
      <c r="AC730" s="15">
        <v>0.9</v>
      </c>
      <c r="AD730" s="15">
        <v>0.88</v>
      </c>
      <c r="AJ730" s="12">
        <v>0.54</v>
      </c>
    </row>
    <row r="731">
      <c r="A731" s="2" t="s">
        <v>775</v>
      </c>
      <c r="B731" s="13">
        <v>3156.0</v>
      </c>
      <c r="C731" s="13">
        <v>0.0</v>
      </c>
      <c r="D731" s="2">
        <v>307813.0</v>
      </c>
      <c r="E731" s="2">
        <v>4453.0</v>
      </c>
      <c r="F731" s="13">
        <v>0.0</v>
      </c>
      <c r="G731" s="5">
        <f t="shared" si="2"/>
        <v>291479</v>
      </c>
      <c r="H731" s="14">
        <f t="shared" si="8"/>
        <v>11602</v>
      </c>
      <c r="I731" s="2">
        <f t="shared" si="3"/>
        <v>3878</v>
      </c>
      <c r="J731" s="13">
        <v>1.0</v>
      </c>
      <c r="K731" s="14">
        <f t="shared" si="12"/>
        <v>846</v>
      </c>
      <c r="L731" s="13">
        <v>0.0</v>
      </c>
      <c r="M731" s="14">
        <f>338+23</f>
        <v>361</v>
      </c>
      <c r="N731" s="13">
        <f t="shared" si="11"/>
        <v>2795</v>
      </c>
      <c r="O731" s="13">
        <v>136.0</v>
      </c>
      <c r="P731" s="14">
        <f t="shared" si="10"/>
        <v>2659</v>
      </c>
      <c r="Q731" s="13">
        <v>9.0</v>
      </c>
      <c r="R731" s="13">
        <v>351.0</v>
      </c>
      <c r="S731" s="13">
        <v>11602.0</v>
      </c>
      <c r="T731" s="13">
        <v>278491.0</v>
      </c>
      <c r="U731" s="13">
        <v>16514.0</v>
      </c>
      <c r="V731" s="14">
        <f>19+13-Q731</f>
        <v>23</v>
      </c>
      <c r="Y731" s="13" t="s">
        <v>715</v>
      </c>
      <c r="AC731" s="15">
        <v>0.9</v>
      </c>
      <c r="AD731" s="15">
        <v>0.88</v>
      </c>
      <c r="AJ731" s="12">
        <v>0.54</v>
      </c>
    </row>
    <row r="732">
      <c r="A732" s="2" t="s">
        <v>776</v>
      </c>
      <c r="B732" s="14">
        <f>636+1582+237+8</f>
        <v>2463</v>
      </c>
      <c r="C732" s="13">
        <v>0.0</v>
      </c>
      <c r="D732" s="14">
        <f t="shared" ref="D732:D746" si="16">B732+D731</f>
        <v>310276</v>
      </c>
      <c r="E732" s="5">
        <f t="shared" ref="E732:E746" si="17">T732+U732-T731-U731</f>
        <v>2120</v>
      </c>
      <c r="F732" s="13">
        <v>0.0</v>
      </c>
      <c r="G732" s="5">
        <f t="shared" si="2"/>
        <v>293599</v>
      </c>
      <c r="H732" s="14">
        <f t="shared" si="8"/>
        <v>11903</v>
      </c>
      <c r="I732" s="2">
        <f t="shared" si="3"/>
        <v>3919</v>
      </c>
      <c r="J732" s="13">
        <v>1.0</v>
      </c>
      <c r="K732" s="14">
        <f t="shared" si="12"/>
        <v>847</v>
      </c>
      <c r="L732" s="13">
        <v>0.0</v>
      </c>
      <c r="M732" s="13">
        <f>237+8</f>
        <v>245</v>
      </c>
      <c r="N732" s="13">
        <f t="shared" si="11"/>
        <v>2218</v>
      </c>
      <c r="O732" s="13">
        <v>71.0</v>
      </c>
      <c r="P732" s="14">
        <f t="shared" si="10"/>
        <v>2147</v>
      </c>
      <c r="Q732" s="13">
        <v>8.0</v>
      </c>
      <c r="R732" s="13">
        <v>393.0</v>
      </c>
      <c r="S732" s="13">
        <v>11903.0</v>
      </c>
      <c r="T732" s="13">
        <v>280588.0</v>
      </c>
      <c r="U732" s="13">
        <v>16537.0</v>
      </c>
      <c r="V732" s="14">
        <f>23+11-Q732</f>
        <v>26</v>
      </c>
      <c r="Y732" s="13" t="s">
        <v>715</v>
      </c>
      <c r="AC732" s="15">
        <v>0.9</v>
      </c>
      <c r="AD732" s="15">
        <v>0.88</v>
      </c>
      <c r="AJ732" s="12">
        <v>0.55</v>
      </c>
    </row>
    <row r="733">
      <c r="A733" s="2" t="s">
        <v>777</v>
      </c>
      <c r="B733" s="14">
        <f>1577+1480+430+9</f>
        <v>3496</v>
      </c>
      <c r="C733" s="13">
        <v>0.0</v>
      </c>
      <c r="D733" s="14">
        <f t="shared" si="16"/>
        <v>313772</v>
      </c>
      <c r="E733" s="5">
        <f t="shared" si="17"/>
        <v>2323</v>
      </c>
      <c r="F733" s="13">
        <v>0.0</v>
      </c>
      <c r="G733" s="5">
        <f t="shared" si="2"/>
        <v>295922</v>
      </c>
      <c r="H733" s="14">
        <f t="shared" si="8"/>
        <v>13043</v>
      </c>
      <c r="I733" s="2">
        <f t="shared" si="3"/>
        <v>3951</v>
      </c>
      <c r="J733" s="13">
        <v>1.0</v>
      </c>
      <c r="K733" s="14">
        <f t="shared" si="12"/>
        <v>848</v>
      </c>
      <c r="L733" s="13">
        <v>0.0</v>
      </c>
      <c r="M733" s="13">
        <v>439.0</v>
      </c>
      <c r="N733" s="13">
        <f t="shared" si="11"/>
        <v>3057</v>
      </c>
      <c r="O733" s="13">
        <v>150.0</v>
      </c>
      <c r="P733" s="14">
        <f t="shared" si="10"/>
        <v>2907</v>
      </c>
      <c r="Q733" s="13">
        <v>7.0</v>
      </c>
      <c r="R733" s="14">
        <f>R734-43</f>
        <v>426</v>
      </c>
      <c r="S733" s="14">
        <f>S734+60</f>
        <v>13043</v>
      </c>
      <c r="T733" s="14">
        <f>T734-2975</f>
        <v>282888</v>
      </c>
      <c r="U733" s="13">
        <f>U734-42</f>
        <v>16560</v>
      </c>
      <c r="V733" s="13">
        <f>29+9-Q733</f>
        <v>31</v>
      </c>
      <c r="Y733" s="13" t="s">
        <v>715</v>
      </c>
      <c r="AC733" s="12">
        <v>0.91</v>
      </c>
      <c r="AD733" s="15">
        <v>0.88</v>
      </c>
      <c r="AJ733" s="12">
        <v>0.55</v>
      </c>
    </row>
    <row r="734">
      <c r="A734" s="2" t="s">
        <v>778</v>
      </c>
      <c r="B734" s="13">
        <v>3002.0</v>
      </c>
      <c r="C734" s="13">
        <v>0.0</v>
      </c>
      <c r="D734" s="14">
        <f t="shared" si="16"/>
        <v>316774</v>
      </c>
      <c r="E734" s="5">
        <f t="shared" si="17"/>
        <v>3017</v>
      </c>
      <c r="F734" s="13">
        <v>0.0</v>
      </c>
      <c r="G734" s="5">
        <f t="shared" si="2"/>
        <v>298939</v>
      </c>
      <c r="H734" s="14">
        <f t="shared" si="8"/>
        <v>12983</v>
      </c>
      <c r="I734" s="2">
        <f t="shared" si="3"/>
        <v>3996</v>
      </c>
      <c r="J734" s="13">
        <v>0.0</v>
      </c>
      <c r="K734" s="14">
        <f t="shared" si="12"/>
        <v>848</v>
      </c>
      <c r="L734" s="13">
        <v>0.0</v>
      </c>
      <c r="M734" s="13">
        <v>378.0</v>
      </c>
      <c r="N734" s="13">
        <f t="shared" si="11"/>
        <v>2624</v>
      </c>
      <c r="O734" s="13">
        <v>59.0</v>
      </c>
      <c r="P734" s="14">
        <f t="shared" si="10"/>
        <v>2565</v>
      </c>
      <c r="Q734" s="13">
        <v>9.0</v>
      </c>
      <c r="R734" s="13">
        <v>469.0</v>
      </c>
      <c r="S734" s="13">
        <v>12983.0</v>
      </c>
      <c r="T734" s="13">
        <v>285863.0</v>
      </c>
      <c r="U734" s="13">
        <v>16602.0</v>
      </c>
      <c r="V734" s="14">
        <f>32+11-Q734</f>
        <v>34</v>
      </c>
      <c r="Y734" s="13" t="s">
        <v>715</v>
      </c>
      <c r="AC734" s="12">
        <v>0.91</v>
      </c>
      <c r="AD734" s="15">
        <v>0.88</v>
      </c>
      <c r="AJ734" s="12">
        <v>0.55</v>
      </c>
    </row>
    <row r="735">
      <c r="A735" s="2" t="s">
        <v>779</v>
      </c>
      <c r="B735" s="13">
        <v>5996.0</v>
      </c>
      <c r="C735" s="13">
        <v>0.0</v>
      </c>
      <c r="D735" s="14">
        <f t="shared" si="16"/>
        <v>322770</v>
      </c>
      <c r="E735" s="5">
        <f t="shared" si="17"/>
        <v>3067</v>
      </c>
      <c r="F735" s="13">
        <v>0.0</v>
      </c>
      <c r="G735" s="5">
        <f t="shared" si="2"/>
        <v>302006</v>
      </c>
      <c r="H735" s="14">
        <f t="shared" si="8"/>
        <v>15879</v>
      </c>
      <c r="I735" s="2">
        <f t="shared" si="3"/>
        <v>4027</v>
      </c>
      <c r="J735" s="13">
        <v>2.0</v>
      </c>
      <c r="K735" s="14">
        <f t="shared" si="12"/>
        <v>850</v>
      </c>
      <c r="L735" s="13">
        <v>0.0</v>
      </c>
      <c r="M735" s="13">
        <v>418.0</v>
      </c>
      <c r="N735" s="13">
        <f t="shared" si="11"/>
        <v>5578</v>
      </c>
      <c r="O735" s="13">
        <v>134.0</v>
      </c>
      <c r="P735" s="14">
        <f t="shared" si="10"/>
        <v>5444</v>
      </c>
      <c r="Q735" s="13">
        <v>9.0</v>
      </c>
      <c r="R735" s="13">
        <v>500.0</v>
      </c>
      <c r="S735" s="13">
        <v>15879.0</v>
      </c>
      <c r="T735" s="13">
        <v>288850.0</v>
      </c>
      <c r="U735" s="13">
        <v>16682.0</v>
      </c>
      <c r="V735" s="14">
        <f>35+10-Q735</f>
        <v>36</v>
      </c>
      <c r="Y735" s="13" t="s">
        <v>715</v>
      </c>
      <c r="AC735" s="12">
        <v>0.91</v>
      </c>
      <c r="AD735" s="15">
        <v>0.88</v>
      </c>
      <c r="AJ735" s="12">
        <v>0.56</v>
      </c>
    </row>
    <row r="736">
      <c r="A736" s="2" t="s">
        <v>780</v>
      </c>
      <c r="B736" s="13">
        <v>4832.0</v>
      </c>
      <c r="C736" s="13">
        <v>0.0</v>
      </c>
      <c r="D736" s="14">
        <f t="shared" si="16"/>
        <v>327602</v>
      </c>
      <c r="E736" s="5">
        <f t="shared" si="17"/>
        <v>2948</v>
      </c>
      <c r="F736" s="13">
        <v>0.0</v>
      </c>
      <c r="G736" s="5">
        <f t="shared" si="2"/>
        <v>304954</v>
      </c>
      <c r="H736" s="14">
        <f t="shared" si="8"/>
        <v>17692</v>
      </c>
      <c r="I736" s="2">
        <f t="shared" si="3"/>
        <v>4098</v>
      </c>
      <c r="J736" s="13">
        <v>0.0</v>
      </c>
      <c r="K736" s="14">
        <f t="shared" si="12"/>
        <v>850</v>
      </c>
      <c r="L736" s="13">
        <v>0.0</v>
      </c>
      <c r="M736" s="14">
        <f>259+13</f>
        <v>272</v>
      </c>
      <c r="N736" s="13">
        <f t="shared" si="11"/>
        <v>4560</v>
      </c>
      <c r="O736" s="13">
        <v>159.0</v>
      </c>
      <c r="P736" s="14">
        <f t="shared" si="10"/>
        <v>4401</v>
      </c>
      <c r="Q736" s="13">
        <v>10.0</v>
      </c>
      <c r="R736" s="13">
        <v>570.0</v>
      </c>
      <c r="S736" s="13">
        <v>17692.0</v>
      </c>
      <c r="T736" s="13">
        <v>291744.0</v>
      </c>
      <c r="U736" s="13">
        <v>16736.0</v>
      </c>
      <c r="V736" s="14">
        <f>44+11-Q736</f>
        <v>45</v>
      </c>
      <c r="Y736" s="13" t="s">
        <v>715</v>
      </c>
      <c r="AC736" s="12">
        <v>0.91</v>
      </c>
      <c r="AD736" s="15">
        <v>0.88</v>
      </c>
      <c r="AJ736" s="12">
        <v>0.56</v>
      </c>
    </row>
    <row r="737">
      <c r="A737" s="2" t="s">
        <v>781</v>
      </c>
      <c r="B737" s="13">
        <v>5469.0</v>
      </c>
      <c r="C737" s="13">
        <v>0.0</v>
      </c>
      <c r="D737" s="14">
        <f t="shared" si="16"/>
        <v>333071</v>
      </c>
      <c r="E737" s="5">
        <f t="shared" si="17"/>
        <v>3109</v>
      </c>
      <c r="F737" s="13">
        <v>0.0</v>
      </c>
      <c r="G737" s="5">
        <f t="shared" si="2"/>
        <v>308063</v>
      </c>
      <c r="H737" s="14">
        <f t="shared" si="8"/>
        <v>20021</v>
      </c>
      <c r="I737" s="2">
        <f t="shared" si="3"/>
        <v>4129</v>
      </c>
      <c r="J737" s="13">
        <v>0.0</v>
      </c>
      <c r="K737" s="14">
        <f t="shared" si="12"/>
        <v>850</v>
      </c>
      <c r="L737" s="13">
        <v>0.0</v>
      </c>
      <c r="M737" s="14">
        <f>18+361</f>
        <v>379</v>
      </c>
      <c r="N737" s="13">
        <f t="shared" si="11"/>
        <v>5090</v>
      </c>
      <c r="O737" s="13">
        <v>127.0</v>
      </c>
      <c r="P737" s="14">
        <f t="shared" si="10"/>
        <v>4963</v>
      </c>
      <c r="Q737" s="13">
        <v>10.0</v>
      </c>
      <c r="R737" s="13">
        <v>601.0</v>
      </c>
      <c r="S737" s="13">
        <v>20021.0</v>
      </c>
      <c r="T737" s="13">
        <v>294797.0</v>
      </c>
      <c r="U737" s="13">
        <v>16792.0</v>
      </c>
      <c r="V737" s="14">
        <f>49+12-Q737</f>
        <v>51</v>
      </c>
      <c r="Y737" s="13" t="s">
        <v>715</v>
      </c>
      <c r="AC737" s="12">
        <v>0.91</v>
      </c>
      <c r="AD737" s="15">
        <v>0.88</v>
      </c>
      <c r="AJ737" s="12">
        <v>0.57</v>
      </c>
    </row>
    <row r="738">
      <c r="A738" s="2" t="s">
        <v>782</v>
      </c>
      <c r="B738" s="13">
        <v>5554.0</v>
      </c>
      <c r="C738" s="13">
        <v>0.0</v>
      </c>
      <c r="D738" s="14">
        <f t="shared" si="16"/>
        <v>338625</v>
      </c>
      <c r="E738" s="5">
        <f t="shared" si="17"/>
        <v>5454</v>
      </c>
      <c r="F738" s="13">
        <v>0.0</v>
      </c>
      <c r="G738" s="5">
        <f t="shared" si="2"/>
        <v>313517</v>
      </c>
      <c r="H738" s="14">
        <f t="shared" si="8"/>
        <v>20093</v>
      </c>
      <c r="I738" s="2">
        <f t="shared" si="3"/>
        <v>4154</v>
      </c>
      <c r="J738" s="13">
        <v>3.0</v>
      </c>
      <c r="K738" s="14">
        <f t="shared" si="12"/>
        <v>853</v>
      </c>
      <c r="L738" s="13">
        <v>0.0</v>
      </c>
      <c r="M738" s="14">
        <f>261+21</f>
        <v>282</v>
      </c>
      <c r="N738" s="13">
        <f t="shared" si="11"/>
        <v>5272</v>
      </c>
      <c r="O738" s="13">
        <v>126.0</v>
      </c>
      <c r="P738" s="14">
        <f t="shared" si="10"/>
        <v>5146</v>
      </c>
      <c r="Q738" s="13">
        <v>7.0</v>
      </c>
      <c r="R738" s="13">
        <v>629.0</v>
      </c>
      <c r="S738" s="13">
        <v>20093.0</v>
      </c>
      <c r="T738" s="13">
        <v>300175.0</v>
      </c>
      <c r="U738" s="13">
        <v>16868.0</v>
      </c>
      <c r="V738" s="14">
        <f>46+10-Q738</f>
        <v>49</v>
      </c>
      <c r="Y738" s="13" t="s">
        <v>715</v>
      </c>
      <c r="AC738" s="12">
        <v>0.91</v>
      </c>
      <c r="AD738" s="15">
        <v>0.88</v>
      </c>
      <c r="AJ738" s="12">
        <v>0.57</v>
      </c>
    </row>
    <row r="739">
      <c r="A739" s="2" t="s">
        <v>783</v>
      </c>
      <c r="B739" s="13">
        <v>5207.0</v>
      </c>
      <c r="C739" s="13">
        <v>0.0</v>
      </c>
      <c r="D739" s="14">
        <f t="shared" si="16"/>
        <v>343832</v>
      </c>
      <c r="E739" s="5">
        <f t="shared" si="17"/>
        <v>4798</v>
      </c>
      <c r="F739" s="13">
        <v>0.0</v>
      </c>
      <c r="G739" s="5">
        <f t="shared" si="2"/>
        <v>318315</v>
      </c>
      <c r="H739" s="14">
        <f t="shared" si="8"/>
        <v>20481</v>
      </c>
      <c r="I739" s="2">
        <f t="shared" si="3"/>
        <v>4174</v>
      </c>
      <c r="J739" s="13">
        <v>1.0</v>
      </c>
      <c r="K739" s="14">
        <f t="shared" si="12"/>
        <v>854</v>
      </c>
      <c r="L739" s="13">
        <v>0.0</v>
      </c>
      <c r="M739" s="14">
        <f>240+8</f>
        <v>248</v>
      </c>
      <c r="N739" s="13">
        <f t="shared" si="11"/>
        <v>4959</v>
      </c>
      <c r="O739" s="13">
        <v>103.0</v>
      </c>
      <c r="P739" s="14">
        <f t="shared" si="10"/>
        <v>4856</v>
      </c>
      <c r="Q739" s="13">
        <v>9.0</v>
      </c>
      <c r="R739" s="13">
        <v>647.0</v>
      </c>
      <c r="S739" s="13">
        <v>20481.0</v>
      </c>
      <c r="T739" s="13">
        <v>304893.0</v>
      </c>
      <c r="U739" s="13">
        <v>16948.0</v>
      </c>
      <c r="V739" s="14">
        <f>49+13-Q739</f>
        <v>53</v>
      </c>
      <c r="Y739" s="13" t="s">
        <v>715</v>
      </c>
      <c r="AC739" s="12">
        <v>0.91</v>
      </c>
      <c r="AD739" s="15">
        <v>0.88</v>
      </c>
      <c r="AJ739" s="12">
        <v>0.58</v>
      </c>
    </row>
    <row r="740">
      <c r="A740" s="2" t="s">
        <v>784</v>
      </c>
      <c r="B740" s="13">
        <v>4498.0</v>
      </c>
      <c r="C740" s="13">
        <v>0.0</v>
      </c>
      <c r="D740" s="14">
        <f t="shared" si="16"/>
        <v>348330</v>
      </c>
      <c r="E740" s="5">
        <f t="shared" si="17"/>
        <v>5155</v>
      </c>
      <c r="F740" s="13">
        <v>0.0</v>
      </c>
      <c r="G740" s="5">
        <f t="shared" si="2"/>
        <v>323470</v>
      </c>
      <c r="H740" s="14">
        <f t="shared" si="8"/>
        <v>19771</v>
      </c>
      <c r="I740" s="2">
        <f t="shared" si="3"/>
        <v>4227</v>
      </c>
      <c r="J740" s="13">
        <v>0.0</v>
      </c>
      <c r="K740" s="14">
        <f t="shared" si="12"/>
        <v>854</v>
      </c>
      <c r="L740" s="13">
        <v>0.0</v>
      </c>
      <c r="M740" s="14">
        <f>260+12</f>
        <v>272</v>
      </c>
      <c r="N740" s="13">
        <f t="shared" si="11"/>
        <v>4226</v>
      </c>
      <c r="O740" s="13">
        <v>53.0</v>
      </c>
      <c r="P740" s="14">
        <f t="shared" si="10"/>
        <v>4173</v>
      </c>
      <c r="Q740" s="13">
        <v>8.0</v>
      </c>
      <c r="R740" s="13">
        <v>701.0</v>
      </c>
      <c r="S740" s="13">
        <v>19771.0</v>
      </c>
      <c r="T740" s="13">
        <v>309990.0</v>
      </c>
      <c r="U740" s="13">
        <v>17006.0</v>
      </c>
      <c r="V740" s="14">
        <f>60+12-Q740</f>
        <v>64</v>
      </c>
      <c r="Y740" s="13" t="s">
        <v>715</v>
      </c>
      <c r="AC740" s="12">
        <v>0.91</v>
      </c>
      <c r="AD740" s="15">
        <v>0.88</v>
      </c>
      <c r="AJ740" s="12">
        <v>0.58</v>
      </c>
    </row>
    <row r="741">
      <c r="A741" s="2" t="s">
        <v>785</v>
      </c>
      <c r="B741" s="13">
        <v>4481.0</v>
      </c>
      <c r="C741" s="13">
        <v>0.0</v>
      </c>
      <c r="D741" s="14">
        <f t="shared" si="16"/>
        <v>352811</v>
      </c>
      <c r="E741" s="5">
        <f t="shared" si="17"/>
        <v>5529</v>
      </c>
      <c r="F741" s="13">
        <v>0.0</v>
      </c>
      <c r="G741" s="5">
        <f t="shared" si="2"/>
        <v>328999</v>
      </c>
      <c r="H741" s="14">
        <f t="shared" si="8"/>
        <v>18672</v>
      </c>
      <c r="I741" s="2">
        <f t="shared" si="3"/>
        <v>4277</v>
      </c>
      <c r="J741" s="13">
        <v>1.0</v>
      </c>
      <c r="K741" s="14">
        <f t="shared" si="12"/>
        <v>855</v>
      </c>
      <c r="L741" s="13">
        <v>0.0</v>
      </c>
      <c r="M741" s="14">
        <f>225+15</f>
        <v>240</v>
      </c>
      <c r="N741" s="13">
        <f t="shared" si="11"/>
        <v>4241</v>
      </c>
      <c r="O741" s="13">
        <v>44.0</v>
      </c>
      <c r="P741" s="14">
        <f t="shared" si="10"/>
        <v>4197</v>
      </c>
      <c r="Q741" s="13">
        <v>7.0</v>
      </c>
      <c r="R741" s="13">
        <v>752.0</v>
      </c>
      <c r="S741" s="13">
        <v>18672.0</v>
      </c>
      <c r="T741" s="13">
        <v>315431.0</v>
      </c>
      <c r="U741" s="13">
        <v>17094.0</v>
      </c>
      <c r="V741" s="14">
        <f>64+10-Q741</f>
        <v>67</v>
      </c>
      <c r="Y741" s="13" t="s">
        <v>715</v>
      </c>
      <c r="AC741" s="12">
        <v>0.91</v>
      </c>
      <c r="AD741" s="12">
        <v>0.89</v>
      </c>
      <c r="AJ741" s="12">
        <v>0.58</v>
      </c>
    </row>
    <row r="742">
      <c r="A742" s="3" t="s">
        <v>786</v>
      </c>
      <c r="B742" s="13">
        <v>6264.0</v>
      </c>
      <c r="C742" s="13">
        <v>0.0</v>
      </c>
      <c r="D742" s="14">
        <f t="shared" si="16"/>
        <v>359075</v>
      </c>
      <c r="E742" s="5">
        <f t="shared" si="17"/>
        <v>5218</v>
      </c>
      <c r="F742" s="13">
        <v>0.0</v>
      </c>
      <c r="G742" s="5">
        <f t="shared" si="2"/>
        <v>334217</v>
      </c>
      <c r="H742" s="14">
        <f t="shared" si="8"/>
        <v>19718</v>
      </c>
      <c r="I742" s="2">
        <f t="shared" si="3"/>
        <v>4274</v>
      </c>
      <c r="J742" s="13">
        <v>3.0</v>
      </c>
      <c r="K742" s="14">
        <f t="shared" si="12"/>
        <v>858</v>
      </c>
      <c r="L742" s="13">
        <v>0.0</v>
      </c>
      <c r="M742" s="14">
        <f>125+19</f>
        <v>144</v>
      </c>
      <c r="N742" s="13">
        <f t="shared" si="11"/>
        <v>6120</v>
      </c>
      <c r="Q742" s="13">
        <v>8.0</v>
      </c>
      <c r="R742" s="13">
        <v>748.0</v>
      </c>
      <c r="S742" s="13">
        <v>19718.0</v>
      </c>
      <c r="T742" s="13">
        <v>320563.0</v>
      </c>
      <c r="U742" s="13">
        <v>17180.0</v>
      </c>
      <c r="V742" s="14">
        <f>66+12</f>
        <v>78</v>
      </c>
      <c r="Y742" s="13" t="s">
        <v>715</v>
      </c>
      <c r="AC742" s="12">
        <v>0.91</v>
      </c>
      <c r="AD742" s="12">
        <v>0.89</v>
      </c>
      <c r="AJ742" s="12">
        <v>0.58</v>
      </c>
    </row>
    <row r="743">
      <c r="A743" s="2" t="s">
        <v>787</v>
      </c>
      <c r="B743" s="13">
        <v>3101.0</v>
      </c>
      <c r="C743" s="13">
        <v>0.0</v>
      </c>
      <c r="D743" s="14">
        <f t="shared" si="16"/>
        <v>362176</v>
      </c>
      <c r="E743" s="5">
        <f t="shared" si="17"/>
        <v>4874</v>
      </c>
      <c r="F743" s="13">
        <v>0.0</v>
      </c>
      <c r="G743" s="5">
        <f t="shared" si="2"/>
        <v>339091</v>
      </c>
      <c r="H743" s="14">
        <f t="shared" si="8"/>
        <v>17881</v>
      </c>
      <c r="I743" s="2">
        <f t="shared" si="3"/>
        <v>4337</v>
      </c>
      <c r="J743" s="13">
        <v>1.0</v>
      </c>
      <c r="K743" s="14">
        <f t="shared" si="12"/>
        <v>859</v>
      </c>
      <c r="L743" s="13">
        <v>0.0</v>
      </c>
      <c r="M743" s="14">
        <f>172+10</f>
        <v>182</v>
      </c>
      <c r="N743" s="13">
        <f t="shared" si="11"/>
        <v>2919</v>
      </c>
      <c r="Q743" s="13">
        <v>9.0</v>
      </c>
      <c r="R743" s="13">
        <v>810.0</v>
      </c>
      <c r="S743" s="13">
        <v>17881.0</v>
      </c>
      <c r="T743" s="13">
        <v>325396.0</v>
      </c>
      <c r="U743" s="13">
        <v>17221.0</v>
      </c>
      <c r="V743" s="14">
        <f>74+12-Q743</f>
        <v>77</v>
      </c>
      <c r="Y743" s="13" t="s">
        <v>715</v>
      </c>
      <c r="AC743" s="12">
        <v>0.91</v>
      </c>
      <c r="AD743" s="12">
        <v>0.89</v>
      </c>
      <c r="AJ743" s="12">
        <v>0.59</v>
      </c>
    </row>
    <row r="744">
      <c r="A744" s="2" t="s">
        <v>788</v>
      </c>
      <c r="B744" s="13">
        <v>4297.0</v>
      </c>
      <c r="C744" s="13">
        <v>0.0</v>
      </c>
      <c r="D744" s="14">
        <f t="shared" si="16"/>
        <v>366473</v>
      </c>
      <c r="E744" s="5">
        <f t="shared" si="17"/>
        <v>4614</v>
      </c>
      <c r="F744" s="13">
        <v>0.0</v>
      </c>
      <c r="G744" s="5">
        <f t="shared" si="2"/>
        <v>343705</v>
      </c>
      <c r="H744" s="14">
        <f t="shared" si="8"/>
        <v>17450</v>
      </c>
      <c r="I744" s="2">
        <f t="shared" si="3"/>
        <v>4450</v>
      </c>
      <c r="J744" s="13">
        <v>1.0</v>
      </c>
      <c r="K744" s="14">
        <f t="shared" si="12"/>
        <v>860</v>
      </c>
      <c r="L744" s="13">
        <v>0.0</v>
      </c>
      <c r="M744" s="14">
        <f>198+12</f>
        <v>210</v>
      </c>
      <c r="N744" s="13">
        <f t="shared" si="11"/>
        <v>4087</v>
      </c>
      <c r="Q744" s="13">
        <v>13.0</v>
      </c>
      <c r="R744" s="13">
        <v>919.0</v>
      </c>
      <c r="S744" s="13">
        <v>17450.0</v>
      </c>
      <c r="T744" s="13">
        <v>329924.0</v>
      </c>
      <c r="U744" s="13">
        <v>17307.0</v>
      </c>
      <c r="V744" s="14">
        <f>78+16-Q744</f>
        <v>81</v>
      </c>
      <c r="Y744" s="13" t="s">
        <v>715</v>
      </c>
      <c r="AC744" s="12">
        <v>0.91</v>
      </c>
      <c r="AD744" s="12">
        <v>0.89</v>
      </c>
      <c r="AJ744" s="12">
        <v>0.59</v>
      </c>
    </row>
    <row r="745">
      <c r="A745" s="2" t="s">
        <v>789</v>
      </c>
      <c r="B745" s="13">
        <v>13208.0</v>
      </c>
      <c r="C745" s="13">
        <v>0.0</v>
      </c>
      <c r="D745" s="14">
        <f t="shared" si="16"/>
        <v>379681</v>
      </c>
      <c r="E745" s="5">
        <f t="shared" si="17"/>
        <v>5936</v>
      </c>
      <c r="F745" s="13">
        <v>0.0</v>
      </c>
      <c r="G745" s="5">
        <f t="shared" si="2"/>
        <v>349641</v>
      </c>
      <c r="H745" s="14">
        <f t="shared" si="8"/>
        <v>24652</v>
      </c>
      <c r="I745" s="2">
        <f t="shared" si="3"/>
        <v>4514</v>
      </c>
      <c r="J745" s="13">
        <v>6.0</v>
      </c>
      <c r="K745" s="14">
        <f t="shared" si="12"/>
        <v>866</v>
      </c>
      <c r="L745" s="13">
        <v>0.0</v>
      </c>
      <c r="M745" s="14">
        <f>138+24</f>
        <v>162</v>
      </c>
      <c r="N745" s="13">
        <f t="shared" si="11"/>
        <v>13046</v>
      </c>
      <c r="Q745" s="13">
        <v>12.0</v>
      </c>
      <c r="R745" s="13">
        <v>984.0</v>
      </c>
      <c r="S745" s="13">
        <v>24652.0</v>
      </c>
      <c r="T745" s="13">
        <v>335801.0</v>
      </c>
      <c r="U745" s="13">
        <v>17366.0</v>
      </c>
      <c r="V745" s="14">
        <f>96+15-Q745</f>
        <v>99</v>
      </c>
      <c r="Y745" s="13" t="s">
        <v>715</v>
      </c>
      <c r="AC745" s="12">
        <v>0.91</v>
      </c>
      <c r="AD745" s="12">
        <v>0.89</v>
      </c>
      <c r="AJ745" s="12">
        <v>0.59</v>
      </c>
    </row>
    <row r="746">
      <c r="A746" s="2" t="s">
        <v>790</v>
      </c>
      <c r="B746" s="13">
        <v>10390.0</v>
      </c>
      <c r="C746" s="13">
        <v>0.0</v>
      </c>
      <c r="D746" s="14">
        <f t="shared" si="16"/>
        <v>390071</v>
      </c>
      <c r="E746" s="5">
        <f t="shared" si="17"/>
        <v>2444</v>
      </c>
      <c r="F746" s="13">
        <v>0.0</v>
      </c>
      <c r="G746" s="5">
        <f t="shared" si="2"/>
        <v>352085</v>
      </c>
      <c r="H746" s="14">
        <f t="shared" si="8"/>
        <v>32524</v>
      </c>
      <c r="I746" s="2">
        <f t="shared" si="3"/>
        <v>4586</v>
      </c>
      <c r="J746" s="13">
        <v>2.0</v>
      </c>
      <c r="K746" s="14">
        <f t="shared" si="12"/>
        <v>868</v>
      </c>
      <c r="L746" s="13">
        <v>0.0</v>
      </c>
      <c r="M746" s="14">
        <f>151+31</f>
        <v>182</v>
      </c>
      <c r="N746" s="13">
        <f t="shared" si="11"/>
        <v>10208</v>
      </c>
      <c r="Q746" s="13">
        <v>16.0</v>
      </c>
      <c r="R746" s="13">
        <v>1052.0</v>
      </c>
      <c r="S746" s="13">
        <v>32524.0</v>
      </c>
      <c r="T746" s="13">
        <v>338140.0</v>
      </c>
      <c r="U746" s="13">
        <v>17471.0</v>
      </c>
      <c r="V746" s="14">
        <f>86+23-Q746</f>
        <v>93</v>
      </c>
      <c r="Y746" s="13" t="s">
        <v>715</v>
      </c>
      <c r="AC746" s="12">
        <v>0.91</v>
      </c>
      <c r="AD746" s="12">
        <v>0.89</v>
      </c>
      <c r="AJ746" s="12">
        <v>0.59</v>
      </c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43"/>
    <col customWidth="1" min="2" max="2" width="11.14"/>
    <col customWidth="1" min="3" max="3" width="10.0"/>
    <col customWidth="1" min="4" max="4" width="10.86"/>
    <col customWidth="1" min="5" max="5" width="11.29"/>
    <col customWidth="1" min="6" max="8" width="11.57"/>
    <col customWidth="1" min="9" max="9" width="11.43"/>
    <col customWidth="1" min="10" max="11" width="10.43"/>
    <col customWidth="1" min="12" max="12" width="10.14"/>
    <col customWidth="1" min="13" max="13" width="10.43"/>
    <col customWidth="1" min="14" max="14" width="12.86"/>
    <col customWidth="1" min="15" max="17" width="13.0"/>
    <col customWidth="1" min="18" max="22" width="11.57"/>
    <col customWidth="1" min="23" max="23" width="11.0"/>
  </cols>
  <sheetData>
    <row r="1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13" t="s">
        <v>24</v>
      </c>
    </row>
    <row r="2">
      <c r="A2" s="18">
        <v>43853.0</v>
      </c>
      <c r="B2" s="13">
        <v>1.0</v>
      </c>
      <c r="C2" s="13"/>
      <c r="D2" s="13">
        <v>1.0</v>
      </c>
      <c r="E2" s="13">
        <v>0.0</v>
      </c>
      <c r="F2" s="13">
        <v>0.0</v>
      </c>
      <c r="G2" s="13">
        <v>0.0</v>
      </c>
      <c r="H2" s="13">
        <v>0.0</v>
      </c>
      <c r="I2" s="14">
        <f>D2-E2-L2</f>
        <v>1</v>
      </c>
      <c r="J2" s="13">
        <v>0.0</v>
      </c>
      <c r="K2" s="13">
        <v>0.0</v>
      </c>
      <c r="L2" s="13">
        <v>0.0</v>
      </c>
      <c r="M2" s="14">
        <f t="shared" ref="M2:M13" si="1">B2</f>
        <v>1</v>
      </c>
      <c r="N2" s="14">
        <f t="shared" ref="N2:N520" si="2">B2-M2</f>
        <v>0</v>
      </c>
      <c r="O2" s="13"/>
      <c r="P2" s="13"/>
      <c r="Q2" s="13">
        <v>0.0</v>
      </c>
      <c r="R2" s="13"/>
      <c r="S2" s="13"/>
      <c r="T2" s="13"/>
      <c r="U2" s="13"/>
      <c r="V2" s="13"/>
    </row>
    <row r="3">
      <c r="A3" s="18">
        <v>43854.0</v>
      </c>
      <c r="B3" s="13">
        <v>2.0</v>
      </c>
      <c r="C3" s="13"/>
      <c r="D3" s="13">
        <f t="shared" ref="D3:D110" si="3">SUM($B$2:B3)</f>
        <v>3</v>
      </c>
      <c r="E3" s="13">
        <v>0.0</v>
      </c>
      <c r="F3" s="13">
        <v>0.0</v>
      </c>
      <c r="G3" s="13">
        <f t="shared" ref="G3:G520" si="4">SUM($E$2:E3)</f>
        <v>0</v>
      </c>
      <c r="H3" s="13">
        <v>0.0</v>
      </c>
      <c r="I3" s="14">
        <f t="shared" ref="I3:I9" si="5">D3-SUM($E$2:E3)-L3</f>
        <v>3</v>
      </c>
      <c r="J3" s="13">
        <v>0.0</v>
      </c>
      <c r="K3" s="14">
        <f t="shared" ref="K3:K520" si="6">SUM($J$2:J3)</f>
        <v>0</v>
      </c>
      <c r="L3" s="13">
        <v>0.0</v>
      </c>
      <c r="M3" s="14">
        <f t="shared" si="1"/>
        <v>2</v>
      </c>
      <c r="N3" s="14">
        <f t="shared" si="2"/>
        <v>0</v>
      </c>
      <c r="O3" s="13"/>
      <c r="P3" s="13"/>
      <c r="Q3" s="13">
        <v>0.0</v>
      </c>
      <c r="R3" s="13"/>
      <c r="S3" s="13"/>
      <c r="T3" s="13"/>
      <c r="U3" s="13"/>
      <c r="V3" s="13"/>
    </row>
    <row r="4">
      <c r="A4" s="18">
        <v>43855.0</v>
      </c>
      <c r="B4" s="13">
        <v>1.0</v>
      </c>
      <c r="C4" s="13"/>
      <c r="D4" s="13">
        <f t="shared" si="3"/>
        <v>4</v>
      </c>
      <c r="E4" s="13">
        <v>0.0</v>
      </c>
      <c r="F4" s="13">
        <v>0.0</v>
      </c>
      <c r="G4" s="13">
        <f t="shared" si="4"/>
        <v>0</v>
      </c>
      <c r="H4" s="13">
        <v>0.0</v>
      </c>
      <c r="I4" s="14">
        <f t="shared" si="5"/>
        <v>4</v>
      </c>
      <c r="J4" s="13">
        <v>0.0</v>
      </c>
      <c r="K4" s="14">
        <f t="shared" si="6"/>
        <v>0</v>
      </c>
      <c r="L4" s="13">
        <v>0.0</v>
      </c>
      <c r="M4" s="14">
        <f t="shared" si="1"/>
        <v>1</v>
      </c>
      <c r="N4" s="14">
        <f t="shared" si="2"/>
        <v>0</v>
      </c>
      <c r="O4" s="13"/>
      <c r="P4" s="13"/>
      <c r="Q4" s="13">
        <v>0.0</v>
      </c>
      <c r="R4" s="13"/>
      <c r="S4" s="13"/>
      <c r="T4" s="13"/>
      <c r="U4" s="13"/>
      <c r="V4" s="13"/>
    </row>
    <row r="5">
      <c r="A5" s="18">
        <v>43856.0</v>
      </c>
      <c r="B5" s="13">
        <v>0.0</v>
      </c>
      <c r="C5" s="13"/>
      <c r="D5" s="13">
        <f t="shared" si="3"/>
        <v>4</v>
      </c>
      <c r="E5" s="13">
        <v>0.0</v>
      </c>
      <c r="F5" s="13">
        <v>0.0</v>
      </c>
      <c r="G5" s="13">
        <f t="shared" si="4"/>
        <v>0</v>
      </c>
      <c r="H5" s="13">
        <v>0.0</v>
      </c>
      <c r="I5" s="14">
        <f t="shared" si="5"/>
        <v>4</v>
      </c>
      <c r="J5" s="13">
        <v>0.0</v>
      </c>
      <c r="K5" s="14">
        <f t="shared" si="6"/>
        <v>0</v>
      </c>
      <c r="L5" s="13">
        <v>0.0</v>
      </c>
      <c r="M5" s="14">
        <f t="shared" si="1"/>
        <v>0</v>
      </c>
      <c r="N5" s="14">
        <f t="shared" si="2"/>
        <v>0</v>
      </c>
      <c r="O5" s="13"/>
      <c r="P5" s="13"/>
      <c r="Q5" s="13">
        <v>0.0</v>
      </c>
      <c r="R5" s="13"/>
      <c r="S5" s="13"/>
      <c r="T5" s="13"/>
      <c r="U5" s="13"/>
      <c r="V5" s="13"/>
    </row>
    <row r="6">
      <c r="A6" s="18">
        <v>43857.0</v>
      </c>
      <c r="B6" s="13">
        <v>1.0</v>
      </c>
      <c r="C6" s="13"/>
      <c r="D6" s="13">
        <f t="shared" si="3"/>
        <v>5</v>
      </c>
      <c r="E6" s="13">
        <v>0.0</v>
      </c>
      <c r="F6" s="13">
        <v>0.0</v>
      </c>
      <c r="G6" s="13">
        <f t="shared" si="4"/>
        <v>0</v>
      </c>
      <c r="H6" s="13">
        <v>0.0</v>
      </c>
      <c r="I6" s="14">
        <f t="shared" si="5"/>
        <v>5</v>
      </c>
      <c r="J6" s="13">
        <v>0.0</v>
      </c>
      <c r="K6" s="14">
        <f t="shared" si="6"/>
        <v>0</v>
      </c>
      <c r="L6" s="13">
        <v>0.0</v>
      </c>
      <c r="M6" s="14">
        <f t="shared" si="1"/>
        <v>1</v>
      </c>
      <c r="N6" s="14">
        <f t="shared" si="2"/>
        <v>0</v>
      </c>
      <c r="O6" s="13"/>
      <c r="P6" s="13"/>
      <c r="Q6" s="13">
        <v>0.0</v>
      </c>
      <c r="R6" s="13"/>
      <c r="S6" s="13"/>
      <c r="T6" s="13"/>
      <c r="U6" s="13"/>
      <c r="V6" s="13"/>
    </row>
    <row r="7">
      <c r="A7" s="18">
        <v>43858.0</v>
      </c>
      <c r="B7" s="13">
        <v>2.0</v>
      </c>
      <c r="C7" s="13"/>
      <c r="D7" s="13">
        <f t="shared" si="3"/>
        <v>7</v>
      </c>
      <c r="E7" s="13">
        <v>0.0</v>
      </c>
      <c r="F7" s="13">
        <v>0.0</v>
      </c>
      <c r="G7" s="13">
        <f t="shared" si="4"/>
        <v>0</v>
      </c>
      <c r="H7" s="13">
        <v>0.0</v>
      </c>
      <c r="I7" s="14">
        <f t="shared" si="5"/>
        <v>7</v>
      </c>
      <c r="J7" s="13">
        <v>0.0</v>
      </c>
      <c r="K7" s="14">
        <f t="shared" si="6"/>
        <v>0</v>
      </c>
      <c r="L7" s="13">
        <v>0.0</v>
      </c>
      <c r="M7" s="14">
        <f t="shared" si="1"/>
        <v>2</v>
      </c>
      <c r="N7" s="14">
        <f t="shared" si="2"/>
        <v>0</v>
      </c>
      <c r="O7" s="13"/>
      <c r="P7" s="13"/>
      <c r="Q7" s="13">
        <v>0.0</v>
      </c>
      <c r="R7" s="13"/>
      <c r="S7" s="13"/>
      <c r="T7" s="13"/>
      <c r="U7" s="13"/>
      <c r="V7" s="13"/>
    </row>
    <row r="8">
      <c r="A8" s="18">
        <v>43859.0</v>
      </c>
      <c r="B8" s="13">
        <v>3.0</v>
      </c>
      <c r="C8" s="13"/>
      <c r="D8" s="13">
        <f t="shared" si="3"/>
        <v>10</v>
      </c>
      <c r="E8" s="13">
        <v>0.0</v>
      </c>
      <c r="F8" s="13">
        <v>0.0</v>
      </c>
      <c r="G8" s="13">
        <f t="shared" si="4"/>
        <v>0</v>
      </c>
      <c r="H8" s="13">
        <v>0.0</v>
      </c>
      <c r="I8" s="14">
        <f t="shared" si="5"/>
        <v>10</v>
      </c>
      <c r="J8" s="13">
        <v>0.0</v>
      </c>
      <c r="K8" s="14">
        <f t="shared" si="6"/>
        <v>0</v>
      </c>
      <c r="L8" s="13">
        <v>0.0</v>
      </c>
      <c r="M8" s="14">
        <f t="shared" si="1"/>
        <v>3</v>
      </c>
      <c r="N8" s="14">
        <f t="shared" si="2"/>
        <v>0</v>
      </c>
      <c r="O8" s="13"/>
      <c r="P8" s="13"/>
      <c r="Q8" s="13">
        <v>0.0</v>
      </c>
      <c r="R8" s="13"/>
      <c r="S8" s="13"/>
      <c r="T8" s="13"/>
      <c r="U8" s="13"/>
      <c r="V8" s="13"/>
    </row>
    <row r="9">
      <c r="A9" s="18">
        <v>43860.0</v>
      </c>
      <c r="B9" s="13">
        <v>3.0</v>
      </c>
      <c r="C9" s="13"/>
      <c r="D9" s="13">
        <f t="shared" si="3"/>
        <v>13</v>
      </c>
      <c r="E9" s="13">
        <v>0.0</v>
      </c>
      <c r="F9" s="13">
        <v>0.0</v>
      </c>
      <c r="G9" s="13">
        <f t="shared" si="4"/>
        <v>0</v>
      </c>
      <c r="H9" s="13">
        <v>0.0</v>
      </c>
      <c r="I9" s="14">
        <f t="shared" si="5"/>
        <v>13</v>
      </c>
      <c r="J9" s="13">
        <v>0.0</v>
      </c>
      <c r="K9" s="14">
        <f t="shared" si="6"/>
        <v>0</v>
      </c>
      <c r="L9" s="13">
        <v>0.0</v>
      </c>
      <c r="M9" s="14">
        <f t="shared" si="1"/>
        <v>3</v>
      </c>
      <c r="N9" s="14">
        <f t="shared" si="2"/>
        <v>0</v>
      </c>
      <c r="O9" s="13"/>
      <c r="P9" s="13"/>
      <c r="Q9" s="13">
        <v>0.0</v>
      </c>
      <c r="R9" s="13"/>
      <c r="S9" s="13"/>
      <c r="T9" s="13"/>
      <c r="U9" s="13"/>
      <c r="V9" s="13"/>
    </row>
    <row r="10">
      <c r="A10" s="18">
        <v>43861.0</v>
      </c>
      <c r="B10" s="13">
        <v>3.0</v>
      </c>
      <c r="C10" s="13"/>
      <c r="D10" s="13">
        <f t="shared" si="3"/>
        <v>16</v>
      </c>
      <c r="E10" s="13">
        <v>0.0</v>
      </c>
      <c r="F10" s="13">
        <v>0.0</v>
      </c>
      <c r="G10" s="13">
        <f t="shared" si="4"/>
        <v>0</v>
      </c>
      <c r="H10" s="13">
        <v>0.0</v>
      </c>
      <c r="I10" s="14">
        <f t="shared" ref="I10:I59" si="7">D10-SUM($E$2:E10)</f>
        <v>16</v>
      </c>
      <c r="J10" s="13">
        <v>0.0</v>
      </c>
      <c r="K10" s="14">
        <f t="shared" si="6"/>
        <v>0</v>
      </c>
      <c r="L10" s="13">
        <v>0.0</v>
      </c>
      <c r="M10" s="14">
        <f t="shared" si="1"/>
        <v>3</v>
      </c>
      <c r="N10" s="14">
        <f t="shared" si="2"/>
        <v>0</v>
      </c>
      <c r="O10" s="13"/>
      <c r="P10" s="13"/>
      <c r="Q10" s="13">
        <v>0.0</v>
      </c>
      <c r="R10" s="13"/>
      <c r="S10" s="13"/>
      <c r="T10" s="13"/>
      <c r="U10" s="13"/>
      <c r="V10" s="13"/>
    </row>
    <row r="11">
      <c r="A11" s="18">
        <v>43862.0</v>
      </c>
      <c r="B11" s="13">
        <v>2.0</v>
      </c>
      <c r="C11" s="13"/>
      <c r="D11" s="13">
        <f t="shared" si="3"/>
        <v>18</v>
      </c>
      <c r="E11" s="13">
        <v>0.0</v>
      </c>
      <c r="F11" s="13">
        <v>0.0</v>
      </c>
      <c r="G11" s="13">
        <f t="shared" si="4"/>
        <v>0</v>
      </c>
      <c r="H11" s="13">
        <v>0.0</v>
      </c>
      <c r="I11" s="14">
        <f t="shared" si="7"/>
        <v>18</v>
      </c>
      <c r="J11" s="13">
        <v>0.0</v>
      </c>
      <c r="K11" s="14">
        <f t="shared" si="6"/>
        <v>0</v>
      </c>
      <c r="L11" s="13">
        <v>0.0</v>
      </c>
      <c r="M11" s="14">
        <f t="shared" si="1"/>
        <v>2</v>
      </c>
      <c r="N11" s="14">
        <f t="shared" si="2"/>
        <v>0</v>
      </c>
      <c r="O11" s="13"/>
      <c r="P11" s="13"/>
      <c r="Q11" s="13">
        <v>0.0</v>
      </c>
      <c r="R11" s="13"/>
      <c r="S11" s="13"/>
      <c r="T11" s="13"/>
      <c r="U11" s="13"/>
      <c r="V11" s="13"/>
    </row>
    <row r="12">
      <c r="A12" s="18">
        <v>43863.0</v>
      </c>
      <c r="B12" s="13">
        <v>0.0</v>
      </c>
      <c r="C12" s="13"/>
      <c r="D12" s="13">
        <f t="shared" si="3"/>
        <v>18</v>
      </c>
      <c r="E12" s="13">
        <v>0.0</v>
      </c>
      <c r="F12" s="13">
        <v>0.0</v>
      </c>
      <c r="G12" s="13">
        <f t="shared" si="4"/>
        <v>0</v>
      </c>
      <c r="H12" s="13">
        <v>0.0</v>
      </c>
      <c r="I12" s="14">
        <f t="shared" si="7"/>
        <v>18</v>
      </c>
      <c r="J12" s="13">
        <v>0.0</v>
      </c>
      <c r="K12" s="14">
        <f t="shared" si="6"/>
        <v>0</v>
      </c>
      <c r="L12" s="13">
        <v>0.0</v>
      </c>
      <c r="M12" s="14">
        <f t="shared" si="1"/>
        <v>0</v>
      </c>
      <c r="N12" s="14">
        <f t="shared" si="2"/>
        <v>0</v>
      </c>
      <c r="O12" s="13"/>
      <c r="P12" s="13"/>
      <c r="Q12" s="13">
        <v>0.0</v>
      </c>
      <c r="R12" s="13"/>
      <c r="S12" s="13"/>
      <c r="T12" s="13"/>
      <c r="U12" s="13"/>
      <c r="V12" s="13"/>
    </row>
    <row r="13">
      <c r="A13" s="18">
        <v>43864.0</v>
      </c>
      <c r="B13" s="13">
        <v>0.0</v>
      </c>
      <c r="C13" s="13"/>
      <c r="D13" s="13">
        <f t="shared" si="3"/>
        <v>18</v>
      </c>
      <c r="E13" s="13">
        <v>0.0</v>
      </c>
      <c r="F13" s="13">
        <v>0.0</v>
      </c>
      <c r="G13" s="13">
        <f t="shared" si="4"/>
        <v>0</v>
      </c>
      <c r="H13" s="13">
        <v>0.0</v>
      </c>
      <c r="I13" s="14">
        <f t="shared" si="7"/>
        <v>18</v>
      </c>
      <c r="J13" s="13">
        <v>0.0</v>
      </c>
      <c r="K13" s="14">
        <f t="shared" si="6"/>
        <v>0</v>
      </c>
      <c r="L13" s="13">
        <v>0.0</v>
      </c>
      <c r="M13" s="14">
        <f t="shared" si="1"/>
        <v>0</v>
      </c>
      <c r="N13" s="14">
        <f t="shared" si="2"/>
        <v>0</v>
      </c>
      <c r="O13" s="13"/>
      <c r="P13" s="13"/>
      <c r="Q13" s="13">
        <v>0.0</v>
      </c>
      <c r="R13" s="13"/>
      <c r="S13" s="13"/>
      <c r="T13" s="13"/>
      <c r="U13" s="13"/>
      <c r="V13" s="13"/>
    </row>
    <row r="14">
      <c r="A14" s="18">
        <v>43865.0</v>
      </c>
      <c r="B14" s="13">
        <v>6.0</v>
      </c>
      <c r="C14" s="13"/>
      <c r="D14" s="13">
        <f t="shared" si="3"/>
        <v>24</v>
      </c>
      <c r="E14" s="13">
        <v>1.0</v>
      </c>
      <c r="F14" s="13">
        <v>0.0</v>
      </c>
      <c r="G14" s="13">
        <f t="shared" si="4"/>
        <v>1</v>
      </c>
      <c r="H14" s="13">
        <v>0.0</v>
      </c>
      <c r="I14" s="14">
        <f t="shared" si="7"/>
        <v>23</v>
      </c>
      <c r="J14" s="13">
        <v>0.0</v>
      </c>
      <c r="K14" s="14">
        <f t="shared" si="6"/>
        <v>0</v>
      </c>
      <c r="L14" s="13">
        <v>0.0</v>
      </c>
      <c r="M14" s="13">
        <v>2.0</v>
      </c>
      <c r="N14" s="14">
        <f t="shared" si="2"/>
        <v>4</v>
      </c>
      <c r="O14" s="13"/>
      <c r="P14" s="13"/>
      <c r="Q14" s="13">
        <v>0.0</v>
      </c>
      <c r="R14" s="13"/>
      <c r="S14" s="13"/>
      <c r="T14" s="13"/>
      <c r="U14" s="13"/>
      <c r="V14" s="13"/>
    </row>
    <row r="15">
      <c r="A15" s="18">
        <v>43866.0</v>
      </c>
      <c r="B15" s="13">
        <v>4.0</v>
      </c>
      <c r="C15" s="13"/>
      <c r="D15" s="13">
        <f t="shared" si="3"/>
        <v>28</v>
      </c>
      <c r="E15" s="13">
        <v>0.0</v>
      </c>
      <c r="F15" s="13">
        <v>0.0</v>
      </c>
      <c r="G15" s="13">
        <f t="shared" si="4"/>
        <v>1</v>
      </c>
      <c r="H15" s="13">
        <v>0.0</v>
      </c>
      <c r="I15" s="14">
        <f t="shared" si="7"/>
        <v>27</v>
      </c>
      <c r="J15" s="13">
        <v>0.0</v>
      </c>
      <c r="K15" s="14">
        <f t="shared" si="6"/>
        <v>0</v>
      </c>
      <c r="L15" s="13">
        <v>0.0</v>
      </c>
      <c r="M15" s="13">
        <v>1.0</v>
      </c>
      <c r="N15" s="14">
        <f t="shared" si="2"/>
        <v>3</v>
      </c>
      <c r="O15" s="13"/>
      <c r="P15" s="13"/>
      <c r="Q15" s="13">
        <v>0.0</v>
      </c>
      <c r="R15" s="13"/>
      <c r="S15" s="13"/>
      <c r="T15" s="13"/>
      <c r="U15" s="13"/>
      <c r="V15" s="13"/>
    </row>
    <row r="16">
      <c r="A16" s="18">
        <v>43867.0</v>
      </c>
      <c r="B16" s="13">
        <v>2.0</v>
      </c>
      <c r="C16" s="13"/>
      <c r="D16" s="13">
        <f t="shared" si="3"/>
        <v>30</v>
      </c>
      <c r="E16" s="13">
        <v>0.0</v>
      </c>
      <c r="F16" s="13">
        <v>0.0</v>
      </c>
      <c r="G16" s="13">
        <f t="shared" si="4"/>
        <v>1</v>
      </c>
      <c r="H16" s="13">
        <v>0.0</v>
      </c>
      <c r="I16" s="14">
        <f t="shared" si="7"/>
        <v>29</v>
      </c>
      <c r="J16" s="13">
        <v>0.0</v>
      </c>
      <c r="K16" s="14">
        <f t="shared" si="6"/>
        <v>0</v>
      </c>
      <c r="L16" s="13">
        <v>0.0</v>
      </c>
      <c r="M16" s="13">
        <v>0.0</v>
      </c>
      <c r="N16" s="14">
        <f t="shared" si="2"/>
        <v>2</v>
      </c>
      <c r="O16" s="13"/>
      <c r="P16" s="13"/>
      <c r="Q16" s="13">
        <v>1.0</v>
      </c>
      <c r="R16" s="13"/>
      <c r="S16" s="13"/>
      <c r="T16" s="13"/>
      <c r="U16" s="13"/>
      <c r="V16" s="13"/>
    </row>
    <row r="17">
      <c r="A17" s="18">
        <v>43868.0</v>
      </c>
      <c r="B17" s="13">
        <v>3.0</v>
      </c>
      <c r="C17" s="13"/>
      <c r="D17" s="13">
        <f t="shared" si="3"/>
        <v>33</v>
      </c>
      <c r="E17" s="13">
        <v>1.0</v>
      </c>
      <c r="F17" s="13">
        <v>0.0</v>
      </c>
      <c r="G17" s="13">
        <f t="shared" si="4"/>
        <v>2</v>
      </c>
      <c r="H17" s="13">
        <v>0.0</v>
      </c>
      <c r="I17" s="14">
        <f t="shared" si="7"/>
        <v>31</v>
      </c>
      <c r="J17" s="13">
        <v>0.0</v>
      </c>
      <c r="K17" s="14">
        <f t="shared" si="6"/>
        <v>0</v>
      </c>
      <c r="L17" s="13">
        <v>0.0</v>
      </c>
      <c r="M17" s="13">
        <v>0.0</v>
      </c>
      <c r="N17" s="14">
        <f t="shared" si="2"/>
        <v>3</v>
      </c>
      <c r="O17" s="13"/>
      <c r="P17" s="13"/>
      <c r="Q17" s="13">
        <v>2.0</v>
      </c>
      <c r="R17" s="13"/>
      <c r="S17" s="13"/>
      <c r="T17" s="13"/>
      <c r="U17" s="13"/>
      <c r="V17" s="13"/>
    </row>
    <row r="18">
      <c r="A18" s="18">
        <v>43869.0</v>
      </c>
      <c r="B18" s="13">
        <v>7.0</v>
      </c>
      <c r="C18" s="13"/>
      <c r="D18" s="13">
        <f t="shared" si="3"/>
        <v>40</v>
      </c>
      <c r="E18" s="13">
        <v>0.0</v>
      </c>
      <c r="F18" s="13">
        <v>0.0</v>
      </c>
      <c r="G18" s="13">
        <f t="shared" si="4"/>
        <v>2</v>
      </c>
      <c r="H18" s="13">
        <v>0.0</v>
      </c>
      <c r="I18" s="14">
        <f t="shared" si="7"/>
        <v>38</v>
      </c>
      <c r="J18" s="13">
        <v>0.0</v>
      </c>
      <c r="K18" s="14">
        <f t="shared" si="6"/>
        <v>0</v>
      </c>
      <c r="L18" s="13">
        <v>0.0</v>
      </c>
      <c r="M18" s="13">
        <v>0.0</v>
      </c>
      <c r="N18" s="14">
        <f t="shared" si="2"/>
        <v>7</v>
      </c>
      <c r="O18" s="13"/>
      <c r="P18" s="13"/>
      <c r="Q18" s="13">
        <v>4.0</v>
      </c>
      <c r="R18" s="13"/>
      <c r="S18" s="13"/>
      <c r="T18" s="13"/>
      <c r="U18" s="13"/>
      <c r="V18" s="13"/>
    </row>
    <row r="19">
      <c r="A19" s="18">
        <v>43870.0</v>
      </c>
      <c r="B19" s="13">
        <v>3.0</v>
      </c>
      <c r="C19" s="13"/>
      <c r="D19" s="13">
        <f t="shared" si="3"/>
        <v>43</v>
      </c>
      <c r="E19" s="13">
        <v>4.0</v>
      </c>
      <c r="F19" s="13">
        <v>0.0</v>
      </c>
      <c r="G19" s="13">
        <f t="shared" si="4"/>
        <v>6</v>
      </c>
      <c r="H19" s="13">
        <v>0.0</v>
      </c>
      <c r="I19" s="14">
        <f t="shared" si="7"/>
        <v>37</v>
      </c>
      <c r="J19" s="13">
        <v>0.0</v>
      </c>
      <c r="K19" s="14">
        <f t="shared" si="6"/>
        <v>0</v>
      </c>
      <c r="L19" s="13">
        <v>0.0</v>
      </c>
      <c r="M19" s="13">
        <v>0.0</v>
      </c>
      <c r="N19" s="14">
        <f t="shared" si="2"/>
        <v>3</v>
      </c>
      <c r="O19" s="13"/>
      <c r="P19" s="13"/>
      <c r="Q19" s="13">
        <v>6.0</v>
      </c>
      <c r="R19" s="13"/>
      <c r="S19" s="13"/>
      <c r="T19" s="13"/>
      <c r="U19" s="13"/>
      <c r="V19" s="13"/>
    </row>
    <row r="20">
      <c r="A20" s="18">
        <v>43871.0</v>
      </c>
      <c r="B20" s="13">
        <v>2.0</v>
      </c>
      <c r="C20" s="13"/>
      <c r="D20" s="13">
        <f t="shared" si="3"/>
        <v>45</v>
      </c>
      <c r="E20" s="13">
        <v>1.0</v>
      </c>
      <c r="F20" s="13">
        <v>0.0</v>
      </c>
      <c r="G20" s="13">
        <f t="shared" si="4"/>
        <v>7</v>
      </c>
      <c r="H20" s="13">
        <v>0.0</v>
      </c>
      <c r="I20" s="14">
        <f t="shared" si="7"/>
        <v>38</v>
      </c>
      <c r="J20" s="13">
        <v>0.0</v>
      </c>
      <c r="K20" s="14">
        <f t="shared" si="6"/>
        <v>0</v>
      </c>
      <c r="L20" s="13">
        <v>0.0</v>
      </c>
      <c r="M20" s="13">
        <v>1.0</v>
      </c>
      <c r="N20" s="14">
        <f t="shared" si="2"/>
        <v>1</v>
      </c>
      <c r="O20" s="13"/>
      <c r="P20" s="13"/>
      <c r="Q20" s="13">
        <v>7.0</v>
      </c>
      <c r="R20" s="13"/>
      <c r="S20" s="13"/>
      <c r="T20" s="13"/>
      <c r="U20" s="13"/>
      <c r="V20" s="13"/>
    </row>
    <row r="21">
      <c r="A21" s="18">
        <v>43872.0</v>
      </c>
      <c r="B21" s="13">
        <v>2.0</v>
      </c>
      <c r="C21" s="13"/>
      <c r="D21" s="13">
        <f t="shared" si="3"/>
        <v>47</v>
      </c>
      <c r="E21" s="13">
        <v>2.0</v>
      </c>
      <c r="F21" s="13">
        <v>0.0</v>
      </c>
      <c r="G21" s="13">
        <f t="shared" si="4"/>
        <v>9</v>
      </c>
      <c r="H21" s="13">
        <v>0.0</v>
      </c>
      <c r="I21" s="14">
        <f t="shared" si="7"/>
        <v>38</v>
      </c>
      <c r="J21" s="13">
        <v>0.0</v>
      </c>
      <c r="K21" s="14">
        <f t="shared" si="6"/>
        <v>0</v>
      </c>
      <c r="L21" s="13">
        <v>0.0</v>
      </c>
      <c r="M21" s="13">
        <v>0.0</v>
      </c>
      <c r="N21" s="14">
        <f t="shared" si="2"/>
        <v>2</v>
      </c>
      <c r="O21" s="13"/>
      <c r="P21" s="13"/>
      <c r="Q21" s="13">
        <v>7.0</v>
      </c>
      <c r="R21" s="13"/>
      <c r="S21" s="13"/>
      <c r="T21" s="13"/>
      <c r="U21" s="13"/>
      <c r="V21" s="13"/>
    </row>
    <row r="22">
      <c r="A22" s="18">
        <v>43873.0</v>
      </c>
      <c r="B22" s="13">
        <v>3.0</v>
      </c>
      <c r="C22" s="13"/>
      <c r="D22" s="13">
        <f t="shared" si="3"/>
        <v>50</v>
      </c>
      <c r="E22" s="13">
        <v>6.0</v>
      </c>
      <c r="F22" s="13">
        <v>0.0</v>
      </c>
      <c r="G22" s="13">
        <f t="shared" si="4"/>
        <v>15</v>
      </c>
      <c r="H22" s="13">
        <v>0.0</v>
      </c>
      <c r="I22" s="14">
        <f t="shared" si="7"/>
        <v>35</v>
      </c>
      <c r="J22" s="13">
        <v>0.0</v>
      </c>
      <c r="K22" s="14">
        <f t="shared" si="6"/>
        <v>0</v>
      </c>
      <c r="L22" s="13">
        <v>0.0</v>
      </c>
      <c r="M22" s="13">
        <v>0.0</v>
      </c>
      <c r="N22" s="14">
        <f t="shared" si="2"/>
        <v>3</v>
      </c>
      <c r="O22" s="13"/>
      <c r="P22" s="13"/>
      <c r="Q22" s="13">
        <v>8.0</v>
      </c>
      <c r="R22" s="13"/>
      <c r="S22" s="13"/>
      <c r="T22" s="13"/>
      <c r="U22" s="13"/>
      <c r="V22" s="13"/>
    </row>
    <row r="23">
      <c r="A23" s="18">
        <v>43874.0</v>
      </c>
      <c r="B23" s="13">
        <v>8.0</v>
      </c>
      <c r="C23" s="13"/>
      <c r="D23" s="13">
        <f t="shared" si="3"/>
        <v>58</v>
      </c>
      <c r="E23" s="13">
        <v>0.0</v>
      </c>
      <c r="F23" s="13">
        <v>0.0</v>
      </c>
      <c r="G23" s="13">
        <f t="shared" si="4"/>
        <v>15</v>
      </c>
      <c r="H23" s="13">
        <v>0.0</v>
      </c>
      <c r="I23" s="14">
        <f t="shared" si="7"/>
        <v>43</v>
      </c>
      <c r="J23" s="13">
        <v>0.0</v>
      </c>
      <c r="K23" s="14">
        <f t="shared" si="6"/>
        <v>0</v>
      </c>
      <c r="L23" s="13">
        <v>0.0</v>
      </c>
      <c r="M23" s="13">
        <v>0.0</v>
      </c>
      <c r="N23" s="14">
        <f t="shared" si="2"/>
        <v>8</v>
      </c>
      <c r="O23" s="13"/>
      <c r="P23" s="13"/>
      <c r="Q23" s="13">
        <v>7.0</v>
      </c>
      <c r="R23" s="13"/>
      <c r="S23" s="13"/>
      <c r="T23" s="13"/>
      <c r="U23" s="13"/>
      <c r="V23" s="13"/>
    </row>
    <row r="24">
      <c r="A24" s="18">
        <v>43875.0</v>
      </c>
      <c r="B24" s="13">
        <v>9.0</v>
      </c>
      <c r="C24" s="13"/>
      <c r="D24" s="13">
        <f t="shared" si="3"/>
        <v>67</v>
      </c>
      <c r="E24" s="13">
        <v>2.0</v>
      </c>
      <c r="F24" s="13">
        <v>0.0</v>
      </c>
      <c r="G24" s="13">
        <f t="shared" si="4"/>
        <v>17</v>
      </c>
      <c r="H24" s="13">
        <v>0.0</v>
      </c>
      <c r="I24" s="14">
        <f t="shared" si="7"/>
        <v>50</v>
      </c>
      <c r="J24" s="13">
        <v>0.0</v>
      </c>
      <c r="K24" s="14">
        <f t="shared" si="6"/>
        <v>0</v>
      </c>
      <c r="L24" s="13">
        <v>0.0</v>
      </c>
      <c r="M24" s="13">
        <v>0.0</v>
      </c>
      <c r="N24" s="14">
        <f t="shared" si="2"/>
        <v>9</v>
      </c>
      <c r="O24" s="13"/>
      <c r="P24" s="13"/>
      <c r="Q24" s="13">
        <v>6.0</v>
      </c>
      <c r="R24" s="13"/>
      <c r="S24" s="13"/>
      <c r="T24" s="13"/>
      <c r="U24" s="13"/>
      <c r="V24" s="13"/>
    </row>
    <row r="25">
      <c r="A25" s="18">
        <v>43876.0</v>
      </c>
      <c r="B25" s="13">
        <v>5.0</v>
      </c>
      <c r="C25" s="13"/>
      <c r="D25" s="13">
        <f t="shared" si="3"/>
        <v>72</v>
      </c>
      <c r="E25" s="13">
        <v>1.0</v>
      </c>
      <c r="F25" s="13">
        <v>0.0</v>
      </c>
      <c r="G25" s="13">
        <f t="shared" si="4"/>
        <v>18</v>
      </c>
      <c r="H25" s="13">
        <v>0.0</v>
      </c>
      <c r="I25" s="14">
        <f t="shared" si="7"/>
        <v>54</v>
      </c>
      <c r="J25" s="13">
        <v>0.0</v>
      </c>
      <c r="K25" s="14">
        <f t="shared" si="6"/>
        <v>0</v>
      </c>
      <c r="L25" s="13">
        <v>0.0</v>
      </c>
      <c r="M25" s="13">
        <v>0.0</v>
      </c>
      <c r="N25" s="14">
        <f t="shared" si="2"/>
        <v>5</v>
      </c>
      <c r="O25" s="13"/>
      <c r="P25" s="13"/>
      <c r="Q25" s="13">
        <v>6.0</v>
      </c>
      <c r="R25" s="13"/>
      <c r="S25" s="13"/>
      <c r="T25" s="13"/>
      <c r="U25" s="13"/>
      <c r="V25" s="13"/>
    </row>
    <row r="26">
      <c r="A26" s="18">
        <v>43877.0</v>
      </c>
      <c r="B26" s="13">
        <v>3.0</v>
      </c>
      <c r="C26" s="13"/>
      <c r="D26" s="13">
        <f t="shared" si="3"/>
        <v>75</v>
      </c>
      <c r="E26" s="13">
        <v>1.0</v>
      </c>
      <c r="F26" s="13">
        <v>0.0</v>
      </c>
      <c r="G26" s="13">
        <f t="shared" si="4"/>
        <v>19</v>
      </c>
      <c r="H26" s="13">
        <v>0.0</v>
      </c>
      <c r="I26" s="14">
        <f t="shared" si="7"/>
        <v>56</v>
      </c>
      <c r="J26" s="13">
        <v>0.0</v>
      </c>
      <c r="K26" s="14">
        <f t="shared" si="6"/>
        <v>0</v>
      </c>
      <c r="L26" s="13">
        <v>0.0</v>
      </c>
      <c r="M26" s="13">
        <v>0.0</v>
      </c>
      <c r="N26" s="14">
        <f t="shared" si="2"/>
        <v>3</v>
      </c>
      <c r="O26" s="13"/>
      <c r="P26" s="13"/>
      <c r="Q26" s="13">
        <v>5.0</v>
      </c>
      <c r="R26" s="13"/>
      <c r="S26" s="13"/>
      <c r="T26" s="13"/>
      <c r="U26" s="13"/>
      <c r="V26" s="13"/>
    </row>
    <row r="27">
      <c r="A27" s="18">
        <v>43878.0</v>
      </c>
      <c r="B27" s="13">
        <v>2.0</v>
      </c>
      <c r="C27" s="13"/>
      <c r="D27" s="13">
        <f t="shared" si="3"/>
        <v>77</v>
      </c>
      <c r="E27" s="13">
        <v>5.0</v>
      </c>
      <c r="F27" s="13">
        <v>0.0</v>
      </c>
      <c r="G27" s="13">
        <f t="shared" si="4"/>
        <v>24</v>
      </c>
      <c r="H27" s="13">
        <v>0.0</v>
      </c>
      <c r="I27" s="14">
        <f t="shared" si="7"/>
        <v>53</v>
      </c>
      <c r="J27" s="13">
        <v>0.0</v>
      </c>
      <c r="K27" s="14">
        <f t="shared" si="6"/>
        <v>0</v>
      </c>
      <c r="L27" s="13">
        <v>0.0</v>
      </c>
      <c r="M27" s="13">
        <v>1.0</v>
      </c>
      <c r="N27" s="14">
        <f t="shared" si="2"/>
        <v>1</v>
      </c>
      <c r="O27" s="13"/>
      <c r="P27" s="13"/>
      <c r="Q27" s="13">
        <v>4.0</v>
      </c>
      <c r="R27" s="13"/>
      <c r="S27" s="13"/>
      <c r="T27" s="13"/>
      <c r="U27" s="13"/>
      <c r="V27" s="13"/>
    </row>
    <row r="28">
      <c r="A28" s="18">
        <v>43879.0</v>
      </c>
      <c r="B28" s="13">
        <v>4.0</v>
      </c>
      <c r="C28" s="13"/>
      <c r="D28" s="13">
        <f t="shared" si="3"/>
        <v>81</v>
      </c>
      <c r="E28" s="13">
        <v>5.0</v>
      </c>
      <c r="F28" s="13">
        <v>0.0</v>
      </c>
      <c r="G28" s="13">
        <f t="shared" si="4"/>
        <v>29</v>
      </c>
      <c r="H28" s="13">
        <v>0.0</v>
      </c>
      <c r="I28" s="14">
        <f t="shared" si="7"/>
        <v>52</v>
      </c>
      <c r="J28" s="13">
        <v>0.0</v>
      </c>
      <c r="K28" s="14">
        <f t="shared" si="6"/>
        <v>0</v>
      </c>
      <c r="L28" s="13">
        <v>0.0</v>
      </c>
      <c r="M28" s="13">
        <v>0.0</v>
      </c>
      <c r="N28" s="14">
        <f t="shared" si="2"/>
        <v>4</v>
      </c>
      <c r="O28" s="13"/>
      <c r="P28" s="13"/>
      <c r="Q28" s="13">
        <v>4.0</v>
      </c>
      <c r="R28" s="13"/>
      <c r="S28" s="13"/>
      <c r="T28" s="13"/>
      <c r="U28" s="13"/>
      <c r="V28" s="13"/>
    </row>
    <row r="29">
      <c r="A29" s="18">
        <v>43880.0</v>
      </c>
      <c r="B29" s="13">
        <v>3.0</v>
      </c>
      <c r="C29" s="13"/>
      <c r="D29" s="13">
        <f t="shared" si="3"/>
        <v>84</v>
      </c>
      <c r="E29" s="13">
        <v>5.0</v>
      </c>
      <c r="F29" s="13">
        <v>0.0</v>
      </c>
      <c r="G29" s="13">
        <f t="shared" si="4"/>
        <v>34</v>
      </c>
      <c r="H29" s="13">
        <v>0.0</v>
      </c>
      <c r="I29" s="14">
        <f t="shared" si="7"/>
        <v>50</v>
      </c>
      <c r="J29" s="13">
        <v>0.0</v>
      </c>
      <c r="K29" s="14">
        <f t="shared" si="6"/>
        <v>0</v>
      </c>
      <c r="L29" s="13">
        <v>0.0</v>
      </c>
      <c r="M29" s="13">
        <v>0.0</v>
      </c>
      <c r="N29" s="14">
        <f t="shared" si="2"/>
        <v>3</v>
      </c>
      <c r="O29" s="13"/>
      <c r="P29" s="13"/>
      <c r="Q29" s="13">
        <v>4.0</v>
      </c>
      <c r="R29" s="13"/>
      <c r="S29" s="13"/>
      <c r="T29" s="13"/>
      <c r="U29" s="13"/>
      <c r="V29" s="13"/>
    </row>
    <row r="30">
      <c r="A30" s="18">
        <v>43881.0</v>
      </c>
      <c r="B30" s="13">
        <v>1.0</v>
      </c>
      <c r="C30" s="13"/>
      <c r="D30" s="13">
        <f t="shared" si="3"/>
        <v>85</v>
      </c>
      <c r="E30" s="13">
        <v>3.0</v>
      </c>
      <c r="F30" s="13">
        <v>0.0</v>
      </c>
      <c r="G30" s="13">
        <f t="shared" si="4"/>
        <v>37</v>
      </c>
      <c r="H30" s="13">
        <v>0.0</v>
      </c>
      <c r="I30" s="14">
        <f t="shared" si="7"/>
        <v>48</v>
      </c>
      <c r="J30" s="13">
        <v>0.0</v>
      </c>
      <c r="K30" s="14">
        <f t="shared" si="6"/>
        <v>0</v>
      </c>
      <c r="L30" s="13">
        <v>0.0</v>
      </c>
      <c r="M30" s="13">
        <v>0.0</v>
      </c>
      <c r="N30" s="14">
        <f t="shared" si="2"/>
        <v>1</v>
      </c>
      <c r="O30" s="13"/>
      <c r="P30" s="13"/>
      <c r="Q30" s="13">
        <v>4.0</v>
      </c>
      <c r="R30" s="13"/>
      <c r="S30" s="13"/>
      <c r="T30" s="13"/>
      <c r="U30" s="13"/>
      <c r="V30" s="13"/>
    </row>
    <row r="31">
      <c r="A31" s="18">
        <v>43882.0</v>
      </c>
      <c r="B31" s="13">
        <v>1.0</v>
      </c>
      <c r="C31" s="13"/>
      <c r="D31" s="13">
        <f t="shared" si="3"/>
        <v>86</v>
      </c>
      <c r="E31" s="13">
        <v>10.0</v>
      </c>
      <c r="F31" s="13">
        <v>0.0</v>
      </c>
      <c r="G31" s="13">
        <f t="shared" si="4"/>
        <v>47</v>
      </c>
      <c r="H31" s="13">
        <v>0.0</v>
      </c>
      <c r="I31" s="14">
        <f t="shared" si="7"/>
        <v>39</v>
      </c>
      <c r="J31" s="13">
        <v>0.0</v>
      </c>
      <c r="K31" s="14">
        <f t="shared" si="6"/>
        <v>0</v>
      </c>
      <c r="L31" s="13">
        <v>0.0</v>
      </c>
      <c r="M31" s="13">
        <v>0.0</v>
      </c>
      <c r="N31" s="14">
        <f t="shared" si="2"/>
        <v>1</v>
      </c>
      <c r="O31" s="13"/>
      <c r="P31" s="13"/>
      <c r="Q31" s="13">
        <v>5.0</v>
      </c>
      <c r="R31" s="13"/>
      <c r="S31" s="13"/>
      <c r="T31" s="13"/>
      <c r="U31" s="13"/>
      <c r="V31" s="13"/>
    </row>
    <row r="32">
      <c r="A32" s="18">
        <v>43883.0</v>
      </c>
      <c r="B32" s="13">
        <v>3.0</v>
      </c>
      <c r="C32" s="13"/>
      <c r="D32" s="13">
        <f t="shared" si="3"/>
        <v>89</v>
      </c>
      <c r="E32" s="13">
        <v>2.0</v>
      </c>
      <c r="F32" s="13">
        <v>0.0</v>
      </c>
      <c r="G32" s="13">
        <f t="shared" si="4"/>
        <v>49</v>
      </c>
      <c r="H32" s="13">
        <v>0.0</v>
      </c>
      <c r="I32" s="14">
        <f t="shared" si="7"/>
        <v>40</v>
      </c>
      <c r="J32" s="13">
        <v>0.0</v>
      </c>
      <c r="K32" s="14">
        <f t="shared" si="6"/>
        <v>0</v>
      </c>
      <c r="L32" s="13">
        <v>0.0</v>
      </c>
      <c r="M32" s="13">
        <v>1.0</v>
      </c>
      <c r="N32" s="14">
        <f t="shared" si="2"/>
        <v>2</v>
      </c>
      <c r="O32" s="13"/>
      <c r="P32" s="13"/>
      <c r="Q32" s="13">
        <v>5.0</v>
      </c>
      <c r="R32" s="13"/>
      <c r="S32" s="13"/>
      <c r="T32" s="13"/>
      <c r="U32" s="13"/>
      <c r="V32" s="13"/>
    </row>
    <row r="33">
      <c r="A33" s="18">
        <v>43884.0</v>
      </c>
      <c r="B33" s="13">
        <v>0.0</v>
      </c>
      <c r="C33" s="13"/>
      <c r="D33" s="13">
        <f t="shared" si="3"/>
        <v>89</v>
      </c>
      <c r="E33" s="13">
        <v>2.0</v>
      </c>
      <c r="F33" s="13">
        <v>0.0</v>
      </c>
      <c r="G33" s="13">
        <f t="shared" si="4"/>
        <v>51</v>
      </c>
      <c r="H33" s="13">
        <v>0.0</v>
      </c>
      <c r="I33" s="14">
        <f t="shared" si="7"/>
        <v>38</v>
      </c>
      <c r="J33" s="13">
        <v>0.0</v>
      </c>
      <c r="K33" s="14">
        <f t="shared" si="6"/>
        <v>0</v>
      </c>
      <c r="L33" s="13">
        <v>0.0</v>
      </c>
      <c r="M33" s="13">
        <v>0.0</v>
      </c>
      <c r="N33" s="14">
        <f t="shared" si="2"/>
        <v>0</v>
      </c>
      <c r="O33" s="13"/>
      <c r="P33" s="13"/>
      <c r="Q33" s="13">
        <v>5.0</v>
      </c>
      <c r="R33" s="13"/>
      <c r="S33" s="13"/>
      <c r="T33" s="13"/>
      <c r="U33" s="13"/>
      <c r="V33" s="13"/>
    </row>
    <row r="34">
      <c r="A34" s="18">
        <v>43885.0</v>
      </c>
      <c r="B34" s="13">
        <v>1.0</v>
      </c>
      <c r="C34" s="13"/>
      <c r="D34" s="13">
        <f t="shared" si="3"/>
        <v>90</v>
      </c>
      <c r="E34" s="13">
        <v>2.0</v>
      </c>
      <c r="F34" s="13">
        <v>0.0</v>
      </c>
      <c r="G34" s="13">
        <f t="shared" si="4"/>
        <v>53</v>
      </c>
      <c r="H34" s="13">
        <v>0.0</v>
      </c>
      <c r="I34" s="14">
        <f t="shared" si="7"/>
        <v>37</v>
      </c>
      <c r="J34" s="13">
        <v>0.0</v>
      </c>
      <c r="K34" s="14">
        <f t="shared" si="6"/>
        <v>0</v>
      </c>
      <c r="L34" s="13">
        <v>0.0</v>
      </c>
      <c r="M34" s="13">
        <v>0.0</v>
      </c>
      <c r="N34" s="14">
        <f t="shared" si="2"/>
        <v>1</v>
      </c>
      <c r="O34" s="13"/>
      <c r="P34" s="13"/>
      <c r="Q34" s="13">
        <v>7.0</v>
      </c>
      <c r="R34" s="13"/>
      <c r="S34" s="13"/>
      <c r="T34" s="13"/>
      <c r="U34" s="13"/>
      <c r="V34" s="13"/>
    </row>
    <row r="35">
      <c r="A35" s="18">
        <v>43886.0</v>
      </c>
      <c r="B35" s="13">
        <v>1.0</v>
      </c>
      <c r="C35" s="13"/>
      <c r="D35" s="13">
        <f t="shared" si="3"/>
        <v>91</v>
      </c>
      <c r="E35" s="13">
        <v>5.0</v>
      </c>
      <c r="F35" s="13">
        <v>0.0</v>
      </c>
      <c r="G35" s="13">
        <f t="shared" si="4"/>
        <v>58</v>
      </c>
      <c r="H35" s="13">
        <v>0.0</v>
      </c>
      <c r="I35" s="14">
        <f t="shared" si="7"/>
        <v>33</v>
      </c>
      <c r="J35" s="13">
        <v>0.0</v>
      </c>
      <c r="K35" s="14">
        <f t="shared" si="6"/>
        <v>0</v>
      </c>
      <c r="L35" s="13">
        <v>0.0</v>
      </c>
      <c r="M35" s="13">
        <v>0.0</v>
      </c>
      <c r="N35" s="14">
        <f t="shared" si="2"/>
        <v>1</v>
      </c>
      <c r="O35" s="13"/>
      <c r="P35" s="13"/>
      <c r="Q35" s="13">
        <v>7.0</v>
      </c>
      <c r="R35" s="13"/>
      <c r="S35" s="13"/>
      <c r="T35" s="13"/>
      <c r="U35" s="13"/>
      <c r="V35" s="13"/>
    </row>
    <row r="36">
      <c r="A36" s="18">
        <v>43887.0</v>
      </c>
      <c r="B36" s="13">
        <v>2.0</v>
      </c>
      <c r="C36" s="13"/>
      <c r="D36" s="13">
        <f t="shared" si="3"/>
        <v>93</v>
      </c>
      <c r="E36" s="13">
        <v>4.0</v>
      </c>
      <c r="F36" s="13">
        <v>0.0</v>
      </c>
      <c r="G36" s="13">
        <f t="shared" si="4"/>
        <v>62</v>
      </c>
      <c r="H36" s="13">
        <v>0.0</v>
      </c>
      <c r="I36" s="14">
        <f t="shared" si="7"/>
        <v>31</v>
      </c>
      <c r="J36" s="13">
        <v>0.0</v>
      </c>
      <c r="K36" s="14">
        <f t="shared" si="6"/>
        <v>0</v>
      </c>
      <c r="L36" s="13">
        <v>0.0</v>
      </c>
      <c r="M36" s="13">
        <v>0.0</v>
      </c>
      <c r="N36" s="14">
        <f t="shared" si="2"/>
        <v>2</v>
      </c>
      <c r="O36" s="13"/>
      <c r="P36" s="13"/>
      <c r="Q36" s="13">
        <v>7.0</v>
      </c>
      <c r="R36" s="13"/>
      <c r="S36" s="13"/>
      <c r="T36" s="13"/>
      <c r="U36" s="13"/>
      <c r="V36" s="13"/>
    </row>
    <row r="37">
      <c r="A37" s="18">
        <v>43888.0</v>
      </c>
      <c r="B37" s="13">
        <v>3.0</v>
      </c>
      <c r="C37" s="13"/>
      <c r="D37" s="13">
        <f t="shared" si="3"/>
        <v>96</v>
      </c>
      <c r="E37" s="13">
        <v>4.0</v>
      </c>
      <c r="F37" s="13">
        <v>0.0</v>
      </c>
      <c r="G37" s="13">
        <f t="shared" si="4"/>
        <v>66</v>
      </c>
      <c r="H37" s="13">
        <v>0.0</v>
      </c>
      <c r="I37" s="14">
        <f t="shared" si="7"/>
        <v>30</v>
      </c>
      <c r="J37" s="13">
        <v>0.0</v>
      </c>
      <c r="K37" s="14">
        <f t="shared" si="6"/>
        <v>0</v>
      </c>
      <c r="L37" s="13">
        <v>0.0</v>
      </c>
      <c r="M37" s="13">
        <v>0.0</v>
      </c>
      <c r="N37" s="14">
        <f t="shared" si="2"/>
        <v>3</v>
      </c>
      <c r="O37" s="13"/>
      <c r="P37" s="13"/>
      <c r="Q37" s="13">
        <v>8.0</v>
      </c>
      <c r="R37" s="13"/>
      <c r="S37" s="13"/>
      <c r="T37" s="13"/>
      <c r="U37" s="13"/>
      <c r="V37" s="13"/>
    </row>
    <row r="38">
      <c r="A38" s="18">
        <v>43889.0</v>
      </c>
      <c r="B38" s="13">
        <v>2.0</v>
      </c>
      <c r="C38" s="13"/>
      <c r="D38" s="13">
        <f t="shared" si="3"/>
        <v>98</v>
      </c>
      <c r="E38" s="13">
        <v>3.0</v>
      </c>
      <c r="F38" s="13">
        <v>0.0</v>
      </c>
      <c r="G38" s="13">
        <f t="shared" si="4"/>
        <v>69</v>
      </c>
      <c r="H38" s="13">
        <v>0.0</v>
      </c>
      <c r="I38" s="14">
        <f t="shared" si="7"/>
        <v>29</v>
      </c>
      <c r="J38" s="13">
        <v>0.0</v>
      </c>
      <c r="K38" s="14">
        <f t="shared" si="6"/>
        <v>0</v>
      </c>
      <c r="L38" s="13">
        <v>0.0</v>
      </c>
      <c r="M38" s="13">
        <v>0.0</v>
      </c>
      <c r="N38" s="14">
        <f t="shared" si="2"/>
        <v>2</v>
      </c>
      <c r="O38" s="13"/>
      <c r="P38" s="13"/>
      <c r="Q38" s="13">
        <v>7.0</v>
      </c>
      <c r="R38" s="13"/>
      <c r="S38" s="13"/>
      <c r="T38" s="13"/>
      <c r="U38" s="13"/>
      <c r="V38" s="13"/>
    </row>
    <row r="39">
      <c r="A39" s="18">
        <v>43890.0</v>
      </c>
      <c r="B39" s="13">
        <v>4.0</v>
      </c>
      <c r="C39" s="13"/>
      <c r="D39" s="13">
        <f t="shared" si="3"/>
        <v>102</v>
      </c>
      <c r="E39" s="13">
        <v>3.0</v>
      </c>
      <c r="F39" s="13">
        <v>0.0</v>
      </c>
      <c r="G39" s="13">
        <f t="shared" si="4"/>
        <v>72</v>
      </c>
      <c r="H39" s="13">
        <v>0.0</v>
      </c>
      <c r="I39" s="14">
        <f t="shared" si="7"/>
        <v>30</v>
      </c>
      <c r="J39" s="13">
        <v>0.0</v>
      </c>
      <c r="K39" s="14">
        <f t="shared" si="6"/>
        <v>0</v>
      </c>
      <c r="L39" s="13">
        <v>0.0</v>
      </c>
      <c r="M39" s="13">
        <v>0.0</v>
      </c>
      <c r="N39" s="14">
        <f t="shared" si="2"/>
        <v>4</v>
      </c>
      <c r="O39" s="13"/>
      <c r="P39" s="13"/>
      <c r="Q39" s="13">
        <v>7.0</v>
      </c>
      <c r="R39" s="13"/>
      <c r="S39" s="13"/>
      <c r="T39" s="13"/>
      <c r="U39" s="13"/>
      <c r="V39" s="13"/>
    </row>
    <row r="40">
      <c r="A40" s="18">
        <v>43891.0</v>
      </c>
      <c r="B40" s="13">
        <v>4.0</v>
      </c>
      <c r="C40" s="13"/>
      <c r="D40" s="13">
        <f t="shared" si="3"/>
        <v>106</v>
      </c>
      <c r="E40" s="13">
        <v>2.0</v>
      </c>
      <c r="F40" s="13">
        <v>0.0</v>
      </c>
      <c r="G40" s="13">
        <f t="shared" si="4"/>
        <v>74</v>
      </c>
      <c r="H40" s="13">
        <v>0.0</v>
      </c>
      <c r="I40" s="14">
        <f t="shared" si="7"/>
        <v>32</v>
      </c>
      <c r="J40" s="13">
        <v>0.0</v>
      </c>
      <c r="K40" s="14">
        <f t="shared" si="6"/>
        <v>0</v>
      </c>
      <c r="L40" s="13">
        <v>0.0</v>
      </c>
      <c r="M40" s="13">
        <v>0.0</v>
      </c>
      <c r="N40" s="14">
        <f t="shared" si="2"/>
        <v>4</v>
      </c>
      <c r="O40" s="13"/>
      <c r="P40" s="13"/>
      <c r="Q40" s="13">
        <v>7.0</v>
      </c>
      <c r="R40" s="13"/>
      <c r="S40" s="13"/>
      <c r="T40" s="13"/>
      <c r="U40" s="13"/>
      <c r="V40" s="13"/>
    </row>
    <row r="41">
      <c r="A41" s="18">
        <v>43892.0</v>
      </c>
      <c r="B41" s="13">
        <v>2.0</v>
      </c>
      <c r="C41" s="13"/>
      <c r="D41" s="13">
        <f t="shared" si="3"/>
        <v>108</v>
      </c>
      <c r="E41" s="13">
        <v>4.0</v>
      </c>
      <c r="F41" s="13">
        <v>0.0</v>
      </c>
      <c r="G41" s="13">
        <f t="shared" si="4"/>
        <v>78</v>
      </c>
      <c r="H41" s="13">
        <v>0.0</v>
      </c>
      <c r="I41" s="14">
        <f t="shared" si="7"/>
        <v>30</v>
      </c>
      <c r="J41" s="13">
        <v>0.0</v>
      </c>
      <c r="K41" s="14">
        <f t="shared" si="6"/>
        <v>0</v>
      </c>
      <c r="L41" s="13">
        <v>0.0</v>
      </c>
      <c r="M41" s="13">
        <v>0.0</v>
      </c>
      <c r="N41" s="14">
        <f t="shared" si="2"/>
        <v>2</v>
      </c>
      <c r="O41" s="13"/>
      <c r="P41" s="13"/>
      <c r="Q41" s="13">
        <v>6.0</v>
      </c>
      <c r="R41" s="13"/>
      <c r="S41" s="13"/>
      <c r="T41" s="13"/>
      <c r="U41" s="13"/>
      <c r="V41" s="13"/>
    </row>
    <row r="42">
      <c r="A42" s="18">
        <v>43893.0</v>
      </c>
      <c r="B42" s="13">
        <v>2.0</v>
      </c>
      <c r="C42" s="13"/>
      <c r="D42" s="13">
        <f t="shared" si="3"/>
        <v>110</v>
      </c>
      <c r="E42" s="13">
        <v>0.0</v>
      </c>
      <c r="F42" s="13">
        <v>0.0</v>
      </c>
      <c r="G42" s="13">
        <f t="shared" si="4"/>
        <v>78</v>
      </c>
      <c r="H42" s="13">
        <v>0.0</v>
      </c>
      <c r="I42" s="14">
        <f t="shared" si="7"/>
        <v>32</v>
      </c>
      <c r="J42" s="13">
        <v>0.0</v>
      </c>
      <c r="K42" s="14">
        <f t="shared" si="6"/>
        <v>0</v>
      </c>
      <c r="L42" s="13">
        <v>0.0</v>
      </c>
      <c r="M42" s="13">
        <v>0.0</v>
      </c>
      <c r="N42" s="14">
        <f t="shared" si="2"/>
        <v>2</v>
      </c>
      <c r="O42" s="13"/>
      <c r="P42" s="13"/>
      <c r="Q42" s="13">
        <v>7.0</v>
      </c>
      <c r="R42" s="13"/>
      <c r="S42" s="13"/>
      <c r="T42" s="13"/>
      <c r="U42" s="13"/>
      <c r="V42" s="13"/>
    </row>
    <row r="43">
      <c r="A43" s="18">
        <v>43894.0</v>
      </c>
      <c r="B43" s="13">
        <v>2.0</v>
      </c>
      <c r="C43" s="13"/>
      <c r="D43" s="13">
        <f t="shared" si="3"/>
        <v>112</v>
      </c>
      <c r="E43" s="13">
        <v>1.0</v>
      </c>
      <c r="F43" s="13">
        <v>0.0</v>
      </c>
      <c r="G43" s="13">
        <f t="shared" si="4"/>
        <v>79</v>
      </c>
      <c r="H43" s="13">
        <v>0.0</v>
      </c>
      <c r="I43" s="14">
        <f t="shared" si="7"/>
        <v>33</v>
      </c>
      <c r="J43" s="13">
        <v>0.0</v>
      </c>
      <c r="K43" s="14">
        <f t="shared" si="6"/>
        <v>0</v>
      </c>
      <c r="L43" s="13">
        <v>0.0</v>
      </c>
      <c r="M43" s="13">
        <v>0.0</v>
      </c>
      <c r="N43" s="14">
        <f t="shared" si="2"/>
        <v>2</v>
      </c>
      <c r="O43" s="13"/>
      <c r="P43" s="13"/>
      <c r="Q43" s="13">
        <v>7.0</v>
      </c>
      <c r="R43" s="13"/>
      <c r="S43" s="13"/>
      <c r="T43" s="13"/>
      <c r="U43" s="13"/>
      <c r="V43" s="13"/>
    </row>
    <row r="44">
      <c r="A44" s="18">
        <v>43895.0</v>
      </c>
      <c r="B44" s="13">
        <v>5.0</v>
      </c>
      <c r="C44" s="13"/>
      <c r="D44" s="13">
        <f t="shared" si="3"/>
        <v>117</v>
      </c>
      <c r="E44" s="13">
        <v>2.0</v>
      </c>
      <c r="F44" s="13">
        <v>0.0</v>
      </c>
      <c r="G44" s="13">
        <f t="shared" si="4"/>
        <v>81</v>
      </c>
      <c r="H44" s="13">
        <v>0.0</v>
      </c>
      <c r="I44" s="14">
        <f t="shared" si="7"/>
        <v>36</v>
      </c>
      <c r="J44" s="13">
        <v>0.0</v>
      </c>
      <c r="K44" s="14">
        <f t="shared" si="6"/>
        <v>0</v>
      </c>
      <c r="L44" s="13">
        <v>0.0</v>
      </c>
      <c r="M44" s="13">
        <v>1.0</v>
      </c>
      <c r="N44" s="14">
        <f t="shared" si="2"/>
        <v>4</v>
      </c>
      <c r="O44" s="13"/>
      <c r="P44" s="13"/>
      <c r="Q44" s="13">
        <v>7.0</v>
      </c>
      <c r="R44" s="13"/>
      <c r="S44" s="13"/>
      <c r="T44" s="13"/>
      <c r="U44" s="13"/>
      <c r="V44" s="13"/>
    </row>
    <row r="45">
      <c r="A45" s="18">
        <v>43896.0</v>
      </c>
      <c r="B45" s="13">
        <v>13.0</v>
      </c>
      <c r="C45" s="13"/>
      <c r="D45" s="13">
        <f t="shared" si="3"/>
        <v>130</v>
      </c>
      <c r="E45" s="13">
        <v>1.0</v>
      </c>
      <c r="F45" s="13">
        <v>0.0</v>
      </c>
      <c r="G45" s="13">
        <f t="shared" si="4"/>
        <v>82</v>
      </c>
      <c r="H45" s="13">
        <v>0.0</v>
      </c>
      <c r="I45" s="14">
        <f t="shared" si="7"/>
        <v>48</v>
      </c>
      <c r="J45" s="13">
        <v>0.0</v>
      </c>
      <c r="K45" s="14">
        <f t="shared" si="6"/>
        <v>0</v>
      </c>
      <c r="L45" s="13">
        <v>0.0</v>
      </c>
      <c r="M45" s="13">
        <v>2.0</v>
      </c>
      <c r="N45" s="14">
        <f t="shared" si="2"/>
        <v>11</v>
      </c>
      <c r="O45" s="13"/>
      <c r="P45" s="13"/>
      <c r="Q45" s="13">
        <v>9.0</v>
      </c>
      <c r="R45" s="13"/>
      <c r="S45" s="13"/>
      <c r="T45" s="13"/>
      <c r="U45" s="13"/>
      <c r="V45" s="13"/>
    </row>
    <row r="46">
      <c r="A46" s="18">
        <v>43897.0</v>
      </c>
      <c r="B46" s="13">
        <v>8.0</v>
      </c>
      <c r="C46" s="13"/>
      <c r="D46" s="13">
        <f t="shared" si="3"/>
        <v>138</v>
      </c>
      <c r="E46" s="13">
        <v>8.0</v>
      </c>
      <c r="F46" s="13">
        <v>0.0</v>
      </c>
      <c r="G46" s="13">
        <f t="shared" si="4"/>
        <v>90</v>
      </c>
      <c r="H46" s="13">
        <v>0.0</v>
      </c>
      <c r="I46" s="14">
        <f t="shared" si="7"/>
        <v>48</v>
      </c>
      <c r="J46" s="13">
        <v>0.0</v>
      </c>
      <c r="K46" s="14">
        <f t="shared" si="6"/>
        <v>0</v>
      </c>
      <c r="L46" s="13">
        <v>0.0</v>
      </c>
      <c r="M46" s="13">
        <v>2.0</v>
      </c>
      <c r="N46" s="14">
        <f t="shared" si="2"/>
        <v>6</v>
      </c>
      <c r="O46" s="13"/>
      <c r="P46" s="13"/>
      <c r="Q46" s="13">
        <v>8.0</v>
      </c>
      <c r="R46" s="13"/>
      <c r="S46" s="13"/>
      <c r="T46" s="13"/>
      <c r="U46" s="13"/>
      <c r="V46" s="13"/>
    </row>
    <row r="47">
      <c r="A47" s="18">
        <v>43898.0</v>
      </c>
      <c r="B47" s="13">
        <v>12.0</v>
      </c>
      <c r="C47" s="13"/>
      <c r="D47" s="13">
        <f t="shared" si="3"/>
        <v>150</v>
      </c>
      <c r="E47" s="13">
        <v>0.0</v>
      </c>
      <c r="F47" s="13">
        <v>0.0</v>
      </c>
      <c r="G47" s="13">
        <f t="shared" si="4"/>
        <v>90</v>
      </c>
      <c r="H47" s="13">
        <v>0.0</v>
      </c>
      <c r="I47" s="14">
        <f t="shared" si="7"/>
        <v>60</v>
      </c>
      <c r="J47" s="13">
        <v>0.0</v>
      </c>
      <c r="K47" s="14">
        <f t="shared" si="6"/>
        <v>0</v>
      </c>
      <c r="L47" s="13">
        <v>0.0</v>
      </c>
      <c r="M47" s="13">
        <v>1.0</v>
      </c>
      <c r="N47" s="14">
        <f t="shared" si="2"/>
        <v>11</v>
      </c>
      <c r="O47" s="13"/>
      <c r="P47" s="13"/>
      <c r="Q47" s="13">
        <v>9.0</v>
      </c>
      <c r="R47" s="13"/>
      <c r="S47" s="13"/>
      <c r="T47" s="13"/>
      <c r="U47" s="13"/>
      <c r="V47" s="13"/>
    </row>
    <row r="48">
      <c r="A48" s="18">
        <v>43899.0</v>
      </c>
      <c r="B48" s="13">
        <v>10.0</v>
      </c>
      <c r="C48" s="13"/>
      <c r="D48" s="13">
        <f t="shared" si="3"/>
        <v>160</v>
      </c>
      <c r="E48" s="13">
        <v>3.0</v>
      </c>
      <c r="F48" s="13">
        <v>0.0</v>
      </c>
      <c r="G48" s="13">
        <f t="shared" si="4"/>
        <v>93</v>
      </c>
      <c r="H48" s="13">
        <v>0.0</v>
      </c>
      <c r="I48" s="14">
        <f t="shared" si="7"/>
        <v>67</v>
      </c>
      <c r="J48" s="13">
        <v>0.0</v>
      </c>
      <c r="K48" s="14">
        <f t="shared" si="6"/>
        <v>0</v>
      </c>
      <c r="L48" s="13">
        <v>0.0</v>
      </c>
      <c r="M48" s="13">
        <v>3.0</v>
      </c>
      <c r="N48" s="14">
        <f t="shared" si="2"/>
        <v>7</v>
      </c>
      <c r="O48" s="13"/>
      <c r="P48" s="13"/>
      <c r="Q48" s="13">
        <v>10.0</v>
      </c>
      <c r="R48" s="13"/>
      <c r="S48" s="13"/>
      <c r="T48" s="13"/>
      <c r="U48" s="13"/>
      <c r="V48" s="13"/>
    </row>
    <row r="49">
      <c r="A49" s="18">
        <v>43900.0</v>
      </c>
      <c r="B49" s="13">
        <v>6.0</v>
      </c>
      <c r="C49" s="13"/>
      <c r="D49" s="13">
        <f t="shared" si="3"/>
        <v>166</v>
      </c>
      <c r="E49" s="13">
        <v>0.0</v>
      </c>
      <c r="F49" s="13">
        <v>0.0</v>
      </c>
      <c r="G49" s="13">
        <f t="shared" si="4"/>
        <v>93</v>
      </c>
      <c r="H49" s="13">
        <v>0.0</v>
      </c>
      <c r="I49" s="14">
        <f t="shared" si="7"/>
        <v>73</v>
      </c>
      <c r="J49" s="13">
        <v>0.0</v>
      </c>
      <c r="K49" s="14">
        <f t="shared" si="6"/>
        <v>0</v>
      </c>
      <c r="L49" s="13">
        <v>0.0</v>
      </c>
      <c r="M49" s="13">
        <v>0.0</v>
      </c>
      <c r="N49" s="14">
        <f t="shared" si="2"/>
        <v>6</v>
      </c>
      <c r="O49" s="13"/>
      <c r="P49" s="13"/>
      <c r="Q49" s="13">
        <v>12.0</v>
      </c>
      <c r="R49" s="13"/>
      <c r="S49" s="13"/>
      <c r="T49" s="13"/>
      <c r="U49" s="13"/>
      <c r="V49" s="13"/>
    </row>
    <row r="50">
      <c r="A50" s="18">
        <v>43901.0</v>
      </c>
      <c r="B50" s="13">
        <v>12.0</v>
      </c>
      <c r="C50" s="13"/>
      <c r="D50" s="13">
        <f t="shared" si="3"/>
        <v>178</v>
      </c>
      <c r="E50" s="13">
        <v>3.0</v>
      </c>
      <c r="F50" s="13">
        <v>0.0</v>
      </c>
      <c r="G50" s="13">
        <f t="shared" si="4"/>
        <v>96</v>
      </c>
      <c r="H50" s="13">
        <v>0.0</v>
      </c>
      <c r="I50" s="14">
        <f t="shared" si="7"/>
        <v>82</v>
      </c>
      <c r="J50" s="13">
        <v>0.0</v>
      </c>
      <c r="K50" s="14">
        <f t="shared" si="6"/>
        <v>0</v>
      </c>
      <c r="L50" s="13">
        <v>0.0</v>
      </c>
      <c r="M50" s="13">
        <v>8.0</v>
      </c>
      <c r="N50" s="14">
        <f t="shared" si="2"/>
        <v>4</v>
      </c>
      <c r="O50" s="13"/>
      <c r="P50" s="13"/>
      <c r="Q50" s="13">
        <v>9.0</v>
      </c>
      <c r="R50" s="13"/>
      <c r="S50" s="13"/>
      <c r="T50" s="13"/>
      <c r="U50" s="13"/>
      <c r="V50" s="13"/>
    </row>
    <row r="51">
      <c r="A51" s="18">
        <v>43902.0</v>
      </c>
      <c r="B51" s="13">
        <v>9.0</v>
      </c>
      <c r="C51" s="13"/>
      <c r="D51" s="13">
        <f t="shared" si="3"/>
        <v>187</v>
      </c>
      <c r="E51" s="13">
        <v>0.0</v>
      </c>
      <c r="F51" s="13">
        <v>0.0</v>
      </c>
      <c r="G51" s="13">
        <f t="shared" si="4"/>
        <v>96</v>
      </c>
      <c r="H51" s="13">
        <v>0.0</v>
      </c>
      <c r="I51" s="14">
        <f t="shared" si="7"/>
        <v>91</v>
      </c>
      <c r="J51" s="13">
        <v>0.0</v>
      </c>
      <c r="K51" s="14">
        <f t="shared" si="6"/>
        <v>0</v>
      </c>
      <c r="L51" s="13">
        <v>0.0</v>
      </c>
      <c r="M51" s="13">
        <v>5.0</v>
      </c>
      <c r="N51" s="14">
        <f t="shared" si="2"/>
        <v>4</v>
      </c>
      <c r="O51" s="13"/>
      <c r="P51" s="13"/>
      <c r="Q51" s="13">
        <v>9.0</v>
      </c>
      <c r="R51" s="13"/>
      <c r="S51" s="13"/>
      <c r="T51" s="13"/>
      <c r="U51" s="13"/>
      <c r="V51" s="13"/>
    </row>
    <row r="52">
      <c r="A52" s="18">
        <v>43903.0</v>
      </c>
      <c r="B52" s="13">
        <v>13.0</v>
      </c>
      <c r="C52" s="13"/>
      <c r="D52" s="13">
        <f t="shared" si="3"/>
        <v>200</v>
      </c>
      <c r="E52" s="13">
        <v>1.0</v>
      </c>
      <c r="F52" s="13">
        <v>0.0</v>
      </c>
      <c r="G52" s="13">
        <f t="shared" si="4"/>
        <v>97</v>
      </c>
      <c r="H52" s="13">
        <v>0.0</v>
      </c>
      <c r="I52" s="14">
        <f t="shared" si="7"/>
        <v>103</v>
      </c>
      <c r="J52" s="13">
        <v>0.0</v>
      </c>
      <c r="K52" s="14">
        <f t="shared" si="6"/>
        <v>0</v>
      </c>
      <c r="L52" s="13">
        <v>0.0</v>
      </c>
      <c r="M52" s="13">
        <v>9.0</v>
      </c>
      <c r="N52" s="14">
        <f t="shared" si="2"/>
        <v>4</v>
      </c>
      <c r="O52" s="13"/>
      <c r="P52" s="13"/>
      <c r="Q52" s="13">
        <v>11.0</v>
      </c>
      <c r="R52" s="13"/>
      <c r="S52" s="13"/>
      <c r="T52" s="13"/>
      <c r="U52" s="13"/>
      <c r="V52" s="13"/>
    </row>
    <row r="53">
      <c r="A53" s="18">
        <v>43904.0</v>
      </c>
      <c r="B53" s="13">
        <v>12.0</v>
      </c>
      <c r="C53" s="13"/>
      <c r="D53" s="13">
        <f t="shared" si="3"/>
        <v>212</v>
      </c>
      <c r="E53" s="13">
        <v>8.0</v>
      </c>
      <c r="F53" s="13">
        <v>0.0</v>
      </c>
      <c r="G53" s="13">
        <f t="shared" si="4"/>
        <v>105</v>
      </c>
      <c r="H53" s="13">
        <v>0.0</v>
      </c>
      <c r="I53" s="14">
        <f t="shared" si="7"/>
        <v>107</v>
      </c>
      <c r="J53" s="13">
        <v>0.0</v>
      </c>
      <c r="K53" s="14">
        <f t="shared" si="6"/>
        <v>0</v>
      </c>
      <c r="L53" s="13">
        <v>0.0</v>
      </c>
      <c r="M53" s="13">
        <v>9.0</v>
      </c>
      <c r="N53" s="14">
        <f t="shared" si="2"/>
        <v>3</v>
      </c>
      <c r="O53" s="13"/>
      <c r="P53" s="13"/>
      <c r="Q53" s="13">
        <v>14.0</v>
      </c>
      <c r="R53" s="13"/>
      <c r="S53" s="13"/>
      <c r="T53" s="13"/>
      <c r="U53" s="13"/>
      <c r="V53" s="13"/>
    </row>
    <row r="54">
      <c r="A54" s="18">
        <v>43905.0</v>
      </c>
      <c r="B54" s="13">
        <v>14.0</v>
      </c>
      <c r="C54" s="13"/>
      <c r="D54" s="13">
        <f t="shared" si="3"/>
        <v>226</v>
      </c>
      <c r="E54" s="13">
        <v>0.0</v>
      </c>
      <c r="F54" s="13">
        <v>0.0</v>
      </c>
      <c r="G54" s="13">
        <f t="shared" si="4"/>
        <v>105</v>
      </c>
      <c r="H54" s="13">
        <v>0.0</v>
      </c>
      <c r="I54" s="14">
        <f t="shared" si="7"/>
        <v>121</v>
      </c>
      <c r="J54" s="13">
        <v>0.0</v>
      </c>
      <c r="K54" s="14">
        <f t="shared" si="6"/>
        <v>0</v>
      </c>
      <c r="L54" s="13">
        <v>0.0</v>
      </c>
      <c r="M54" s="13">
        <v>9.0</v>
      </c>
      <c r="N54" s="14">
        <f t="shared" si="2"/>
        <v>5</v>
      </c>
      <c r="O54" s="13"/>
      <c r="P54" s="13"/>
      <c r="Q54" s="13">
        <v>13.0</v>
      </c>
      <c r="R54" s="13"/>
      <c r="S54" s="13"/>
      <c r="T54" s="13"/>
      <c r="U54" s="13"/>
      <c r="V54" s="13"/>
    </row>
    <row r="55">
      <c r="A55" s="18">
        <v>43906.0</v>
      </c>
      <c r="B55" s="13">
        <v>17.0</v>
      </c>
      <c r="C55" s="13"/>
      <c r="D55" s="13">
        <f t="shared" si="3"/>
        <v>243</v>
      </c>
      <c r="E55" s="13">
        <v>4.0</v>
      </c>
      <c r="F55" s="13">
        <v>0.0</v>
      </c>
      <c r="G55" s="13">
        <f t="shared" si="4"/>
        <v>109</v>
      </c>
      <c r="H55" s="13">
        <v>0.0</v>
      </c>
      <c r="I55" s="14">
        <f t="shared" si="7"/>
        <v>134</v>
      </c>
      <c r="J55" s="13">
        <v>0.0</v>
      </c>
      <c r="K55" s="14">
        <f t="shared" si="6"/>
        <v>0</v>
      </c>
      <c r="L55" s="13">
        <v>0.0</v>
      </c>
      <c r="M55" s="13">
        <v>11.0</v>
      </c>
      <c r="N55" s="14">
        <f t="shared" si="2"/>
        <v>6</v>
      </c>
      <c r="O55" s="13"/>
      <c r="P55" s="13"/>
      <c r="Q55" s="13">
        <v>13.0</v>
      </c>
      <c r="R55" s="13"/>
      <c r="S55" s="13"/>
      <c r="T55" s="13"/>
      <c r="U55" s="13"/>
      <c r="V55" s="13"/>
    </row>
    <row r="56">
      <c r="A56" s="18">
        <v>43907.0</v>
      </c>
      <c r="B56" s="13">
        <v>23.0</v>
      </c>
      <c r="C56" s="13"/>
      <c r="D56" s="13">
        <f t="shared" si="3"/>
        <v>266</v>
      </c>
      <c r="E56" s="13">
        <v>5.0</v>
      </c>
      <c r="F56" s="13">
        <v>0.0</v>
      </c>
      <c r="G56" s="13">
        <f t="shared" si="4"/>
        <v>114</v>
      </c>
      <c r="H56" s="13">
        <v>0.0</v>
      </c>
      <c r="I56" s="14">
        <f t="shared" si="7"/>
        <v>152</v>
      </c>
      <c r="J56" s="13">
        <v>0.0</v>
      </c>
      <c r="K56" s="14">
        <f t="shared" si="6"/>
        <v>0</v>
      </c>
      <c r="L56" s="13">
        <v>0.0</v>
      </c>
      <c r="M56" s="13">
        <v>17.0</v>
      </c>
      <c r="N56" s="14">
        <f t="shared" si="2"/>
        <v>6</v>
      </c>
      <c r="O56" s="13"/>
      <c r="P56" s="13"/>
      <c r="Q56" s="13">
        <v>14.0</v>
      </c>
      <c r="R56" s="13"/>
      <c r="S56" s="13"/>
      <c r="T56" s="13"/>
      <c r="U56" s="13"/>
      <c r="V56" s="13"/>
    </row>
    <row r="57">
      <c r="A57" s="18">
        <v>43908.0</v>
      </c>
      <c r="B57" s="13">
        <v>47.0</v>
      </c>
      <c r="C57" s="13"/>
      <c r="D57" s="13">
        <f t="shared" si="3"/>
        <v>313</v>
      </c>
      <c r="E57" s="13">
        <v>3.0</v>
      </c>
      <c r="F57" s="13">
        <v>0.0</v>
      </c>
      <c r="G57" s="13">
        <f t="shared" si="4"/>
        <v>117</v>
      </c>
      <c r="H57" s="13">
        <v>0.0</v>
      </c>
      <c r="I57" s="14">
        <f t="shared" si="7"/>
        <v>196</v>
      </c>
      <c r="J57" s="13">
        <v>0.0</v>
      </c>
      <c r="K57" s="14">
        <f t="shared" si="6"/>
        <v>0</v>
      </c>
      <c r="L57" s="13">
        <v>0.0</v>
      </c>
      <c r="M57" s="13">
        <v>33.0</v>
      </c>
      <c r="N57" s="14">
        <f t="shared" si="2"/>
        <v>14</v>
      </c>
      <c r="O57" s="13"/>
      <c r="P57" s="13"/>
      <c r="Q57" s="13">
        <v>15.0</v>
      </c>
      <c r="R57" s="13"/>
      <c r="S57" s="13"/>
      <c r="T57" s="13"/>
      <c r="U57" s="13"/>
      <c r="V57" s="13"/>
    </row>
    <row r="58">
      <c r="A58" s="18">
        <v>43909.0</v>
      </c>
      <c r="B58" s="13">
        <v>32.0</v>
      </c>
      <c r="C58" s="13"/>
      <c r="D58" s="13">
        <f t="shared" si="3"/>
        <v>345</v>
      </c>
      <c r="E58" s="13">
        <v>7.0</v>
      </c>
      <c r="F58" s="13">
        <v>0.0</v>
      </c>
      <c r="G58" s="13">
        <f t="shared" si="4"/>
        <v>124</v>
      </c>
      <c r="H58" s="13">
        <v>0.0</v>
      </c>
      <c r="I58" s="14">
        <f t="shared" si="7"/>
        <v>221</v>
      </c>
      <c r="J58" s="13">
        <v>0.0</v>
      </c>
      <c r="K58" s="14">
        <f t="shared" si="6"/>
        <v>0</v>
      </c>
      <c r="L58" s="13">
        <v>0.0</v>
      </c>
      <c r="M58" s="13">
        <v>24.0</v>
      </c>
      <c r="N58" s="14">
        <f t="shared" si="2"/>
        <v>8</v>
      </c>
      <c r="O58" s="13"/>
      <c r="P58" s="13"/>
      <c r="Q58" s="13">
        <v>15.0</v>
      </c>
      <c r="R58" s="13"/>
      <c r="S58" s="13"/>
      <c r="T58" s="13"/>
      <c r="U58" s="13"/>
      <c r="V58" s="13"/>
    </row>
    <row r="59">
      <c r="A59" s="18">
        <v>43910.0</v>
      </c>
      <c r="B59" s="13">
        <v>40.0</v>
      </c>
      <c r="C59" s="13"/>
      <c r="D59" s="13">
        <f t="shared" si="3"/>
        <v>385</v>
      </c>
      <c r="E59" s="13">
        <v>7.0</v>
      </c>
      <c r="F59" s="13">
        <v>0.0</v>
      </c>
      <c r="G59" s="13">
        <f t="shared" si="4"/>
        <v>131</v>
      </c>
      <c r="H59" s="13">
        <v>0.0</v>
      </c>
      <c r="I59" s="14">
        <f t="shared" si="7"/>
        <v>254</v>
      </c>
      <c r="J59" s="13">
        <v>0.0</v>
      </c>
      <c r="K59" s="14">
        <f t="shared" si="6"/>
        <v>0</v>
      </c>
      <c r="L59" s="13">
        <v>0.0</v>
      </c>
      <c r="M59" s="13">
        <v>30.0</v>
      </c>
      <c r="N59" s="14">
        <f t="shared" si="2"/>
        <v>10</v>
      </c>
      <c r="O59" s="13"/>
      <c r="P59" s="13"/>
      <c r="Q59" s="13">
        <v>16.0</v>
      </c>
      <c r="R59" s="13">
        <v>238.0</v>
      </c>
      <c r="S59" s="13">
        <v>0.0</v>
      </c>
      <c r="T59" s="13">
        <v>0.0</v>
      </c>
      <c r="U59" s="13">
        <v>131.0</v>
      </c>
      <c r="V59" s="13"/>
    </row>
    <row r="60">
      <c r="A60" s="18">
        <v>43911.0</v>
      </c>
      <c r="B60" s="13">
        <v>47.0</v>
      </c>
      <c r="C60" s="13"/>
      <c r="D60" s="13">
        <f t="shared" si="3"/>
        <v>432</v>
      </c>
      <c r="E60" s="13">
        <v>9.0</v>
      </c>
      <c r="F60" s="13">
        <v>0.0</v>
      </c>
      <c r="G60" s="13">
        <f t="shared" si="4"/>
        <v>140</v>
      </c>
      <c r="H60" s="13">
        <v>0.0</v>
      </c>
      <c r="I60" s="14">
        <f>D60-SUM($E$2:E60)-J60</f>
        <v>290</v>
      </c>
      <c r="J60" s="13">
        <v>2.0</v>
      </c>
      <c r="K60" s="14">
        <f t="shared" si="6"/>
        <v>2</v>
      </c>
      <c r="L60" s="13">
        <v>0.0</v>
      </c>
      <c r="M60" s="13">
        <v>39.0</v>
      </c>
      <c r="N60" s="14">
        <f t="shared" si="2"/>
        <v>8</v>
      </c>
      <c r="O60" s="13"/>
      <c r="P60" s="13"/>
      <c r="Q60" s="13">
        <v>14.0</v>
      </c>
      <c r="R60" s="13">
        <v>276.0</v>
      </c>
      <c r="S60" s="13">
        <v>0.0</v>
      </c>
      <c r="T60" s="13">
        <v>0.0</v>
      </c>
      <c r="U60" s="13">
        <v>140.0</v>
      </c>
      <c r="V60" s="13"/>
    </row>
    <row r="61">
      <c r="A61" s="18">
        <v>43912.0</v>
      </c>
      <c r="B61" s="13">
        <v>23.0</v>
      </c>
      <c r="C61" s="13"/>
      <c r="D61" s="13">
        <f t="shared" si="3"/>
        <v>455</v>
      </c>
      <c r="E61" s="13">
        <v>4.0</v>
      </c>
      <c r="F61" s="13">
        <v>0.0</v>
      </c>
      <c r="G61" s="13">
        <f t="shared" si="4"/>
        <v>144</v>
      </c>
      <c r="H61" s="13">
        <v>0.0</v>
      </c>
      <c r="I61" s="14">
        <f t="shared" ref="I61:I63" si="8">D61-SUM($E$2:E61)-SUM($J$2:J61)</f>
        <v>309</v>
      </c>
      <c r="J61" s="13">
        <v>0.0</v>
      </c>
      <c r="K61" s="14">
        <f t="shared" si="6"/>
        <v>2</v>
      </c>
      <c r="L61" s="13">
        <v>0.0</v>
      </c>
      <c r="M61" s="13">
        <v>18.0</v>
      </c>
      <c r="N61" s="14">
        <f t="shared" si="2"/>
        <v>5</v>
      </c>
      <c r="O61" s="13"/>
      <c r="P61" s="13"/>
      <c r="Q61" s="13">
        <v>14.0</v>
      </c>
      <c r="R61" s="13">
        <v>295.0</v>
      </c>
      <c r="S61" s="13">
        <v>0.0</v>
      </c>
      <c r="T61" s="13">
        <v>0.0</v>
      </c>
      <c r="U61" s="13">
        <v>144.0</v>
      </c>
      <c r="V61" s="13"/>
    </row>
    <row r="62">
      <c r="A62" s="18">
        <v>43913.0</v>
      </c>
      <c r="B62" s="13">
        <v>54.0</v>
      </c>
      <c r="C62" s="13"/>
      <c r="D62" s="13">
        <f t="shared" si="3"/>
        <v>509</v>
      </c>
      <c r="E62" s="13">
        <v>8.0</v>
      </c>
      <c r="F62" s="13">
        <v>0.0</v>
      </c>
      <c r="G62" s="13">
        <f t="shared" si="4"/>
        <v>152</v>
      </c>
      <c r="H62" s="13">
        <v>0.0</v>
      </c>
      <c r="I62" s="14">
        <f t="shared" si="8"/>
        <v>355</v>
      </c>
      <c r="J62" s="13">
        <v>0.0</v>
      </c>
      <c r="K62" s="14">
        <f t="shared" si="6"/>
        <v>2</v>
      </c>
      <c r="L62" s="13">
        <v>0.0</v>
      </c>
      <c r="M62" s="13">
        <v>48.0</v>
      </c>
      <c r="N62" s="14">
        <f t="shared" si="2"/>
        <v>6</v>
      </c>
      <c r="O62" s="13"/>
      <c r="P62" s="13"/>
      <c r="Q62" s="13">
        <v>15.0</v>
      </c>
      <c r="R62" s="13">
        <v>340.0</v>
      </c>
      <c r="S62" s="13">
        <v>0.0</v>
      </c>
      <c r="T62" s="13">
        <v>0.0</v>
      </c>
      <c r="U62" s="13">
        <v>152.0</v>
      </c>
      <c r="V62" s="13"/>
    </row>
    <row r="63">
      <c r="A63" s="18">
        <v>43914.0</v>
      </c>
      <c r="B63" s="13">
        <v>49.0</v>
      </c>
      <c r="C63" s="13"/>
      <c r="D63" s="13">
        <f t="shared" si="3"/>
        <v>558</v>
      </c>
      <c r="E63" s="13">
        <v>3.0</v>
      </c>
      <c r="F63" s="13">
        <v>0.0</v>
      </c>
      <c r="G63" s="13">
        <f t="shared" si="4"/>
        <v>155</v>
      </c>
      <c r="H63" s="13">
        <v>0.0</v>
      </c>
      <c r="I63" s="14">
        <f t="shared" si="8"/>
        <v>401</v>
      </c>
      <c r="J63" s="13">
        <v>0.0</v>
      </c>
      <c r="K63" s="14">
        <f t="shared" si="6"/>
        <v>2</v>
      </c>
      <c r="L63" s="13">
        <v>0.0</v>
      </c>
      <c r="M63" s="13">
        <v>32.0</v>
      </c>
      <c r="N63" s="14">
        <f t="shared" si="2"/>
        <v>17</v>
      </c>
      <c r="O63" s="13"/>
      <c r="P63" s="13"/>
      <c r="Q63" s="13">
        <v>17.0</v>
      </c>
      <c r="R63" s="13">
        <v>384.0</v>
      </c>
      <c r="S63" s="13">
        <v>0.0</v>
      </c>
      <c r="T63" s="13">
        <v>0.0</v>
      </c>
      <c r="U63" s="13">
        <v>155.0</v>
      </c>
      <c r="V63" s="13"/>
    </row>
    <row r="64">
      <c r="A64" s="18">
        <v>43915.0</v>
      </c>
      <c r="B64" s="13">
        <v>73.0</v>
      </c>
      <c r="C64" s="13"/>
      <c r="D64" s="13">
        <f t="shared" si="3"/>
        <v>631</v>
      </c>
      <c r="E64" s="13">
        <v>5.0</v>
      </c>
      <c r="F64" s="13">
        <v>0.0</v>
      </c>
      <c r="G64" s="13">
        <f t="shared" si="4"/>
        <v>160</v>
      </c>
      <c r="H64" s="13">
        <v>65.0</v>
      </c>
      <c r="I64" s="14">
        <f t="shared" ref="I64:I78" si="9">D64-SUM($E$2:E64)-K64-H64</f>
        <v>404</v>
      </c>
      <c r="J64" s="13">
        <v>0.0</v>
      </c>
      <c r="K64" s="14">
        <f t="shared" si="6"/>
        <v>2</v>
      </c>
      <c r="L64" s="13">
        <v>0.0</v>
      </c>
      <c r="M64" s="13">
        <v>38.0</v>
      </c>
      <c r="N64" s="14">
        <f t="shared" si="2"/>
        <v>35</v>
      </c>
      <c r="O64" s="13"/>
      <c r="P64" s="13"/>
      <c r="Q64" s="13">
        <v>17.0</v>
      </c>
      <c r="R64" s="13">
        <v>388.0</v>
      </c>
      <c r="S64" s="13">
        <v>64.0</v>
      </c>
      <c r="T64" s="13">
        <v>0.0</v>
      </c>
      <c r="U64" s="13">
        <v>160.0</v>
      </c>
      <c r="V64" s="13"/>
    </row>
    <row r="65">
      <c r="A65" s="18">
        <v>43916.0</v>
      </c>
      <c r="B65" s="13">
        <v>52.0</v>
      </c>
      <c r="C65" s="13"/>
      <c r="D65" s="13">
        <f t="shared" si="3"/>
        <v>683</v>
      </c>
      <c r="E65" s="13">
        <v>12.0</v>
      </c>
      <c r="F65" s="13">
        <v>0.0</v>
      </c>
      <c r="G65" s="13">
        <f t="shared" si="4"/>
        <v>172</v>
      </c>
      <c r="H65" s="14">
        <f>87</f>
        <v>87</v>
      </c>
      <c r="I65" s="14">
        <f t="shared" si="9"/>
        <v>422</v>
      </c>
      <c r="J65" s="13">
        <v>0.0</v>
      </c>
      <c r="K65" s="14">
        <f t="shared" si="6"/>
        <v>2</v>
      </c>
      <c r="L65" s="13">
        <v>0.0</v>
      </c>
      <c r="M65" s="13">
        <v>28.0</v>
      </c>
      <c r="N65" s="14">
        <f t="shared" si="2"/>
        <v>24</v>
      </c>
      <c r="O65" s="13"/>
      <c r="P65" s="13"/>
      <c r="Q65" s="13">
        <v>18.0</v>
      </c>
      <c r="R65" s="13">
        <v>404.0</v>
      </c>
      <c r="S65" s="13">
        <v>87.0</v>
      </c>
      <c r="T65" s="13">
        <v>0.0</v>
      </c>
      <c r="U65" s="13">
        <v>172.0</v>
      </c>
      <c r="V65" s="13"/>
    </row>
    <row r="66">
      <c r="A66" s="18">
        <v>43917.0</v>
      </c>
      <c r="B66" s="13">
        <v>49.0</v>
      </c>
      <c r="C66" s="13"/>
      <c r="D66" s="13">
        <f t="shared" si="3"/>
        <v>732</v>
      </c>
      <c r="E66" s="13">
        <v>11.0</v>
      </c>
      <c r="F66" s="13">
        <v>0.0</v>
      </c>
      <c r="G66" s="13">
        <f t="shared" si="4"/>
        <v>183</v>
      </c>
      <c r="H66" s="13">
        <v>115.0</v>
      </c>
      <c r="I66" s="14">
        <f t="shared" si="9"/>
        <v>432</v>
      </c>
      <c r="J66" s="13">
        <v>0.0</v>
      </c>
      <c r="K66" s="14">
        <f t="shared" si="6"/>
        <v>2</v>
      </c>
      <c r="L66" s="13">
        <v>0.0</v>
      </c>
      <c r="M66" s="13">
        <v>22.0</v>
      </c>
      <c r="N66" s="14">
        <f t="shared" si="2"/>
        <v>27</v>
      </c>
      <c r="O66" s="13"/>
      <c r="P66" s="13"/>
      <c r="Q66" s="13">
        <v>17.0</v>
      </c>
      <c r="R66" s="13">
        <v>415.0</v>
      </c>
      <c r="S66" s="13">
        <v>115.0</v>
      </c>
      <c r="T66" s="13">
        <v>4.0</v>
      </c>
      <c r="U66" s="13">
        <v>179.0</v>
      </c>
      <c r="V66" s="13"/>
    </row>
    <row r="67">
      <c r="A67" s="18">
        <v>43918.0</v>
      </c>
      <c r="B67" s="13">
        <v>70.0</v>
      </c>
      <c r="C67" s="13"/>
      <c r="D67" s="13">
        <f t="shared" si="3"/>
        <v>802</v>
      </c>
      <c r="E67" s="13">
        <v>15.0</v>
      </c>
      <c r="F67" s="13">
        <v>0.0</v>
      </c>
      <c r="G67" s="13">
        <f t="shared" si="4"/>
        <v>198</v>
      </c>
      <c r="H67" s="13">
        <v>182.0</v>
      </c>
      <c r="I67" s="14">
        <f t="shared" si="9"/>
        <v>420</v>
      </c>
      <c r="J67" s="13">
        <v>0.0</v>
      </c>
      <c r="K67" s="14">
        <f t="shared" si="6"/>
        <v>2</v>
      </c>
      <c r="L67" s="13">
        <v>0.0</v>
      </c>
      <c r="M67" s="13">
        <v>41.0</v>
      </c>
      <c r="N67" s="14">
        <f t="shared" si="2"/>
        <v>29</v>
      </c>
      <c r="O67" s="13"/>
      <c r="P67" s="13"/>
      <c r="Q67" s="13">
        <v>19.0</v>
      </c>
      <c r="R67" s="13">
        <v>401.0</v>
      </c>
      <c r="S67" s="13">
        <v>182.0</v>
      </c>
      <c r="T67" s="13">
        <v>14.0</v>
      </c>
      <c r="U67" s="13">
        <v>184.0</v>
      </c>
      <c r="V67" s="13"/>
    </row>
    <row r="68">
      <c r="A68" s="18">
        <v>43919.0</v>
      </c>
      <c r="B68" s="13">
        <v>42.0</v>
      </c>
      <c r="C68" s="13"/>
      <c r="D68" s="13">
        <f t="shared" si="3"/>
        <v>844</v>
      </c>
      <c r="E68" s="13">
        <v>14.0</v>
      </c>
      <c r="F68" s="13">
        <v>0.0</v>
      </c>
      <c r="G68" s="13">
        <f t="shared" si="4"/>
        <v>212</v>
      </c>
      <c r="H68" s="13">
        <v>206.0</v>
      </c>
      <c r="I68" s="14">
        <f t="shared" si="9"/>
        <v>423</v>
      </c>
      <c r="J68" s="13">
        <v>1.0</v>
      </c>
      <c r="K68" s="14">
        <f t="shared" si="6"/>
        <v>3</v>
      </c>
      <c r="L68" s="13">
        <v>0.0</v>
      </c>
      <c r="M68" s="13">
        <v>24.0</v>
      </c>
      <c r="N68" s="14">
        <f t="shared" si="2"/>
        <v>18</v>
      </c>
      <c r="O68" s="13">
        <v>2.0</v>
      </c>
      <c r="P68" s="13">
        <v>17.0</v>
      </c>
      <c r="Q68" s="13">
        <v>19.0</v>
      </c>
      <c r="R68" s="13">
        <v>404.0</v>
      </c>
      <c r="S68" s="13">
        <v>206.0</v>
      </c>
      <c r="T68" s="13">
        <v>18.0</v>
      </c>
      <c r="U68" s="13">
        <v>194.0</v>
      </c>
      <c r="V68" s="13"/>
    </row>
    <row r="69">
      <c r="A69" s="18">
        <v>43920.0</v>
      </c>
      <c r="B69" s="13">
        <v>35.0</v>
      </c>
      <c r="C69" s="13"/>
      <c r="D69" s="13">
        <f t="shared" si="3"/>
        <v>879</v>
      </c>
      <c r="E69" s="13">
        <v>16.0</v>
      </c>
      <c r="F69" s="13">
        <v>0.0</v>
      </c>
      <c r="G69" s="13">
        <f t="shared" si="4"/>
        <v>228</v>
      </c>
      <c r="H69" s="13">
        <v>228.0</v>
      </c>
      <c r="I69" s="14">
        <f t="shared" si="9"/>
        <v>420</v>
      </c>
      <c r="J69" s="13">
        <v>0.0</v>
      </c>
      <c r="K69" s="14">
        <f t="shared" si="6"/>
        <v>3</v>
      </c>
      <c r="L69" s="13">
        <v>0.0</v>
      </c>
      <c r="M69" s="13">
        <v>9.0</v>
      </c>
      <c r="N69" s="14">
        <f t="shared" si="2"/>
        <v>26</v>
      </c>
      <c r="O69" s="13">
        <v>3.0</v>
      </c>
      <c r="P69" s="13">
        <v>22.0</v>
      </c>
      <c r="Q69" s="13">
        <v>19.0</v>
      </c>
      <c r="R69" s="13">
        <v>401.0</v>
      </c>
      <c r="S69" s="13">
        <v>228.0</v>
      </c>
      <c r="T69" s="13">
        <v>28.0</v>
      </c>
      <c r="U69" s="13">
        <v>200.0</v>
      </c>
      <c r="V69" s="13"/>
    </row>
    <row r="70">
      <c r="A70" s="18">
        <v>43921.0</v>
      </c>
      <c r="B70" s="13">
        <v>47.0</v>
      </c>
      <c r="C70" s="13"/>
      <c r="D70" s="13">
        <f t="shared" si="3"/>
        <v>926</v>
      </c>
      <c r="E70" s="13">
        <v>12.0</v>
      </c>
      <c r="F70" s="13">
        <v>0.0</v>
      </c>
      <c r="G70" s="13">
        <f t="shared" si="4"/>
        <v>240</v>
      </c>
      <c r="H70" s="13">
        <v>260.0</v>
      </c>
      <c r="I70" s="14">
        <f t="shared" si="9"/>
        <v>423</v>
      </c>
      <c r="J70" s="13">
        <v>0.0</v>
      </c>
      <c r="K70" s="14">
        <f t="shared" si="6"/>
        <v>3</v>
      </c>
      <c r="L70" s="13">
        <v>0.0</v>
      </c>
      <c r="M70" s="13">
        <v>16.0</v>
      </c>
      <c r="N70" s="14">
        <f t="shared" si="2"/>
        <v>31</v>
      </c>
      <c r="O70" s="13">
        <v>6.0</v>
      </c>
      <c r="P70" s="13">
        <v>25.0</v>
      </c>
      <c r="Q70" s="13">
        <v>22.0</v>
      </c>
      <c r="R70" s="13">
        <v>401.0</v>
      </c>
      <c r="S70" s="13">
        <v>260.0</v>
      </c>
      <c r="T70" s="13">
        <v>32.0</v>
      </c>
      <c r="U70" s="13">
        <v>208.0</v>
      </c>
      <c r="V70" s="13"/>
    </row>
    <row r="71">
      <c r="A71" s="18">
        <v>43922.0</v>
      </c>
      <c r="B71" s="13">
        <v>74.0</v>
      </c>
      <c r="C71" s="13"/>
      <c r="D71" s="13">
        <f t="shared" si="3"/>
        <v>1000</v>
      </c>
      <c r="E71" s="13">
        <v>5.0</v>
      </c>
      <c r="F71" s="13">
        <v>0.0</v>
      </c>
      <c r="G71" s="13">
        <f t="shared" si="4"/>
        <v>245</v>
      </c>
      <c r="H71" s="13">
        <v>291.0</v>
      </c>
      <c r="I71" s="14">
        <f t="shared" si="9"/>
        <v>461</v>
      </c>
      <c r="J71" s="13">
        <v>0.0</v>
      </c>
      <c r="K71" s="14">
        <f t="shared" si="6"/>
        <v>3</v>
      </c>
      <c r="L71" s="13">
        <v>0.0</v>
      </c>
      <c r="M71" s="13">
        <v>20.0</v>
      </c>
      <c r="N71" s="14">
        <f t="shared" si="2"/>
        <v>54</v>
      </c>
      <c r="O71" s="13">
        <v>11.0</v>
      </c>
      <c r="P71" s="13">
        <v>43.0</v>
      </c>
      <c r="Q71" s="13">
        <v>24.0</v>
      </c>
      <c r="R71" s="13">
        <v>437.0</v>
      </c>
      <c r="S71" s="13">
        <v>291.0</v>
      </c>
      <c r="T71" s="13">
        <v>34.0</v>
      </c>
      <c r="U71" s="13">
        <v>211.0</v>
      </c>
      <c r="V71" s="13"/>
    </row>
    <row r="72">
      <c r="A72" s="18">
        <v>43923.0</v>
      </c>
      <c r="B72" s="13">
        <v>49.0</v>
      </c>
      <c r="C72" s="13"/>
      <c r="D72" s="13">
        <f t="shared" si="3"/>
        <v>1049</v>
      </c>
      <c r="E72" s="13">
        <v>21.0</v>
      </c>
      <c r="F72" s="13">
        <v>0.0</v>
      </c>
      <c r="G72" s="13">
        <f t="shared" si="4"/>
        <v>266</v>
      </c>
      <c r="H72" s="13">
        <v>315.0</v>
      </c>
      <c r="I72" s="14">
        <f t="shared" si="9"/>
        <v>464</v>
      </c>
      <c r="J72" s="13">
        <v>1.0</v>
      </c>
      <c r="K72" s="14">
        <f t="shared" si="6"/>
        <v>4</v>
      </c>
      <c r="L72" s="13">
        <v>0.0</v>
      </c>
      <c r="M72" s="13">
        <v>8.0</v>
      </c>
      <c r="N72" s="14">
        <f t="shared" si="2"/>
        <v>41</v>
      </c>
      <c r="O72" s="13">
        <v>7.0</v>
      </c>
      <c r="P72" s="13">
        <v>34.0</v>
      </c>
      <c r="Q72" s="13">
        <v>23.0</v>
      </c>
      <c r="R72" s="13">
        <v>441.0</v>
      </c>
      <c r="S72" s="13">
        <v>315.0</v>
      </c>
      <c r="T72" s="13">
        <v>42.0</v>
      </c>
      <c r="U72" s="13">
        <v>224.0</v>
      </c>
      <c r="V72" s="13"/>
    </row>
    <row r="73">
      <c r="A73" s="18">
        <v>43924.0</v>
      </c>
      <c r="B73" s="13">
        <v>65.0</v>
      </c>
      <c r="C73" s="13"/>
      <c r="D73" s="13">
        <f t="shared" si="3"/>
        <v>1114</v>
      </c>
      <c r="E73" s="13">
        <v>16.0</v>
      </c>
      <c r="F73" s="13">
        <v>0.0</v>
      </c>
      <c r="G73" s="13">
        <f t="shared" si="4"/>
        <v>282</v>
      </c>
      <c r="H73" s="13">
        <v>354.0</v>
      </c>
      <c r="I73" s="14">
        <f t="shared" si="9"/>
        <v>473</v>
      </c>
      <c r="J73" s="13">
        <v>1.0</v>
      </c>
      <c r="K73" s="14">
        <f t="shared" si="6"/>
        <v>5</v>
      </c>
      <c r="L73" s="13">
        <v>0.0</v>
      </c>
      <c r="M73" s="13">
        <v>9.0</v>
      </c>
      <c r="N73" s="14">
        <f t="shared" si="2"/>
        <v>56</v>
      </c>
      <c r="O73" s="13">
        <v>22.0</v>
      </c>
      <c r="P73" s="13">
        <v>34.0</v>
      </c>
      <c r="Q73" s="13">
        <v>25.0</v>
      </c>
      <c r="R73" s="13">
        <v>448.0</v>
      </c>
      <c r="S73" s="13">
        <v>354.0</v>
      </c>
      <c r="T73" s="13">
        <v>47.0</v>
      </c>
      <c r="U73" s="13">
        <v>235.0</v>
      </c>
      <c r="V73" s="13"/>
    </row>
    <row r="74">
      <c r="A74" s="18">
        <v>43925.0</v>
      </c>
      <c r="B74" s="13">
        <v>75.0</v>
      </c>
      <c r="C74" s="13"/>
      <c r="D74" s="13">
        <f t="shared" si="3"/>
        <v>1189</v>
      </c>
      <c r="E74" s="13">
        <v>15.0</v>
      </c>
      <c r="F74" s="13">
        <v>0.0</v>
      </c>
      <c r="G74" s="13">
        <f t="shared" si="4"/>
        <v>297</v>
      </c>
      <c r="H74" s="13">
        <v>386.0</v>
      </c>
      <c r="I74" s="14">
        <f t="shared" si="9"/>
        <v>500</v>
      </c>
      <c r="J74" s="13">
        <v>1.0</v>
      </c>
      <c r="K74" s="14">
        <f t="shared" si="6"/>
        <v>6</v>
      </c>
      <c r="L74" s="13">
        <v>0.0</v>
      </c>
      <c r="M74" s="13">
        <v>6.0</v>
      </c>
      <c r="N74" s="14">
        <f t="shared" si="2"/>
        <v>69</v>
      </c>
      <c r="O74" s="13">
        <v>23.0</v>
      </c>
      <c r="P74" s="13">
        <v>45.0</v>
      </c>
      <c r="Q74" s="13">
        <v>26.0</v>
      </c>
      <c r="R74" s="13">
        <v>474.0</v>
      </c>
      <c r="S74" s="13">
        <v>386.0</v>
      </c>
      <c r="T74" s="13">
        <v>55.0</v>
      </c>
      <c r="U74" s="13">
        <v>242.0</v>
      </c>
      <c r="V74" s="13"/>
    </row>
    <row r="75">
      <c r="A75" s="18">
        <v>43926.0</v>
      </c>
      <c r="B75" s="13">
        <v>120.0</v>
      </c>
      <c r="C75" s="13"/>
      <c r="D75" s="13">
        <f t="shared" si="3"/>
        <v>1309</v>
      </c>
      <c r="E75" s="13">
        <v>23.0</v>
      </c>
      <c r="F75" s="13">
        <v>0.0</v>
      </c>
      <c r="G75" s="13">
        <f t="shared" si="4"/>
        <v>320</v>
      </c>
      <c r="H75" s="13">
        <v>414.0</v>
      </c>
      <c r="I75" s="14">
        <f t="shared" si="9"/>
        <v>569</v>
      </c>
      <c r="J75" s="13">
        <v>0.0</v>
      </c>
      <c r="K75" s="14">
        <f t="shared" si="6"/>
        <v>6</v>
      </c>
      <c r="L75" s="13">
        <v>0.0</v>
      </c>
      <c r="M75" s="13">
        <v>4.0</v>
      </c>
      <c r="N75" s="14">
        <f t="shared" si="2"/>
        <v>116</v>
      </c>
      <c r="O75" s="13">
        <v>57.0</v>
      </c>
      <c r="P75" s="13">
        <v>59.0</v>
      </c>
      <c r="Q75" s="13">
        <v>25.0</v>
      </c>
      <c r="R75" s="13">
        <v>544.0</v>
      </c>
      <c r="S75" s="13">
        <v>414.0</v>
      </c>
      <c r="T75" s="13">
        <v>68.0</v>
      </c>
      <c r="U75" s="13">
        <v>252.0</v>
      </c>
      <c r="V75" s="13"/>
    </row>
    <row r="76">
      <c r="A76" s="18">
        <v>43927.0</v>
      </c>
      <c r="B76" s="13">
        <v>66.0</v>
      </c>
      <c r="C76" s="13"/>
      <c r="D76" s="13">
        <f t="shared" si="3"/>
        <v>1375</v>
      </c>
      <c r="E76" s="13">
        <v>24.0</v>
      </c>
      <c r="F76" s="13">
        <v>0.0</v>
      </c>
      <c r="G76" s="13">
        <f t="shared" si="4"/>
        <v>344</v>
      </c>
      <c r="H76" s="13">
        <v>454.0</v>
      </c>
      <c r="I76" s="14">
        <f t="shared" si="9"/>
        <v>571</v>
      </c>
      <c r="J76" s="13">
        <v>0.0</v>
      </c>
      <c r="K76" s="14">
        <f t="shared" si="6"/>
        <v>6</v>
      </c>
      <c r="L76" s="13">
        <v>0.0</v>
      </c>
      <c r="M76" s="13">
        <v>1.0</v>
      </c>
      <c r="N76" s="14">
        <f t="shared" si="2"/>
        <v>65</v>
      </c>
      <c r="O76" s="13">
        <v>38.0</v>
      </c>
      <c r="P76" s="13">
        <v>27.0</v>
      </c>
      <c r="Q76" s="13">
        <v>25.0</v>
      </c>
      <c r="R76" s="13">
        <v>546.0</v>
      </c>
      <c r="S76" s="13">
        <v>454.0</v>
      </c>
      <c r="T76" s="13">
        <v>81.0</v>
      </c>
      <c r="U76" s="13">
        <v>263.0</v>
      </c>
      <c r="V76" s="13"/>
    </row>
    <row r="77">
      <c r="A77" s="18">
        <v>43928.0</v>
      </c>
      <c r="B77" s="13">
        <v>106.0</v>
      </c>
      <c r="C77" s="13"/>
      <c r="D77" s="13">
        <f t="shared" si="3"/>
        <v>1481</v>
      </c>
      <c r="E77" s="13">
        <v>33.0</v>
      </c>
      <c r="F77" s="13">
        <v>0.0</v>
      </c>
      <c r="G77" s="13">
        <f t="shared" si="4"/>
        <v>377</v>
      </c>
      <c r="H77" s="13">
        <v>471.0</v>
      </c>
      <c r="I77" s="14">
        <f t="shared" si="9"/>
        <v>627</v>
      </c>
      <c r="J77" s="13">
        <v>0.0</v>
      </c>
      <c r="K77" s="14">
        <f t="shared" si="6"/>
        <v>6</v>
      </c>
      <c r="L77" s="13">
        <v>0.0</v>
      </c>
      <c r="M77" s="13">
        <v>3.0</v>
      </c>
      <c r="N77" s="14">
        <f t="shared" si="2"/>
        <v>103</v>
      </c>
      <c r="O77" s="13">
        <v>46.0</v>
      </c>
      <c r="P77" s="13">
        <v>57.0</v>
      </c>
      <c r="Q77" s="13">
        <v>29.0</v>
      </c>
      <c r="R77" s="13">
        <v>598.0</v>
      </c>
      <c r="S77" s="13">
        <v>471.0</v>
      </c>
      <c r="T77" s="13">
        <v>101.0</v>
      </c>
      <c r="U77" s="13">
        <v>276.0</v>
      </c>
      <c r="V77" s="13"/>
      <c r="X77" s="19" t="s">
        <v>113</v>
      </c>
    </row>
    <row r="78">
      <c r="A78" s="18">
        <v>43929.0</v>
      </c>
      <c r="B78" s="13">
        <v>142.0</v>
      </c>
      <c r="C78" s="13"/>
      <c r="D78" s="13">
        <f t="shared" si="3"/>
        <v>1623</v>
      </c>
      <c r="E78" s="13">
        <v>29.0</v>
      </c>
      <c r="F78" s="13">
        <v>0.0</v>
      </c>
      <c r="G78" s="13">
        <f t="shared" si="4"/>
        <v>406</v>
      </c>
      <c r="H78" s="13">
        <v>542.0</v>
      </c>
      <c r="I78" s="14">
        <f t="shared" si="9"/>
        <v>669</v>
      </c>
      <c r="J78" s="13">
        <v>0.0</v>
      </c>
      <c r="K78" s="14">
        <f t="shared" si="6"/>
        <v>6</v>
      </c>
      <c r="L78" s="13">
        <v>0.0</v>
      </c>
      <c r="M78" s="13">
        <v>2.0</v>
      </c>
      <c r="N78" s="14">
        <f t="shared" si="2"/>
        <v>140</v>
      </c>
      <c r="O78" s="13">
        <v>65.0</v>
      </c>
      <c r="P78" s="13">
        <v>75.0</v>
      </c>
      <c r="Q78" s="13">
        <v>29.0</v>
      </c>
      <c r="R78" s="13">
        <v>640.0</v>
      </c>
      <c r="S78" s="13">
        <v>542.0</v>
      </c>
      <c r="T78" s="13">
        <v>115.0</v>
      </c>
      <c r="U78" s="13">
        <v>291.0</v>
      </c>
      <c r="V78" s="13"/>
      <c r="X78" s="19" t="s">
        <v>113</v>
      </c>
    </row>
    <row r="79">
      <c r="A79" s="18">
        <v>43930.0</v>
      </c>
      <c r="B79" s="13">
        <v>287.0</v>
      </c>
      <c r="C79" s="13"/>
      <c r="D79" s="13">
        <f t="shared" si="3"/>
        <v>1910</v>
      </c>
      <c r="E79" s="13">
        <v>54.0</v>
      </c>
      <c r="F79" s="13">
        <v>1.0</v>
      </c>
      <c r="G79" s="13">
        <f t="shared" si="4"/>
        <v>460</v>
      </c>
      <c r="H79" s="13">
        <v>559.0</v>
      </c>
      <c r="I79" s="14">
        <f t="shared" ref="I79:I520" si="10">D79-SUM($E$2:E79)-K79-H79-SUM($L$2:L79)</f>
        <v>885</v>
      </c>
      <c r="J79" s="13">
        <v>0.0</v>
      </c>
      <c r="K79" s="14">
        <f t="shared" si="6"/>
        <v>6</v>
      </c>
      <c r="L79" s="13">
        <v>0.0</v>
      </c>
      <c r="M79" s="13">
        <v>3.0</v>
      </c>
      <c r="N79" s="14">
        <f t="shared" si="2"/>
        <v>284</v>
      </c>
      <c r="O79" s="13">
        <v>214.0</v>
      </c>
      <c r="P79" s="13">
        <v>70.0</v>
      </c>
      <c r="Q79" s="13">
        <v>29.0</v>
      </c>
      <c r="R79" s="13">
        <v>856.0</v>
      </c>
      <c r="S79" s="13">
        <v>559.0</v>
      </c>
      <c r="T79" s="13">
        <v>146.0</v>
      </c>
      <c r="U79" s="13">
        <v>314.0</v>
      </c>
      <c r="V79" s="13"/>
      <c r="X79" s="19" t="s">
        <v>113</v>
      </c>
    </row>
    <row r="80">
      <c r="A80" s="18">
        <v>43931.0</v>
      </c>
      <c r="B80" s="13">
        <v>198.0</v>
      </c>
      <c r="C80" s="13"/>
      <c r="D80" s="13">
        <f t="shared" si="3"/>
        <v>2108</v>
      </c>
      <c r="E80" s="13">
        <v>32.0</v>
      </c>
      <c r="F80" s="13">
        <v>0.0</v>
      </c>
      <c r="G80" s="13">
        <f t="shared" si="4"/>
        <v>492</v>
      </c>
      <c r="H80" s="13">
        <v>734.0</v>
      </c>
      <c r="I80" s="14">
        <f t="shared" si="10"/>
        <v>875</v>
      </c>
      <c r="J80" s="13">
        <v>1.0</v>
      </c>
      <c r="K80" s="14">
        <f t="shared" si="6"/>
        <v>7</v>
      </c>
      <c r="L80" s="13">
        <v>0.0</v>
      </c>
      <c r="M80" s="13">
        <v>0.0</v>
      </c>
      <c r="N80" s="14">
        <f t="shared" si="2"/>
        <v>198</v>
      </c>
      <c r="O80" s="13">
        <v>141.0</v>
      </c>
      <c r="P80" s="13">
        <v>57.0</v>
      </c>
      <c r="Q80" s="13">
        <v>32.0</v>
      </c>
      <c r="R80" s="13">
        <v>845.0</v>
      </c>
      <c r="S80" s="13">
        <v>734.0</v>
      </c>
      <c r="T80" s="13">
        <v>172.0</v>
      </c>
      <c r="U80" s="13">
        <v>318.0</v>
      </c>
      <c r="V80" s="13"/>
      <c r="X80" s="19" t="s">
        <v>113</v>
      </c>
    </row>
    <row r="81">
      <c r="A81" s="18">
        <v>43932.0</v>
      </c>
      <c r="B81" s="13">
        <v>191.0</v>
      </c>
      <c r="C81" s="13"/>
      <c r="D81" s="13">
        <f t="shared" si="3"/>
        <v>2299</v>
      </c>
      <c r="E81" s="13">
        <v>35.0</v>
      </c>
      <c r="F81" s="13">
        <v>0.0</v>
      </c>
      <c r="G81" s="13">
        <f t="shared" si="4"/>
        <v>527</v>
      </c>
      <c r="H81" s="13">
        <v>820.0</v>
      </c>
      <c r="I81" s="14">
        <f t="shared" si="10"/>
        <v>944</v>
      </c>
      <c r="J81" s="13">
        <v>1.0</v>
      </c>
      <c r="K81" s="14">
        <f t="shared" si="6"/>
        <v>8</v>
      </c>
      <c r="L81" s="13">
        <v>0.0</v>
      </c>
      <c r="M81" s="13">
        <v>0.0</v>
      </c>
      <c r="N81" s="14">
        <f t="shared" si="2"/>
        <v>191</v>
      </c>
      <c r="O81" s="13">
        <v>152.0</v>
      </c>
      <c r="P81" s="13">
        <v>39.0</v>
      </c>
      <c r="Q81" s="13">
        <v>31.0</v>
      </c>
      <c r="R81" s="13">
        <v>914.0</v>
      </c>
      <c r="S81" s="13">
        <v>820.0</v>
      </c>
      <c r="T81" s="13">
        <v>199.0</v>
      </c>
      <c r="U81" s="13">
        <v>327.0</v>
      </c>
      <c r="V81" s="13"/>
      <c r="X81" s="19" t="s">
        <v>113</v>
      </c>
    </row>
    <row r="82">
      <c r="A82" s="18">
        <v>43933.0</v>
      </c>
      <c r="B82" s="13">
        <v>233.0</v>
      </c>
      <c r="C82" s="13"/>
      <c r="D82" s="13">
        <f t="shared" si="3"/>
        <v>2532</v>
      </c>
      <c r="E82" s="13">
        <v>32.0</v>
      </c>
      <c r="F82" s="13">
        <v>0.0</v>
      </c>
      <c r="G82" s="13">
        <f t="shared" si="4"/>
        <v>559</v>
      </c>
      <c r="H82" s="13">
        <v>988.0</v>
      </c>
      <c r="I82" s="14">
        <f t="shared" si="10"/>
        <v>977</v>
      </c>
      <c r="J82" s="13">
        <v>0.0</v>
      </c>
      <c r="K82" s="14">
        <f t="shared" si="6"/>
        <v>8</v>
      </c>
      <c r="L82" s="13">
        <v>0.0</v>
      </c>
      <c r="M82" s="13">
        <v>0.0</v>
      </c>
      <c r="N82" s="14">
        <f t="shared" si="2"/>
        <v>233</v>
      </c>
      <c r="O82" s="13">
        <v>188.0</v>
      </c>
      <c r="P82" s="13">
        <v>45.0</v>
      </c>
      <c r="Q82" s="13">
        <v>31.0</v>
      </c>
      <c r="R82" s="13">
        <v>947.0</v>
      </c>
      <c r="S82" s="13">
        <v>988.0</v>
      </c>
      <c r="T82" s="13">
        <v>217.0</v>
      </c>
      <c r="U82" s="13">
        <v>341.0</v>
      </c>
      <c r="V82" s="13"/>
      <c r="X82" s="19" t="s">
        <v>113</v>
      </c>
    </row>
    <row r="83">
      <c r="A83" s="18">
        <v>43934.0</v>
      </c>
      <c r="B83" s="13">
        <v>386.0</v>
      </c>
      <c r="C83" s="13"/>
      <c r="D83" s="13">
        <f t="shared" si="3"/>
        <v>2918</v>
      </c>
      <c r="E83" s="13">
        <v>26.0</v>
      </c>
      <c r="F83" s="13">
        <v>0.0</v>
      </c>
      <c r="G83" s="13">
        <f t="shared" si="4"/>
        <v>585</v>
      </c>
      <c r="H83" s="13">
        <v>1165.0</v>
      </c>
      <c r="I83" s="14">
        <f t="shared" si="10"/>
        <v>1159</v>
      </c>
      <c r="J83" s="13">
        <v>1.0</v>
      </c>
      <c r="K83" s="14">
        <f t="shared" si="6"/>
        <v>9</v>
      </c>
      <c r="L83" s="13">
        <v>0.0</v>
      </c>
      <c r="M83" s="13">
        <v>0.0</v>
      </c>
      <c r="N83" s="14">
        <f t="shared" si="2"/>
        <v>386</v>
      </c>
      <c r="O83" s="13">
        <v>334.0</v>
      </c>
      <c r="P83" s="13">
        <v>52.0</v>
      </c>
      <c r="Q83" s="13">
        <v>29.0</v>
      </c>
      <c r="R83" s="13">
        <v>1131.0</v>
      </c>
      <c r="S83" s="13">
        <v>1165.0</v>
      </c>
      <c r="T83" s="13">
        <v>239.0</v>
      </c>
      <c r="U83" s="13">
        <v>345.0</v>
      </c>
      <c r="V83" s="13"/>
      <c r="X83" s="19" t="s">
        <v>113</v>
      </c>
    </row>
    <row r="84">
      <c r="A84" s="18">
        <v>43935.0</v>
      </c>
      <c r="B84" s="13">
        <v>334.0</v>
      </c>
      <c r="C84" s="13"/>
      <c r="D84" s="13">
        <f t="shared" si="3"/>
        <v>3252</v>
      </c>
      <c r="E84" s="13">
        <v>25.0</v>
      </c>
      <c r="F84" s="13">
        <v>0.0</v>
      </c>
      <c r="G84" s="13">
        <f t="shared" si="4"/>
        <v>610</v>
      </c>
      <c r="H84" s="13">
        <v>1316.0</v>
      </c>
      <c r="I84" s="14">
        <f t="shared" si="10"/>
        <v>1316</v>
      </c>
      <c r="J84" s="13">
        <v>1.0</v>
      </c>
      <c r="K84" s="14">
        <f t="shared" si="6"/>
        <v>10</v>
      </c>
      <c r="L84" s="13">
        <v>0.0</v>
      </c>
      <c r="M84" s="13">
        <v>0.0</v>
      </c>
      <c r="N84" s="14">
        <f t="shared" si="2"/>
        <v>334</v>
      </c>
      <c r="O84" s="13">
        <v>275.0</v>
      </c>
      <c r="P84" s="13">
        <v>59.0</v>
      </c>
      <c r="Q84" s="13">
        <v>28.0</v>
      </c>
      <c r="R84" s="13">
        <v>1289.0</v>
      </c>
      <c r="S84" s="13">
        <v>1316.0</v>
      </c>
      <c r="T84" s="13">
        <v>259.0</v>
      </c>
      <c r="U84" s="13">
        <v>350.0</v>
      </c>
      <c r="V84" s="13"/>
      <c r="X84" s="19" t="s">
        <v>113</v>
      </c>
    </row>
    <row r="85">
      <c r="A85" s="18">
        <v>43936.0</v>
      </c>
      <c r="B85" s="13">
        <v>447.0</v>
      </c>
      <c r="C85" s="13"/>
      <c r="D85" s="13">
        <f t="shared" si="3"/>
        <v>3699</v>
      </c>
      <c r="E85" s="13">
        <v>41.0</v>
      </c>
      <c r="F85" s="13">
        <v>0.0</v>
      </c>
      <c r="G85" s="13">
        <f t="shared" si="4"/>
        <v>651</v>
      </c>
      <c r="H85" s="13">
        <v>1540.0</v>
      </c>
      <c r="I85" s="14">
        <f t="shared" si="10"/>
        <v>1497</v>
      </c>
      <c r="J85" s="13">
        <v>0.0</v>
      </c>
      <c r="K85" s="14">
        <f t="shared" si="6"/>
        <v>10</v>
      </c>
      <c r="L85" s="13">
        <v>1.0</v>
      </c>
      <c r="M85" s="13">
        <v>0.0</v>
      </c>
      <c r="N85" s="14">
        <f t="shared" si="2"/>
        <v>447</v>
      </c>
      <c r="O85" s="13">
        <v>406.0</v>
      </c>
      <c r="P85" s="13">
        <v>41.0</v>
      </c>
      <c r="Q85" s="13">
        <v>26.0</v>
      </c>
      <c r="R85" s="13">
        <v>1473.0</v>
      </c>
      <c r="S85" s="13">
        <v>1541.0</v>
      </c>
      <c r="T85" s="13">
        <v>284.0</v>
      </c>
      <c r="U85" s="13">
        <v>365.0</v>
      </c>
      <c r="V85" s="13"/>
      <c r="X85" s="19" t="s">
        <v>113</v>
      </c>
    </row>
    <row r="86">
      <c r="A86" s="18">
        <v>43937.0</v>
      </c>
      <c r="B86" s="13">
        <v>728.0</v>
      </c>
      <c r="C86" s="13"/>
      <c r="D86" s="13">
        <f t="shared" si="3"/>
        <v>4427</v>
      </c>
      <c r="E86" s="13">
        <v>31.0</v>
      </c>
      <c r="F86" s="13">
        <v>0.0</v>
      </c>
      <c r="G86" s="13">
        <f t="shared" si="4"/>
        <v>682</v>
      </c>
      <c r="H86" s="13">
        <v>1848.0</v>
      </c>
      <c r="I86" s="14">
        <f t="shared" si="10"/>
        <v>1886</v>
      </c>
      <c r="J86" s="13">
        <v>0.0</v>
      </c>
      <c r="K86" s="14">
        <f t="shared" si="6"/>
        <v>10</v>
      </c>
      <c r="L86" s="13">
        <v>0.0</v>
      </c>
      <c r="M86" s="13">
        <v>0.0</v>
      </c>
      <c r="N86" s="14">
        <f t="shared" si="2"/>
        <v>728</v>
      </c>
      <c r="O86" s="13">
        <v>676.0</v>
      </c>
      <c r="P86" s="13">
        <v>52.0</v>
      </c>
      <c r="Q86" s="13">
        <v>23.0</v>
      </c>
      <c r="R86" s="13">
        <v>1866.0</v>
      </c>
      <c r="S86" s="13">
        <v>1848.0</v>
      </c>
      <c r="T86" s="13">
        <v>309.0</v>
      </c>
      <c r="U86" s="13">
        <v>371.0</v>
      </c>
      <c r="V86" s="13"/>
      <c r="X86" s="19" t="s">
        <v>113</v>
      </c>
    </row>
    <row r="87">
      <c r="A87" s="18">
        <v>43938.0</v>
      </c>
      <c r="B87" s="13">
        <v>623.0</v>
      </c>
      <c r="C87" s="13"/>
      <c r="D87" s="13">
        <f t="shared" si="3"/>
        <v>5050</v>
      </c>
      <c r="E87" s="13">
        <v>25.0</v>
      </c>
      <c r="F87" s="13">
        <v>0.0</v>
      </c>
      <c r="G87" s="13">
        <f t="shared" si="4"/>
        <v>707</v>
      </c>
      <c r="H87" s="13">
        <v>2218.0</v>
      </c>
      <c r="I87" s="14">
        <f t="shared" si="10"/>
        <v>2113</v>
      </c>
      <c r="J87" s="13">
        <v>1.0</v>
      </c>
      <c r="K87" s="14">
        <f t="shared" si="6"/>
        <v>11</v>
      </c>
      <c r="L87" s="13">
        <v>0.0</v>
      </c>
      <c r="M87" s="13">
        <v>1.0</v>
      </c>
      <c r="N87" s="14">
        <f t="shared" si="2"/>
        <v>622</v>
      </c>
      <c r="O87" s="13">
        <v>559.0</v>
      </c>
      <c r="P87" s="13">
        <v>63.0</v>
      </c>
      <c r="Q87" s="13">
        <v>22.0</v>
      </c>
      <c r="R87" s="13">
        <v>2095.0</v>
      </c>
      <c r="S87" s="13">
        <v>2218.0</v>
      </c>
      <c r="T87" s="13">
        <v>312.0</v>
      </c>
      <c r="U87" s="13">
        <v>392.0</v>
      </c>
      <c r="V87" s="13"/>
      <c r="X87" s="19" t="s">
        <v>113</v>
      </c>
    </row>
    <row r="88">
      <c r="A88" s="18">
        <v>43939.0</v>
      </c>
      <c r="B88" s="13">
        <v>942.0</v>
      </c>
      <c r="C88" s="13"/>
      <c r="D88" s="13">
        <f t="shared" si="3"/>
        <v>5992</v>
      </c>
      <c r="E88" s="13">
        <v>38.0</v>
      </c>
      <c r="F88" s="13">
        <v>0.0</v>
      </c>
      <c r="G88" s="13">
        <f t="shared" si="4"/>
        <v>745</v>
      </c>
      <c r="H88" s="13">
        <v>2678.0</v>
      </c>
      <c r="I88" s="14">
        <f t="shared" si="10"/>
        <v>2557</v>
      </c>
      <c r="J88" s="13">
        <v>0.0</v>
      </c>
      <c r="K88" s="14">
        <f t="shared" si="6"/>
        <v>11</v>
      </c>
      <c r="L88" s="13">
        <v>0.0</v>
      </c>
      <c r="M88" s="13">
        <v>0.0</v>
      </c>
      <c r="N88" s="14">
        <f t="shared" si="2"/>
        <v>942</v>
      </c>
      <c r="O88" s="13">
        <v>893.0</v>
      </c>
      <c r="P88" s="13">
        <v>49.0</v>
      </c>
      <c r="Q88" s="13">
        <v>23.0</v>
      </c>
      <c r="R88" s="13">
        <v>2538.0</v>
      </c>
      <c r="S88" s="13">
        <v>2683.0</v>
      </c>
      <c r="T88" s="13">
        <v>331.0</v>
      </c>
      <c r="U88" s="13">
        <v>406.0</v>
      </c>
      <c r="V88" s="13"/>
      <c r="X88" s="19" t="s">
        <v>113</v>
      </c>
    </row>
    <row r="89">
      <c r="A89" s="18">
        <v>43940.0</v>
      </c>
      <c r="B89" s="13">
        <v>596.0</v>
      </c>
      <c r="C89" s="13"/>
      <c r="D89" s="13">
        <f t="shared" si="3"/>
        <v>6588</v>
      </c>
      <c r="E89" s="13">
        <v>26.0</v>
      </c>
      <c r="F89" s="13">
        <v>0.0</v>
      </c>
      <c r="G89" s="13">
        <f t="shared" si="4"/>
        <v>771</v>
      </c>
      <c r="H89" s="13">
        <v>2888.0</v>
      </c>
      <c r="I89" s="14">
        <f t="shared" si="10"/>
        <v>2917</v>
      </c>
      <c r="J89" s="13">
        <v>0.0</v>
      </c>
      <c r="K89" s="14">
        <f t="shared" si="6"/>
        <v>11</v>
      </c>
      <c r="L89" s="13">
        <v>0.0</v>
      </c>
      <c r="M89" s="13">
        <v>0.0</v>
      </c>
      <c r="N89" s="14">
        <f t="shared" si="2"/>
        <v>596</v>
      </c>
      <c r="O89" s="13">
        <v>544.0</v>
      </c>
      <c r="P89" s="13">
        <v>52.0</v>
      </c>
      <c r="Q89" s="13">
        <v>22.0</v>
      </c>
      <c r="R89" s="13">
        <v>2899.0</v>
      </c>
      <c r="S89" s="13">
        <v>2893.0</v>
      </c>
      <c r="T89" s="13">
        <v>339.0</v>
      </c>
      <c r="U89" s="13">
        <v>424.0</v>
      </c>
      <c r="V89" s="13"/>
      <c r="X89" s="19" t="s">
        <v>113</v>
      </c>
    </row>
    <row r="90">
      <c r="A90" s="18">
        <v>43941.0</v>
      </c>
      <c r="B90" s="13">
        <v>1426.0</v>
      </c>
      <c r="C90" s="13"/>
      <c r="D90" s="13">
        <f t="shared" si="3"/>
        <v>8014</v>
      </c>
      <c r="E90" s="13">
        <v>33.0</v>
      </c>
      <c r="F90" s="13">
        <v>0.0</v>
      </c>
      <c r="G90" s="13">
        <f t="shared" si="4"/>
        <v>804</v>
      </c>
      <c r="H90" s="13">
        <v>3782.0</v>
      </c>
      <c r="I90" s="14">
        <f t="shared" si="10"/>
        <v>3416</v>
      </c>
      <c r="J90" s="13">
        <v>0.0</v>
      </c>
      <c r="K90" s="14">
        <f t="shared" si="6"/>
        <v>11</v>
      </c>
      <c r="L90" s="13">
        <v>0.0</v>
      </c>
      <c r="M90" s="13">
        <v>0.0</v>
      </c>
      <c r="N90" s="14">
        <f t="shared" si="2"/>
        <v>1426</v>
      </c>
      <c r="O90" s="13">
        <v>1371.0</v>
      </c>
      <c r="P90" s="13">
        <v>55.0</v>
      </c>
      <c r="Q90" s="13">
        <v>23.0</v>
      </c>
      <c r="R90" s="13">
        <v>1364.0</v>
      </c>
      <c r="S90" s="13">
        <v>5829.0</v>
      </c>
      <c r="T90" s="13">
        <v>351.0</v>
      </c>
      <c r="U90" s="13">
        <v>436.0</v>
      </c>
      <c r="V90" s="13"/>
      <c r="X90" s="19" t="s">
        <v>113</v>
      </c>
    </row>
    <row r="91">
      <c r="A91" s="18">
        <v>43942.0</v>
      </c>
      <c r="B91" s="13">
        <v>1111.0</v>
      </c>
      <c r="C91" s="13"/>
      <c r="D91" s="13">
        <f t="shared" si="3"/>
        <v>9125</v>
      </c>
      <c r="E91" s="13">
        <v>39.0</v>
      </c>
      <c r="F91" s="13">
        <v>0.0</v>
      </c>
      <c r="G91" s="13">
        <f t="shared" si="4"/>
        <v>843</v>
      </c>
      <c r="H91" s="13">
        <v>4682.0</v>
      </c>
      <c r="I91" s="14">
        <f t="shared" si="10"/>
        <v>3588</v>
      </c>
      <c r="J91" s="13">
        <v>0.0</v>
      </c>
      <c r="K91" s="14">
        <f t="shared" si="6"/>
        <v>11</v>
      </c>
      <c r="L91" s="13">
        <v>0.0</v>
      </c>
      <c r="M91" s="13">
        <v>0.0</v>
      </c>
      <c r="N91" s="14">
        <f t="shared" si="2"/>
        <v>1111</v>
      </c>
      <c r="O91" s="13">
        <v>1050.0</v>
      </c>
      <c r="P91" s="13">
        <v>61.0</v>
      </c>
      <c r="Q91" s="13">
        <v>27.0</v>
      </c>
      <c r="R91" s="13">
        <v>1381.0</v>
      </c>
      <c r="S91" s="13">
        <v>6881.0</v>
      </c>
      <c r="T91" s="13">
        <v>371.0</v>
      </c>
      <c r="U91" s="13">
        <v>454.0</v>
      </c>
      <c r="V91" s="13"/>
      <c r="X91" s="19" t="s">
        <v>113</v>
      </c>
    </row>
    <row r="92">
      <c r="A92" s="18">
        <v>43943.0</v>
      </c>
      <c r="B92" s="13">
        <v>1016.0</v>
      </c>
      <c r="C92" s="13"/>
      <c r="D92" s="13">
        <f t="shared" si="3"/>
        <v>10141</v>
      </c>
      <c r="E92" s="13">
        <v>57.0</v>
      </c>
      <c r="F92" s="13">
        <v>0.0</v>
      </c>
      <c r="G92" s="13">
        <f t="shared" si="4"/>
        <v>900</v>
      </c>
      <c r="H92" s="13">
        <v>4999.0</v>
      </c>
      <c r="I92" s="14">
        <f t="shared" si="10"/>
        <v>4229</v>
      </c>
      <c r="J92" s="13">
        <v>1.0</v>
      </c>
      <c r="K92" s="14">
        <f t="shared" si="6"/>
        <v>12</v>
      </c>
      <c r="L92" s="13">
        <v>0.0</v>
      </c>
      <c r="M92" s="13">
        <v>0.0</v>
      </c>
      <c r="N92" s="14">
        <f t="shared" si="2"/>
        <v>1016</v>
      </c>
      <c r="O92" s="13">
        <v>967.0</v>
      </c>
      <c r="P92" s="13">
        <v>49.0</v>
      </c>
      <c r="Q92" s="13">
        <v>25.0</v>
      </c>
      <c r="R92" s="13">
        <v>1571.0</v>
      </c>
      <c r="S92" s="13">
        <v>7651.0</v>
      </c>
      <c r="T92" s="13">
        <v>413.0</v>
      </c>
      <c r="U92" s="13">
        <v>469.0</v>
      </c>
      <c r="V92" s="13"/>
      <c r="X92" s="19" t="s">
        <v>113</v>
      </c>
    </row>
    <row r="93">
      <c r="A93" s="18">
        <v>43944.0</v>
      </c>
      <c r="B93" s="13">
        <v>1037.0</v>
      </c>
      <c r="C93" s="13"/>
      <c r="D93" s="13">
        <f t="shared" si="3"/>
        <v>11178</v>
      </c>
      <c r="E93" s="13">
        <v>36.0</v>
      </c>
      <c r="F93" s="13">
        <v>1.0</v>
      </c>
      <c r="G93" s="13">
        <f t="shared" si="4"/>
        <v>936</v>
      </c>
      <c r="H93" s="13">
        <v>8874.0</v>
      </c>
      <c r="I93" s="14">
        <f t="shared" si="10"/>
        <v>1355</v>
      </c>
      <c r="J93" s="13">
        <v>0.0</v>
      </c>
      <c r="K93" s="14">
        <f t="shared" si="6"/>
        <v>12</v>
      </c>
      <c r="L93" s="13">
        <v>0.0</v>
      </c>
      <c r="M93" s="13">
        <v>0.0</v>
      </c>
      <c r="N93" s="14">
        <f t="shared" si="2"/>
        <v>1037</v>
      </c>
      <c r="O93" s="13">
        <v>982.0</v>
      </c>
      <c r="P93" s="13">
        <v>55.0</v>
      </c>
      <c r="Q93" s="13">
        <v>26.0</v>
      </c>
      <c r="R93" s="13">
        <v>1342.0</v>
      </c>
      <c r="S93" s="13">
        <v>8880.0</v>
      </c>
      <c r="T93" s="13">
        <v>434.0</v>
      </c>
      <c r="U93" s="13">
        <v>484.0</v>
      </c>
      <c r="V93" s="13"/>
      <c r="X93" s="19" t="s">
        <v>113</v>
      </c>
    </row>
    <row r="94">
      <c r="A94" s="18">
        <v>43945.0</v>
      </c>
      <c r="B94" s="13">
        <v>897.0</v>
      </c>
      <c r="C94" s="13"/>
      <c r="D94" s="13">
        <f t="shared" si="3"/>
        <v>12075</v>
      </c>
      <c r="E94" s="13">
        <v>38.0</v>
      </c>
      <c r="F94" s="13">
        <v>0.0</v>
      </c>
      <c r="G94" s="13">
        <f t="shared" si="4"/>
        <v>974</v>
      </c>
      <c r="H94" s="13">
        <v>9878.0</v>
      </c>
      <c r="I94" s="14">
        <f t="shared" si="10"/>
        <v>1210</v>
      </c>
      <c r="J94" s="13">
        <v>0.0</v>
      </c>
      <c r="K94" s="14">
        <f t="shared" si="6"/>
        <v>12</v>
      </c>
      <c r="L94" s="13">
        <v>0.0</v>
      </c>
      <c r="M94" s="13">
        <v>0.0</v>
      </c>
      <c r="N94" s="14">
        <f t="shared" si="2"/>
        <v>897</v>
      </c>
      <c r="O94" s="13">
        <v>852.0</v>
      </c>
      <c r="P94" s="13">
        <v>45.0</v>
      </c>
      <c r="Q94" s="13">
        <v>24.0</v>
      </c>
      <c r="R94" s="13">
        <v>1205.0</v>
      </c>
      <c r="S94" s="13">
        <v>9878.0</v>
      </c>
      <c r="T94" s="13">
        <v>449.0</v>
      </c>
      <c r="U94" s="13">
        <v>507.0</v>
      </c>
      <c r="X94" s="19" t="s">
        <v>113</v>
      </c>
    </row>
    <row r="95">
      <c r="A95" s="18">
        <v>43946.0</v>
      </c>
      <c r="B95" s="13">
        <v>618.0</v>
      </c>
      <c r="C95" s="13"/>
      <c r="D95" s="13">
        <f t="shared" si="3"/>
        <v>12693</v>
      </c>
      <c r="E95" s="13">
        <v>46.0</v>
      </c>
      <c r="F95" s="13">
        <v>0.0</v>
      </c>
      <c r="G95" s="13">
        <f t="shared" si="4"/>
        <v>1020</v>
      </c>
      <c r="H95" s="13">
        <v>10465.0</v>
      </c>
      <c r="I95" s="14">
        <f t="shared" si="10"/>
        <v>1195</v>
      </c>
      <c r="J95" s="13">
        <v>0.0</v>
      </c>
      <c r="K95" s="14">
        <f t="shared" si="6"/>
        <v>12</v>
      </c>
      <c r="L95" s="13">
        <v>0.0</v>
      </c>
      <c r="M95" s="13">
        <v>0.0</v>
      </c>
      <c r="N95" s="14">
        <f t="shared" si="2"/>
        <v>618</v>
      </c>
      <c r="O95" s="13">
        <v>597.0</v>
      </c>
      <c r="P95" s="13">
        <v>21.0</v>
      </c>
      <c r="Q95" s="13">
        <v>24.0</v>
      </c>
      <c r="R95" s="13">
        <v>1190.0</v>
      </c>
      <c r="S95" s="13">
        <v>10465.0</v>
      </c>
      <c r="T95" s="13">
        <v>474.0</v>
      </c>
      <c r="U95" s="13">
        <v>528.0</v>
      </c>
      <c r="X95" s="19" t="s">
        <v>113</v>
      </c>
    </row>
    <row r="96">
      <c r="A96" s="18">
        <v>43947.0</v>
      </c>
      <c r="B96" s="13">
        <v>931.0</v>
      </c>
      <c r="C96" s="13"/>
      <c r="D96" s="13">
        <f t="shared" si="3"/>
        <v>13624</v>
      </c>
      <c r="E96" s="13">
        <v>58.0</v>
      </c>
      <c r="F96" s="13">
        <v>0.0</v>
      </c>
      <c r="G96" s="13">
        <f t="shared" si="4"/>
        <v>1078</v>
      </c>
      <c r="H96" s="13">
        <v>11241.0</v>
      </c>
      <c r="I96" s="14">
        <f t="shared" si="10"/>
        <v>1292</v>
      </c>
      <c r="J96" s="13">
        <v>0.0</v>
      </c>
      <c r="K96" s="14">
        <f t="shared" si="6"/>
        <v>12</v>
      </c>
      <c r="L96" s="13">
        <v>0.0</v>
      </c>
      <c r="M96" s="13">
        <v>2.0</v>
      </c>
      <c r="N96" s="14">
        <f t="shared" si="2"/>
        <v>929</v>
      </c>
      <c r="O96" s="13">
        <v>886.0</v>
      </c>
      <c r="P96" s="13">
        <v>43.0</v>
      </c>
      <c r="Q96" s="13">
        <v>22.0</v>
      </c>
      <c r="R96" s="13">
        <v>1289.0</v>
      </c>
      <c r="S96" s="13">
        <v>11241.0</v>
      </c>
      <c r="T96" s="13">
        <v>514.0</v>
      </c>
      <c r="U96" s="13">
        <v>546.0</v>
      </c>
      <c r="X96" s="19" t="s">
        <v>113</v>
      </c>
    </row>
    <row r="97">
      <c r="A97" s="18">
        <v>43948.0</v>
      </c>
      <c r="B97" s="13">
        <v>799.0</v>
      </c>
      <c r="C97" s="13"/>
      <c r="D97" s="13">
        <f t="shared" si="3"/>
        <v>14423</v>
      </c>
      <c r="E97" s="13">
        <v>35.0</v>
      </c>
      <c r="F97" s="13">
        <v>0.0</v>
      </c>
      <c r="G97" s="13">
        <f t="shared" si="4"/>
        <v>1113</v>
      </c>
      <c r="H97" s="13">
        <v>11863.0</v>
      </c>
      <c r="I97" s="14">
        <f t="shared" si="10"/>
        <v>1432</v>
      </c>
      <c r="J97" s="13">
        <v>2.0</v>
      </c>
      <c r="K97" s="14">
        <f t="shared" si="6"/>
        <v>14</v>
      </c>
      <c r="L97" s="13">
        <v>0.0</v>
      </c>
      <c r="M97" s="13">
        <v>0.0</v>
      </c>
      <c r="N97" s="14">
        <f t="shared" si="2"/>
        <v>799</v>
      </c>
      <c r="O97" s="13">
        <v>764.0</v>
      </c>
      <c r="P97" s="13">
        <v>35.0</v>
      </c>
      <c r="Q97" s="13">
        <v>20.0</v>
      </c>
      <c r="R97" s="13">
        <v>1431.0</v>
      </c>
      <c r="S97" s="13">
        <v>11863.0</v>
      </c>
      <c r="T97" s="13">
        <v>532.0</v>
      </c>
      <c r="U97" s="13">
        <v>563.0</v>
      </c>
      <c r="X97" s="19" t="s">
        <v>113</v>
      </c>
    </row>
    <row r="98">
      <c r="A98" s="18">
        <v>43949.0</v>
      </c>
      <c r="B98" s="13">
        <v>528.0</v>
      </c>
      <c r="C98" s="13"/>
      <c r="D98" s="13">
        <f t="shared" si="3"/>
        <v>14951</v>
      </c>
      <c r="E98" s="13">
        <v>33.0</v>
      </c>
      <c r="F98" s="13">
        <v>0.0</v>
      </c>
      <c r="G98" s="13">
        <f t="shared" si="4"/>
        <v>1146</v>
      </c>
      <c r="H98" s="13">
        <v>12120.0</v>
      </c>
      <c r="I98" s="14">
        <f t="shared" si="10"/>
        <v>1670</v>
      </c>
      <c r="J98" s="13">
        <v>0.0</v>
      </c>
      <c r="K98" s="14">
        <f t="shared" si="6"/>
        <v>14</v>
      </c>
      <c r="L98" s="13">
        <v>0.0</v>
      </c>
      <c r="M98" s="13">
        <v>0.0</v>
      </c>
      <c r="N98" s="14">
        <f t="shared" si="2"/>
        <v>528</v>
      </c>
      <c r="O98" s="13">
        <v>511.0</v>
      </c>
      <c r="P98" s="13">
        <v>17.0</v>
      </c>
      <c r="Q98" s="13">
        <v>21.0</v>
      </c>
      <c r="R98" s="13">
        <v>1668.0</v>
      </c>
      <c r="S98" s="13">
        <v>12120.0</v>
      </c>
      <c r="T98" s="13">
        <v>551.0</v>
      </c>
      <c r="U98" s="13">
        <v>577.0</v>
      </c>
      <c r="X98" s="19" t="s">
        <v>113</v>
      </c>
    </row>
    <row r="99">
      <c r="A99" s="18">
        <v>43950.0</v>
      </c>
      <c r="B99" s="13">
        <v>690.0</v>
      </c>
      <c r="C99" s="13"/>
      <c r="D99" s="13">
        <f t="shared" si="3"/>
        <v>15641</v>
      </c>
      <c r="E99" s="13">
        <v>62.0</v>
      </c>
      <c r="F99" s="13">
        <v>0.0</v>
      </c>
      <c r="G99" s="13">
        <f t="shared" si="4"/>
        <v>1208</v>
      </c>
      <c r="H99" s="13">
        <v>12725.0</v>
      </c>
      <c r="I99" s="14">
        <f t="shared" si="10"/>
        <v>1693</v>
      </c>
      <c r="J99" s="13">
        <v>0.0</v>
      </c>
      <c r="K99" s="14">
        <f t="shared" si="6"/>
        <v>14</v>
      </c>
      <c r="L99" s="13">
        <v>0.0</v>
      </c>
      <c r="M99" s="13">
        <v>0.0</v>
      </c>
      <c r="N99" s="14">
        <f t="shared" si="2"/>
        <v>690</v>
      </c>
      <c r="O99" s="13">
        <v>660.0</v>
      </c>
      <c r="P99" s="13">
        <v>30.0</v>
      </c>
      <c r="Q99" s="13">
        <v>22.0</v>
      </c>
      <c r="R99" s="13">
        <v>1692.0</v>
      </c>
      <c r="S99" s="13">
        <v>12725.0</v>
      </c>
      <c r="T99" s="13">
        <v>594.0</v>
      </c>
      <c r="U99" s="13">
        <v>594.0</v>
      </c>
      <c r="X99" s="19" t="s">
        <v>113</v>
      </c>
    </row>
    <row r="100">
      <c r="A100" s="18">
        <v>43951.0</v>
      </c>
      <c r="B100" s="13">
        <v>528.0</v>
      </c>
      <c r="C100" s="13"/>
      <c r="D100" s="13">
        <f t="shared" si="3"/>
        <v>16169</v>
      </c>
      <c r="E100" s="13">
        <v>56.0</v>
      </c>
      <c r="F100" s="13">
        <v>0.0</v>
      </c>
      <c r="G100" s="13">
        <f t="shared" si="4"/>
        <v>1264</v>
      </c>
      <c r="H100" s="13">
        <v>13202.0</v>
      </c>
      <c r="I100" s="14">
        <f t="shared" si="10"/>
        <v>1687</v>
      </c>
      <c r="J100" s="13">
        <v>1.0</v>
      </c>
      <c r="K100" s="14">
        <f t="shared" si="6"/>
        <v>15</v>
      </c>
      <c r="L100" s="13">
        <v>0.0</v>
      </c>
      <c r="M100" s="13">
        <v>0.0</v>
      </c>
      <c r="N100" s="14">
        <f t="shared" si="2"/>
        <v>528</v>
      </c>
      <c r="O100" s="13">
        <v>488.0</v>
      </c>
      <c r="P100" s="13">
        <v>40.0</v>
      </c>
      <c r="Q100" s="13">
        <v>21.0</v>
      </c>
      <c r="R100" s="13">
        <v>1687.0</v>
      </c>
      <c r="S100" s="13">
        <v>13202.0</v>
      </c>
      <c r="T100" s="13">
        <v>624.0</v>
      </c>
      <c r="U100" s="13">
        <v>620.0</v>
      </c>
      <c r="X100" s="19" t="s">
        <v>113</v>
      </c>
    </row>
    <row r="101">
      <c r="A101" s="18">
        <v>43952.0</v>
      </c>
      <c r="B101" s="13">
        <v>932.0</v>
      </c>
      <c r="C101" s="13"/>
      <c r="D101" s="13">
        <f t="shared" si="3"/>
        <v>17101</v>
      </c>
      <c r="E101" s="13">
        <v>24.0</v>
      </c>
      <c r="F101" s="13">
        <v>0.0</v>
      </c>
      <c r="G101" s="13">
        <f t="shared" si="4"/>
        <v>1288</v>
      </c>
      <c r="H101" s="13">
        <v>14053.0</v>
      </c>
      <c r="I101" s="14">
        <f t="shared" si="10"/>
        <v>1743</v>
      </c>
      <c r="J101" s="13">
        <v>1.0</v>
      </c>
      <c r="K101" s="14">
        <f t="shared" si="6"/>
        <v>16</v>
      </c>
      <c r="L101" s="13">
        <v>0.0</v>
      </c>
      <c r="M101" s="13">
        <v>0.0</v>
      </c>
      <c r="N101" s="14">
        <f t="shared" si="2"/>
        <v>932</v>
      </c>
      <c r="O101" s="13">
        <v>905.0</v>
      </c>
      <c r="P101" s="13">
        <v>27.0</v>
      </c>
      <c r="Q101" s="13">
        <v>23.0</v>
      </c>
      <c r="R101" s="13">
        <v>1741.0</v>
      </c>
      <c r="S101" s="13">
        <v>14053.0</v>
      </c>
      <c r="T101" s="13">
        <v>630.0</v>
      </c>
      <c r="U101" s="13">
        <v>638.0</v>
      </c>
      <c r="X101" s="19" t="s">
        <v>113</v>
      </c>
    </row>
    <row r="102">
      <c r="A102" s="18">
        <v>43953.0</v>
      </c>
      <c r="B102" s="13">
        <v>447.0</v>
      </c>
      <c r="C102" s="13"/>
      <c r="D102" s="13">
        <f t="shared" si="3"/>
        <v>17548</v>
      </c>
      <c r="E102" s="13">
        <v>79.0</v>
      </c>
      <c r="F102" s="13">
        <v>0.0</v>
      </c>
      <c r="G102" s="13">
        <f t="shared" si="4"/>
        <v>1367</v>
      </c>
      <c r="H102" s="13">
        <v>14474.0</v>
      </c>
      <c r="I102" s="14">
        <f t="shared" si="10"/>
        <v>1688</v>
      </c>
      <c r="J102" s="13">
        <v>1.0</v>
      </c>
      <c r="K102" s="14">
        <f t="shared" si="6"/>
        <v>17</v>
      </c>
      <c r="L102" s="13">
        <v>1.0</v>
      </c>
      <c r="M102" s="13">
        <v>0.0</v>
      </c>
      <c r="N102" s="14">
        <f t="shared" si="2"/>
        <v>447</v>
      </c>
      <c r="O102" s="13">
        <v>431.0</v>
      </c>
      <c r="P102" s="13">
        <v>16.0</v>
      </c>
      <c r="Q102" s="13">
        <v>24.0</v>
      </c>
      <c r="R102" s="13">
        <v>1686.0</v>
      </c>
      <c r="S102" s="13">
        <v>14474.0</v>
      </c>
      <c r="T102" s="13">
        <v>685.0</v>
      </c>
      <c r="U102" s="13">
        <v>662.0</v>
      </c>
      <c r="X102" s="19" t="s">
        <v>113</v>
      </c>
    </row>
    <row r="103">
      <c r="A103" s="18">
        <v>43954.0</v>
      </c>
      <c r="B103" s="13">
        <v>657.0</v>
      </c>
      <c r="C103" s="13"/>
      <c r="D103" s="13">
        <f t="shared" si="3"/>
        <v>18205</v>
      </c>
      <c r="E103" s="13">
        <v>61.0</v>
      </c>
      <c r="F103" s="13">
        <v>0.0</v>
      </c>
      <c r="G103" s="13">
        <f t="shared" si="4"/>
        <v>1428</v>
      </c>
      <c r="H103" s="13">
        <v>15149.0</v>
      </c>
      <c r="I103" s="14">
        <f t="shared" si="10"/>
        <v>1608</v>
      </c>
      <c r="J103" s="13">
        <v>1.0</v>
      </c>
      <c r="K103" s="14">
        <f t="shared" si="6"/>
        <v>18</v>
      </c>
      <c r="L103" s="13">
        <v>0.0</v>
      </c>
      <c r="M103" s="13">
        <v>0.0</v>
      </c>
      <c r="N103" s="14">
        <f t="shared" si="2"/>
        <v>657</v>
      </c>
      <c r="O103" s="13">
        <v>626.0</v>
      </c>
      <c r="P103" s="13">
        <v>31.0</v>
      </c>
      <c r="Q103" s="13">
        <v>22.0</v>
      </c>
      <c r="R103" s="13">
        <v>1608.0</v>
      </c>
      <c r="S103" s="13">
        <v>15149.0</v>
      </c>
      <c r="T103" s="13">
        <v>722.0</v>
      </c>
      <c r="U103" s="13">
        <v>686.0</v>
      </c>
      <c r="X103" s="19" t="s">
        <v>113</v>
      </c>
    </row>
    <row r="104">
      <c r="A104" s="18">
        <v>43955.0</v>
      </c>
      <c r="B104" s="13">
        <v>573.0</v>
      </c>
      <c r="C104" s="13"/>
      <c r="D104" s="13">
        <f t="shared" si="3"/>
        <v>18778</v>
      </c>
      <c r="E104" s="13">
        <v>49.0</v>
      </c>
      <c r="F104" s="13">
        <v>0.0</v>
      </c>
      <c r="G104" s="13">
        <f t="shared" si="4"/>
        <v>1477</v>
      </c>
      <c r="H104" s="13">
        <v>15812.0</v>
      </c>
      <c r="I104" s="14">
        <f t="shared" si="10"/>
        <v>1469</v>
      </c>
      <c r="J104" s="13">
        <v>0.0</v>
      </c>
      <c r="K104" s="14">
        <f t="shared" si="6"/>
        <v>18</v>
      </c>
      <c r="L104" s="13">
        <v>0.0</v>
      </c>
      <c r="M104" s="13">
        <v>0.0</v>
      </c>
      <c r="N104" s="14">
        <f t="shared" si="2"/>
        <v>573</v>
      </c>
      <c r="O104" s="13">
        <v>560.0</v>
      </c>
      <c r="P104" s="13">
        <v>13.0</v>
      </c>
      <c r="Q104" s="13">
        <v>25.0</v>
      </c>
      <c r="R104" s="13">
        <v>1466.0</v>
      </c>
      <c r="S104" s="13">
        <v>15812.0</v>
      </c>
      <c r="T104" s="13">
        <v>744.0</v>
      </c>
      <c r="U104" s="13">
        <v>713.0</v>
      </c>
      <c r="X104" s="19" t="s">
        <v>113</v>
      </c>
    </row>
    <row r="105">
      <c r="A105" s="18">
        <v>43956.0</v>
      </c>
      <c r="B105" s="13">
        <v>632.0</v>
      </c>
      <c r="C105" s="13"/>
      <c r="D105" s="13">
        <f t="shared" si="3"/>
        <v>19410</v>
      </c>
      <c r="E105" s="13">
        <v>62.0</v>
      </c>
      <c r="F105" s="13">
        <v>1.0</v>
      </c>
      <c r="G105" s="13">
        <f t="shared" si="4"/>
        <v>1539</v>
      </c>
      <c r="H105" s="13">
        <v>16289.0</v>
      </c>
      <c r="I105" s="14">
        <f t="shared" si="10"/>
        <v>1562</v>
      </c>
      <c r="J105" s="13">
        <v>0.0</v>
      </c>
      <c r="K105" s="14">
        <f t="shared" si="6"/>
        <v>18</v>
      </c>
      <c r="L105" s="13">
        <v>0.0</v>
      </c>
      <c r="M105" s="13">
        <v>0.0</v>
      </c>
      <c r="N105" s="14">
        <f t="shared" si="2"/>
        <v>632</v>
      </c>
      <c r="O105" s="13">
        <v>605.0</v>
      </c>
      <c r="P105" s="13">
        <v>27.0</v>
      </c>
      <c r="Q105" s="13">
        <v>24.0</v>
      </c>
      <c r="R105" s="13">
        <v>1560.0</v>
      </c>
      <c r="S105" s="13">
        <v>16289.0</v>
      </c>
      <c r="T105" s="13">
        <v>786.0</v>
      </c>
      <c r="U105" s="13">
        <v>733.0</v>
      </c>
      <c r="X105" s="19" t="s">
        <v>113</v>
      </c>
    </row>
    <row r="106">
      <c r="A106" s="18">
        <v>43957.0</v>
      </c>
      <c r="B106" s="13">
        <v>788.0</v>
      </c>
      <c r="C106" s="13"/>
      <c r="D106" s="13">
        <f t="shared" si="3"/>
        <v>20198</v>
      </c>
      <c r="E106" s="13">
        <v>115.0</v>
      </c>
      <c r="F106" s="13">
        <v>0.0</v>
      </c>
      <c r="G106" s="13">
        <f t="shared" si="4"/>
        <v>1654</v>
      </c>
      <c r="H106" s="13">
        <v>17082.0</v>
      </c>
      <c r="I106" s="14">
        <f t="shared" si="10"/>
        <v>1440</v>
      </c>
      <c r="J106" s="13">
        <v>2.0</v>
      </c>
      <c r="K106" s="14">
        <f t="shared" si="6"/>
        <v>20</v>
      </c>
      <c r="L106" s="13">
        <v>0.0</v>
      </c>
      <c r="M106" s="13">
        <v>0.0</v>
      </c>
      <c r="N106" s="14">
        <f t="shared" si="2"/>
        <v>788</v>
      </c>
      <c r="O106" s="13">
        <v>760.0</v>
      </c>
      <c r="P106" s="13">
        <v>28.0</v>
      </c>
      <c r="Q106" s="13">
        <v>23.0</v>
      </c>
      <c r="R106" s="13">
        <v>1439.0</v>
      </c>
      <c r="S106" s="13">
        <v>17082.0</v>
      </c>
      <c r="T106" s="13">
        <v>860.0</v>
      </c>
      <c r="U106" s="13">
        <v>774.0</v>
      </c>
      <c r="X106" s="19" t="s">
        <v>113</v>
      </c>
    </row>
    <row r="107">
      <c r="A107" s="18">
        <v>43958.0</v>
      </c>
      <c r="B107" s="13">
        <v>741.0</v>
      </c>
      <c r="C107" s="13"/>
      <c r="D107" s="13">
        <f t="shared" si="3"/>
        <v>20939</v>
      </c>
      <c r="E107" s="13">
        <v>78.0</v>
      </c>
      <c r="F107" s="13">
        <v>0.0</v>
      </c>
      <c r="G107" s="13">
        <f t="shared" si="4"/>
        <v>1732</v>
      </c>
      <c r="H107" s="13">
        <v>17831.0</v>
      </c>
      <c r="I107" s="14">
        <f t="shared" si="10"/>
        <v>1354</v>
      </c>
      <c r="J107" s="13">
        <v>0.0</v>
      </c>
      <c r="K107" s="14">
        <f t="shared" si="6"/>
        <v>20</v>
      </c>
      <c r="L107" s="13">
        <v>0.0</v>
      </c>
      <c r="M107" s="13">
        <v>0.0</v>
      </c>
      <c r="N107" s="14">
        <f t="shared" si="2"/>
        <v>741</v>
      </c>
      <c r="O107" s="13">
        <v>725.0</v>
      </c>
      <c r="P107" s="13">
        <v>16.0</v>
      </c>
      <c r="Q107" s="13">
        <v>19.0</v>
      </c>
      <c r="R107" s="13">
        <v>1357.0</v>
      </c>
      <c r="S107" s="13">
        <v>17831.0</v>
      </c>
      <c r="T107" s="13">
        <v>896.0</v>
      </c>
      <c r="U107" s="13">
        <v>816.0</v>
      </c>
      <c r="X107" s="19" t="s">
        <v>113</v>
      </c>
    </row>
    <row r="108">
      <c r="A108" s="18">
        <v>43959.0</v>
      </c>
      <c r="B108" s="13">
        <v>768.0</v>
      </c>
      <c r="C108" s="13"/>
      <c r="D108" s="13">
        <f t="shared" si="3"/>
        <v>21707</v>
      </c>
      <c r="E108" s="13">
        <v>328.0</v>
      </c>
      <c r="F108" s="13">
        <v>0.0</v>
      </c>
      <c r="G108" s="13">
        <f t="shared" si="4"/>
        <v>2060</v>
      </c>
      <c r="H108" s="13">
        <v>18402.0</v>
      </c>
      <c r="I108" s="14">
        <f t="shared" si="10"/>
        <v>1223</v>
      </c>
      <c r="J108" s="13">
        <v>0.0</v>
      </c>
      <c r="K108" s="14">
        <f t="shared" si="6"/>
        <v>20</v>
      </c>
      <c r="L108" s="13">
        <v>0.0</v>
      </c>
      <c r="M108" s="13">
        <v>0.0</v>
      </c>
      <c r="N108" s="14">
        <f t="shared" si="2"/>
        <v>768</v>
      </c>
      <c r="O108" s="13">
        <v>750.0</v>
      </c>
      <c r="P108" s="13">
        <v>18.0</v>
      </c>
      <c r="Q108" s="13">
        <v>22.0</v>
      </c>
      <c r="R108" s="13">
        <v>1223.0</v>
      </c>
      <c r="S108" s="13">
        <v>18402.0</v>
      </c>
      <c r="T108" s="13">
        <v>1205.0</v>
      </c>
      <c r="U108" s="13">
        <v>835.0</v>
      </c>
      <c r="X108" s="19" t="s">
        <v>113</v>
      </c>
    </row>
    <row r="109">
      <c r="A109" s="18">
        <v>43960.0</v>
      </c>
      <c r="B109" s="13">
        <v>753.0</v>
      </c>
      <c r="C109" s="13"/>
      <c r="D109" s="13">
        <f t="shared" si="3"/>
        <v>22460</v>
      </c>
      <c r="E109" s="13">
        <v>256.0</v>
      </c>
      <c r="F109" s="13">
        <v>0.0</v>
      </c>
      <c r="G109" s="13">
        <f t="shared" si="4"/>
        <v>2316</v>
      </c>
      <c r="H109" s="13">
        <v>19020.0</v>
      </c>
      <c r="I109" s="14">
        <f t="shared" si="10"/>
        <v>1102</v>
      </c>
      <c r="J109" s="13">
        <v>0.0</v>
      </c>
      <c r="K109" s="14">
        <f t="shared" si="6"/>
        <v>20</v>
      </c>
      <c r="L109" s="13">
        <v>0.0</v>
      </c>
      <c r="M109" s="13">
        <v>0.0</v>
      </c>
      <c r="N109" s="14">
        <f t="shared" si="2"/>
        <v>753</v>
      </c>
      <c r="O109" s="13">
        <v>739.0</v>
      </c>
      <c r="P109" s="13">
        <v>14.0</v>
      </c>
      <c r="Q109" s="13">
        <v>23.0</v>
      </c>
      <c r="R109" s="13">
        <v>1101.0</v>
      </c>
      <c r="S109" s="13">
        <v>19020.0</v>
      </c>
      <c r="T109" s="13">
        <v>1442.0</v>
      </c>
      <c r="U109" s="13">
        <v>854.0</v>
      </c>
      <c r="X109" s="19" t="s">
        <v>113</v>
      </c>
    </row>
    <row r="110">
      <c r="A110" s="18">
        <v>43961.0</v>
      </c>
      <c r="B110" s="13">
        <v>876.0</v>
      </c>
      <c r="C110" s="13"/>
      <c r="D110" s="13">
        <f t="shared" si="3"/>
        <v>23336</v>
      </c>
      <c r="E110" s="13">
        <v>425.0</v>
      </c>
      <c r="F110" s="13">
        <v>0.0</v>
      </c>
      <c r="G110" s="13">
        <f t="shared" si="4"/>
        <v>2741</v>
      </c>
      <c r="H110" s="13">
        <v>19498.0</v>
      </c>
      <c r="I110" s="14">
        <f t="shared" si="10"/>
        <v>1075</v>
      </c>
      <c r="J110" s="13">
        <v>0.0</v>
      </c>
      <c r="K110" s="14">
        <f t="shared" si="6"/>
        <v>20</v>
      </c>
      <c r="L110" s="13">
        <v>0.0</v>
      </c>
      <c r="M110" s="13">
        <v>1.0</v>
      </c>
      <c r="N110" s="14">
        <f t="shared" si="2"/>
        <v>875</v>
      </c>
      <c r="O110" s="13">
        <v>860.0</v>
      </c>
      <c r="P110" s="13">
        <v>15.0</v>
      </c>
      <c r="Q110" s="13">
        <v>22.0</v>
      </c>
      <c r="R110" s="13">
        <v>1075.0</v>
      </c>
      <c r="S110" s="13">
        <v>19498.0</v>
      </c>
      <c r="T110" s="13">
        <v>1836.0</v>
      </c>
      <c r="U110" s="13">
        <v>885.0</v>
      </c>
      <c r="X110" s="19" t="s">
        <v>113</v>
      </c>
    </row>
    <row r="111">
      <c r="A111" s="18">
        <v>43962.0</v>
      </c>
      <c r="B111" s="13">
        <v>486.0</v>
      </c>
      <c r="C111" s="13">
        <v>35.0</v>
      </c>
      <c r="D111" s="13">
        <f t="shared" ref="D111:D520" si="11">SUM($B$2:B111)-SUM($C$2:C111)</f>
        <v>23787</v>
      </c>
      <c r="E111" s="13">
        <v>504.0</v>
      </c>
      <c r="F111" s="13">
        <v>0.0</v>
      </c>
      <c r="G111" s="13">
        <f t="shared" si="4"/>
        <v>3245</v>
      </c>
      <c r="H111" s="13">
        <v>19448.0</v>
      </c>
      <c r="I111" s="14">
        <f t="shared" si="10"/>
        <v>1070</v>
      </c>
      <c r="J111" s="13">
        <v>1.0</v>
      </c>
      <c r="K111" s="14">
        <f t="shared" si="6"/>
        <v>21</v>
      </c>
      <c r="L111" s="13">
        <v>1.0</v>
      </c>
      <c r="M111" s="13">
        <v>0.0</v>
      </c>
      <c r="N111" s="14">
        <f t="shared" si="2"/>
        <v>486</v>
      </c>
      <c r="O111" s="13">
        <v>481.0</v>
      </c>
      <c r="P111" s="13">
        <v>5.0</v>
      </c>
      <c r="Q111" s="13">
        <v>24.0</v>
      </c>
      <c r="R111" s="13">
        <v>1069.0</v>
      </c>
      <c r="S111" s="13">
        <v>19448.0</v>
      </c>
      <c r="T111" s="13">
        <v>2322.0</v>
      </c>
      <c r="U111" s="13">
        <v>903.0</v>
      </c>
      <c r="X111" s="19" t="s">
        <v>113</v>
      </c>
    </row>
    <row r="112">
      <c r="A112" s="18">
        <v>43963.0</v>
      </c>
      <c r="B112" s="13">
        <v>884.0</v>
      </c>
      <c r="C112" s="13">
        <v>0.0</v>
      </c>
      <c r="D112" s="13">
        <f t="shared" si="11"/>
        <v>24671</v>
      </c>
      <c r="E112" s="13">
        <v>626.0</v>
      </c>
      <c r="F112" s="13">
        <v>0.0</v>
      </c>
      <c r="G112" s="13">
        <f t="shared" si="4"/>
        <v>3871</v>
      </c>
      <c r="H112" s="13">
        <v>19667.0</v>
      </c>
      <c r="I112" s="14">
        <f t="shared" si="10"/>
        <v>1107</v>
      </c>
      <c r="J112" s="13">
        <v>0.0</v>
      </c>
      <c r="K112" s="14">
        <f t="shared" si="6"/>
        <v>21</v>
      </c>
      <c r="L112" s="13">
        <v>2.0</v>
      </c>
      <c r="M112" s="13">
        <v>0.0</v>
      </c>
      <c r="N112" s="14">
        <f t="shared" si="2"/>
        <v>884</v>
      </c>
      <c r="O112" s="13">
        <v>877.0</v>
      </c>
      <c r="P112" s="13">
        <v>7.0</v>
      </c>
      <c r="Q112" s="13">
        <v>20.0</v>
      </c>
      <c r="R112" s="13">
        <v>1112.0</v>
      </c>
      <c r="S112" s="13">
        <v>19667.0</v>
      </c>
      <c r="T112" s="13">
        <v>2927.0</v>
      </c>
      <c r="U112" s="13">
        <v>924.0</v>
      </c>
      <c r="X112" s="19" t="s">
        <v>113</v>
      </c>
    </row>
    <row r="113">
      <c r="A113" s="18">
        <v>43964.0</v>
      </c>
      <c r="B113" s="13">
        <v>675.0</v>
      </c>
      <c r="C113" s="13">
        <v>0.0</v>
      </c>
      <c r="D113" s="13">
        <f t="shared" si="11"/>
        <v>25346</v>
      </c>
      <c r="E113" s="13">
        <v>958.0</v>
      </c>
      <c r="F113" s="13">
        <v>0.0</v>
      </c>
      <c r="G113" s="13">
        <f t="shared" si="4"/>
        <v>4829</v>
      </c>
      <c r="H113" s="13">
        <v>19479.0</v>
      </c>
      <c r="I113" s="14">
        <f t="shared" si="10"/>
        <v>1012</v>
      </c>
      <c r="J113" s="13">
        <v>0.0</v>
      </c>
      <c r="K113" s="14">
        <f t="shared" si="6"/>
        <v>21</v>
      </c>
      <c r="L113" s="13">
        <v>0.0</v>
      </c>
      <c r="M113" s="13">
        <v>0.0</v>
      </c>
      <c r="N113" s="14">
        <f t="shared" si="2"/>
        <v>675</v>
      </c>
      <c r="O113" s="13">
        <v>671.0</v>
      </c>
      <c r="P113" s="13">
        <v>4.0</v>
      </c>
      <c r="Q113" s="13">
        <v>19.0</v>
      </c>
      <c r="R113" s="13">
        <v>1018.0</v>
      </c>
      <c r="S113" s="13">
        <v>19479.0</v>
      </c>
      <c r="T113" s="13">
        <v>3858.0</v>
      </c>
      <c r="U113" s="13">
        <v>951.0</v>
      </c>
      <c r="X113" s="19" t="s">
        <v>113</v>
      </c>
    </row>
    <row r="114">
      <c r="A114" s="18">
        <v>43965.0</v>
      </c>
      <c r="B114" s="13">
        <v>752.0</v>
      </c>
      <c r="C114" s="13">
        <v>0.0</v>
      </c>
      <c r="D114" s="13">
        <f t="shared" si="11"/>
        <v>26098</v>
      </c>
      <c r="E114" s="13">
        <v>1164.0</v>
      </c>
      <c r="F114" s="13">
        <v>0.0</v>
      </c>
      <c r="G114" s="13">
        <f t="shared" si="4"/>
        <v>5993</v>
      </c>
      <c r="H114" s="13">
        <v>19032.0</v>
      </c>
      <c r="I114" s="14">
        <f t="shared" si="10"/>
        <v>1047</v>
      </c>
      <c r="J114" s="13">
        <v>0.0</v>
      </c>
      <c r="K114" s="14">
        <f t="shared" si="6"/>
        <v>21</v>
      </c>
      <c r="L114" s="13">
        <v>0.0</v>
      </c>
      <c r="M114" s="13">
        <v>0.0</v>
      </c>
      <c r="N114" s="14">
        <f t="shared" si="2"/>
        <v>752</v>
      </c>
      <c r="O114" s="13">
        <v>750.0</v>
      </c>
      <c r="P114" s="13">
        <v>2.0</v>
      </c>
      <c r="Q114" s="13">
        <v>20.0</v>
      </c>
      <c r="R114" s="13">
        <v>1052.0</v>
      </c>
      <c r="S114" s="13">
        <v>19032.0</v>
      </c>
      <c r="T114" s="13">
        <v>4978.0</v>
      </c>
      <c r="U114" s="13">
        <v>995.0</v>
      </c>
      <c r="X114" s="19" t="s">
        <v>113</v>
      </c>
    </row>
    <row r="115">
      <c r="A115" s="18">
        <v>43966.0</v>
      </c>
      <c r="B115" s="13">
        <v>793.0</v>
      </c>
      <c r="C115" s="13">
        <v>0.0</v>
      </c>
      <c r="D115" s="13">
        <f t="shared" si="11"/>
        <v>26891</v>
      </c>
      <c r="E115" s="13">
        <v>1275.0</v>
      </c>
      <c r="F115" s="13">
        <v>0.0</v>
      </c>
      <c r="G115" s="13">
        <f t="shared" si="4"/>
        <v>7268</v>
      </c>
      <c r="H115" s="13">
        <v>18498.0</v>
      </c>
      <c r="I115" s="14">
        <f t="shared" si="10"/>
        <v>1099</v>
      </c>
      <c r="J115" s="13">
        <v>0.0</v>
      </c>
      <c r="K115" s="14">
        <f t="shared" si="6"/>
        <v>21</v>
      </c>
      <c r="L115" s="13">
        <v>0.0</v>
      </c>
      <c r="M115" s="13">
        <v>0.0</v>
      </c>
      <c r="N115" s="14">
        <f t="shared" si="2"/>
        <v>793</v>
      </c>
      <c r="O115" s="13">
        <v>791.0</v>
      </c>
      <c r="P115" s="13">
        <v>2.0</v>
      </c>
      <c r="Q115" s="13">
        <v>18.0</v>
      </c>
      <c r="R115" s="13">
        <v>1106.0</v>
      </c>
      <c r="S115" s="13">
        <v>18498.0</v>
      </c>
      <c r="T115" s="13">
        <v>6229.0</v>
      </c>
      <c r="U115" s="13">
        <v>1019.0</v>
      </c>
      <c r="X115" s="19" t="s">
        <v>113</v>
      </c>
    </row>
    <row r="116">
      <c r="A116" s="18">
        <v>43967.0</v>
      </c>
      <c r="B116" s="13">
        <v>465.0</v>
      </c>
      <c r="C116" s="13">
        <v>0.0</v>
      </c>
      <c r="D116" s="13">
        <f t="shared" si="11"/>
        <v>27356</v>
      </c>
      <c r="E116" s="13">
        <v>1094.0</v>
      </c>
      <c r="F116" s="13">
        <v>0.0</v>
      </c>
      <c r="G116" s="13">
        <f t="shared" si="4"/>
        <v>8362</v>
      </c>
      <c r="H116" s="13">
        <v>17881.0</v>
      </c>
      <c r="I116" s="14">
        <f t="shared" si="10"/>
        <v>1086</v>
      </c>
      <c r="J116" s="13">
        <v>1.0</v>
      </c>
      <c r="K116" s="14">
        <f t="shared" si="6"/>
        <v>22</v>
      </c>
      <c r="L116" s="13">
        <v>0.0</v>
      </c>
      <c r="M116" s="13">
        <v>0.0</v>
      </c>
      <c r="N116" s="14">
        <f t="shared" si="2"/>
        <v>465</v>
      </c>
      <c r="O116" s="13">
        <v>457.0</v>
      </c>
      <c r="P116" s="13">
        <v>8.0</v>
      </c>
      <c r="Q116" s="13">
        <v>16.0</v>
      </c>
      <c r="R116" s="13">
        <v>1095.0</v>
      </c>
      <c r="S116" s="13">
        <v>17881.0</v>
      </c>
      <c r="T116" s="13">
        <v>7309.0</v>
      </c>
      <c r="U116" s="13">
        <v>1033.0</v>
      </c>
      <c r="X116" s="19" t="s">
        <v>113</v>
      </c>
    </row>
    <row r="117">
      <c r="A117" s="18">
        <v>43968.0</v>
      </c>
      <c r="B117" s="13">
        <v>682.0</v>
      </c>
      <c r="C117" s="13">
        <v>0.0</v>
      </c>
      <c r="D117" s="13">
        <f t="shared" si="11"/>
        <v>28038</v>
      </c>
      <c r="E117" s="13">
        <v>998.0</v>
      </c>
      <c r="F117" s="13">
        <v>0.0</v>
      </c>
      <c r="G117" s="13">
        <f t="shared" si="4"/>
        <v>9360</v>
      </c>
      <c r="H117" s="13">
        <v>17466.0</v>
      </c>
      <c r="I117" s="14">
        <f t="shared" si="10"/>
        <v>1185</v>
      </c>
      <c r="J117" s="13">
        <v>0.0</v>
      </c>
      <c r="K117" s="14">
        <f t="shared" si="6"/>
        <v>22</v>
      </c>
      <c r="L117" s="13">
        <v>0.0</v>
      </c>
      <c r="M117" s="13">
        <v>0.0</v>
      </c>
      <c r="N117" s="14">
        <f t="shared" si="2"/>
        <v>682</v>
      </c>
      <c r="O117" s="13">
        <v>673.0</v>
      </c>
      <c r="P117" s="13">
        <v>9.0</v>
      </c>
      <c r="Q117" s="13">
        <v>16.0</v>
      </c>
      <c r="R117" s="13">
        <v>1194.0</v>
      </c>
      <c r="S117" s="13">
        <v>17466.0</v>
      </c>
      <c r="T117" s="13">
        <v>8286.0</v>
      </c>
      <c r="U117" s="13">
        <v>1054.0</v>
      </c>
      <c r="X117" s="19" t="s">
        <v>113</v>
      </c>
    </row>
    <row r="118">
      <c r="A118" s="18">
        <v>43969.0</v>
      </c>
      <c r="B118" s="13">
        <v>305.0</v>
      </c>
      <c r="C118" s="13">
        <v>0.0</v>
      </c>
      <c r="D118" s="13">
        <f t="shared" si="11"/>
        <v>28343</v>
      </c>
      <c r="E118" s="13">
        <v>495.0</v>
      </c>
      <c r="F118" s="13">
        <v>0.0</v>
      </c>
      <c r="G118" s="13">
        <f t="shared" si="4"/>
        <v>9855</v>
      </c>
      <c r="H118" s="13">
        <v>17450.0</v>
      </c>
      <c r="I118" s="14">
        <f t="shared" si="10"/>
        <v>1011</v>
      </c>
      <c r="J118" s="13">
        <v>0.0</v>
      </c>
      <c r="K118" s="14">
        <f t="shared" si="6"/>
        <v>22</v>
      </c>
      <c r="L118" s="13">
        <v>0.0</v>
      </c>
      <c r="M118" s="13">
        <v>0.0</v>
      </c>
      <c r="N118" s="14">
        <f t="shared" si="2"/>
        <v>305</v>
      </c>
      <c r="O118" s="13">
        <v>303.0</v>
      </c>
      <c r="P118" s="13">
        <v>2.0</v>
      </c>
      <c r="Q118" s="13">
        <v>12.0</v>
      </c>
      <c r="R118" s="13">
        <v>1024.0</v>
      </c>
      <c r="S118" s="13">
        <v>17450.0</v>
      </c>
      <c r="T118" s="13">
        <v>8776.0</v>
      </c>
      <c r="U118" s="13">
        <v>1059.0</v>
      </c>
      <c r="X118" s="19" t="s">
        <v>113</v>
      </c>
    </row>
    <row r="119">
      <c r="A119" s="18">
        <v>43970.0</v>
      </c>
      <c r="B119" s="13">
        <v>451.0</v>
      </c>
      <c r="C119" s="13">
        <v>0.0</v>
      </c>
      <c r="D119" s="13">
        <f t="shared" si="11"/>
        <v>28794</v>
      </c>
      <c r="E119" s="13">
        <v>530.0</v>
      </c>
      <c r="F119" s="13">
        <v>0.0</v>
      </c>
      <c r="G119" s="13">
        <f t="shared" si="4"/>
        <v>10385</v>
      </c>
      <c r="H119" s="13">
        <v>17403.0</v>
      </c>
      <c r="I119" s="14">
        <f t="shared" si="10"/>
        <v>979</v>
      </c>
      <c r="J119" s="13">
        <v>0.0</v>
      </c>
      <c r="K119" s="14">
        <f t="shared" si="6"/>
        <v>22</v>
      </c>
      <c r="L119" s="13">
        <v>0.0</v>
      </c>
      <c r="M119" s="13">
        <v>0.0</v>
      </c>
      <c r="N119" s="14">
        <f t="shared" si="2"/>
        <v>451</v>
      </c>
      <c r="O119" s="13">
        <v>450.0</v>
      </c>
      <c r="P119" s="13">
        <v>1.0</v>
      </c>
      <c r="Q119" s="13">
        <v>10.0</v>
      </c>
      <c r="R119" s="13">
        <v>994.0</v>
      </c>
      <c r="S119" s="13">
        <v>17403.0</v>
      </c>
      <c r="T119" s="13">
        <v>9284.0</v>
      </c>
      <c r="U119" s="13">
        <v>1081.0</v>
      </c>
      <c r="X119" s="19" t="s">
        <v>113</v>
      </c>
    </row>
    <row r="120">
      <c r="A120" s="18">
        <v>43971.0</v>
      </c>
      <c r="B120" s="13">
        <v>570.0</v>
      </c>
      <c r="C120" s="13">
        <v>0.0</v>
      </c>
      <c r="D120" s="13">
        <f t="shared" si="11"/>
        <v>29364</v>
      </c>
      <c r="E120" s="13">
        <v>842.0</v>
      </c>
      <c r="F120" s="13">
        <v>0.0</v>
      </c>
      <c r="G120" s="13">
        <f t="shared" si="4"/>
        <v>11227</v>
      </c>
      <c r="H120" s="13">
        <v>17181.0</v>
      </c>
      <c r="I120" s="14">
        <f t="shared" si="10"/>
        <v>929</v>
      </c>
      <c r="J120" s="13">
        <v>0.0</v>
      </c>
      <c r="K120" s="14">
        <f t="shared" si="6"/>
        <v>22</v>
      </c>
      <c r="L120" s="13">
        <v>0.0</v>
      </c>
      <c r="M120" s="13">
        <v>0.0</v>
      </c>
      <c r="N120" s="14">
        <f t="shared" si="2"/>
        <v>570</v>
      </c>
      <c r="O120" s="13">
        <v>562.0</v>
      </c>
      <c r="P120" s="13">
        <v>8.0</v>
      </c>
      <c r="Q120" s="13">
        <v>11.0</v>
      </c>
      <c r="R120" s="13">
        <v>943.0</v>
      </c>
      <c r="S120" s="13">
        <v>17181.0</v>
      </c>
      <c r="T120" s="13">
        <v>10110.0</v>
      </c>
      <c r="U120" s="13">
        <v>1097.0</v>
      </c>
      <c r="X120" s="19" t="s">
        <v>113</v>
      </c>
    </row>
    <row r="121">
      <c r="A121" s="18">
        <v>43972.0</v>
      </c>
      <c r="B121" s="13">
        <v>448.0</v>
      </c>
      <c r="C121" s="13">
        <v>0.0</v>
      </c>
      <c r="D121" s="13">
        <f t="shared" si="11"/>
        <v>29812</v>
      </c>
      <c r="E121" s="13">
        <v>910.0</v>
      </c>
      <c r="F121" s="13">
        <v>0.0</v>
      </c>
      <c r="G121" s="13">
        <f t="shared" si="4"/>
        <v>12137</v>
      </c>
      <c r="H121" s="13">
        <v>16771.0</v>
      </c>
      <c r="I121" s="14">
        <f t="shared" si="10"/>
        <v>876</v>
      </c>
      <c r="J121" s="13">
        <v>1.0</v>
      </c>
      <c r="K121" s="14">
        <f t="shared" si="6"/>
        <v>23</v>
      </c>
      <c r="L121" s="13">
        <v>0.0</v>
      </c>
      <c r="M121" s="13">
        <v>0.0</v>
      </c>
      <c r="N121" s="14">
        <f t="shared" si="2"/>
        <v>448</v>
      </c>
      <c r="O121" s="13">
        <v>434.0</v>
      </c>
      <c r="P121" s="13">
        <v>14.0</v>
      </c>
      <c r="Q121" s="13">
        <v>10.0</v>
      </c>
      <c r="R121" s="13">
        <v>891.0</v>
      </c>
      <c r="S121" s="13">
        <v>16771.0</v>
      </c>
      <c r="T121" s="13">
        <v>11017.0</v>
      </c>
      <c r="U121" s="13">
        <v>1100.0</v>
      </c>
      <c r="X121" s="19" t="s">
        <v>113</v>
      </c>
    </row>
    <row r="122">
      <c r="A122" s="18">
        <v>43973.0</v>
      </c>
      <c r="B122" s="13">
        <v>614.0</v>
      </c>
      <c r="C122" s="13">
        <v>0.0</v>
      </c>
      <c r="D122" s="13">
        <f t="shared" si="11"/>
        <v>30426</v>
      </c>
      <c r="E122" s="13">
        <v>838.0</v>
      </c>
      <c r="F122" s="13">
        <v>0.0</v>
      </c>
      <c r="G122" s="13">
        <f t="shared" si="4"/>
        <v>12975</v>
      </c>
      <c r="H122" s="13">
        <v>16650.0</v>
      </c>
      <c r="I122" s="14">
        <f t="shared" si="10"/>
        <v>773</v>
      </c>
      <c r="J122" s="13">
        <v>0.0</v>
      </c>
      <c r="K122" s="14">
        <f t="shared" si="6"/>
        <v>23</v>
      </c>
      <c r="L122" s="13">
        <v>0.0</v>
      </c>
      <c r="M122" s="13">
        <v>0.0</v>
      </c>
      <c r="N122" s="14">
        <f t="shared" si="2"/>
        <v>614</v>
      </c>
      <c r="O122" s="13">
        <v>610.0</v>
      </c>
      <c r="P122" s="13">
        <v>4.0</v>
      </c>
      <c r="Q122" s="13">
        <v>8.0</v>
      </c>
      <c r="R122" s="13">
        <v>790.0</v>
      </c>
      <c r="S122" s="13">
        <v>16650.0</v>
      </c>
      <c r="T122" s="13">
        <v>11883.0</v>
      </c>
      <c r="U122" s="13">
        <v>1122.0</v>
      </c>
      <c r="X122" s="19" t="s">
        <v>113</v>
      </c>
    </row>
    <row r="123">
      <c r="A123" s="18">
        <v>43974.0</v>
      </c>
      <c r="B123" s="13">
        <v>642.0</v>
      </c>
      <c r="C123" s="13">
        <v>0.0</v>
      </c>
      <c r="D123" s="13">
        <f t="shared" si="11"/>
        <v>31068</v>
      </c>
      <c r="E123" s="13">
        <v>927.0</v>
      </c>
      <c r="F123" s="13">
        <v>0.0</v>
      </c>
      <c r="G123" s="13">
        <f t="shared" si="4"/>
        <v>13902</v>
      </c>
      <c r="H123" s="13">
        <v>16452.0</v>
      </c>
      <c r="I123" s="14">
        <f t="shared" si="10"/>
        <v>686</v>
      </c>
      <c r="J123" s="13">
        <v>0.0</v>
      </c>
      <c r="K123" s="14">
        <f t="shared" si="6"/>
        <v>23</v>
      </c>
      <c r="L123" s="13">
        <v>0.0</v>
      </c>
      <c r="M123" s="13">
        <v>0.0</v>
      </c>
      <c r="N123" s="14">
        <f t="shared" si="2"/>
        <v>642</v>
      </c>
      <c r="O123" s="13">
        <v>631.0</v>
      </c>
      <c r="P123" s="13">
        <v>11.0</v>
      </c>
      <c r="Q123" s="13">
        <v>8.0</v>
      </c>
      <c r="R123" s="13">
        <v>703.0</v>
      </c>
      <c r="S123" s="13">
        <v>16452.0</v>
      </c>
      <c r="T123" s="13">
        <v>12731.0</v>
      </c>
      <c r="U123" s="13">
        <v>1151.0</v>
      </c>
      <c r="X123" s="19" t="s">
        <v>113</v>
      </c>
    </row>
    <row r="124">
      <c r="A124" s="18">
        <v>43975.0</v>
      </c>
      <c r="B124" s="13">
        <v>548.0</v>
      </c>
      <c r="C124" s="13">
        <v>0.0</v>
      </c>
      <c r="D124" s="13">
        <f t="shared" si="11"/>
        <v>31616</v>
      </c>
      <c r="E124" s="13">
        <v>994.0</v>
      </c>
      <c r="F124" s="13">
        <v>0.0</v>
      </c>
      <c r="G124" s="13">
        <f t="shared" si="4"/>
        <v>14896</v>
      </c>
      <c r="H124" s="13">
        <v>16027.0</v>
      </c>
      <c r="I124" s="14">
        <f t="shared" si="10"/>
        <v>665</v>
      </c>
      <c r="J124" s="13">
        <v>0.0</v>
      </c>
      <c r="K124" s="14">
        <f t="shared" si="6"/>
        <v>23</v>
      </c>
      <c r="L124" s="13">
        <v>0.0</v>
      </c>
      <c r="M124" s="13">
        <v>0.0</v>
      </c>
      <c r="N124" s="14">
        <f t="shared" si="2"/>
        <v>548</v>
      </c>
      <c r="O124" s="13">
        <v>544.0</v>
      </c>
      <c r="P124" s="13">
        <v>4.0</v>
      </c>
      <c r="Q124" s="13">
        <v>8.0</v>
      </c>
      <c r="R124" s="13">
        <v>682.0</v>
      </c>
      <c r="S124" s="13">
        <v>16027.0</v>
      </c>
      <c r="T124" s="13">
        <v>13686.0</v>
      </c>
      <c r="U124" s="13">
        <v>1190.0</v>
      </c>
      <c r="X124" s="19" t="s">
        <v>113</v>
      </c>
    </row>
    <row r="125">
      <c r="A125" s="18">
        <v>43976.0</v>
      </c>
      <c r="B125" s="13">
        <v>344.0</v>
      </c>
      <c r="C125" s="13">
        <v>0.0</v>
      </c>
      <c r="D125" s="13">
        <f t="shared" si="11"/>
        <v>31960</v>
      </c>
      <c r="E125" s="13">
        <v>862.0</v>
      </c>
      <c r="F125" s="13">
        <v>0.0</v>
      </c>
      <c r="G125" s="13">
        <f t="shared" si="4"/>
        <v>15758</v>
      </c>
      <c r="H125" s="13">
        <v>15592.0</v>
      </c>
      <c r="I125" s="14">
        <f t="shared" si="10"/>
        <v>582</v>
      </c>
      <c r="J125" s="13">
        <v>0.0</v>
      </c>
      <c r="K125" s="14">
        <f t="shared" si="6"/>
        <v>23</v>
      </c>
      <c r="L125" s="13">
        <v>0.0</v>
      </c>
      <c r="M125" s="13">
        <v>0.0</v>
      </c>
      <c r="N125" s="14">
        <f t="shared" si="2"/>
        <v>344</v>
      </c>
      <c r="O125" s="13">
        <v>338.0</v>
      </c>
      <c r="P125" s="13">
        <v>6.0</v>
      </c>
      <c r="Q125" s="13">
        <v>8.0</v>
      </c>
      <c r="R125" s="13">
        <v>599.0</v>
      </c>
      <c r="S125" s="13">
        <v>15592.0</v>
      </c>
      <c r="T125" s="13">
        <v>14521.0</v>
      </c>
      <c r="U125" s="13">
        <v>1217.0</v>
      </c>
      <c r="X125" s="19" t="s">
        <v>113</v>
      </c>
    </row>
    <row r="126">
      <c r="A126" s="18">
        <v>43977.0</v>
      </c>
      <c r="B126" s="13">
        <v>383.0</v>
      </c>
      <c r="C126" s="13">
        <v>0.0</v>
      </c>
      <c r="D126" s="13">
        <f t="shared" si="11"/>
        <v>32343</v>
      </c>
      <c r="E126" s="13">
        <v>706.0</v>
      </c>
      <c r="F126" s="13">
        <v>0.0</v>
      </c>
      <c r="G126" s="13">
        <f t="shared" si="4"/>
        <v>16464</v>
      </c>
      <c r="H126" s="13">
        <v>15291.0</v>
      </c>
      <c r="I126" s="14">
        <f t="shared" si="10"/>
        <v>560</v>
      </c>
      <c r="J126" s="13">
        <v>0.0</v>
      </c>
      <c r="K126" s="14">
        <f t="shared" si="6"/>
        <v>23</v>
      </c>
      <c r="L126" s="13">
        <v>0.0</v>
      </c>
      <c r="M126" s="13">
        <v>0.0</v>
      </c>
      <c r="N126" s="14">
        <f t="shared" si="2"/>
        <v>383</v>
      </c>
      <c r="O126" s="13">
        <v>381.0</v>
      </c>
      <c r="P126" s="13">
        <v>2.0</v>
      </c>
      <c r="Q126" s="13">
        <v>8.0</v>
      </c>
      <c r="R126" s="13">
        <v>577.0</v>
      </c>
      <c r="S126" s="13">
        <v>15291.0</v>
      </c>
      <c r="T126" s="13">
        <v>15203.0</v>
      </c>
      <c r="U126" s="13">
        <v>1241.0</v>
      </c>
      <c r="X126" s="19" t="s">
        <v>113</v>
      </c>
    </row>
    <row r="127">
      <c r="A127" s="18">
        <v>43978.0</v>
      </c>
      <c r="B127" s="13">
        <v>533.0</v>
      </c>
      <c r="C127" s="13">
        <v>0.0</v>
      </c>
      <c r="D127" s="13">
        <f t="shared" si="11"/>
        <v>32876</v>
      </c>
      <c r="E127" s="13">
        <v>832.0</v>
      </c>
      <c r="F127" s="13">
        <v>0.0</v>
      </c>
      <c r="G127" s="13">
        <f t="shared" si="4"/>
        <v>17296</v>
      </c>
      <c r="H127" s="13">
        <v>15052.0</v>
      </c>
      <c r="I127" s="14">
        <f t="shared" si="10"/>
        <v>500</v>
      </c>
      <c r="J127" s="13">
        <v>0.0</v>
      </c>
      <c r="K127" s="14">
        <f t="shared" si="6"/>
        <v>23</v>
      </c>
      <c r="L127" s="13">
        <v>0.0</v>
      </c>
      <c r="M127" s="13">
        <v>0.0</v>
      </c>
      <c r="N127" s="14">
        <f t="shared" si="2"/>
        <v>533</v>
      </c>
      <c r="O127" s="13">
        <v>529.0</v>
      </c>
      <c r="P127" s="13">
        <v>4.0</v>
      </c>
      <c r="Q127" s="13">
        <v>7.0</v>
      </c>
      <c r="R127" s="13">
        <v>518.0</v>
      </c>
      <c r="S127" s="13">
        <v>15052.0</v>
      </c>
      <c r="T127" s="13">
        <v>16007.0</v>
      </c>
      <c r="U127" s="13">
        <v>1269.0</v>
      </c>
      <c r="X127" s="19" t="s">
        <v>113</v>
      </c>
    </row>
    <row r="128">
      <c r="A128" s="18">
        <v>43979.0</v>
      </c>
      <c r="B128" s="13">
        <v>373.0</v>
      </c>
      <c r="C128" s="13">
        <v>0.0</v>
      </c>
      <c r="D128" s="13">
        <f t="shared" si="11"/>
        <v>33249</v>
      </c>
      <c r="E128" s="13">
        <v>1018.0</v>
      </c>
      <c r="F128" s="13">
        <v>0.0</v>
      </c>
      <c r="G128" s="13">
        <f t="shared" si="4"/>
        <v>18314</v>
      </c>
      <c r="H128" s="13">
        <v>14422.0</v>
      </c>
      <c r="I128" s="14">
        <f t="shared" si="10"/>
        <v>485</v>
      </c>
      <c r="J128" s="13">
        <v>0.0</v>
      </c>
      <c r="K128" s="14">
        <f t="shared" si="6"/>
        <v>23</v>
      </c>
      <c r="L128" s="13">
        <v>0.0</v>
      </c>
      <c r="M128" s="13">
        <v>0.0</v>
      </c>
      <c r="N128" s="14">
        <f t="shared" si="2"/>
        <v>373</v>
      </c>
      <c r="O128" s="13">
        <v>372.0</v>
      </c>
      <c r="P128" s="13">
        <v>1.0</v>
      </c>
      <c r="Q128" s="13">
        <v>7.0</v>
      </c>
      <c r="R128" s="13">
        <v>503.0</v>
      </c>
      <c r="S128" s="13">
        <v>14422.0</v>
      </c>
      <c r="T128" s="13">
        <v>16996.0</v>
      </c>
      <c r="U128" s="13">
        <v>1298.0</v>
      </c>
      <c r="X128" s="19" t="s">
        <v>113</v>
      </c>
    </row>
    <row r="129">
      <c r="A129" s="18">
        <v>43980.0</v>
      </c>
      <c r="B129" s="13">
        <v>611.0</v>
      </c>
      <c r="C129" s="13">
        <v>0.0</v>
      </c>
      <c r="D129" s="13">
        <f t="shared" si="11"/>
        <v>33860</v>
      </c>
      <c r="E129" s="13">
        <v>1337.0</v>
      </c>
      <c r="F129" s="13">
        <v>0.0</v>
      </c>
      <c r="G129" s="13">
        <f t="shared" si="4"/>
        <v>19651</v>
      </c>
      <c r="H129" s="13">
        <v>13745.0</v>
      </c>
      <c r="I129" s="14">
        <f t="shared" si="10"/>
        <v>436</v>
      </c>
      <c r="J129" s="13">
        <v>0.0</v>
      </c>
      <c r="K129" s="14">
        <f t="shared" si="6"/>
        <v>23</v>
      </c>
      <c r="L129" s="13">
        <v>0.0</v>
      </c>
      <c r="M129" s="13">
        <v>0.0</v>
      </c>
      <c r="N129" s="14">
        <f t="shared" si="2"/>
        <v>611</v>
      </c>
      <c r="O129" s="13">
        <v>602.0</v>
      </c>
      <c r="P129" s="13">
        <v>9.0</v>
      </c>
      <c r="Q129" s="13">
        <v>8.0</v>
      </c>
      <c r="R129" s="13">
        <v>453.0</v>
      </c>
      <c r="S129" s="13">
        <v>13745.0</v>
      </c>
      <c r="T129" s="13">
        <v>18298.0</v>
      </c>
      <c r="U129" s="13">
        <v>1333.0</v>
      </c>
      <c r="X129" s="19" t="s">
        <v>113</v>
      </c>
    </row>
    <row r="130">
      <c r="A130" s="18">
        <v>43981.0</v>
      </c>
      <c r="B130" s="13">
        <v>506.0</v>
      </c>
      <c r="C130" s="13">
        <v>0.0</v>
      </c>
      <c r="D130" s="13">
        <f t="shared" si="11"/>
        <v>34366</v>
      </c>
      <c r="E130" s="13">
        <v>1096.0</v>
      </c>
      <c r="F130" s="13">
        <v>0.0</v>
      </c>
      <c r="G130" s="13">
        <f t="shared" si="4"/>
        <v>20747</v>
      </c>
      <c r="H130" s="13">
        <v>13242.0</v>
      </c>
      <c r="I130" s="14">
        <f t="shared" si="10"/>
        <v>349</v>
      </c>
      <c r="J130" s="13">
        <v>0.0</v>
      </c>
      <c r="K130" s="14">
        <f t="shared" si="6"/>
        <v>23</v>
      </c>
      <c r="L130" s="13">
        <v>0.0</v>
      </c>
      <c r="M130" s="13">
        <v>0.0</v>
      </c>
      <c r="N130" s="14">
        <f t="shared" si="2"/>
        <v>506</v>
      </c>
      <c r="O130" s="13">
        <v>501.0</v>
      </c>
      <c r="P130" s="13">
        <v>5.0</v>
      </c>
      <c r="Q130" s="13">
        <v>7.0</v>
      </c>
      <c r="R130" s="13">
        <v>367.0</v>
      </c>
      <c r="S130" s="13">
        <v>13242.0</v>
      </c>
      <c r="T130" s="13">
        <v>19305.0</v>
      </c>
      <c r="U130" s="13">
        <v>1422.0</v>
      </c>
      <c r="X130" s="19" t="s">
        <v>113</v>
      </c>
    </row>
    <row r="131">
      <c r="A131" s="18">
        <v>43982.0</v>
      </c>
      <c r="B131" s="13">
        <v>518.0</v>
      </c>
      <c r="C131" s="13">
        <v>0.0</v>
      </c>
      <c r="D131" s="13">
        <f t="shared" si="11"/>
        <v>34884</v>
      </c>
      <c r="E131" s="13">
        <v>972.0</v>
      </c>
      <c r="F131" s="13">
        <v>0.0</v>
      </c>
      <c r="G131" s="13">
        <f t="shared" si="4"/>
        <v>21719</v>
      </c>
      <c r="H131" s="13">
        <v>12841.0</v>
      </c>
      <c r="I131" s="14">
        <f t="shared" si="10"/>
        <v>296</v>
      </c>
      <c r="J131" s="13">
        <v>0.0</v>
      </c>
      <c r="K131" s="14">
        <f t="shared" si="6"/>
        <v>23</v>
      </c>
      <c r="L131" s="13">
        <v>0.0</v>
      </c>
      <c r="M131" s="13">
        <v>0.0</v>
      </c>
      <c r="N131" s="14">
        <f t="shared" si="2"/>
        <v>518</v>
      </c>
      <c r="O131" s="13">
        <v>516.0</v>
      </c>
      <c r="P131" s="13">
        <v>2.0</v>
      </c>
      <c r="Q131" s="13">
        <v>8.0</v>
      </c>
      <c r="R131" s="13">
        <v>313.0</v>
      </c>
      <c r="S131" s="13">
        <v>12841.0</v>
      </c>
      <c r="T131" s="13">
        <v>20245.0</v>
      </c>
      <c r="U131" s="13">
        <v>1454.0</v>
      </c>
      <c r="X131" s="19" t="s">
        <v>113</v>
      </c>
    </row>
    <row r="132">
      <c r="A132" s="18">
        <v>43983.0</v>
      </c>
      <c r="B132" s="13">
        <v>408.0</v>
      </c>
      <c r="C132" s="13">
        <v>0.0</v>
      </c>
      <c r="D132" s="13">
        <f t="shared" si="11"/>
        <v>35292</v>
      </c>
      <c r="E132" s="13">
        <v>767.0</v>
      </c>
      <c r="F132" s="13">
        <v>0.0</v>
      </c>
      <c r="G132" s="13">
        <f t="shared" si="4"/>
        <v>22486</v>
      </c>
      <c r="H132" s="13">
        <v>12458.0</v>
      </c>
      <c r="I132" s="14">
        <f t="shared" si="10"/>
        <v>319</v>
      </c>
      <c r="J132" s="13">
        <v>1.0</v>
      </c>
      <c r="K132" s="14">
        <f t="shared" si="6"/>
        <v>24</v>
      </c>
      <c r="L132" s="13">
        <v>0.0</v>
      </c>
      <c r="M132" s="13">
        <v>0.0</v>
      </c>
      <c r="N132" s="14">
        <f t="shared" si="2"/>
        <v>408</v>
      </c>
      <c r="O132" s="13">
        <v>408.0</v>
      </c>
      <c r="P132" s="13">
        <v>0.0</v>
      </c>
      <c r="Q132" s="13">
        <v>7.0</v>
      </c>
      <c r="R132" s="13">
        <v>337.0</v>
      </c>
      <c r="S132" s="13">
        <v>12458.0</v>
      </c>
      <c r="T132" s="13">
        <v>21004.0</v>
      </c>
      <c r="U132" s="13">
        <v>1462.0</v>
      </c>
      <c r="X132" s="19" t="s">
        <v>113</v>
      </c>
    </row>
    <row r="133">
      <c r="A133" s="18">
        <v>43984.0</v>
      </c>
      <c r="B133" s="13">
        <v>544.0</v>
      </c>
      <c r="C133" s="13">
        <v>0.0</v>
      </c>
      <c r="D133" s="13">
        <f t="shared" si="11"/>
        <v>35836</v>
      </c>
      <c r="E133" s="13">
        <v>709.0</v>
      </c>
      <c r="F133" s="13">
        <v>0.0</v>
      </c>
      <c r="G133" s="13">
        <f t="shared" si="4"/>
        <v>23195</v>
      </c>
      <c r="H133" s="13">
        <v>12306.0</v>
      </c>
      <c r="I133" s="14">
        <f t="shared" si="10"/>
        <v>306</v>
      </c>
      <c r="J133" s="13">
        <v>0.0</v>
      </c>
      <c r="K133" s="14">
        <f t="shared" si="6"/>
        <v>24</v>
      </c>
      <c r="L133" s="13">
        <v>0.0</v>
      </c>
      <c r="M133" s="13">
        <v>0.0</v>
      </c>
      <c r="N133" s="14">
        <f t="shared" si="2"/>
        <v>544</v>
      </c>
      <c r="O133" s="13">
        <v>540.0</v>
      </c>
      <c r="P133" s="13">
        <v>4.0</v>
      </c>
      <c r="Q133" s="13">
        <v>6.0</v>
      </c>
      <c r="R133" s="13">
        <v>325.0</v>
      </c>
      <c r="S133" s="13">
        <v>12306.0</v>
      </c>
      <c r="T133" s="13">
        <v>21706.0</v>
      </c>
      <c r="U133" s="13">
        <v>1469.0</v>
      </c>
      <c r="X133" s="19" t="s">
        <v>170</v>
      </c>
    </row>
    <row r="134">
      <c r="A134" s="18">
        <v>43985.0</v>
      </c>
      <c r="B134" s="13">
        <v>569.0</v>
      </c>
      <c r="C134" s="13">
        <v>0.0</v>
      </c>
      <c r="D134" s="13">
        <f t="shared" si="11"/>
        <v>36405</v>
      </c>
      <c r="E134" s="13">
        <v>407.0</v>
      </c>
      <c r="F134" s="13">
        <v>0.0</v>
      </c>
      <c r="G134" s="13">
        <f t="shared" si="4"/>
        <v>23602</v>
      </c>
      <c r="H134" s="13">
        <v>12465.0</v>
      </c>
      <c r="I134" s="14">
        <f t="shared" si="10"/>
        <v>309</v>
      </c>
      <c r="J134" s="13">
        <v>0.0</v>
      </c>
      <c r="K134" s="14">
        <f t="shared" si="6"/>
        <v>24</v>
      </c>
      <c r="L134" s="13">
        <v>0.0</v>
      </c>
      <c r="M134" s="13">
        <v>0.0</v>
      </c>
      <c r="N134" s="14">
        <f t="shared" si="2"/>
        <v>569</v>
      </c>
      <c r="O134" s="13">
        <v>562.0</v>
      </c>
      <c r="P134" s="13">
        <v>7.0</v>
      </c>
      <c r="Q134" s="13">
        <v>5.0</v>
      </c>
      <c r="R134" s="13">
        <v>329.0</v>
      </c>
      <c r="S134" s="13">
        <v>12465.0</v>
      </c>
      <c r="T134" s="13">
        <v>22089.0</v>
      </c>
      <c r="U134" s="13">
        <v>1493.0</v>
      </c>
      <c r="X134" s="19" t="s">
        <v>170</v>
      </c>
    </row>
    <row r="135">
      <c r="A135" s="18">
        <v>43986.0</v>
      </c>
      <c r="B135" s="13">
        <v>517.0</v>
      </c>
      <c r="C135" s="13">
        <v>0.0</v>
      </c>
      <c r="D135" s="13">
        <f t="shared" si="11"/>
        <v>36922</v>
      </c>
      <c r="E135" s="13">
        <v>322.0</v>
      </c>
      <c r="F135" s="13">
        <v>0.0</v>
      </c>
      <c r="G135" s="13">
        <f t="shared" si="4"/>
        <v>23924</v>
      </c>
      <c r="H135" s="13">
        <v>12691.0</v>
      </c>
      <c r="I135" s="14">
        <f t="shared" si="10"/>
        <v>278</v>
      </c>
      <c r="J135" s="13">
        <v>0.0</v>
      </c>
      <c r="K135" s="14">
        <f t="shared" si="6"/>
        <v>24</v>
      </c>
      <c r="L135" s="13">
        <v>0.0</v>
      </c>
      <c r="M135" s="13">
        <v>0.0</v>
      </c>
      <c r="N135" s="14">
        <f t="shared" si="2"/>
        <v>517</v>
      </c>
      <c r="O135" s="13">
        <v>502.0</v>
      </c>
      <c r="P135" s="13">
        <v>15.0</v>
      </c>
      <c r="Q135" s="13">
        <v>5.0</v>
      </c>
      <c r="R135" s="13">
        <v>298.0</v>
      </c>
      <c r="S135" s="13">
        <v>12691.0</v>
      </c>
      <c r="T135" s="13">
        <v>22404.0</v>
      </c>
      <c r="U135" s="13">
        <v>1500.0</v>
      </c>
      <c r="X135" s="19" t="s">
        <v>170</v>
      </c>
    </row>
    <row r="136">
      <c r="A136" s="18">
        <v>43987.0</v>
      </c>
      <c r="B136" s="13">
        <v>261.0</v>
      </c>
      <c r="C136" s="13">
        <v>0.0</v>
      </c>
      <c r="D136" s="13">
        <f t="shared" si="11"/>
        <v>37183</v>
      </c>
      <c r="E136" s="13">
        <v>305.0</v>
      </c>
      <c r="F136" s="13">
        <v>0.0</v>
      </c>
      <c r="G136" s="13">
        <f t="shared" si="4"/>
        <v>24229</v>
      </c>
      <c r="H136" s="13">
        <v>12643.0</v>
      </c>
      <c r="I136" s="14">
        <f t="shared" si="10"/>
        <v>282</v>
      </c>
      <c r="J136" s="13">
        <v>0.0</v>
      </c>
      <c r="K136" s="14">
        <f t="shared" si="6"/>
        <v>24</v>
      </c>
      <c r="L136" s="13">
        <v>0.0</v>
      </c>
      <c r="M136" s="13">
        <v>0.0</v>
      </c>
      <c r="N136" s="14">
        <f t="shared" si="2"/>
        <v>261</v>
      </c>
      <c r="O136" s="13">
        <v>250.0</v>
      </c>
      <c r="P136" s="13">
        <v>11.0</v>
      </c>
      <c r="Q136" s="13">
        <v>4.0</v>
      </c>
      <c r="R136" s="13">
        <v>303.0</v>
      </c>
      <c r="S136" s="13">
        <v>12643.0</v>
      </c>
      <c r="T136" s="13">
        <v>22693.0</v>
      </c>
      <c r="U136" s="13">
        <v>1516.0</v>
      </c>
      <c r="X136" s="19" t="s">
        <v>170</v>
      </c>
    </row>
    <row r="137">
      <c r="A137" s="18">
        <v>43988.0</v>
      </c>
      <c r="B137" s="13">
        <v>344.0</v>
      </c>
      <c r="C137" s="13">
        <v>0.0</v>
      </c>
      <c r="D137" s="13">
        <f t="shared" si="11"/>
        <v>37527</v>
      </c>
      <c r="E137" s="13">
        <v>350.0</v>
      </c>
      <c r="F137" s="13">
        <v>0.0</v>
      </c>
      <c r="G137" s="13">
        <f t="shared" si="4"/>
        <v>24579</v>
      </c>
      <c r="H137" s="13">
        <v>12635.0</v>
      </c>
      <c r="I137" s="14">
        <f t="shared" si="10"/>
        <v>283</v>
      </c>
      <c r="J137" s="13">
        <v>1.0</v>
      </c>
      <c r="K137" s="14">
        <f t="shared" si="6"/>
        <v>25</v>
      </c>
      <c r="L137" s="13">
        <v>0.0</v>
      </c>
      <c r="M137" s="13">
        <v>0.0</v>
      </c>
      <c r="N137" s="14">
        <f t="shared" si="2"/>
        <v>344</v>
      </c>
      <c r="O137" s="13">
        <v>337.0</v>
      </c>
      <c r="P137" s="13">
        <v>7.0</v>
      </c>
      <c r="Q137" s="13">
        <v>4.0</v>
      </c>
      <c r="R137" s="13">
        <v>304.0</v>
      </c>
      <c r="S137" s="13">
        <v>12635.0</v>
      </c>
      <c r="T137" s="13">
        <v>23041.0</v>
      </c>
      <c r="U137" s="13">
        <v>1518.0</v>
      </c>
      <c r="X137" s="19" t="s">
        <v>170</v>
      </c>
    </row>
    <row r="138">
      <c r="A138" s="18">
        <v>43989.0</v>
      </c>
      <c r="B138" s="13">
        <v>383.0</v>
      </c>
      <c r="C138" s="13">
        <v>0.0</v>
      </c>
      <c r="D138" s="13">
        <f t="shared" si="11"/>
        <v>37910</v>
      </c>
      <c r="E138" s="13">
        <v>327.0</v>
      </c>
      <c r="F138" s="13">
        <v>0.0</v>
      </c>
      <c r="G138" s="13">
        <f t="shared" si="4"/>
        <v>24906</v>
      </c>
      <c r="H138" s="13">
        <v>12704.0</v>
      </c>
      <c r="I138" s="14">
        <f t="shared" si="10"/>
        <v>270</v>
      </c>
      <c r="J138" s="13">
        <v>0.0</v>
      </c>
      <c r="K138" s="14">
        <f t="shared" si="6"/>
        <v>25</v>
      </c>
      <c r="L138" s="13">
        <v>0.0</v>
      </c>
      <c r="M138" s="13">
        <v>0.0</v>
      </c>
      <c r="N138" s="14">
        <f t="shared" si="2"/>
        <v>383</v>
      </c>
      <c r="O138" s="13">
        <v>369.0</v>
      </c>
      <c r="P138" s="13">
        <v>14.0</v>
      </c>
      <c r="Q138" s="13">
        <v>3.0</v>
      </c>
      <c r="R138" s="13">
        <v>292.0</v>
      </c>
      <c r="S138" s="13">
        <v>12704.0</v>
      </c>
      <c r="T138" s="13">
        <v>23361.0</v>
      </c>
      <c r="U138" s="13">
        <v>1525.0</v>
      </c>
      <c r="X138" s="19" t="s">
        <v>170</v>
      </c>
    </row>
    <row r="139">
      <c r="A139" s="18">
        <v>43990.0</v>
      </c>
      <c r="B139" s="13">
        <v>386.0</v>
      </c>
      <c r="C139" s="13">
        <v>0.0</v>
      </c>
      <c r="D139" s="13">
        <f t="shared" si="11"/>
        <v>38296</v>
      </c>
      <c r="E139" s="13">
        <v>482.0</v>
      </c>
      <c r="F139" s="13">
        <v>0.0</v>
      </c>
      <c r="G139" s="13">
        <f t="shared" si="4"/>
        <v>25388</v>
      </c>
      <c r="H139" s="13">
        <v>12634.0</v>
      </c>
      <c r="I139" s="14">
        <f t="shared" si="10"/>
        <v>244</v>
      </c>
      <c r="J139" s="13">
        <v>0.0</v>
      </c>
      <c r="K139" s="14">
        <f t="shared" si="6"/>
        <v>25</v>
      </c>
      <c r="L139" s="13">
        <v>0.0</v>
      </c>
      <c r="M139" s="13">
        <v>0.0</v>
      </c>
      <c r="N139" s="14">
        <f t="shared" si="2"/>
        <v>386</v>
      </c>
      <c r="O139" s="13">
        <v>384.0</v>
      </c>
      <c r="P139" s="13">
        <v>2.0</v>
      </c>
      <c r="Q139" s="13">
        <v>4.0</v>
      </c>
      <c r="R139" s="13">
        <v>265.0</v>
      </c>
      <c r="S139" s="13">
        <v>12634.0</v>
      </c>
      <c r="T139" s="13">
        <v>23823.0</v>
      </c>
      <c r="U139" s="13">
        <v>1545.0</v>
      </c>
      <c r="X139" s="19" t="s">
        <v>170</v>
      </c>
    </row>
    <row r="140">
      <c r="A140" s="18">
        <v>43991.0</v>
      </c>
      <c r="B140" s="13">
        <v>218.0</v>
      </c>
      <c r="C140" s="13">
        <v>0.0</v>
      </c>
      <c r="D140" s="13">
        <f t="shared" si="11"/>
        <v>38514</v>
      </c>
      <c r="E140" s="13">
        <v>509.0</v>
      </c>
      <c r="F140" s="13">
        <v>0.0</v>
      </c>
      <c r="G140" s="13">
        <f t="shared" si="4"/>
        <v>25897</v>
      </c>
      <c r="H140" s="13">
        <v>12364.0</v>
      </c>
      <c r="I140" s="14">
        <f t="shared" si="10"/>
        <v>223</v>
      </c>
      <c r="J140" s="13">
        <v>0.0</v>
      </c>
      <c r="K140" s="14">
        <f t="shared" si="6"/>
        <v>25</v>
      </c>
      <c r="L140" s="13">
        <v>0.0</v>
      </c>
      <c r="M140" s="13">
        <v>0.0</v>
      </c>
      <c r="N140" s="14">
        <f t="shared" si="2"/>
        <v>218</v>
      </c>
      <c r="O140" s="13">
        <v>212.0</v>
      </c>
      <c r="P140" s="13">
        <v>6.0</v>
      </c>
      <c r="Q140" s="13">
        <v>3.0</v>
      </c>
      <c r="R140" s="13">
        <v>245.0</v>
      </c>
      <c r="S140" s="13">
        <v>12364.0</v>
      </c>
      <c r="T140" s="13">
        <v>24316.0</v>
      </c>
      <c r="U140" s="13">
        <v>1561.0</v>
      </c>
      <c r="X140" s="19" t="s">
        <v>170</v>
      </c>
    </row>
    <row r="141">
      <c r="A141" s="18">
        <v>43992.0</v>
      </c>
      <c r="B141" s="13">
        <v>451.0</v>
      </c>
      <c r="C141" s="13">
        <v>0.0</v>
      </c>
      <c r="D141" s="13">
        <f t="shared" si="11"/>
        <v>38965</v>
      </c>
      <c r="E141" s="13">
        <v>655.0</v>
      </c>
      <c r="F141" s="13">
        <v>0.0</v>
      </c>
      <c r="G141" s="13">
        <f t="shared" si="4"/>
        <v>26552</v>
      </c>
      <c r="H141" s="13">
        <v>12185.0</v>
      </c>
      <c r="I141" s="14">
        <f t="shared" si="10"/>
        <v>198</v>
      </c>
      <c r="J141" s="13">
        <v>0.0</v>
      </c>
      <c r="K141" s="14">
        <f t="shared" si="6"/>
        <v>25</v>
      </c>
      <c r="L141" s="13">
        <v>0.0</v>
      </c>
      <c r="M141" s="13">
        <v>0.0</v>
      </c>
      <c r="N141" s="14">
        <f t="shared" si="2"/>
        <v>451</v>
      </c>
      <c r="O141" s="13">
        <v>444.0</v>
      </c>
      <c r="P141" s="13">
        <v>7.0</v>
      </c>
      <c r="Q141" s="13">
        <v>3.0</v>
      </c>
      <c r="R141" s="13">
        <v>220.0</v>
      </c>
      <c r="S141" s="13">
        <v>12185.0</v>
      </c>
      <c r="T141" s="13">
        <v>24948.0</v>
      </c>
      <c r="U141" s="13">
        <v>1584.0</v>
      </c>
      <c r="X141" s="19" t="s">
        <v>170</v>
      </c>
      <c r="Y141" s="8"/>
    </row>
    <row r="142">
      <c r="A142" s="18">
        <v>43993.0</v>
      </c>
      <c r="B142" s="13">
        <v>422.0</v>
      </c>
      <c r="C142" s="13">
        <v>0.0</v>
      </c>
      <c r="D142" s="13">
        <f t="shared" si="11"/>
        <v>39387</v>
      </c>
      <c r="E142" s="13">
        <v>754.0</v>
      </c>
      <c r="F142" s="13">
        <v>0.0</v>
      </c>
      <c r="G142" s="13">
        <f t="shared" si="4"/>
        <v>27306</v>
      </c>
      <c r="H142" s="13">
        <v>11849.0</v>
      </c>
      <c r="I142" s="14">
        <f t="shared" si="10"/>
        <v>201</v>
      </c>
      <c r="J142" s="13">
        <v>0.0</v>
      </c>
      <c r="K142" s="14">
        <f t="shared" si="6"/>
        <v>25</v>
      </c>
      <c r="L142" s="13">
        <v>1.0</v>
      </c>
      <c r="M142" s="13">
        <v>0.0</v>
      </c>
      <c r="N142" s="14">
        <f t="shared" si="2"/>
        <v>422</v>
      </c>
      <c r="O142" s="13">
        <v>416.0</v>
      </c>
      <c r="P142" s="13">
        <v>6.0</v>
      </c>
      <c r="Q142" s="13">
        <v>2.0</v>
      </c>
      <c r="R142" s="13">
        <v>225.0</v>
      </c>
      <c r="S142" s="13">
        <v>11849.0</v>
      </c>
      <c r="T142" s="13">
        <v>25689.0</v>
      </c>
      <c r="U142" s="13">
        <v>1597.0</v>
      </c>
      <c r="X142" s="19" t="s">
        <v>170</v>
      </c>
    </row>
    <row r="143">
      <c r="A143" s="18">
        <v>43994.0</v>
      </c>
      <c r="B143" s="13">
        <v>463.0</v>
      </c>
      <c r="C143" s="13">
        <v>0.0</v>
      </c>
      <c r="D143" s="13">
        <f t="shared" si="11"/>
        <v>39850</v>
      </c>
      <c r="E143" s="13">
        <v>754.0</v>
      </c>
      <c r="F143" s="13">
        <v>0.0</v>
      </c>
      <c r="G143" s="13">
        <f t="shared" si="4"/>
        <v>28060</v>
      </c>
      <c r="H143" s="13">
        <v>11546.0</v>
      </c>
      <c r="I143" s="14">
        <f t="shared" si="10"/>
        <v>213</v>
      </c>
      <c r="J143" s="13">
        <v>0.0</v>
      </c>
      <c r="K143" s="14">
        <f t="shared" si="6"/>
        <v>25</v>
      </c>
      <c r="L143" s="13">
        <v>0.0</v>
      </c>
      <c r="M143" s="13">
        <v>0.0</v>
      </c>
      <c r="N143" s="14">
        <f t="shared" si="2"/>
        <v>463</v>
      </c>
      <c r="O143" s="13">
        <v>445.0</v>
      </c>
      <c r="P143" s="13">
        <v>18.0</v>
      </c>
      <c r="Q143" s="13">
        <v>2.0</v>
      </c>
      <c r="R143" s="13">
        <v>237.0</v>
      </c>
      <c r="S143" s="13">
        <v>11546.0</v>
      </c>
      <c r="T143" s="13">
        <v>26434.0</v>
      </c>
      <c r="U143" s="13">
        <v>1606.0</v>
      </c>
      <c r="X143" s="19" t="s">
        <v>170</v>
      </c>
    </row>
    <row r="144">
      <c r="A144" s="18">
        <v>43995.0</v>
      </c>
      <c r="B144" s="13">
        <v>347.0</v>
      </c>
      <c r="C144" s="13">
        <v>0.0</v>
      </c>
      <c r="D144" s="13">
        <f t="shared" si="11"/>
        <v>40197</v>
      </c>
      <c r="E144" s="13">
        <v>768.0</v>
      </c>
      <c r="F144" s="13">
        <v>0.0</v>
      </c>
      <c r="G144" s="13">
        <f t="shared" si="4"/>
        <v>28828</v>
      </c>
      <c r="H144" s="13">
        <v>11135.0</v>
      </c>
      <c r="I144" s="14">
        <f t="shared" si="10"/>
        <v>202</v>
      </c>
      <c r="J144" s="13">
        <v>1.0</v>
      </c>
      <c r="K144" s="14">
        <f t="shared" si="6"/>
        <v>26</v>
      </c>
      <c r="L144" s="13">
        <v>0.0</v>
      </c>
      <c r="M144" s="13">
        <v>0.0</v>
      </c>
      <c r="N144" s="14">
        <f t="shared" si="2"/>
        <v>347</v>
      </c>
      <c r="O144" s="13">
        <v>342.0</v>
      </c>
      <c r="P144" s="13">
        <v>5.0</v>
      </c>
      <c r="Q144" s="13">
        <v>1.0</v>
      </c>
      <c r="R144" s="13">
        <v>227.0</v>
      </c>
      <c r="S144" s="13">
        <v>11135.0</v>
      </c>
      <c r="T144" s="13">
        <v>27191.0</v>
      </c>
      <c r="U144" s="13">
        <v>1617.0</v>
      </c>
      <c r="X144" s="19" t="s">
        <v>170</v>
      </c>
    </row>
    <row r="145">
      <c r="A145" s="18">
        <v>43996.0</v>
      </c>
      <c r="B145" s="13">
        <v>407.0</v>
      </c>
      <c r="C145" s="13">
        <v>0.0</v>
      </c>
      <c r="D145" s="13">
        <f t="shared" si="11"/>
        <v>40604</v>
      </c>
      <c r="E145" s="13">
        <v>781.0</v>
      </c>
      <c r="F145" s="13">
        <v>0.0</v>
      </c>
      <c r="G145" s="13">
        <f t="shared" si="4"/>
        <v>29609</v>
      </c>
      <c r="H145" s="13">
        <v>10751.0</v>
      </c>
      <c r="I145" s="14">
        <f t="shared" si="10"/>
        <v>212</v>
      </c>
      <c r="J145" s="13">
        <v>0.0</v>
      </c>
      <c r="K145" s="14">
        <f t="shared" si="6"/>
        <v>26</v>
      </c>
      <c r="L145" s="13">
        <v>0.0</v>
      </c>
      <c r="M145" s="13">
        <v>1.0</v>
      </c>
      <c r="N145" s="14">
        <f t="shared" si="2"/>
        <v>406</v>
      </c>
      <c r="O145" s="13">
        <v>397.0</v>
      </c>
      <c r="P145" s="13">
        <v>9.0</v>
      </c>
      <c r="Q145" s="13">
        <v>2.0</v>
      </c>
      <c r="R145" s="13">
        <v>236.0</v>
      </c>
      <c r="S145" s="13">
        <v>10751.0</v>
      </c>
      <c r="T145" s="13">
        <v>27961.0</v>
      </c>
      <c r="U145" s="13">
        <v>1628.0</v>
      </c>
      <c r="X145" s="19" t="s">
        <v>170</v>
      </c>
    </row>
    <row r="146">
      <c r="A146" s="18">
        <v>43997.0</v>
      </c>
      <c r="B146" s="13">
        <v>214.0</v>
      </c>
      <c r="C146" s="13">
        <v>0.0</v>
      </c>
      <c r="D146" s="13">
        <f t="shared" si="11"/>
        <v>40818</v>
      </c>
      <c r="E146" s="13">
        <v>777.0</v>
      </c>
      <c r="F146" s="13">
        <v>0.0</v>
      </c>
      <c r="G146" s="13">
        <f t="shared" si="4"/>
        <v>30386</v>
      </c>
      <c r="H146" s="13">
        <v>10183.0</v>
      </c>
      <c r="I146" s="14">
        <f t="shared" si="10"/>
        <v>217</v>
      </c>
      <c r="J146" s="13">
        <v>0.0</v>
      </c>
      <c r="K146" s="14">
        <f t="shared" si="6"/>
        <v>26</v>
      </c>
      <c r="L146" s="13">
        <v>0.0</v>
      </c>
      <c r="M146" s="13">
        <v>0.0</v>
      </c>
      <c r="N146" s="14">
        <f t="shared" si="2"/>
        <v>214</v>
      </c>
      <c r="O146" s="13">
        <v>211.0</v>
      </c>
      <c r="P146" s="13">
        <v>3.0</v>
      </c>
      <c r="Q146" s="13">
        <v>2.0</v>
      </c>
      <c r="R146" s="13">
        <v>241.0</v>
      </c>
      <c r="S146" s="13">
        <v>10183.0</v>
      </c>
      <c r="T146" s="13">
        <v>28731.0</v>
      </c>
      <c r="U146" s="13">
        <v>1635.0</v>
      </c>
      <c r="X146" s="19" t="s">
        <v>170</v>
      </c>
    </row>
    <row r="147">
      <c r="A147" s="18">
        <v>43998.0</v>
      </c>
      <c r="B147" s="13">
        <v>151.0</v>
      </c>
      <c r="C147" s="13">
        <v>0.0</v>
      </c>
      <c r="D147" s="13">
        <f t="shared" si="11"/>
        <v>40969</v>
      </c>
      <c r="E147" s="13">
        <v>797.0</v>
      </c>
      <c r="F147" s="13">
        <v>0.0</v>
      </c>
      <c r="G147" s="13">
        <f t="shared" si="4"/>
        <v>31183</v>
      </c>
      <c r="H147" s="13">
        <v>9511.0</v>
      </c>
      <c r="I147" s="14">
        <f t="shared" si="10"/>
        <v>243</v>
      </c>
      <c r="J147" s="13">
        <v>0.0</v>
      </c>
      <c r="K147" s="14">
        <f t="shared" si="6"/>
        <v>26</v>
      </c>
      <c r="L147" s="13">
        <v>0.0</v>
      </c>
      <c r="M147" s="13">
        <v>0.0</v>
      </c>
      <c r="N147" s="14">
        <f t="shared" si="2"/>
        <v>151</v>
      </c>
      <c r="O147" s="13">
        <v>149.0</v>
      </c>
      <c r="P147" s="13">
        <v>2.0</v>
      </c>
      <c r="Q147" s="13">
        <v>2.0</v>
      </c>
      <c r="R147" s="13">
        <v>267.0</v>
      </c>
      <c r="S147" s="13">
        <v>9511.0</v>
      </c>
      <c r="T147" s="13">
        <v>29516.0</v>
      </c>
      <c r="U147" s="13">
        <v>1647.0</v>
      </c>
      <c r="X147" s="19" t="s">
        <v>170</v>
      </c>
    </row>
    <row r="148">
      <c r="A148" s="18">
        <v>43999.0</v>
      </c>
      <c r="B148" s="13">
        <v>247.0</v>
      </c>
      <c r="C148" s="13">
        <v>0.0</v>
      </c>
      <c r="D148" s="13">
        <f t="shared" si="11"/>
        <v>41216</v>
      </c>
      <c r="E148" s="13">
        <v>775.0</v>
      </c>
      <c r="F148" s="13">
        <v>0.0</v>
      </c>
      <c r="G148" s="13">
        <f t="shared" si="4"/>
        <v>31958</v>
      </c>
      <c r="H148" s="13">
        <v>8995.0</v>
      </c>
      <c r="I148" s="14">
        <f t="shared" si="10"/>
        <v>231</v>
      </c>
      <c r="J148" s="13">
        <v>0.0</v>
      </c>
      <c r="K148" s="14">
        <f t="shared" si="6"/>
        <v>26</v>
      </c>
      <c r="L148" s="13">
        <v>0.0</v>
      </c>
      <c r="M148" s="13">
        <v>0.0</v>
      </c>
      <c r="N148" s="14">
        <f t="shared" si="2"/>
        <v>247</v>
      </c>
      <c r="O148" s="13">
        <v>242.0</v>
      </c>
      <c r="P148" s="13">
        <v>5.0</v>
      </c>
      <c r="Q148" s="13">
        <v>2.0</v>
      </c>
      <c r="R148" s="13">
        <v>255.0</v>
      </c>
      <c r="S148" s="13">
        <v>8995.0</v>
      </c>
      <c r="T148" s="13">
        <v>30277.0</v>
      </c>
      <c r="U148" s="13">
        <v>1661.0</v>
      </c>
      <c r="X148" s="19" t="s">
        <v>170</v>
      </c>
    </row>
    <row r="149">
      <c r="A149" s="18">
        <v>44000.0</v>
      </c>
      <c r="B149" s="13">
        <v>257.0</v>
      </c>
      <c r="C149" s="13">
        <v>0.0</v>
      </c>
      <c r="D149" s="13">
        <f t="shared" si="11"/>
        <v>41473</v>
      </c>
      <c r="E149" s="13">
        <v>774.0</v>
      </c>
      <c r="F149" s="13">
        <v>0.0</v>
      </c>
      <c r="G149" s="13">
        <f t="shared" si="4"/>
        <v>32732</v>
      </c>
      <c r="H149" s="13">
        <v>8510.0</v>
      </c>
      <c r="I149" s="14">
        <f t="shared" si="10"/>
        <v>199</v>
      </c>
      <c r="J149" s="13">
        <v>0.0</v>
      </c>
      <c r="K149" s="14">
        <f t="shared" si="6"/>
        <v>26</v>
      </c>
      <c r="L149" s="13">
        <v>0.0</v>
      </c>
      <c r="M149" s="13">
        <v>0.0</v>
      </c>
      <c r="N149" s="14">
        <f t="shared" si="2"/>
        <v>257</v>
      </c>
      <c r="O149" s="13">
        <v>253.0</v>
      </c>
      <c r="P149" s="13">
        <v>4.0</v>
      </c>
      <c r="Q149" s="13">
        <v>2.0</v>
      </c>
      <c r="R149" s="13">
        <v>223.0</v>
      </c>
      <c r="S149" s="13">
        <v>8510.0</v>
      </c>
      <c r="T149" s="13">
        <v>31046.0</v>
      </c>
      <c r="U149" s="13">
        <v>1666.0</v>
      </c>
      <c r="X149" s="19" t="s">
        <v>170</v>
      </c>
    </row>
    <row r="150">
      <c r="A150" s="18">
        <v>44001.0</v>
      </c>
      <c r="B150" s="13">
        <v>142.0</v>
      </c>
      <c r="C150" s="13">
        <v>0.0</v>
      </c>
      <c r="D150" s="13">
        <f t="shared" si="11"/>
        <v>41615</v>
      </c>
      <c r="E150" s="13">
        <v>747.0</v>
      </c>
      <c r="F150" s="13">
        <v>0.0</v>
      </c>
      <c r="G150" s="13">
        <f t="shared" si="4"/>
        <v>33479</v>
      </c>
      <c r="H150" s="13">
        <v>7918.0</v>
      </c>
      <c r="I150" s="14">
        <f t="shared" si="10"/>
        <v>186</v>
      </c>
      <c r="J150" s="13">
        <v>0.0</v>
      </c>
      <c r="K150" s="14">
        <f t="shared" si="6"/>
        <v>26</v>
      </c>
      <c r="L150" s="13">
        <v>0.0</v>
      </c>
      <c r="M150" s="13">
        <v>0.0</v>
      </c>
      <c r="N150" s="14">
        <f t="shared" si="2"/>
        <v>142</v>
      </c>
      <c r="O150" s="13">
        <v>141.0</v>
      </c>
      <c r="P150" s="13">
        <v>1.0</v>
      </c>
      <c r="Q150" s="13">
        <v>2.0</v>
      </c>
      <c r="R150" s="13">
        <v>210.0</v>
      </c>
      <c r="S150" s="13">
        <v>7918.0</v>
      </c>
      <c r="T150" s="13">
        <v>31781.0</v>
      </c>
      <c r="U150" s="13">
        <v>1678.0</v>
      </c>
      <c r="X150" s="19" t="s">
        <v>188</v>
      </c>
    </row>
    <row r="151">
      <c r="A151" s="18">
        <v>44002.0</v>
      </c>
      <c r="B151" s="13">
        <v>218.0</v>
      </c>
      <c r="C151" s="13">
        <v>0.0</v>
      </c>
      <c r="D151" s="13">
        <f t="shared" si="11"/>
        <v>41833</v>
      </c>
      <c r="E151" s="13">
        <v>765.0</v>
      </c>
      <c r="F151" s="13">
        <v>0.0</v>
      </c>
      <c r="G151" s="13">
        <f t="shared" si="4"/>
        <v>34244</v>
      </c>
      <c r="H151" s="13">
        <v>7398.0</v>
      </c>
      <c r="I151" s="14">
        <f t="shared" si="10"/>
        <v>159</v>
      </c>
      <c r="J151" s="13">
        <v>0.0</v>
      </c>
      <c r="K151" s="14">
        <f t="shared" si="6"/>
        <v>26</v>
      </c>
      <c r="L151" s="13">
        <v>0.0</v>
      </c>
      <c r="M151" s="13">
        <v>0.0</v>
      </c>
      <c r="N151" s="14">
        <f t="shared" si="2"/>
        <v>218</v>
      </c>
      <c r="O151" s="13">
        <v>216.0</v>
      </c>
      <c r="P151" s="13">
        <v>2.0</v>
      </c>
      <c r="Q151" s="13">
        <v>1.0</v>
      </c>
      <c r="R151" s="13">
        <v>184.0</v>
      </c>
      <c r="S151" s="13">
        <v>7398.0</v>
      </c>
      <c r="T151" s="13">
        <v>32540.0</v>
      </c>
      <c r="U151" s="13">
        <v>1684.0</v>
      </c>
      <c r="X151" s="19" t="s">
        <v>188</v>
      </c>
    </row>
    <row r="152">
      <c r="A152" s="18">
        <v>44003.0</v>
      </c>
      <c r="B152" s="13">
        <v>262.0</v>
      </c>
      <c r="C152" s="13">
        <v>0.0</v>
      </c>
      <c r="D152" s="13">
        <f t="shared" si="11"/>
        <v>42095</v>
      </c>
      <c r="E152" s="13">
        <v>718.0</v>
      </c>
      <c r="F152" s="13">
        <v>0.0</v>
      </c>
      <c r="G152" s="13">
        <f t="shared" si="4"/>
        <v>34962</v>
      </c>
      <c r="H152" s="13">
        <v>6948.0</v>
      </c>
      <c r="I152" s="14">
        <f t="shared" si="10"/>
        <v>153</v>
      </c>
      <c r="J152" s="13">
        <v>0.0</v>
      </c>
      <c r="K152" s="14">
        <f t="shared" si="6"/>
        <v>26</v>
      </c>
      <c r="L152" s="13">
        <v>0.0</v>
      </c>
      <c r="M152" s="13">
        <v>0.0</v>
      </c>
      <c r="N152" s="14">
        <f t="shared" si="2"/>
        <v>262</v>
      </c>
      <c r="O152" s="13">
        <v>252.0</v>
      </c>
      <c r="P152" s="13">
        <v>10.0</v>
      </c>
      <c r="Q152" s="13">
        <v>1.0</v>
      </c>
      <c r="R152" s="13">
        <v>178.0</v>
      </c>
      <c r="S152" s="13">
        <v>6948.0</v>
      </c>
      <c r="T152" s="13">
        <v>33247.0</v>
      </c>
      <c r="U152" s="13">
        <v>1695.0</v>
      </c>
      <c r="X152" s="19" t="s">
        <v>188</v>
      </c>
    </row>
    <row r="153">
      <c r="A153" s="18">
        <v>44004.0</v>
      </c>
      <c r="B153" s="13">
        <v>218.0</v>
      </c>
      <c r="C153" s="13">
        <v>0.0</v>
      </c>
      <c r="D153" s="13">
        <f t="shared" si="11"/>
        <v>42313</v>
      </c>
      <c r="E153" s="13">
        <v>648.0</v>
      </c>
      <c r="F153" s="13">
        <v>0.0</v>
      </c>
      <c r="G153" s="13">
        <f t="shared" si="4"/>
        <v>35610</v>
      </c>
      <c r="H153" s="13">
        <v>6497.0</v>
      </c>
      <c r="I153" s="14">
        <f t="shared" si="10"/>
        <v>174</v>
      </c>
      <c r="J153" s="13">
        <v>0.0</v>
      </c>
      <c r="K153" s="14">
        <f t="shared" si="6"/>
        <v>26</v>
      </c>
      <c r="L153" s="13">
        <v>0.0</v>
      </c>
      <c r="M153" s="13">
        <v>0.0</v>
      </c>
      <c r="N153" s="14">
        <f t="shared" si="2"/>
        <v>218</v>
      </c>
      <c r="O153" s="13">
        <v>217.0</v>
      </c>
      <c r="P153" s="13">
        <v>1.0</v>
      </c>
      <c r="Q153" s="13">
        <v>1.0</v>
      </c>
      <c r="R153" s="13">
        <v>199.0</v>
      </c>
      <c r="S153" s="13">
        <v>6497.0</v>
      </c>
      <c r="T153" s="13">
        <v>33882.0</v>
      </c>
      <c r="U153" s="13">
        <v>1708.0</v>
      </c>
      <c r="X153" s="19" t="s">
        <v>188</v>
      </c>
    </row>
    <row r="154">
      <c r="A154" s="18">
        <v>44005.0</v>
      </c>
      <c r="B154" s="13">
        <v>119.0</v>
      </c>
      <c r="C154" s="13">
        <v>0.0</v>
      </c>
      <c r="D154" s="13">
        <f t="shared" si="11"/>
        <v>42432</v>
      </c>
      <c r="E154" s="13">
        <v>405.0</v>
      </c>
      <c r="F154" s="13">
        <v>1.0</v>
      </c>
      <c r="G154" s="13">
        <f t="shared" si="4"/>
        <v>36015</v>
      </c>
      <c r="H154" s="13">
        <v>6219.0</v>
      </c>
      <c r="I154" s="14">
        <f t="shared" si="10"/>
        <v>166</v>
      </c>
      <c r="J154" s="13">
        <v>0.0</v>
      </c>
      <c r="K154" s="14">
        <f t="shared" si="6"/>
        <v>26</v>
      </c>
      <c r="L154" s="13">
        <v>0.0</v>
      </c>
      <c r="M154" s="13">
        <v>0.0</v>
      </c>
      <c r="N154" s="14">
        <f t="shared" si="2"/>
        <v>119</v>
      </c>
      <c r="O154" s="13">
        <v>116.0</v>
      </c>
      <c r="P154" s="13">
        <v>3.0</v>
      </c>
      <c r="Q154" s="13">
        <v>1.0</v>
      </c>
      <c r="R154" s="13">
        <v>191.0</v>
      </c>
      <c r="S154" s="13">
        <v>6219.0</v>
      </c>
      <c r="T154" s="13">
        <v>34283.0</v>
      </c>
      <c r="U154" s="13">
        <v>1712.0</v>
      </c>
      <c r="X154" s="19" t="s">
        <v>188</v>
      </c>
    </row>
    <row r="155">
      <c r="A155" s="18">
        <v>44006.0</v>
      </c>
      <c r="B155" s="13">
        <v>191.0</v>
      </c>
      <c r="C155" s="13">
        <v>0.0</v>
      </c>
      <c r="D155" s="13">
        <f t="shared" si="11"/>
        <v>42623</v>
      </c>
      <c r="E155" s="13">
        <v>304.0</v>
      </c>
      <c r="F155" s="13">
        <v>0.0</v>
      </c>
      <c r="G155" s="13">
        <f t="shared" si="4"/>
        <v>36319</v>
      </c>
      <c r="H155" s="13">
        <v>6109.0</v>
      </c>
      <c r="I155" s="14">
        <f t="shared" si="10"/>
        <v>163</v>
      </c>
      <c r="J155" s="13">
        <v>0.0</v>
      </c>
      <c r="K155" s="14">
        <f t="shared" si="6"/>
        <v>26</v>
      </c>
      <c r="L155" s="13">
        <v>0.0</v>
      </c>
      <c r="M155" s="13">
        <v>0.0</v>
      </c>
      <c r="N155" s="14">
        <f t="shared" si="2"/>
        <v>191</v>
      </c>
      <c r="O155" s="13">
        <v>184.0</v>
      </c>
      <c r="P155" s="13">
        <v>7.0</v>
      </c>
      <c r="Q155" s="13">
        <v>1.0</v>
      </c>
      <c r="R155" s="13">
        <v>188.0</v>
      </c>
      <c r="S155" s="13">
        <v>6109.0</v>
      </c>
      <c r="T155" s="13">
        <v>34582.0</v>
      </c>
      <c r="U155" s="13">
        <v>1717.0</v>
      </c>
      <c r="X155" s="19" t="s">
        <v>188</v>
      </c>
    </row>
    <row r="156">
      <c r="A156" s="18">
        <v>44007.0</v>
      </c>
      <c r="B156" s="13">
        <v>113.0</v>
      </c>
      <c r="C156" s="13">
        <v>0.0</v>
      </c>
      <c r="D156" s="13">
        <f t="shared" si="11"/>
        <v>42736</v>
      </c>
      <c r="E156" s="13">
        <v>305.0</v>
      </c>
      <c r="F156" s="13">
        <v>0.0</v>
      </c>
      <c r="G156" s="13">
        <f t="shared" si="4"/>
        <v>36624</v>
      </c>
      <c r="H156" s="13">
        <v>5917.0</v>
      </c>
      <c r="I156" s="14">
        <f t="shared" si="10"/>
        <v>163</v>
      </c>
      <c r="J156" s="13">
        <v>0.0</v>
      </c>
      <c r="K156" s="14">
        <f t="shared" si="6"/>
        <v>26</v>
      </c>
      <c r="L156" s="13">
        <v>0.0</v>
      </c>
      <c r="M156" s="13">
        <v>0.0</v>
      </c>
      <c r="N156" s="14">
        <f t="shared" si="2"/>
        <v>113</v>
      </c>
      <c r="O156" s="13">
        <v>108.0</v>
      </c>
      <c r="P156" s="13">
        <v>5.0</v>
      </c>
      <c r="Q156" s="13">
        <v>1.0</v>
      </c>
      <c r="R156" s="13">
        <v>188.0</v>
      </c>
      <c r="S156" s="13">
        <v>5917.0</v>
      </c>
      <c r="T156" s="13">
        <v>34886.0</v>
      </c>
      <c r="U156" s="13">
        <v>1718.0</v>
      </c>
      <c r="X156" s="19" t="s">
        <v>188</v>
      </c>
    </row>
    <row r="157">
      <c r="A157" s="18">
        <v>44008.0</v>
      </c>
      <c r="B157" s="13">
        <v>219.0</v>
      </c>
      <c r="C157" s="13">
        <v>0.0</v>
      </c>
      <c r="D157" s="13">
        <f t="shared" si="11"/>
        <v>42955</v>
      </c>
      <c r="E157" s="13">
        <v>221.0</v>
      </c>
      <c r="F157" s="13">
        <v>0.0</v>
      </c>
      <c r="G157" s="13">
        <f t="shared" si="4"/>
        <v>36845</v>
      </c>
      <c r="H157" s="13">
        <v>5921.0</v>
      </c>
      <c r="I157" s="14">
        <f t="shared" si="10"/>
        <v>157</v>
      </c>
      <c r="J157" s="13">
        <v>0.0</v>
      </c>
      <c r="K157" s="14">
        <f t="shared" si="6"/>
        <v>26</v>
      </c>
      <c r="L157" s="13">
        <v>0.0</v>
      </c>
      <c r="M157" s="13">
        <v>0.0</v>
      </c>
      <c r="N157" s="14">
        <f t="shared" si="2"/>
        <v>219</v>
      </c>
      <c r="O157" s="13">
        <v>213.0</v>
      </c>
      <c r="P157" s="13">
        <v>6.0</v>
      </c>
      <c r="Q157" s="13">
        <v>1.0</v>
      </c>
      <c r="R157" s="13">
        <v>182.0</v>
      </c>
      <c r="S157" s="13">
        <v>5921.0</v>
      </c>
      <c r="T157" s="13">
        <v>35095.0</v>
      </c>
      <c r="U157" s="13">
        <v>1730.0</v>
      </c>
      <c r="X157" s="19" t="s">
        <v>188</v>
      </c>
    </row>
    <row r="158">
      <c r="A158" s="18">
        <v>44009.0</v>
      </c>
      <c r="B158" s="13">
        <v>291.0</v>
      </c>
      <c r="C158" s="13">
        <v>0.0</v>
      </c>
      <c r="D158" s="13">
        <f t="shared" si="11"/>
        <v>43246</v>
      </c>
      <c r="E158" s="13">
        <v>338.0</v>
      </c>
      <c r="F158" s="13">
        <v>1.0</v>
      </c>
      <c r="G158" s="13">
        <f t="shared" si="4"/>
        <v>37183</v>
      </c>
      <c r="H158" s="13">
        <v>5883.0</v>
      </c>
      <c r="I158" s="14">
        <f t="shared" si="10"/>
        <v>148</v>
      </c>
      <c r="J158" s="13">
        <v>0.0</v>
      </c>
      <c r="K158" s="14">
        <f t="shared" si="6"/>
        <v>26</v>
      </c>
      <c r="L158" s="13">
        <v>0.0</v>
      </c>
      <c r="M158" s="13">
        <v>0.0</v>
      </c>
      <c r="N158" s="14">
        <f t="shared" si="2"/>
        <v>291</v>
      </c>
      <c r="O158" s="13">
        <v>280.0</v>
      </c>
      <c r="P158" s="13">
        <v>11.0</v>
      </c>
      <c r="Q158" s="13">
        <v>1.0</v>
      </c>
      <c r="R158" s="13">
        <v>173.0</v>
      </c>
      <c r="S158" s="13">
        <v>5883.0</v>
      </c>
      <c r="T158" s="13">
        <v>35429.0</v>
      </c>
      <c r="U158" s="13">
        <v>1734.0</v>
      </c>
      <c r="X158" s="19" t="s">
        <v>188</v>
      </c>
    </row>
    <row r="159">
      <c r="A159" s="18">
        <v>44010.0</v>
      </c>
      <c r="B159" s="13">
        <v>213.0</v>
      </c>
      <c r="C159" s="13">
        <v>0.0</v>
      </c>
      <c r="D159" s="13">
        <f t="shared" si="11"/>
        <v>43459</v>
      </c>
      <c r="E159" s="13">
        <v>345.0</v>
      </c>
      <c r="F159" s="13">
        <v>0.0</v>
      </c>
      <c r="G159" s="13">
        <f t="shared" si="4"/>
        <v>37528</v>
      </c>
      <c r="H159" s="13">
        <v>5741.0</v>
      </c>
      <c r="I159" s="14">
        <f t="shared" si="10"/>
        <v>158</v>
      </c>
      <c r="J159" s="13">
        <v>0.0</v>
      </c>
      <c r="K159" s="14">
        <f t="shared" si="6"/>
        <v>26</v>
      </c>
      <c r="L159" s="13">
        <v>0.0</v>
      </c>
      <c r="M159" s="13">
        <v>0.0</v>
      </c>
      <c r="N159" s="14">
        <f t="shared" si="2"/>
        <v>213</v>
      </c>
      <c r="O159" s="13">
        <v>202.0</v>
      </c>
      <c r="P159" s="13">
        <v>11.0</v>
      </c>
      <c r="Q159" s="13">
        <v>1.0</v>
      </c>
      <c r="R159" s="13">
        <v>183.0</v>
      </c>
      <c r="S159" s="13">
        <v>5741.0</v>
      </c>
      <c r="T159" s="13">
        <v>35756.0</v>
      </c>
      <c r="U159" s="13">
        <v>1752.0</v>
      </c>
      <c r="X159" s="19" t="s">
        <v>188</v>
      </c>
    </row>
    <row r="160">
      <c r="A160" s="18">
        <v>44011.0</v>
      </c>
      <c r="B160" s="13">
        <v>202.0</v>
      </c>
      <c r="C160" s="13">
        <v>0.0</v>
      </c>
      <c r="D160" s="13">
        <f t="shared" si="11"/>
        <v>43661</v>
      </c>
      <c r="E160" s="13">
        <v>477.0</v>
      </c>
      <c r="F160" s="13">
        <v>0.0</v>
      </c>
      <c r="G160" s="13">
        <f t="shared" si="4"/>
        <v>38005</v>
      </c>
      <c r="H160" s="13">
        <v>5453.0</v>
      </c>
      <c r="I160" s="14">
        <f t="shared" si="10"/>
        <v>171</v>
      </c>
      <c r="J160" s="13">
        <v>0.0</v>
      </c>
      <c r="K160" s="14">
        <f t="shared" si="6"/>
        <v>26</v>
      </c>
      <c r="L160" s="13">
        <v>0.0</v>
      </c>
      <c r="M160" s="13">
        <v>0.0</v>
      </c>
      <c r="N160" s="14">
        <f t="shared" si="2"/>
        <v>202</v>
      </c>
      <c r="O160" s="13">
        <v>196.0</v>
      </c>
      <c r="P160" s="13">
        <v>6.0</v>
      </c>
      <c r="Q160" s="13">
        <v>1.0</v>
      </c>
      <c r="R160" s="13">
        <v>196.0</v>
      </c>
      <c r="S160" s="13">
        <v>5453.0</v>
      </c>
      <c r="T160" s="13">
        <v>36224.0</v>
      </c>
      <c r="U160" s="13">
        <v>1761.0</v>
      </c>
      <c r="X160" s="19" t="s">
        <v>188</v>
      </c>
    </row>
    <row r="161">
      <c r="A161" s="18">
        <v>44012.0</v>
      </c>
      <c r="B161" s="13">
        <v>246.0</v>
      </c>
      <c r="C161" s="13">
        <v>0.0</v>
      </c>
      <c r="D161" s="13">
        <f t="shared" si="11"/>
        <v>43907</v>
      </c>
      <c r="E161" s="13">
        <v>515.0</v>
      </c>
      <c r="F161" s="13">
        <v>0.0</v>
      </c>
      <c r="G161" s="13">
        <f t="shared" si="4"/>
        <v>38520</v>
      </c>
      <c r="H161" s="13">
        <v>5166.0</v>
      </c>
      <c r="I161" s="14">
        <f t="shared" si="10"/>
        <v>189</v>
      </c>
      <c r="J161" s="13">
        <v>0.0</v>
      </c>
      <c r="K161" s="14">
        <f t="shared" si="6"/>
        <v>26</v>
      </c>
      <c r="L161" s="13">
        <v>0.0</v>
      </c>
      <c r="M161" s="13">
        <v>1.0</v>
      </c>
      <c r="N161" s="14">
        <f t="shared" si="2"/>
        <v>245</v>
      </c>
      <c r="O161" s="13">
        <v>240.0</v>
      </c>
      <c r="P161" s="13">
        <v>5.0</v>
      </c>
      <c r="Q161" s="13">
        <v>1.0</v>
      </c>
      <c r="R161" s="13">
        <v>214.0</v>
      </c>
      <c r="S161" s="13">
        <v>5166.0</v>
      </c>
      <c r="T161" s="13">
        <v>36734.0</v>
      </c>
      <c r="U161" s="13">
        <v>1766.0</v>
      </c>
      <c r="X161" s="19" t="s">
        <v>188</v>
      </c>
    </row>
    <row r="162">
      <c r="A162" s="18">
        <v>44013.0</v>
      </c>
      <c r="B162" s="13">
        <v>215.0</v>
      </c>
      <c r="C162" s="13">
        <v>0.0</v>
      </c>
      <c r="D162" s="13">
        <f t="shared" si="11"/>
        <v>44122</v>
      </c>
      <c r="E162" s="13">
        <v>511.0</v>
      </c>
      <c r="F162" s="13">
        <v>0.0</v>
      </c>
      <c r="G162" s="13">
        <f t="shared" si="4"/>
        <v>39031</v>
      </c>
      <c r="H162" s="13">
        <v>4876.0</v>
      </c>
      <c r="I162" s="14">
        <f t="shared" si="10"/>
        <v>183</v>
      </c>
      <c r="J162" s="13">
        <v>0.0</v>
      </c>
      <c r="K162" s="14">
        <f t="shared" si="6"/>
        <v>26</v>
      </c>
      <c r="L162" s="13">
        <v>0.0</v>
      </c>
      <c r="M162" s="13">
        <v>4.0</v>
      </c>
      <c r="N162" s="14">
        <f t="shared" si="2"/>
        <v>211</v>
      </c>
      <c r="O162" s="13">
        <v>201.0</v>
      </c>
      <c r="P162" s="13">
        <v>10.0</v>
      </c>
      <c r="Q162" s="13">
        <v>1.0</v>
      </c>
      <c r="R162" s="13">
        <v>208.0</v>
      </c>
      <c r="S162" s="13">
        <v>4876.0</v>
      </c>
      <c r="T162" s="13">
        <v>37238.0</v>
      </c>
      <c r="U162" s="13">
        <v>1773.0</v>
      </c>
      <c r="X162" s="19" t="s">
        <v>188</v>
      </c>
    </row>
    <row r="163">
      <c r="A163" s="18">
        <v>44014.0</v>
      </c>
      <c r="B163" s="13">
        <v>188.0</v>
      </c>
      <c r="C163" s="13">
        <v>0.0</v>
      </c>
      <c r="D163" s="13">
        <f t="shared" si="11"/>
        <v>44310</v>
      </c>
      <c r="E163" s="13">
        <v>418.0</v>
      </c>
      <c r="F163" s="13">
        <v>0.0</v>
      </c>
      <c r="G163" s="13">
        <f t="shared" si="4"/>
        <v>39449</v>
      </c>
      <c r="H163" s="13">
        <v>4654.0</v>
      </c>
      <c r="I163" s="14">
        <f t="shared" si="10"/>
        <v>175</v>
      </c>
      <c r="J163" s="13">
        <v>0.0</v>
      </c>
      <c r="K163" s="14">
        <f t="shared" si="6"/>
        <v>26</v>
      </c>
      <c r="L163" s="13">
        <v>0.0</v>
      </c>
      <c r="M163" s="13">
        <v>1.0</v>
      </c>
      <c r="N163" s="14">
        <f t="shared" si="2"/>
        <v>187</v>
      </c>
      <c r="O163" s="13">
        <v>177.0</v>
      </c>
      <c r="P163" s="13">
        <v>10.0</v>
      </c>
      <c r="Q163" s="13">
        <v>1.0</v>
      </c>
      <c r="R163" s="13">
        <v>200.0</v>
      </c>
      <c r="S163" s="13">
        <v>4654.0</v>
      </c>
      <c r="T163" s="13">
        <v>37654.0</v>
      </c>
      <c r="U163" s="13">
        <v>1784.0</v>
      </c>
      <c r="X163" s="19" t="s">
        <v>188</v>
      </c>
    </row>
    <row r="164">
      <c r="A164" s="18">
        <v>44015.0</v>
      </c>
      <c r="B164" s="13">
        <v>169.0</v>
      </c>
      <c r="C164" s="13">
        <v>0.0</v>
      </c>
      <c r="D164" s="13">
        <f t="shared" si="11"/>
        <v>44479</v>
      </c>
      <c r="E164" s="13">
        <v>340.0</v>
      </c>
      <c r="F164" s="13">
        <v>0.0</v>
      </c>
      <c r="G164" s="13">
        <f t="shared" si="4"/>
        <v>39789</v>
      </c>
      <c r="H164" s="13">
        <v>4461.0</v>
      </c>
      <c r="I164" s="14">
        <f t="shared" si="10"/>
        <v>197</v>
      </c>
      <c r="J164" s="13">
        <v>0.0</v>
      </c>
      <c r="K164" s="14">
        <f t="shared" si="6"/>
        <v>26</v>
      </c>
      <c r="L164" s="13">
        <v>0.0</v>
      </c>
      <c r="M164" s="13">
        <v>3.0</v>
      </c>
      <c r="N164" s="14">
        <f t="shared" si="2"/>
        <v>166</v>
      </c>
      <c r="O164" s="13">
        <v>155.0</v>
      </c>
      <c r="P164" s="13">
        <v>11.0</v>
      </c>
      <c r="Q164" s="13">
        <v>1.0</v>
      </c>
      <c r="R164" s="13">
        <v>222.0</v>
      </c>
      <c r="S164" s="13">
        <v>4461.0</v>
      </c>
      <c r="T164" s="13">
        <v>37980.0</v>
      </c>
      <c r="U164" s="13">
        <v>1789.0</v>
      </c>
      <c r="X164" s="19" t="s">
        <v>188</v>
      </c>
    </row>
    <row r="165">
      <c r="A165" s="18">
        <v>44016.0</v>
      </c>
      <c r="B165" s="13">
        <v>185.0</v>
      </c>
      <c r="C165" s="13">
        <v>0.0</v>
      </c>
      <c r="D165" s="13">
        <f t="shared" si="11"/>
        <v>44664</v>
      </c>
      <c r="E165" s="13">
        <v>348.0</v>
      </c>
      <c r="F165" s="13">
        <v>0.0</v>
      </c>
      <c r="G165" s="13">
        <f t="shared" si="4"/>
        <v>40137</v>
      </c>
      <c r="H165" s="13">
        <v>4317.0</v>
      </c>
      <c r="I165" s="14">
        <f t="shared" si="10"/>
        <v>178</v>
      </c>
      <c r="J165" s="13">
        <v>0.0</v>
      </c>
      <c r="K165" s="14">
        <f t="shared" si="6"/>
        <v>26</v>
      </c>
      <c r="L165" s="13">
        <v>0.0</v>
      </c>
      <c r="M165" s="13">
        <v>1.0</v>
      </c>
      <c r="N165" s="14">
        <f t="shared" si="2"/>
        <v>184</v>
      </c>
      <c r="O165" s="13">
        <v>175.0</v>
      </c>
      <c r="P165" s="13">
        <v>9.0</v>
      </c>
      <c r="Q165" s="13">
        <v>2.0</v>
      </c>
      <c r="R165" s="13">
        <v>202.0</v>
      </c>
      <c r="S165" s="13">
        <v>4317.0</v>
      </c>
      <c r="T165" s="13">
        <v>38317.0</v>
      </c>
      <c r="U165" s="13">
        <v>1800.0</v>
      </c>
      <c r="X165" s="19" t="s">
        <v>188</v>
      </c>
    </row>
    <row r="166">
      <c r="A166" s="18">
        <v>44017.0</v>
      </c>
      <c r="B166" s="13">
        <v>136.0</v>
      </c>
      <c r="C166" s="13">
        <v>0.0</v>
      </c>
      <c r="D166" s="13">
        <f t="shared" si="11"/>
        <v>44800</v>
      </c>
      <c r="E166" s="13">
        <v>324.0</v>
      </c>
      <c r="F166" s="13">
        <v>0.0</v>
      </c>
      <c r="G166" s="13">
        <f t="shared" si="4"/>
        <v>40461</v>
      </c>
      <c r="H166" s="13">
        <v>4121.0</v>
      </c>
      <c r="I166" s="14">
        <f t="shared" si="10"/>
        <v>186</v>
      </c>
      <c r="J166" s="13">
        <v>0.0</v>
      </c>
      <c r="K166" s="14">
        <f t="shared" si="6"/>
        <v>26</v>
      </c>
      <c r="L166" s="13">
        <v>0.0</v>
      </c>
      <c r="M166" s="13">
        <v>7.0</v>
      </c>
      <c r="N166" s="14">
        <f t="shared" si="2"/>
        <v>129</v>
      </c>
      <c r="O166" s="13">
        <v>111.0</v>
      </c>
      <c r="P166" s="13">
        <v>18.0</v>
      </c>
      <c r="Q166" s="13">
        <v>2.0</v>
      </c>
      <c r="R166" s="13">
        <v>210.0</v>
      </c>
      <c r="S166" s="13">
        <v>4121.0</v>
      </c>
      <c r="T166" s="13">
        <v>38627.0</v>
      </c>
      <c r="U166" s="13">
        <v>1814.0</v>
      </c>
      <c r="X166" s="19" t="s">
        <v>188</v>
      </c>
    </row>
    <row r="167">
      <c r="A167" s="18">
        <v>44018.0</v>
      </c>
      <c r="B167" s="13">
        <v>183.0</v>
      </c>
      <c r="C167" s="13">
        <v>0.0</v>
      </c>
      <c r="D167" s="13">
        <f t="shared" si="11"/>
        <v>44983</v>
      </c>
      <c r="E167" s="13">
        <v>276.0</v>
      </c>
      <c r="F167" s="13">
        <v>0.0</v>
      </c>
      <c r="G167" s="13">
        <f t="shared" si="4"/>
        <v>40737</v>
      </c>
      <c r="H167" s="13">
        <v>4032.0</v>
      </c>
      <c r="I167" s="14">
        <f t="shared" si="10"/>
        <v>182</v>
      </c>
      <c r="J167" s="13">
        <v>0.0</v>
      </c>
      <c r="K167" s="14">
        <f t="shared" si="6"/>
        <v>26</v>
      </c>
      <c r="L167" s="13">
        <v>0.0</v>
      </c>
      <c r="M167" s="13">
        <v>3.0</v>
      </c>
      <c r="N167" s="14">
        <f t="shared" si="2"/>
        <v>180</v>
      </c>
      <c r="O167" s="13">
        <v>157.0</v>
      </c>
      <c r="P167" s="13">
        <v>23.0</v>
      </c>
      <c r="Q167" s="13">
        <v>2.0</v>
      </c>
      <c r="R167" s="13">
        <v>206.0</v>
      </c>
      <c r="S167" s="13">
        <v>4032.0</v>
      </c>
      <c r="T167" s="13">
        <v>38892.0</v>
      </c>
      <c r="U167" s="13">
        <v>1825.0</v>
      </c>
      <c r="X167" s="19" t="s">
        <v>188</v>
      </c>
    </row>
    <row r="168">
      <c r="A168" s="18">
        <v>44019.0</v>
      </c>
      <c r="B168" s="13">
        <v>157.0</v>
      </c>
      <c r="C168" s="13">
        <v>0.0</v>
      </c>
      <c r="D168" s="13">
        <f t="shared" si="11"/>
        <v>45140</v>
      </c>
      <c r="E168" s="13">
        <v>285.0</v>
      </c>
      <c r="F168" s="13">
        <v>0.0</v>
      </c>
      <c r="G168" s="13">
        <f t="shared" si="4"/>
        <v>41022</v>
      </c>
      <c r="H168" s="13">
        <v>3893.0</v>
      </c>
      <c r="I168" s="14">
        <f t="shared" si="10"/>
        <v>193</v>
      </c>
      <c r="J168" s="13">
        <v>0.0</v>
      </c>
      <c r="K168" s="14">
        <f t="shared" si="6"/>
        <v>26</v>
      </c>
      <c r="L168" s="13">
        <v>0.0</v>
      </c>
      <c r="M168" s="13">
        <v>3.0</v>
      </c>
      <c r="N168" s="14">
        <f t="shared" si="2"/>
        <v>154</v>
      </c>
      <c r="O168" s="13">
        <v>134.0</v>
      </c>
      <c r="P168" s="13">
        <v>20.0</v>
      </c>
      <c r="Q168" s="13">
        <v>1.0</v>
      </c>
      <c r="R168" s="13">
        <v>218.0</v>
      </c>
      <c r="S168" s="13">
        <v>3893.0</v>
      </c>
      <c r="T168" s="13">
        <v>39171.0</v>
      </c>
      <c r="U168" s="13">
        <v>1831.0</v>
      </c>
      <c r="X168" s="19" t="s">
        <v>188</v>
      </c>
    </row>
    <row r="169">
      <c r="A169" s="18">
        <v>44020.0</v>
      </c>
      <c r="B169" s="13">
        <v>158.0</v>
      </c>
      <c r="C169" s="13">
        <v>1.0</v>
      </c>
      <c r="D169" s="13">
        <f t="shared" si="11"/>
        <v>45297</v>
      </c>
      <c r="E169" s="13">
        <v>321.0</v>
      </c>
      <c r="F169" s="13">
        <v>0.0</v>
      </c>
      <c r="G169" s="13">
        <f t="shared" si="4"/>
        <v>41343</v>
      </c>
      <c r="H169" s="13">
        <v>3734.0</v>
      </c>
      <c r="I169" s="14">
        <f t="shared" si="10"/>
        <v>187</v>
      </c>
      <c r="J169" s="13">
        <v>0.0</v>
      </c>
      <c r="K169" s="14">
        <f t="shared" si="6"/>
        <v>26</v>
      </c>
      <c r="L169" s="13">
        <v>1.0</v>
      </c>
      <c r="M169" s="13">
        <v>3.0</v>
      </c>
      <c r="N169" s="14">
        <f t="shared" si="2"/>
        <v>155</v>
      </c>
      <c r="O169" s="13">
        <v>146.0</v>
      </c>
      <c r="P169" s="13">
        <v>9.0</v>
      </c>
      <c r="Q169" s="13">
        <v>1.0</v>
      </c>
      <c r="R169" s="13">
        <v>214.0</v>
      </c>
      <c r="S169" s="13">
        <v>3734.0</v>
      </c>
      <c r="T169" s="13">
        <v>39482.0</v>
      </c>
      <c r="U169" s="13">
        <v>1841.0</v>
      </c>
      <c r="X169" s="19" t="s">
        <v>188</v>
      </c>
    </row>
    <row r="170">
      <c r="A170" s="18">
        <v>44021.0</v>
      </c>
      <c r="B170" s="13">
        <v>125.0</v>
      </c>
      <c r="C170" s="13">
        <v>0.0</v>
      </c>
      <c r="D170" s="13">
        <f t="shared" si="11"/>
        <v>45422</v>
      </c>
      <c r="E170" s="13">
        <v>322.0</v>
      </c>
      <c r="F170" s="13">
        <v>1.0</v>
      </c>
      <c r="G170" s="13">
        <f t="shared" si="4"/>
        <v>41665</v>
      </c>
      <c r="H170" s="13">
        <v>3554.0</v>
      </c>
      <c r="I170" s="14">
        <f t="shared" si="10"/>
        <v>170</v>
      </c>
      <c r="J170" s="13">
        <v>0.0</v>
      </c>
      <c r="K170" s="14">
        <f t="shared" si="6"/>
        <v>26</v>
      </c>
      <c r="L170" s="13">
        <v>0.0</v>
      </c>
      <c r="M170" s="13">
        <v>1.0</v>
      </c>
      <c r="N170" s="14">
        <f t="shared" si="2"/>
        <v>124</v>
      </c>
      <c r="O170" s="13">
        <v>103.0</v>
      </c>
      <c r="P170" s="13">
        <v>21.0</v>
      </c>
      <c r="Q170" s="13">
        <v>1.0</v>
      </c>
      <c r="R170" s="13">
        <v>196.0</v>
      </c>
      <c r="S170" s="13">
        <v>3554.0</v>
      </c>
      <c r="T170" s="13">
        <v>39793.0</v>
      </c>
      <c r="U170" s="13">
        <v>1852.0</v>
      </c>
      <c r="X170" s="19" t="s">
        <v>188</v>
      </c>
    </row>
    <row r="171">
      <c r="A171" s="18">
        <v>44022.0</v>
      </c>
      <c r="B171" s="13">
        <v>191.0</v>
      </c>
      <c r="C171" s="13">
        <v>1.0</v>
      </c>
      <c r="D171" s="13">
        <f t="shared" si="11"/>
        <v>45612</v>
      </c>
      <c r="E171" s="13">
        <v>135.0</v>
      </c>
      <c r="F171" s="13">
        <v>0.0</v>
      </c>
      <c r="G171" s="13">
        <f t="shared" si="4"/>
        <v>41800</v>
      </c>
      <c r="H171" s="13">
        <v>3604.0</v>
      </c>
      <c r="I171" s="14">
        <f t="shared" si="10"/>
        <v>175</v>
      </c>
      <c r="J171" s="13">
        <v>0.0</v>
      </c>
      <c r="K171" s="14">
        <f t="shared" si="6"/>
        <v>26</v>
      </c>
      <c r="L171" s="13">
        <v>0.0</v>
      </c>
      <c r="M171" s="13">
        <v>1.0</v>
      </c>
      <c r="N171" s="14">
        <f t="shared" si="2"/>
        <v>190</v>
      </c>
      <c r="O171" s="13">
        <v>174.0</v>
      </c>
      <c r="P171" s="13">
        <v>16.0</v>
      </c>
      <c r="Q171" s="13">
        <v>1.0</v>
      </c>
      <c r="R171" s="13">
        <v>202.0</v>
      </c>
      <c r="S171" s="13">
        <v>3604.0</v>
      </c>
      <c r="T171" s="13">
        <v>39925.0</v>
      </c>
      <c r="U171" s="13">
        <v>1855.0</v>
      </c>
      <c r="X171" s="19" t="s">
        <v>188</v>
      </c>
    </row>
    <row r="172">
      <c r="A172" s="18">
        <v>44023.0</v>
      </c>
      <c r="B172" s="13">
        <v>170.0</v>
      </c>
      <c r="C172" s="13">
        <v>0.0</v>
      </c>
      <c r="D172" s="13">
        <f t="shared" si="11"/>
        <v>45782</v>
      </c>
      <c r="E172" s="13">
        <v>246.0</v>
      </c>
      <c r="F172" s="13">
        <v>0.0</v>
      </c>
      <c r="G172" s="13">
        <f t="shared" si="4"/>
        <v>42046</v>
      </c>
      <c r="H172" s="13">
        <v>3539.0</v>
      </c>
      <c r="I172" s="14">
        <f t="shared" si="10"/>
        <v>164</v>
      </c>
      <c r="J172" s="13">
        <v>0.0</v>
      </c>
      <c r="K172" s="14">
        <f t="shared" si="6"/>
        <v>26</v>
      </c>
      <c r="L172" s="13">
        <v>0.0</v>
      </c>
      <c r="M172" s="13">
        <v>1.0</v>
      </c>
      <c r="N172" s="14">
        <f t="shared" si="2"/>
        <v>169</v>
      </c>
      <c r="O172" s="13">
        <v>145.0</v>
      </c>
      <c r="P172" s="13">
        <v>24.0</v>
      </c>
      <c r="Q172" s="13">
        <v>1.0</v>
      </c>
      <c r="R172" s="13">
        <v>191.0</v>
      </c>
      <c r="S172" s="13">
        <v>3539.0</v>
      </c>
      <c r="T172" s="13">
        <v>40151.0</v>
      </c>
      <c r="U172" s="13">
        <v>1875.0</v>
      </c>
      <c r="X172" s="19" t="s">
        <v>188</v>
      </c>
    </row>
    <row r="173">
      <c r="A173" s="18">
        <v>44024.0</v>
      </c>
      <c r="B173" s="13">
        <v>178.0</v>
      </c>
      <c r="C173" s="13">
        <v>0.0</v>
      </c>
      <c r="D173" s="13">
        <f t="shared" si="11"/>
        <v>45960</v>
      </c>
      <c r="E173" s="13">
        <v>259.0</v>
      </c>
      <c r="F173" s="13">
        <v>0.0</v>
      </c>
      <c r="G173" s="13">
        <f t="shared" si="4"/>
        <v>42305</v>
      </c>
      <c r="H173" s="13">
        <v>3468.0</v>
      </c>
      <c r="I173" s="14">
        <f t="shared" si="10"/>
        <v>154</v>
      </c>
      <c r="J173" s="13">
        <v>0.0</v>
      </c>
      <c r="K173" s="14">
        <f t="shared" si="6"/>
        <v>26</v>
      </c>
      <c r="L173" s="13">
        <v>0.0</v>
      </c>
      <c r="M173" s="13">
        <v>1.0</v>
      </c>
      <c r="N173" s="14">
        <f t="shared" si="2"/>
        <v>177</v>
      </c>
      <c r="O173" s="13">
        <v>176.0</v>
      </c>
      <c r="P173" s="13">
        <v>1.0</v>
      </c>
      <c r="Q173" s="13">
        <v>1.0</v>
      </c>
      <c r="R173" s="13">
        <v>181.0</v>
      </c>
      <c r="S173" s="13">
        <v>3468.0</v>
      </c>
      <c r="T173" s="13">
        <v>40401.0</v>
      </c>
      <c r="U173" s="13">
        <v>1884.0</v>
      </c>
      <c r="X173" s="19" t="s">
        <v>188</v>
      </c>
    </row>
    <row r="174">
      <c r="A174" s="18">
        <v>44025.0</v>
      </c>
      <c r="B174" s="13">
        <v>322.0</v>
      </c>
      <c r="C174" s="13">
        <v>0.0</v>
      </c>
      <c r="D174" s="13">
        <f t="shared" si="11"/>
        <v>46282</v>
      </c>
      <c r="E174" s="13">
        <v>256.0</v>
      </c>
      <c r="F174" s="13">
        <v>0.0</v>
      </c>
      <c r="G174" s="13">
        <f t="shared" si="4"/>
        <v>42561</v>
      </c>
      <c r="H174" s="13">
        <v>3550.0</v>
      </c>
      <c r="I174" s="14">
        <f t="shared" si="10"/>
        <v>138</v>
      </c>
      <c r="J174" s="13">
        <v>0.0</v>
      </c>
      <c r="K174" s="14">
        <f t="shared" si="6"/>
        <v>26</v>
      </c>
      <c r="L174" s="13">
        <v>0.0</v>
      </c>
      <c r="M174" s="13">
        <v>5.0</v>
      </c>
      <c r="N174" s="14">
        <f t="shared" si="2"/>
        <v>317</v>
      </c>
      <c r="O174" s="13">
        <v>306.0</v>
      </c>
      <c r="P174" s="13">
        <v>11.0</v>
      </c>
      <c r="Q174" s="13">
        <v>1.0</v>
      </c>
      <c r="R174" s="13">
        <v>165.0</v>
      </c>
      <c r="S174" s="13">
        <v>3550.0</v>
      </c>
      <c r="T174" s="13">
        <v>40653.0</v>
      </c>
      <c r="U174" s="13">
        <v>1888.0</v>
      </c>
      <c r="X174" s="19" t="s">
        <v>188</v>
      </c>
    </row>
    <row r="175">
      <c r="A175" s="18">
        <v>44026.0</v>
      </c>
      <c r="B175" s="13">
        <v>347.0</v>
      </c>
      <c r="C175" s="13">
        <v>0.0</v>
      </c>
      <c r="D175" s="13">
        <f t="shared" si="11"/>
        <v>46629</v>
      </c>
      <c r="E175" s="13">
        <v>196.0</v>
      </c>
      <c r="F175" s="13">
        <v>0.0</v>
      </c>
      <c r="G175" s="13">
        <f t="shared" si="4"/>
        <v>42757</v>
      </c>
      <c r="H175" s="13">
        <v>3704.0</v>
      </c>
      <c r="I175" s="14">
        <f t="shared" si="10"/>
        <v>134</v>
      </c>
      <c r="J175" s="13">
        <v>1.0</v>
      </c>
      <c r="K175" s="14">
        <f t="shared" si="6"/>
        <v>27</v>
      </c>
      <c r="L175" s="13">
        <v>0.0</v>
      </c>
      <c r="M175" s="13">
        <v>2.0</v>
      </c>
      <c r="N175" s="14">
        <f t="shared" si="2"/>
        <v>345</v>
      </c>
      <c r="O175" s="13">
        <v>338.0</v>
      </c>
      <c r="P175" s="13">
        <v>7.0</v>
      </c>
      <c r="Q175" s="13">
        <v>0.0</v>
      </c>
      <c r="R175" s="13">
        <v>161.0</v>
      </c>
      <c r="S175" s="13">
        <v>3704.0</v>
      </c>
      <c r="T175" s="13">
        <v>40842.0</v>
      </c>
      <c r="U175" s="13">
        <v>1895.0</v>
      </c>
      <c r="X175" s="19" t="s">
        <v>188</v>
      </c>
    </row>
    <row r="176">
      <c r="A176" s="18">
        <v>44027.0</v>
      </c>
      <c r="B176" s="13">
        <v>249.0</v>
      </c>
      <c r="C176" s="13">
        <v>0.0</v>
      </c>
      <c r="D176" s="13">
        <f t="shared" si="11"/>
        <v>46878</v>
      </c>
      <c r="E176" s="13">
        <v>251.0</v>
      </c>
      <c r="F176" s="13">
        <v>0.0</v>
      </c>
      <c r="G176" s="13">
        <f t="shared" si="4"/>
        <v>43008</v>
      </c>
      <c r="H176" s="13">
        <v>3704.0</v>
      </c>
      <c r="I176" s="14">
        <f t="shared" si="10"/>
        <v>132</v>
      </c>
      <c r="J176" s="13">
        <v>0.0</v>
      </c>
      <c r="K176" s="14">
        <f t="shared" si="6"/>
        <v>27</v>
      </c>
      <c r="L176" s="13">
        <v>0.0</v>
      </c>
      <c r="M176" s="13">
        <v>5.0</v>
      </c>
      <c r="N176" s="14">
        <f t="shared" si="2"/>
        <v>244</v>
      </c>
      <c r="O176" s="13">
        <v>229.0</v>
      </c>
      <c r="P176" s="13">
        <v>15.0</v>
      </c>
      <c r="Q176" s="13">
        <v>0.0</v>
      </c>
      <c r="R176" s="13">
        <v>159.0</v>
      </c>
      <c r="S176" s="13">
        <v>3704.0</v>
      </c>
      <c r="T176" s="13">
        <v>41081.0</v>
      </c>
      <c r="U176" s="13">
        <v>1907.0</v>
      </c>
      <c r="X176" s="19" t="s">
        <v>188</v>
      </c>
    </row>
    <row r="177">
      <c r="A177" s="18">
        <v>44028.0</v>
      </c>
      <c r="B177" s="13">
        <v>248.0</v>
      </c>
      <c r="C177" s="13">
        <v>0.0</v>
      </c>
      <c r="D177" s="13">
        <f t="shared" si="11"/>
        <v>47126</v>
      </c>
      <c r="E177" s="13">
        <v>268.0</v>
      </c>
      <c r="F177" s="13">
        <v>0.0</v>
      </c>
      <c r="G177" s="13">
        <f t="shared" si="4"/>
        <v>43276</v>
      </c>
      <c r="H177" s="13">
        <v>3697.0</v>
      </c>
      <c r="I177" s="14">
        <f t="shared" si="10"/>
        <v>119</v>
      </c>
      <c r="J177" s="13">
        <v>0.0</v>
      </c>
      <c r="K177" s="14">
        <f t="shared" si="6"/>
        <v>27</v>
      </c>
      <c r="L177" s="13">
        <v>0.0</v>
      </c>
      <c r="M177" s="13">
        <v>4.0</v>
      </c>
      <c r="N177" s="14">
        <f t="shared" si="2"/>
        <v>244</v>
      </c>
      <c r="O177" s="13">
        <v>233.0</v>
      </c>
      <c r="P177" s="13">
        <v>11.0</v>
      </c>
      <c r="Q177" s="13">
        <v>0.0</v>
      </c>
      <c r="R177" s="13">
        <v>146.0</v>
      </c>
      <c r="S177" s="13">
        <v>3697.0</v>
      </c>
      <c r="T177" s="13">
        <v>41339.0</v>
      </c>
      <c r="U177" s="13">
        <v>1917.0</v>
      </c>
      <c r="X177" s="19" t="s">
        <v>188</v>
      </c>
    </row>
    <row r="178">
      <c r="A178" s="18">
        <v>44029.0</v>
      </c>
      <c r="B178" s="13">
        <v>327.0</v>
      </c>
      <c r="C178" s="13">
        <v>0.0</v>
      </c>
      <c r="D178" s="13">
        <f t="shared" si="11"/>
        <v>47453</v>
      </c>
      <c r="E178" s="13">
        <v>321.0</v>
      </c>
      <c r="F178" s="13">
        <v>0.0</v>
      </c>
      <c r="G178" s="13">
        <f t="shared" si="4"/>
        <v>43597</v>
      </c>
      <c r="H178" s="13">
        <v>3684.0</v>
      </c>
      <c r="I178" s="14">
        <f t="shared" si="10"/>
        <v>137</v>
      </c>
      <c r="J178" s="13">
        <v>0.0</v>
      </c>
      <c r="K178" s="14">
        <f t="shared" si="6"/>
        <v>27</v>
      </c>
      <c r="L178" s="13">
        <v>1.0</v>
      </c>
      <c r="M178" s="13">
        <v>3.0</v>
      </c>
      <c r="N178" s="14">
        <f t="shared" si="2"/>
        <v>324</v>
      </c>
      <c r="O178" s="13">
        <v>315.0</v>
      </c>
      <c r="P178" s="13">
        <v>9.0</v>
      </c>
      <c r="Q178" s="13">
        <v>0.0</v>
      </c>
      <c r="R178" s="13">
        <v>165.0</v>
      </c>
      <c r="S178" s="13">
        <v>3684.0</v>
      </c>
      <c r="T178" s="13">
        <v>41654.0</v>
      </c>
      <c r="U178" s="13">
        <v>1923.0</v>
      </c>
      <c r="X178" s="19" t="s">
        <v>188</v>
      </c>
    </row>
    <row r="179">
      <c r="A179" s="18">
        <v>44030.0</v>
      </c>
      <c r="B179" s="13">
        <v>202.0</v>
      </c>
      <c r="C179" s="13">
        <v>0.0</v>
      </c>
      <c r="D179" s="13">
        <f t="shared" si="11"/>
        <v>47655</v>
      </c>
      <c r="E179" s="13">
        <v>256.0</v>
      </c>
      <c r="F179" s="13">
        <v>0.0</v>
      </c>
      <c r="G179" s="13">
        <f t="shared" si="4"/>
        <v>43853</v>
      </c>
      <c r="H179" s="13">
        <v>3626.0</v>
      </c>
      <c r="I179" s="14">
        <f t="shared" si="10"/>
        <v>141</v>
      </c>
      <c r="J179" s="13">
        <v>0.0</v>
      </c>
      <c r="K179" s="14">
        <f t="shared" si="6"/>
        <v>27</v>
      </c>
      <c r="L179" s="13">
        <v>0.0</v>
      </c>
      <c r="M179" s="13">
        <v>8.0</v>
      </c>
      <c r="N179" s="14">
        <f t="shared" si="2"/>
        <v>194</v>
      </c>
      <c r="O179" s="13">
        <v>187.0</v>
      </c>
      <c r="P179" s="13">
        <v>7.0</v>
      </c>
      <c r="Q179" s="13">
        <v>0.0</v>
      </c>
      <c r="R179" s="13">
        <v>169.0</v>
      </c>
      <c r="S179" s="13">
        <v>3626.0</v>
      </c>
      <c r="T179" s="13">
        <v>41906.0</v>
      </c>
      <c r="U179" s="13">
        <v>1927.0</v>
      </c>
      <c r="X179" s="19" t="s">
        <v>188</v>
      </c>
    </row>
    <row r="180">
      <c r="A180" s="18">
        <v>44031.0</v>
      </c>
      <c r="B180" s="13">
        <v>257.0</v>
      </c>
      <c r="C180" s="13">
        <v>0.0</v>
      </c>
      <c r="D180" s="13">
        <f t="shared" si="11"/>
        <v>47912</v>
      </c>
      <c r="E180" s="13">
        <v>253.0</v>
      </c>
      <c r="F180" s="13">
        <v>0.0</v>
      </c>
      <c r="G180" s="13">
        <f t="shared" si="4"/>
        <v>44106</v>
      </c>
      <c r="H180" s="13">
        <v>3618.0</v>
      </c>
      <c r="I180" s="14">
        <f t="shared" si="10"/>
        <v>153</v>
      </c>
      <c r="J180" s="13">
        <v>0.0</v>
      </c>
      <c r="K180" s="14">
        <f t="shared" si="6"/>
        <v>27</v>
      </c>
      <c r="L180" s="13">
        <v>0.0</v>
      </c>
      <c r="M180" s="13">
        <v>5.0</v>
      </c>
      <c r="N180" s="14">
        <f t="shared" si="2"/>
        <v>252</v>
      </c>
      <c r="O180" s="13">
        <v>244.0</v>
      </c>
      <c r="P180" s="13">
        <v>8.0</v>
      </c>
      <c r="Q180" s="13">
        <v>0.0</v>
      </c>
      <c r="R180" s="13">
        <v>181.0</v>
      </c>
      <c r="S180" s="13">
        <v>3618.0</v>
      </c>
      <c r="T180" s="13">
        <v>42156.0</v>
      </c>
      <c r="U180" s="13">
        <v>1930.0</v>
      </c>
      <c r="X180" s="19" t="s">
        <v>188</v>
      </c>
    </row>
    <row r="181">
      <c r="A181" s="18">
        <v>44032.0</v>
      </c>
      <c r="B181" s="13">
        <v>123.0</v>
      </c>
      <c r="C181" s="13">
        <v>0.0</v>
      </c>
      <c r="D181" s="13">
        <f t="shared" si="11"/>
        <v>48035</v>
      </c>
      <c r="E181" s="13">
        <v>285.0</v>
      </c>
      <c r="F181" s="13">
        <v>0.0</v>
      </c>
      <c r="G181" s="13">
        <f t="shared" si="4"/>
        <v>44391</v>
      </c>
      <c r="H181" s="13">
        <v>3454.0</v>
      </c>
      <c r="I181" s="14">
        <f t="shared" si="10"/>
        <v>155</v>
      </c>
      <c r="J181" s="13">
        <v>0.0</v>
      </c>
      <c r="K181" s="14">
        <f t="shared" si="6"/>
        <v>27</v>
      </c>
      <c r="L181" s="13">
        <v>0.0</v>
      </c>
      <c r="M181" s="13">
        <v>2.0</v>
      </c>
      <c r="N181" s="14">
        <f t="shared" si="2"/>
        <v>121</v>
      </c>
      <c r="O181" s="13">
        <v>110.0</v>
      </c>
      <c r="P181" s="13">
        <v>11.0</v>
      </c>
      <c r="Q181" s="13">
        <v>0.0</v>
      </c>
      <c r="R181" s="13">
        <v>183.0</v>
      </c>
      <c r="S181" s="13">
        <v>3454.0</v>
      </c>
      <c r="T181" s="13">
        <v>42436.0</v>
      </c>
      <c r="U181" s="13">
        <v>1935.0</v>
      </c>
      <c r="X181" s="19" t="s">
        <v>188</v>
      </c>
    </row>
    <row r="182">
      <c r="A182" s="18">
        <v>44033.0</v>
      </c>
      <c r="B182" s="13">
        <v>399.0</v>
      </c>
      <c r="C182" s="13">
        <v>0.0</v>
      </c>
      <c r="D182" s="13">
        <f t="shared" si="11"/>
        <v>48434</v>
      </c>
      <c r="E182" s="13">
        <v>213.0</v>
      </c>
      <c r="F182" s="13">
        <v>0.0</v>
      </c>
      <c r="G182" s="13">
        <f t="shared" si="4"/>
        <v>44604</v>
      </c>
      <c r="H182" s="13">
        <v>3653.0</v>
      </c>
      <c r="I182" s="14">
        <f t="shared" si="10"/>
        <v>142</v>
      </c>
      <c r="J182" s="13">
        <v>0.0</v>
      </c>
      <c r="K182" s="14">
        <f t="shared" si="6"/>
        <v>27</v>
      </c>
      <c r="L182" s="13">
        <v>0.0</v>
      </c>
      <c r="M182" s="13">
        <v>3.0</v>
      </c>
      <c r="N182" s="14">
        <f t="shared" si="2"/>
        <v>396</v>
      </c>
      <c r="O182" s="13">
        <v>387.0</v>
      </c>
      <c r="P182" s="13">
        <v>9.0</v>
      </c>
      <c r="Q182" s="13">
        <v>0.0</v>
      </c>
      <c r="R182" s="13">
        <v>170.0</v>
      </c>
      <c r="S182" s="13">
        <v>3653.0</v>
      </c>
      <c r="T182" s="13">
        <v>42642.0</v>
      </c>
      <c r="U182" s="13">
        <v>1942.0</v>
      </c>
      <c r="X182" s="19" t="s">
        <v>188</v>
      </c>
    </row>
    <row r="183">
      <c r="A183" s="18">
        <v>44034.0</v>
      </c>
      <c r="B183" s="13">
        <v>310.0</v>
      </c>
      <c r="C183" s="13">
        <v>0.0</v>
      </c>
      <c r="D183" s="13">
        <f t="shared" si="11"/>
        <v>48744</v>
      </c>
      <c r="E183" s="13">
        <v>211.0</v>
      </c>
      <c r="F183" s="13">
        <v>0.0</v>
      </c>
      <c r="G183" s="13">
        <f t="shared" si="4"/>
        <v>44815</v>
      </c>
      <c r="H183" s="13">
        <v>3772.0</v>
      </c>
      <c r="I183" s="14">
        <f t="shared" si="10"/>
        <v>122</v>
      </c>
      <c r="J183" s="13">
        <v>0.0</v>
      </c>
      <c r="K183" s="14">
        <f t="shared" si="6"/>
        <v>27</v>
      </c>
      <c r="L183" s="13">
        <v>0.0</v>
      </c>
      <c r="M183" s="13">
        <v>6.0</v>
      </c>
      <c r="N183" s="14">
        <f t="shared" si="2"/>
        <v>304</v>
      </c>
      <c r="O183" s="13">
        <v>296.0</v>
      </c>
      <c r="P183" s="13">
        <v>8.0</v>
      </c>
      <c r="Q183" s="13">
        <v>0.0</v>
      </c>
      <c r="R183" s="13">
        <v>150.0</v>
      </c>
      <c r="S183" s="13">
        <v>3772.0</v>
      </c>
      <c r="T183" s="13">
        <v>42839.0</v>
      </c>
      <c r="U183" s="13">
        <v>1956.0</v>
      </c>
      <c r="X183" s="19" t="s">
        <v>188</v>
      </c>
    </row>
    <row r="184">
      <c r="A184" s="18">
        <v>44035.0</v>
      </c>
      <c r="B184" s="13">
        <v>354.0</v>
      </c>
      <c r="C184" s="13">
        <v>0.0</v>
      </c>
      <c r="D184" s="13">
        <f t="shared" si="11"/>
        <v>49098</v>
      </c>
      <c r="E184" s="13">
        <v>220.0</v>
      </c>
      <c r="F184" s="13">
        <v>0.0</v>
      </c>
      <c r="G184" s="13">
        <f t="shared" si="4"/>
        <v>45035</v>
      </c>
      <c r="H184" s="13">
        <v>3919.0</v>
      </c>
      <c r="I184" s="14">
        <f t="shared" si="10"/>
        <v>109</v>
      </c>
      <c r="J184" s="13">
        <v>0.0</v>
      </c>
      <c r="K184" s="14">
        <f t="shared" si="6"/>
        <v>27</v>
      </c>
      <c r="L184" s="13">
        <v>0.0</v>
      </c>
      <c r="M184" s="13">
        <v>5.0</v>
      </c>
      <c r="N184" s="14">
        <f t="shared" si="2"/>
        <v>349</v>
      </c>
      <c r="O184" s="13">
        <v>341.0</v>
      </c>
      <c r="P184" s="13">
        <v>8.0</v>
      </c>
      <c r="Q184" s="13">
        <v>0.0</v>
      </c>
      <c r="R184" s="13">
        <v>137.0</v>
      </c>
      <c r="S184" s="13">
        <v>3919.0</v>
      </c>
      <c r="T184" s="13">
        <v>43048.0</v>
      </c>
      <c r="U184" s="13">
        <v>1967.0</v>
      </c>
      <c r="X184" s="19" t="s">
        <v>188</v>
      </c>
    </row>
    <row r="185">
      <c r="A185" s="18">
        <v>44036.0</v>
      </c>
      <c r="B185" s="13">
        <v>277.0</v>
      </c>
      <c r="C185" s="13">
        <v>0.0</v>
      </c>
      <c r="D185" s="13">
        <f t="shared" si="11"/>
        <v>49375</v>
      </c>
      <c r="E185" s="13">
        <v>157.0</v>
      </c>
      <c r="F185" s="13">
        <v>0.0</v>
      </c>
      <c r="G185" s="13">
        <f t="shared" si="4"/>
        <v>45192</v>
      </c>
      <c r="H185" s="13">
        <v>4019.0</v>
      </c>
      <c r="I185" s="14">
        <f t="shared" si="10"/>
        <v>129</v>
      </c>
      <c r="J185" s="13">
        <v>0.0</v>
      </c>
      <c r="K185" s="14">
        <f t="shared" si="6"/>
        <v>27</v>
      </c>
      <c r="L185" s="13">
        <v>0.0</v>
      </c>
      <c r="M185" s="13">
        <v>2.0</v>
      </c>
      <c r="N185" s="14">
        <f t="shared" si="2"/>
        <v>275</v>
      </c>
      <c r="O185" s="13">
        <v>272.0</v>
      </c>
      <c r="P185" s="13">
        <v>3.0</v>
      </c>
      <c r="Q185" s="13">
        <v>0.0</v>
      </c>
      <c r="R185" s="13">
        <v>157.0</v>
      </c>
      <c r="S185" s="13">
        <v>4019.0</v>
      </c>
      <c r="T185" s="13">
        <v>43186.0</v>
      </c>
      <c r="U185" s="13">
        <v>1986.0</v>
      </c>
      <c r="X185" s="19" t="s">
        <v>188</v>
      </c>
    </row>
    <row r="186">
      <c r="A186" s="18">
        <v>44037.0</v>
      </c>
      <c r="B186" s="13">
        <v>513.0</v>
      </c>
      <c r="C186" s="13">
        <v>0.0</v>
      </c>
      <c r="D186" s="13">
        <f t="shared" si="11"/>
        <v>49888</v>
      </c>
      <c r="E186" s="13">
        <v>180.0</v>
      </c>
      <c r="F186" s="13">
        <v>0.0</v>
      </c>
      <c r="G186" s="13">
        <f t="shared" si="4"/>
        <v>45372</v>
      </c>
      <c r="H186" s="13">
        <v>4316.0</v>
      </c>
      <c r="I186" s="14">
        <f t="shared" si="10"/>
        <v>165</v>
      </c>
      <c r="J186" s="13">
        <v>0.0</v>
      </c>
      <c r="K186" s="14">
        <f t="shared" si="6"/>
        <v>27</v>
      </c>
      <c r="L186" s="13">
        <v>0.0</v>
      </c>
      <c r="M186" s="13">
        <v>6.0</v>
      </c>
      <c r="N186" s="14">
        <f t="shared" si="2"/>
        <v>507</v>
      </c>
      <c r="O186" s="13">
        <v>505.0</v>
      </c>
      <c r="P186" s="13">
        <v>2.0</v>
      </c>
      <c r="Q186" s="13">
        <v>0.0</v>
      </c>
      <c r="R186" s="13">
        <v>148.0</v>
      </c>
      <c r="S186" s="13">
        <v>4361.0</v>
      </c>
      <c r="T186" s="13">
        <v>43357.0</v>
      </c>
      <c r="U186" s="13">
        <v>1995.0</v>
      </c>
      <c r="X186" s="19" t="s">
        <v>188</v>
      </c>
    </row>
    <row r="187">
      <c r="A187" s="18">
        <v>44038.0</v>
      </c>
      <c r="B187" s="13">
        <v>481.0</v>
      </c>
      <c r="C187" s="13">
        <v>0.0</v>
      </c>
      <c r="D187" s="13">
        <f t="shared" si="11"/>
        <v>50369</v>
      </c>
      <c r="E187" s="13">
        <v>169.0</v>
      </c>
      <c r="F187" s="13">
        <v>0.0</v>
      </c>
      <c r="G187" s="13">
        <f t="shared" si="4"/>
        <v>45541</v>
      </c>
      <c r="H187" s="13">
        <v>4648.0</v>
      </c>
      <c r="I187" s="14">
        <f t="shared" si="10"/>
        <v>145</v>
      </c>
      <c r="J187" s="13">
        <v>0.0</v>
      </c>
      <c r="K187" s="14">
        <f t="shared" si="6"/>
        <v>27</v>
      </c>
      <c r="L187" s="13">
        <v>0.0</v>
      </c>
      <c r="M187" s="13">
        <v>4.0</v>
      </c>
      <c r="N187" s="14">
        <f t="shared" si="2"/>
        <v>477</v>
      </c>
      <c r="O187" s="13">
        <v>472.0</v>
      </c>
      <c r="P187" s="13">
        <v>5.0</v>
      </c>
      <c r="Q187" s="13">
        <v>0.0</v>
      </c>
      <c r="R187" s="13">
        <v>173.0</v>
      </c>
      <c r="S187" s="13">
        <v>4648.0</v>
      </c>
      <c r="T187" s="13">
        <v>43518.0</v>
      </c>
      <c r="U187" s="13">
        <v>2003.0</v>
      </c>
      <c r="X187" s="19" t="s">
        <v>188</v>
      </c>
    </row>
    <row r="188">
      <c r="A188" s="18">
        <v>44039.0</v>
      </c>
      <c r="B188" s="13">
        <v>469.0</v>
      </c>
      <c r="C188" s="13">
        <v>0.0</v>
      </c>
      <c r="D188" s="13">
        <f t="shared" si="11"/>
        <v>50838</v>
      </c>
      <c r="E188" s="13">
        <v>171.0</v>
      </c>
      <c r="F188" s="13">
        <v>0.0</v>
      </c>
      <c r="G188" s="13">
        <f t="shared" si="4"/>
        <v>45712</v>
      </c>
      <c r="H188" s="13">
        <v>4940.0</v>
      </c>
      <c r="I188" s="14">
        <f t="shared" si="10"/>
        <v>151</v>
      </c>
      <c r="J188" s="13">
        <v>0.0</v>
      </c>
      <c r="K188" s="14">
        <f t="shared" si="6"/>
        <v>27</v>
      </c>
      <c r="L188" s="13">
        <v>0.0</v>
      </c>
      <c r="M188" s="13">
        <v>15.0</v>
      </c>
      <c r="N188" s="14">
        <f t="shared" si="2"/>
        <v>454</v>
      </c>
      <c r="O188" s="13">
        <v>452.0</v>
      </c>
      <c r="P188" s="13">
        <v>2.0</v>
      </c>
      <c r="Q188" s="13">
        <v>0.0</v>
      </c>
      <c r="R188" s="13">
        <v>179.0</v>
      </c>
      <c r="S188" s="13">
        <v>4940.0</v>
      </c>
      <c r="T188" s="13">
        <v>43686.0</v>
      </c>
      <c r="U188" s="13">
        <v>2006.0</v>
      </c>
      <c r="X188" s="19" t="s">
        <v>188</v>
      </c>
    </row>
    <row r="189">
      <c r="A189" s="18">
        <v>44040.0</v>
      </c>
      <c r="B189" s="13">
        <v>359.0</v>
      </c>
      <c r="C189" s="13">
        <v>0.0</v>
      </c>
      <c r="D189" s="13">
        <f t="shared" si="11"/>
        <v>51197</v>
      </c>
      <c r="E189" s="13">
        <v>201.0</v>
      </c>
      <c r="F189" s="13">
        <v>0.0</v>
      </c>
      <c r="G189" s="13">
        <f t="shared" si="4"/>
        <v>45913</v>
      </c>
      <c r="H189" s="13">
        <v>5092.0</v>
      </c>
      <c r="I189" s="14">
        <f t="shared" si="10"/>
        <v>157</v>
      </c>
      <c r="J189" s="13">
        <v>0.0</v>
      </c>
      <c r="K189" s="14">
        <f t="shared" si="6"/>
        <v>27</v>
      </c>
      <c r="L189" s="13">
        <v>0.0</v>
      </c>
      <c r="M189" s="13">
        <v>2.0</v>
      </c>
      <c r="N189" s="14">
        <f t="shared" si="2"/>
        <v>357</v>
      </c>
      <c r="O189" s="13">
        <v>355.0</v>
      </c>
      <c r="P189" s="13">
        <v>2.0</v>
      </c>
      <c r="Q189" s="13">
        <v>0.0</v>
      </c>
      <c r="R189" s="13">
        <v>185.0</v>
      </c>
      <c r="S189" s="13">
        <v>5092.0</v>
      </c>
      <c r="T189" s="13">
        <v>43875.0</v>
      </c>
      <c r="U189" s="13">
        <v>2018.0</v>
      </c>
      <c r="X189" s="19" t="s">
        <v>188</v>
      </c>
    </row>
    <row r="190">
      <c r="A190" s="18">
        <v>44041.0</v>
      </c>
      <c r="B190" s="13">
        <v>334.0</v>
      </c>
      <c r="C190" s="13">
        <v>0.0</v>
      </c>
      <c r="D190" s="13">
        <f t="shared" si="11"/>
        <v>51531</v>
      </c>
      <c r="E190" s="13">
        <v>205.0</v>
      </c>
      <c r="F190" s="13">
        <v>0.0</v>
      </c>
      <c r="G190" s="13">
        <f t="shared" si="4"/>
        <v>46118</v>
      </c>
      <c r="H190" s="13">
        <v>5222.0</v>
      </c>
      <c r="I190" s="14">
        <f t="shared" si="10"/>
        <v>156</v>
      </c>
      <c r="J190" s="13">
        <v>0.0</v>
      </c>
      <c r="K190" s="14">
        <f t="shared" si="6"/>
        <v>27</v>
      </c>
      <c r="L190" s="13">
        <v>0.0</v>
      </c>
      <c r="M190" s="13">
        <v>4.0</v>
      </c>
      <c r="N190" s="14">
        <f t="shared" si="2"/>
        <v>330</v>
      </c>
      <c r="O190" s="13">
        <v>327.0</v>
      </c>
      <c r="P190" s="13">
        <v>3.0</v>
      </c>
      <c r="Q190" s="13">
        <v>0.0</v>
      </c>
      <c r="R190" s="13">
        <v>184.0</v>
      </c>
      <c r="S190" s="13">
        <v>5222.0</v>
      </c>
      <c r="T190" s="13">
        <v>44071.0</v>
      </c>
      <c r="U190" s="13">
        <v>2027.0</v>
      </c>
      <c r="X190" s="19" t="s">
        <v>188</v>
      </c>
    </row>
    <row r="191">
      <c r="A191" s="18">
        <v>44042.0</v>
      </c>
      <c r="B191" s="13">
        <v>278.0</v>
      </c>
      <c r="C191" s="13">
        <v>0.0</v>
      </c>
      <c r="D191" s="13">
        <f t="shared" si="11"/>
        <v>51809</v>
      </c>
      <c r="E191" s="13">
        <v>210.0</v>
      </c>
      <c r="F191" s="13">
        <v>0.0</v>
      </c>
      <c r="G191" s="13">
        <f t="shared" si="4"/>
        <v>46328</v>
      </c>
      <c r="H191" s="13">
        <v>5326.0</v>
      </c>
      <c r="I191" s="14">
        <f t="shared" si="10"/>
        <v>120</v>
      </c>
      <c r="J191" s="13">
        <v>0.0</v>
      </c>
      <c r="K191" s="14">
        <f t="shared" si="6"/>
        <v>27</v>
      </c>
      <c r="L191" s="13">
        <v>0.0</v>
      </c>
      <c r="M191" s="13">
        <v>4.0</v>
      </c>
      <c r="N191" s="14">
        <f t="shared" si="2"/>
        <v>274</v>
      </c>
      <c r="O191" s="13">
        <v>270.0</v>
      </c>
      <c r="P191" s="13">
        <v>4.0</v>
      </c>
      <c r="Q191" s="13">
        <v>0.0</v>
      </c>
      <c r="R191" s="13">
        <v>148.0</v>
      </c>
      <c r="S191" s="13">
        <v>5326.0</v>
      </c>
      <c r="T191" s="13">
        <v>44264.0</v>
      </c>
      <c r="U191" s="13">
        <v>2044.0</v>
      </c>
      <c r="X191" s="19" t="s">
        <v>188</v>
      </c>
    </row>
    <row r="192">
      <c r="A192" s="18">
        <v>44043.0</v>
      </c>
      <c r="B192" s="13">
        <v>396.0</v>
      </c>
      <c r="C192" s="13">
        <v>0.0</v>
      </c>
      <c r="D192" s="13">
        <f t="shared" si="11"/>
        <v>52205</v>
      </c>
      <c r="E192" s="13">
        <v>183.0</v>
      </c>
      <c r="F192" s="13">
        <v>0.0</v>
      </c>
      <c r="G192" s="13">
        <f t="shared" si="4"/>
        <v>46511</v>
      </c>
      <c r="H192" s="13">
        <v>5551.0</v>
      </c>
      <c r="I192" s="14">
        <f t="shared" si="10"/>
        <v>108</v>
      </c>
      <c r="J192" s="13">
        <v>0.0</v>
      </c>
      <c r="K192" s="14">
        <f t="shared" si="6"/>
        <v>27</v>
      </c>
      <c r="L192" s="13">
        <v>0.0</v>
      </c>
      <c r="M192" s="13">
        <v>3.0</v>
      </c>
      <c r="N192" s="14">
        <f t="shared" si="2"/>
        <v>393</v>
      </c>
      <c r="O192" s="13">
        <v>390.0</v>
      </c>
      <c r="P192" s="13">
        <v>3.0</v>
      </c>
      <c r="Q192" s="13">
        <v>0.0</v>
      </c>
      <c r="R192" s="13">
        <v>136.0</v>
      </c>
      <c r="S192" s="13">
        <v>5551.0</v>
      </c>
      <c r="T192" s="13">
        <v>44436.0</v>
      </c>
      <c r="U192" s="13">
        <v>2055.0</v>
      </c>
      <c r="X192" s="19" t="s">
        <v>188</v>
      </c>
    </row>
    <row r="193">
      <c r="A193" s="18">
        <v>44044.0</v>
      </c>
      <c r="B193" s="13">
        <v>307.0</v>
      </c>
      <c r="C193" s="13">
        <v>0.0</v>
      </c>
      <c r="D193" s="13">
        <f t="shared" si="11"/>
        <v>52512</v>
      </c>
      <c r="E193" s="13">
        <v>249.0</v>
      </c>
      <c r="F193" s="13">
        <v>0.0</v>
      </c>
      <c r="G193" s="13">
        <f t="shared" si="4"/>
        <v>46760</v>
      </c>
      <c r="H193" s="13">
        <v>5628.0</v>
      </c>
      <c r="I193" s="14">
        <f t="shared" si="10"/>
        <v>89</v>
      </c>
      <c r="J193" s="13">
        <v>0.0</v>
      </c>
      <c r="K193" s="14">
        <f t="shared" si="6"/>
        <v>27</v>
      </c>
      <c r="L193" s="13">
        <v>0.0</v>
      </c>
      <c r="M193" s="13">
        <v>5.0</v>
      </c>
      <c r="N193" s="14">
        <f t="shared" si="2"/>
        <v>302</v>
      </c>
      <c r="O193" s="13">
        <v>301.0</v>
      </c>
      <c r="P193" s="13">
        <v>1.0</v>
      </c>
      <c r="Q193" s="13">
        <v>0.0</v>
      </c>
      <c r="R193" s="13">
        <v>117.0</v>
      </c>
      <c r="S193" s="13">
        <v>5628.0</v>
      </c>
      <c r="T193" s="13">
        <v>44677.0</v>
      </c>
      <c r="U193" s="13">
        <v>2063.0</v>
      </c>
      <c r="X193" s="19" t="s">
        <v>188</v>
      </c>
    </row>
    <row r="194">
      <c r="A194" s="18">
        <v>44045.0</v>
      </c>
      <c r="B194" s="13">
        <v>313.0</v>
      </c>
      <c r="C194" s="13">
        <v>0.0</v>
      </c>
      <c r="D194" s="13">
        <f t="shared" si="11"/>
        <v>52825</v>
      </c>
      <c r="E194" s="13">
        <v>186.0</v>
      </c>
      <c r="F194" s="13">
        <v>0.0</v>
      </c>
      <c r="G194" s="13">
        <f t="shared" si="4"/>
        <v>46946</v>
      </c>
      <c r="H194" s="13">
        <v>5763.0</v>
      </c>
      <c r="I194" s="14">
        <f t="shared" si="10"/>
        <v>81</v>
      </c>
      <c r="J194" s="13">
        <v>0.0</v>
      </c>
      <c r="K194" s="14">
        <f t="shared" si="6"/>
        <v>27</v>
      </c>
      <c r="L194" s="13">
        <v>0.0</v>
      </c>
      <c r="M194" s="13">
        <v>5.0</v>
      </c>
      <c r="N194" s="14">
        <f t="shared" si="2"/>
        <v>308</v>
      </c>
      <c r="O194" s="13">
        <v>307.0</v>
      </c>
      <c r="P194" s="13">
        <v>1.0</v>
      </c>
      <c r="Q194" s="13">
        <v>0.0</v>
      </c>
      <c r="R194" s="13">
        <v>109.0</v>
      </c>
      <c r="S194" s="13">
        <v>5763.0</v>
      </c>
      <c r="T194" s="13">
        <v>44852.0</v>
      </c>
      <c r="U194" s="13">
        <v>2074.0</v>
      </c>
      <c r="X194" s="19" t="s">
        <v>188</v>
      </c>
    </row>
    <row r="195">
      <c r="A195" s="18">
        <v>44046.0</v>
      </c>
      <c r="B195" s="13">
        <v>226.0</v>
      </c>
      <c r="C195" s="13">
        <v>0.0</v>
      </c>
      <c r="D195" s="13">
        <f t="shared" si="11"/>
        <v>53051</v>
      </c>
      <c r="E195" s="13">
        <v>253.0</v>
      </c>
      <c r="F195" s="13">
        <v>0.0</v>
      </c>
      <c r="G195" s="13">
        <f t="shared" si="4"/>
        <v>47199</v>
      </c>
      <c r="H195" s="13">
        <v>5730.0</v>
      </c>
      <c r="I195" s="14">
        <f t="shared" si="10"/>
        <v>87</v>
      </c>
      <c r="J195" s="13">
        <v>0.0</v>
      </c>
      <c r="K195" s="14">
        <f t="shared" si="6"/>
        <v>27</v>
      </c>
      <c r="L195" s="13">
        <v>0.0</v>
      </c>
      <c r="M195" s="13">
        <v>9.0</v>
      </c>
      <c r="N195" s="14">
        <f t="shared" si="2"/>
        <v>217</v>
      </c>
      <c r="O195" s="13">
        <v>216.0</v>
      </c>
      <c r="P195" s="13">
        <v>1.0</v>
      </c>
      <c r="Q195" s="13">
        <v>1.0</v>
      </c>
      <c r="R195" s="13">
        <v>114.0</v>
      </c>
      <c r="S195" s="13">
        <v>5730.0</v>
      </c>
      <c r="T195" s="13">
        <v>45096.0</v>
      </c>
      <c r="U195" s="13">
        <v>2083.0</v>
      </c>
      <c r="X195" s="19" t="s">
        <v>188</v>
      </c>
    </row>
    <row r="196">
      <c r="A196" s="18">
        <v>44047.0</v>
      </c>
      <c r="B196" s="13">
        <v>295.0</v>
      </c>
      <c r="C196" s="13">
        <v>0.0</v>
      </c>
      <c r="D196" s="13">
        <f t="shared" si="11"/>
        <v>53346</v>
      </c>
      <c r="E196" s="13">
        <v>275.0</v>
      </c>
      <c r="F196" s="13">
        <v>0.0</v>
      </c>
      <c r="G196" s="13">
        <f t="shared" si="4"/>
        <v>47474</v>
      </c>
      <c r="H196" s="13">
        <v>5740.0</v>
      </c>
      <c r="I196" s="14">
        <f t="shared" si="10"/>
        <v>97</v>
      </c>
      <c r="J196" s="13">
        <v>0.0</v>
      </c>
      <c r="K196" s="14">
        <f t="shared" si="6"/>
        <v>27</v>
      </c>
      <c r="L196" s="13">
        <v>0.0</v>
      </c>
      <c r="M196" s="13">
        <v>7.0</v>
      </c>
      <c r="N196" s="14">
        <f t="shared" si="2"/>
        <v>288</v>
      </c>
      <c r="O196" s="13">
        <v>286.0</v>
      </c>
      <c r="P196" s="13">
        <v>2.0</v>
      </c>
      <c r="Q196" s="13">
        <v>1.0</v>
      </c>
      <c r="R196" s="13">
        <v>124.0</v>
      </c>
      <c r="S196" s="13">
        <v>5740.0</v>
      </c>
      <c r="T196" s="13">
        <v>45364.0</v>
      </c>
      <c r="U196" s="13">
        <v>2090.0</v>
      </c>
      <c r="X196" s="19" t="s">
        <v>188</v>
      </c>
    </row>
    <row r="197">
      <c r="A197" s="18">
        <v>44048.0</v>
      </c>
      <c r="B197" s="13">
        <v>908.0</v>
      </c>
      <c r="C197" s="13">
        <v>0.0</v>
      </c>
      <c r="D197" s="13">
        <f t="shared" si="11"/>
        <v>54254</v>
      </c>
      <c r="E197" s="13">
        <v>314.0</v>
      </c>
      <c r="F197" s="13">
        <v>0.0</v>
      </c>
      <c r="G197" s="13">
        <f t="shared" si="4"/>
        <v>47788</v>
      </c>
      <c r="H197" s="13">
        <v>6333.0</v>
      </c>
      <c r="I197" s="14">
        <f t="shared" si="10"/>
        <v>98</v>
      </c>
      <c r="J197" s="13">
        <v>0.0</v>
      </c>
      <c r="K197" s="14">
        <f t="shared" si="6"/>
        <v>27</v>
      </c>
      <c r="L197" s="13">
        <v>0.0</v>
      </c>
      <c r="M197" s="13">
        <v>4.0</v>
      </c>
      <c r="N197" s="14">
        <f t="shared" si="2"/>
        <v>904</v>
      </c>
      <c r="O197" s="13">
        <v>903.0</v>
      </c>
      <c r="P197" s="13">
        <v>1.0</v>
      </c>
      <c r="Q197" s="13">
        <v>1.0</v>
      </c>
      <c r="R197" s="13">
        <v>125.0</v>
      </c>
      <c r="S197" s="13">
        <v>6333.0</v>
      </c>
      <c r="T197" s="13">
        <v>45668.0</v>
      </c>
      <c r="U197" s="13">
        <v>2100.0</v>
      </c>
      <c r="X197" s="19" t="s">
        <v>188</v>
      </c>
    </row>
    <row r="198">
      <c r="A198" s="18">
        <v>44049.0</v>
      </c>
      <c r="B198" s="13">
        <v>301.0</v>
      </c>
      <c r="C198" s="13">
        <v>0.0</v>
      </c>
      <c r="D198" s="13">
        <f t="shared" si="11"/>
        <v>54555</v>
      </c>
      <c r="E198" s="13">
        <v>263.0</v>
      </c>
      <c r="F198" s="13">
        <v>0.0</v>
      </c>
      <c r="G198" s="13">
        <f t="shared" si="4"/>
        <v>48051</v>
      </c>
      <c r="H198" s="13">
        <v>6385.0</v>
      </c>
      <c r="I198" s="14">
        <f t="shared" si="10"/>
        <v>84</v>
      </c>
      <c r="J198" s="13">
        <v>0.0</v>
      </c>
      <c r="K198" s="14">
        <f t="shared" si="6"/>
        <v>27</v>
      </c>
      <c r="L198" s="13">
        <v>0.0</v>
      </c>
      <c r="M198" s="13">
        <v>4.0</v>
      </c>
      <c r="N198" s="14">
        <f t="shared" si="2"/>
        <v>297</v>
      </c>
      <c r="O198" s="13">
        <v>293.0</v>
      </c>
      <c r="P198" s="13">
        <v>4.0</v>
      </c>
      <c r="Q198" s="13">
        <v>0.0</v>
      </c>
      <c r="R198" s="13">
        <v>112.0</v>
      </c>
      <c r="S198" s="13">
        <v>6385.0</v>
      </c>
      <c r="T198" s="13">
        <v>45925.0</v>
      </c>
      <c r="U198" s="13">
        <v>2106.0</v>
      </c>
      <c r="X198" s="19" t="s">
        <v>188</v>
      </c>
    </row>
    <row r="199">
      <c r="A199" s="18">
        <v>44050.0</v>
      </c>
      <c r="B199" s="13">
        <v>242.0</v>
      </c>
      <c r="C199" s="13">
        <v>0.0</v>
      </c>
      <c r="D199" s="13">
        <f t="shared" si="11"/>
        <v>54797</v>
      </c>
      <c r="E199" s="13">
        <v>281.0</v>
      </c>
      <c r="F199" s="13">
        <v>0.0</v>
      </c>
      <c r="G199" s="13">
        <f t="shared" si="4"/>
        <v>48332</v>
      </c>
      <c r="H199" s="13">
        <v>6334.0</v>
      </c>
      <c r="I199" s="14">
        <f t="shared" si="10"/>
        <v>96</v>
      </c>
      <c r="J199" s="13">
        <v>0.0</v>
      </c>
      <c r="K199" s="14">
        <f t="shared" si="6"/>
        <v>27</v>
      </c>
      <c r="L199" s="13">
        <v>0.0</v>
      </c>
      <c r="M199" s="13">
        <v>6.0</v>
      </c>
      <c r="N199" s="14">
        <f t="shared" si="2"/>
        <v>236</v>
      </c>
      <c r="O199" s="13">
        <v>235.0</v>
      </c>
      <c r="P199" s="13">
        <v>1.0</v>
      </c>
      <c r="Q199" s="13">
        <v>0.0</v>
      </c>
      <c r="R199" s="13">
        <v>124.0</v>
      </c>
      <c r="S199" s="13">
        <v>6334.0</v>
      </c>
      <c r="T199" s="13">
        <v>46196.0</v>
      </c>
      <c r="U199" s="13">
        <v>2116.0</v>
      </c>
      <c r="X199" s="19" t="s">
        <v>188</v>
      </c>
    </row>
    <row r="200">
      <c r="A200" s="18">
        <v>44051.0</v>
      </c>
      <c r="B200" s="13">
        <v>132.0</v>
      </c>
      <c r="C200" s="13">
        <v>0.0</v>
      </c>
      <c r="D200" s="13">
        <f t="shared" si="11"/>
        <v>54929</v>
      </c>
      <c r="E200" s="13">
        <v>271.0</v>
      </c>
      <c r="F200" s="13">
        <v>0.0</v>
      </c>
      <c r="G200" s="13">
        <f t="shared" si="4"/>
        <v>48603</v>
      </c>
      <c r="H200" s="13">
        <v>6174.0</v>
      </c>
      <c r="I200" s="14">
        <f t="shared" si="10"/>
        <v>117</v>
      </c>
      <c r="J200" s="13">
        <v>0.0</v>
      </c>
      <c r="K200" s="14">
        <f t="shared" si="6"/>
        <v>27</v>
      </c>
      <c r="L200" s="13">
        <v>0.0</v>
      </c>
      <c r="M200" s="13">
        <v>6.0</v>
      </c>
      <c r="N200" s="14">
        <f t="shared" si="2"/>
        <v>126</v>
      </c>
      <c r="O200" s="13">
        <v>125.0</v>
      </c>
      <c r="P200" s="13">
        <v>1.0</v>
      </c>
      <c r="Q200" s="13">
        <v>0.0</v>
      </c>
      <c r="R200" s="13">
        <v>145.0</v>
      </c>
      <c r="S200" s="13">
        <v>6174.0</v>
      </c>
      <c r="T200" s="13">
        <v>46457.0</v>
      </c>
      <c r="U200" s="13">
        <v>2126.0</v>
      </c>
      <c r="X200" s="19" t="s">
        <v>188</v>
      </c>
    </row>
    <row r="201">
      <c r="A201" s="18">
        <v>44052.0</v>
      </c>
      <c r="B201" s="13">
        <v>175.0</v>
      </c>
      <c r="C201" s="13">
        <v>0.0</v>
      </c>
      <c r="D201" s="13">
        <f t="shared" si="11"/>
        <v>55104</v>
      </c>
      <c r="E201" s="13">
        <v>332.0</v>
      </c>
      <c r="F201" s="13">
        <v>0.0</v>
      </c>
      <c r="G201" s="13">
        <f t="shared" si="4"/>
        <v>48935</v>
      </c>
      <c r="H201" s="13">
        <v>6027.0</v>
      </c>
      <c r="I201" s="14">
        <f t="shared" si="10"/>
        <v>107</v>
      </c>
      <c r="J201" s="13">
        <v>0.0</v>
      </c>
      <c r="K201" s="14">
        <f t="shared" si="6"/>
        <v>27</v>
      </c>
      <c r="L201" s="13">
        <v>0.0</v>
      </c>
      <c r="M201" s="13">
        <v>3.0</v>
      </c>
      <c r="N201" s="14">
        <f t="shared" si="2"/>
        <v>172</v>
      </c>
      <c r="O201" s="13">
        <v>171.0</v>
      </c>
      <c r="P201" s="13">
        <v>1.0</v>
      </c>
      <c r="Q201" s="13">
        <v>0.0</v>
      </c>
      <c r="R201" s="13">
        <v>135.0</v>
      </c>
      <c r="S201" s="13">
        <v>6027.0</v>
      </c>
      <c r="T201" s="13">
        <v>46778.0</v>
      </c>
      <c r="U201" s="13">
        <v>2137.0</v>
      </c>
      <c r="X201" s="19" t="s">
        <v>188</v>
      </c>
    </row>
    <row r="202">
      <c r="A202" s="18">
        <v>44053.0</v>
      </c>
      <c r="B202" s="13">
        <v>188.0</v>
      </c>
      <c r="C202" s="13">
        <v>0.0</v>
      </c>
      <c r="D202" s="13">
        <f t="shared" si="11"/>
        <v>55292</v>
      </c>
      <c r="E202" s="13">
        <v>694.0</v>
      </c>
      <c r="F202" s="13">
        <v>0.0</v>
      </c>
      <c r="G202" s="13">
        <f t="shared" si="4"/>
        <v>49629</v>
      </c>
      <c r="H202" s="13">
        <v>5544.0</v>
      </c>
      <c r="I202" s="14">
        <f t="shared" si="10"/>
        <v>84</v>
      </c>
      <c r="J202" s="13">
        <v>0.0</v>
      </c>
      <c r="K202" s="14">
        <f t="shared" si="6"/>
        <v>27</v>
      </c>
      <c r="L202" s="13">
        <v>0.0</v>
      </c>
      <c r="M202" s="13">
        <v>12.0</v>
      </c>
      <c r="N202" s="14">
        <f t="shared" si="2"/>
        <v>176</v>
      </c>
      <c r="O202" s="13">
        <v>175.0</v>
      </c>
      <c r="P202" s="13">
        <v>1.0</v>
      </c>
      <c r="Q202" s="13">
        <v>0.0</v>
      </c>
      <c r="R202" s="13">
        <v>112.0</v>
      </c>
      <c r="S202" s="13">
        <v>5544.0</v>
      </c>
      <c r="T202" s="13">
        <v>47453.0</v>
      </c>
      <c r="U202" s="13">
        <v>2156.0</v>
      </c>
      <c r="X202" s="19" t="s">
        <v>188</v>
      </c>
    </row>
    <row r="203">
      <c r="A203" s="18">
        <v>44054.0</v>
      </c>
      <c r="B203" s="13">
        <v>61.0</v>
      </c>
      <c r="C203" s="13">
        <v>0.0</v>
      </c>
      <c r="D203" s="13">
        <f t="shared" si="11"/>
        <v>55353</v>
      </c>
      <c r="E203" s="13">
        <v>519.0</v>
      </c>
      <c r="F203" s="13">
        <v>0.0</v>
      </c>
      <c r="G203" s="13">
        <f t="shared" si="4"/>
        <v>50148</v>
      </c>
      <c r="H203" s="13">
        <v>5094.0</v>
      </c>
      <c r="I203" s="14">
        <f t="shared" si="10"/>
        <v>76</v>
      </c>
      <c r="J203" s="13">
        <v>0.0</v>
      </c>
      <c r="K203" s="14">
        <f t="shared" si="6"/>
        <v>27</v>
      </c>
      <c r="L203" s="13">
        <v>0.0</v>
      </c>
      <c r="M203" s="13">
        <v>3.0</v>
      </c>
      <c r="N203" s="14">
        <f t="shared" si="2"/>
        <v>58</v>
      </c>
      <c r="O203" s="13">
        <v>56.0</v>
      </c>
      <c r="P203" s="13">
        <v>2.0</v>
      </c>
      <c r="Q203" s="13">
        <v>0.0</v>
      </c>
      <c r="R203" s="13">
        <v>104.0</v>
      </c>
      <c r="S203" s="13">
        <v>5094.0</v>
      </c>
      <c r="T203" s="13">
        <v>47960.0</v>
      </c>
      <c r="U203" s="13">
        <v>2168.0</v>
      </c>
      <c r="X203" s="19" t="s">
        <v>188</v>
      </c>
    </row>
    <row r="204">
      <c r="A204" s="18">
        <v>44055.0</v>
      </c>
      <c r="B204" s="13">
        <v>42.0</v>
      </c>
      <c r="C204" s="13">
        <v>0.0</v>
      </c>
      <c r="D204" s="13">
        <f t="shared" si="11"/>
        <v>55395</v>
      </c>
      <c r="E204" s="13">
        <v>392.0</v>
      </c>
      <c r="F204" s="13">
        <v>0.0</v>
      </c>
      <c r="G204" s="13">
        <f t="shared" si="4"/>
        <v>50540</v>
      </c>
      <c r="H204" s="13">
        <v>4756.0</v>
      </c>
      <c r="I204" s="14">
        <f t="shared" si="10"/>
        <v>64</v>
      </c>
      <c r="J204" s="13">
        <v>0.0</v>
      </c>
      <c r="K204" s="14">
        <f t="shared" si="6"/>
        <v>27</v>
      </c>
      <c r="L204" s="13">
        <v>0.0</v>
      </c>
      <c r="M204" s="13">
        <v>11.0</v>
      </c>
      <c r="N204" s="14">
        <f t="shared" si="2"/>
        <v>31</v>
      </c>
      <c r="O204" s="13">
        <v>30.0</v>
      </c>
      <c r="P204" s="13">
        <v>1.0</v>
      </c>
      <c r="Q204" s="13">
        <v>0.0</v>
      </c>
      <c r="R204" s="13">
        <v>92.0</v>
      </c>
      <c r="S204" s="13">
        <v>4756.0</v>
      </c>
      <c r="T204" s="13">
        <v>48341.0</v>
      </c>
      <c r="U204" s="13">
        <v>2179.0</v>
      </c>
      <c r="X204" s="19" t="s">
        <v>188</v>
      </c>
    </row>
    <row r="205">
      <c r="A205" s="18">
        <v>44056.0</v>
      </c>
      <c r="B205" s="13">
        <v>102.0</v>
      </c>
      <c r="C205" s="13">
        <v>0.0</v>
      </c>
      <c r="D205" s="13">
        <f t="shared" si="11"/>
        <v>55497</v>
      </c>
      <c r="E205" s="13">
        <v>216.0</v>
      </c>
      <c r="F205" s="13">
        <v>0.0</v>
      </c>
      <c r="G205" s="13">
        <f t="shared" si="4"/>
        <v>50756</v>
      </c>
      <c r="H205" s="13">
        <v>4643.0</v>
      </c>
      <c r="I205" s="14">
        <f t="shared" si="10"/>
        <v>63</v>
      </c>
      <c r="J205" s="13">
        <v>0.0</v>
      </c>
      <c r="K205" s="14">
        <f t="shared" si="6"/>
        <v>27</v>
      </c>
      <c r="L205" s="13">
        <v>0.0</v>
      </c>
      <c r="M205" s="13">
        <v>6.0</v>
      </c>
      <c r="N205" s="14">
        <f t="shared" si="2"/>
        <v>96</v>
      </c>
      <c r="O205" s="13">
        <v>91.0</v>
      </c>
      <c r="P205" s="13">
        <v>5.0</v>
      </c>
      <c r="Q205" s="13">
        <v>0.0</v>
      </c>
      <c r="R205" s="13">
        <v>91.0</v>
      </c>
      <c r="S205" s="13">
        <v>4643.0</v>
      </c>
      <c r="T205" s="13">
        <v>48552.0</v>
      </c>
      <c r="U205" s="13">
        <v>2184.0</v>
      </c>
      <c r="X205" s="19" t="s">
        <v>188</v>
      </c>
    </row>
    <row r="206">
      <c r="A206" s="18">
        <v>44057.0</v>
      </c>
      <c r="B206" s="13">
        <v>83.0</v>
      </c>
      <c r="C206" s="13">
        <v>0.0</v>
      </c>
      <c r="D206" s="13">
        <f t="shared" si="11"/>
        <v>55580</v>
      </c>
      <c r="E206" s="13">
        <v>313.0</v>
      </c>
      <c r="F206" s="13">
        <v>0.0</v>
      </c>
      <c r="G206" s="13">
        <f t="shared" si="4"/>
        <v>51069</v>
      </c>
      <c r="H206" s="13">
        <v>4425.0</v>
      </c>
      <c r="I206" s="14">
        <f t="shared" si="10"/>
        <v>51</v>
      </c>
      <c r="J206" s="13">
        <v>0.0</v>
      </c>
      <c r="K206" s="14">
        <f t="shared" si="6"/>
        <v>27</v>
      </c>
      <c r="L206" s="13">
        <v>0.0</v>
      </c>
      <c r="M206" s="13">
        <v>4.0</v>
      </c>
      <c r="N206" s="14">
        <f t="shared" si="2"/>
        <v>79</v>
      </c>
      <c r="O206" s="13">
        <v>79.0</v>
      </c>
      <c r="P206" s="13">
        <v>0.0</v>
      </c>
      <c r="Q206" s="13">
        <v>0.0</v>
      </c>
      <c r="R206" s="13">
        <v>79.0</v>
      </c>
      <c r="S206" s="13">
        <v>4425.0</v>
      </c>
      <c r="T206" s="13">
        <v>48856.0</v>
      </c>
      <c r="U206" s="13">
        <v>2193.0</v>
      </c>
      <c r="X206" s="19" t="s">
        <v>188</v>
      </c>
    </row>
    <row r="207">
      <c r="A207" s="18">
        <v>44058.0</v>
      </c>
      <c r="B207" s="13">
        <v>81.0</v>
      </c>
      <c r="C207" s="13">
        <v>0.0</v>
      </c>
      <c r="D207" s="13">
        <f t="shared" si="11"/>
        <v>55661</v>
      </c>
      <c r="E207" s="13">
        <v>472.0</v>
      </c>
      <c r="F207" s="13">
        <v>0.0</v>
      </c>
      <c r="G207" s="13">
        <f t="shared" si="4"/>
        <v>51541</v>
      </c>
      <c r="H207" s="13">
        <v>4030.0</v>
      </c>
      <c r="I207" s="14">
        <f t="shared" si="10"/>
        <v>55</v>
      </c>
      <c r="J207" s="13">
        <v>0.0</v>
      </c>
      <c r="K207" s="14">
        <f t="shared" si="6"/>
        <v>27</v>
      </c>
      <c r="L207" s="13">
        <v>0.0</v>
      </c>
      <c r="M207" s="13">
        <v>16.0</v>
      </c>
      <c r="N207" s="14">
        <f t="shared" si="2"/>
        <v>65</v>
      </c>
      <c r="O207" s="13">
        <v>62.0</v>
      </c>
      <c r="P207" s="13">
        <v>3.0</v>
      </c>
      <c r="Q207" s="13">
        <v>0.0</v>
      </c>
      <c r="R207" s="13">
        <v>83.0</v>
      </c>
      <c r="S207" s="13">
        <v>4030.0</v>
      </c>
      <c r="T207" s="13">
        <v>49326.0</v>
      </c>
      <c r="U207" s="13">
        <v>2195.0</v>
      </c>
      <c r="X207" s="19" t="s">
        <v>188</v>
      </c>
    </row>
    <row r="208">
      <c r="A208" s="18">
        <v>44059.0</v>
      </c>
      <c r="B208" s="13">
        <v>86.0</v>
      </c>
      <c r="C208" s="13">
        <v>0.0</v>
      </c>
      <c r="D208" s="13">
        <f t="shared" si="11"/>
        <v>55747</v>
      </c>
      <c r="E208" s="13">
        <v>432.0</v>
      </c>
      <c r="F208" s="13">
        <v>0.0</v>
      </c>
      <c r="G208" s="13">
        <f t="shared" si="4"/>
        <v>51973</v>
      </c>
      <c r="H208" s="13">
        <v>3685.0</v>
      </c>
      <c r="I208" s="14">
        <f t="shared" si="10"/>
        <v>54</v>
      </c>
      <c r="J208" s="13">
        <v>0.0</v>
      </c>
      <c r="K208" s="14">
        <f t="shared" si="6"/>
        <v>27</v>
      </c>
      <c r="L208" s="13">
        <v>0.0</v>
      </c>
      <c r="M208" s="13">
        <v>6.0</v>
      </c>
      <c r="N208" s="14">
        <f t="shared" si="2"/>
        <v>80</v>
      </c>
      <c r="O208" s="13">
        <v>78.0</v>
      </c>
      <c r="P208" s="13">
        <v>2.0</v>
      </c>
      <c r="Q208" s="13">
        <v>0.0</v>
      </c>
      <c r="R208" s="13">
        <v>82.0</v>
      </c>
      <c r="S208" s="13">
        <v>3686.0</v>
      </c>
      <c r="T208" s="13">
        <v>49746.0</v>
      </c>
      <c r="U208" s="13">
        <v>2206.0</v>
      </c>
      <c r="X208" s="19" t="s">
        <v>188</v>
      </c>
    </row>
    <row r="209">
      <c r="A209" s="18">
        <v>44060.0</v>
      </c>
      <c r="B209" s="13">
        <v>91.0</v>
      </c>
      <c r="C209" s="13">
        <v>0.0</v>
      </c>
      <c r="D209" s="13">
        <f t="shared" si="11"/>
        <v>55838</v>
      </c>
      <c r="E209" s="13">
        <v>397.0</v>
      </c>
      <c r="F209" s="13">
        <v>0.0</v>
      </c>
      <c r="G209" s="13">
        <f t="shared" si="4"/>
        <v>52370</v>
      </c>
      <c r="H209" s="13">
        <v>3379.0</v>
      </c>
      <c r="I209" s="14">
        <f t="shared" si="10"/>
        <v>54</v>
      </c>
      <c r="J209" s="13">
        <v>0.0</v>
      </c>
      <c r="K209" s="14">
        <f t="shared" si="6"/>
        <v>27</v>
      </c>
      <c r="L209" s="13">
        <v>0.0</v>
      </c>
      <c r="M209" s="13">
        <v>6.0</v>
      </c>
      <c r="N209" s="14">
        <f t="shared" si="2"/>
        <v>85</v>
      </c>
      <c r="O209" s="13">
        <v>85.0</v>
      </c>
      <c r="P209" s="13">
        <v>0.0</v>
      </c>
      <c r="Q209" s="13">
        <v>0.0</v>
      </c>
      <c r="R209" s="13">
        <v>82.0</v>
      </c>
      <c r="S209" s="13">
        <v>3380.0</v>
      </c>
      <c r="T209" s="13">
        <v>50142.0</v>
      </c>
      <c r="U209" s="13">
        <v>2207.0</v>
      </c>
      <c r="X209" s="19" t="s">
        <v>188</v>
      </c>
    </row>
    <row r="210">
      <c r="A210" s="18">
        <v>44061.0</v>
      </c>
      <c r="B210" s="13">
        <v>100.0</v>
      </c>
      <c r="C210" s="13">
        <v>0.0</v>
      </c>
      <c r="D210" s="13">
        <f t="shared" si="11"/>
        <v>55938</v>
      </c>
      <c r="E210" s="13">
        <v>183.0</v>
      </c>
      <c r="F210" s="13">
        <v>0.0</v>
      </c>
      <c r="G210" s="13">
        <f t="shared" si="4"/>
        <v>52553</v>
      </c>
      <c r="H210" s="13">
        <v>3290.0</v>
      </c>
      <c r="I210" s="14">
        <f t="shared" si="10"/>
        <v>60</v>
      </c>
      <c r="J210" s="13">
        <v>0.0</v>
      </c>
      <c r="K210" s="14">
        <f t="shared" si="6"/>
        <v>27</v>
      </c>
      <c r="L210" s="13">
        <v>0.0</v>
      </c>
      <c r="M210" s="13">
        <v>2.0</v>
      </c>
      <c r="N210" s="14">
        <f t="shared" si="2"/>
        <v>98</v>
      </c>
      <c r="O210" s="13">
        <v>97.0</v>
      </c>
      <c r="P210" s="13">
        <v>1.0</v>
      </c>
      <c r="Q210" s="13">
        <v>0.0</v>
      </c>
      <c r="R210" s="13">
        <v>88.0</v>
      </c>
      <c r="S210" s="13">
        <v>3291.0</v>
      </c>
      <c r="T210" s="13">
        <v>50323.0</v>
      </c>
      <c r="U210" s="13">
        <v>2209.0</v>
      </c>
      <c r="X210" s="19" t="s">
        <v>188</v>
      </c>
    </row>
    <row r="211">
      <c r="A211" s="18">
        <v>44062.0</v>
      </c>
      <c r="B211" s="13">
        <v>93.0</v>
      </c>
      <c r="C211" s="13">
        <v>0.0</v>
      </c>
      <c r="D211" s="13">
        <f t="shared" si="11"/>
        <v>56031</v>
      </c>
      <c r="E211" s="13">
        <v>277.0</v>
      </c>
      <c r="F211" s="13">
        <v>0.0</v>
      </c>
      <c r="G211" s="13">
        <f t="shared" si="4"/>
        <v>52830</v>
      </c>
      <c r="H211" s="13">
        <v>3107.0</v>
      </c>
      <c r="I211" s="14">
        <f t="shared" si="10"/>
        <v>59</v>
      </c>
      <c r="J211" s="13">
        <v>0.0</v>
      </c>
      <c r="K211" s="14">
        <f t="shared" si="6"/>
        <v>27</v>
      </c>
      <c r="L211" s="13">
        <v>0.0</v>
      </c>
      <c r="M211" s="13">
        <v>6.0</v>
      </c>
      <c r="N211" s="14">
        <f t="shared" si="2"/>
        <v>87</v>
      </c>
      <c r="O211" s="13">
        <v>85.0</v>
      </c>
      <c r="P211" s="13">
        <v>2.0</v>
      </c>
      <c r="Q211" s="13">
        <v>0.0</v>
      </c>
      <c r="R211" s="13">
        <v>87.0</v>
      </c>
      <c r="S211" s="13">
        <v>3108.0</v>
      </c>
      <c r="T211" s="13">
        <v>50597.0</v>
      </c>
      <c r="U211" s="13">
        <v>2212.0</v>
      </c>
      <c r="X211" s="19" t="s">
        <v>188</v>
      </c>
    </row>
    <row r="212">
      <c r="A212" s="18">
        <v>44063.0</v>
      </c>
      <c r="B212" s="13">
        <v>68.0</v>
      </c>
      <c r="C212" s="13">
        <v>0.0</v>
      </c>
      <c r="D212" s="13">
        <f t="shared" si="11"/>
        <v>56099</v>
      </c>
      <c r="E212" s="13">
        <v>309.0</v>
      </c>
      <c r="F212" s="13">
        <v>0.0</v>
      </c>
      <c r="G212" s="13">
        <f t="shared" si="4"/>
        <v>53139</v>
      </c>
      <c r="H212" s="13">
        <v>2878.0</v>
      </c>
      <c r="I212" s="14">
        <f t="shared" si="10"/>
        <v>47</v>
      </c>
      <c r="J212" s="13">
        <v>0.0</v>
      </c>
      <c r="K212" s="14">
        <f t="shared" si="6"/>
        <v>27</v>
      </c>
      <c r="L212" s="13">
        <v>0.0</v>
      </c>
      <c r="M212" s="13">
        <v>2.0</v>
      </c>
      <c r="N212" s="14">
        <f t="shared" si="2"/>
        <v>66</v>
      </c>
      <c r="O212" s="13">
        <v>66.0</v>
      </c>
      <c r="P212" s="13">
        <v>0.0</v>
      </c>
      <c r="Q212" s="13">
        <v>0.0</v>
      </c>
      <c r="R212" s="13">
        <v>75.0</v>
      </c>
      <c r="S212" s="13">
        <v>2879.0</v>
      </c>
      <c r="T212" s="13">
        <v>50901.0</v>
      </c>
      <c r="U212" s="13">
        <v>2217.0</v>
      </c>
      <c r="X212" s="19" t="s">
        <v>188</v>
      </c>
    </row>
    <row r="213">
      <c r="A213" s="18">
        <v>44064.0</v>
      </c>
      <c r="B213" s="13">
        <v>117.0</v>
      </c>
      <c r="C213" s="13">
        <v>0.0</v>
      </c>
      <c r="D213" s="13">
        <f t="shared" si="11"/>
        <v>56216</v>
      </c>
      <c r="E213" s="13">
        <v>532.0</v>
      </c>
      <c r="F213" s="13">
        <v>0.0</v>
      </c>
      <c r="G213" s="13">
        <f t="shared" si="4"/>
        <v>53671</v>
      </c>
      <c r="H213" s="13">
        <v>2466.0</v>
      </c>
      <c r="I213" s="14">
        <f t="shared" si="10"/>
        <v>44</v>
      </c>
      <c r="J213" s="13">
        <v>0.0</v>
      </c>
      <c r="K213" s="14">
        <f t="shared" si="6"/>
        <v>27</v>
      </c>
      <c r="L213" s="13">
        <v>0.0</v>
      </c>
      <c r="M213" s="13">
        <v>13.0</v>
      </c>
      <c r="N213" s="14">
        <f t="shared" si="2"/>
        <v>104</v>
      </c>
      <c r="O213" s="13">
        <v>98.0</v>
      </c>
      <c r="P213" s="13">
        <v>6.0</v>
      </c>
      <c r="Q213" s="13">
        <v>0.0</v>
      </c>
      <c r="R213" s="13">
        <v>72.0</v>
      </c>
      <c r="S213" s="13">
        <v>2467.0</v>
      </c>
      <c r="T213" s="13">
        <v>51427.0</v>
      </c>
      <c r="U213" s="13">
        <v>2223.0</v>
      </c>
      <c r="X213" s="19" t="s">
        <v>188</v>
      </c>
    </row>
    <row r="214">
      <c r="A214" s="18">
        <v>44065.0</v>
      </c>
      <c r="B214" s="13">
        <v>50.0</v>
      </c>
      <c r="C214" s="13">
        <v>0.0</v>
      </c>
      <c r="D214" s="13">
        <f t="shared" si="11"/>
        <v>56266</v>
      </c>
      <c r="E214" s="13">
        <v>269.0</v>
      </c>
      <c r="F214" s="13">
        <v>0.0</v>
      </c>
      <c r="G214" s="13">
        <f t="shared" si="4"/>
        <v>53940</v>
      </c>
      <c r="H214" s="13">
        <v>2238.0</v>
      </c>
      <c r="I214" s="14">
        <f t="shared" si="10"/>
        <v>53</v>
      </c>
      <c r="J214" s="13">
        <v>0.0</v>
      </c>
      <c r="K214" s="14">
        <f t="shared" si="6"/>
        <v>27</v>
      </c>
      <c r="L214" s="13">
        <v>0.0</v>
      </c>
      <c r="M214" s="13">
        <v>5.0</v>
      </c>
      <c r="N214" s="14">
        <f t="shared" si="2"/>
        <v>45</v>
      </c>
      <c r="O214" s="13">
        <v>43.0</v>
      </c>
      <c r="P214" s="13">
        <v>2.0</v>
      </c>
      <c r="Q214" s="13">
        <v>0.0</v>
      </c>
      <c r="R214" s="13">
        <v>81.0</v>
      </c>
      <c r="S214" s="13">
        <v>2239.0</v>
      </c>
      <c r="T214" s="13">
        <v>51691.0</v>
      </c>
      <c r="U214" s="13">
        <v>2228.0</v>
      </c>
      <c r="X214" s="19" t="s">
        <v>188</v>
      </c>
    </row>
    <row r="215">
      <c r="A215" s="18">
        <v>44066.0</v>
      </c>
      <c r="B215" s="13">
        <v>87.0</v>
      </c>
      <c r="C215" s="13">
        <v>0.0</v>
      </c>
      <c r="D215" s="13">
        <f t="shared" si="11"/>
        <v>56353</v>
      </c>
      <c r="E215" s="13">
        <v>244.0</v>
      </c>
      <c r="F215" s="13">
        <v>0.0</v>
      </c>
      <c r="G215" s="13">
        <f t="shared" si="4"/>
        <v>54184</v>
      </c>
      <c r="H215" s="13">
        <v>2086.0</v>
      </c>
      <c r="I215" s="14">
        <f t="shared" si="10"/>
        <v>48</v>
      </c>
      <c r="J215" s="13">
        <v>0.0</v>
      </c>
      <c r="K215" s="14">
        <f t="shared" si="6"/>
        <v>27</v>
      </c>
      <c r="L215" s="13">
        <v>0.0</v>
      </c>
      <c r="M215" s="13">
        <v>13.0</v>
      </c>
      <c r="N215" s="14">
        <f t="shared" si="2"/>
        <v>74</v>
      </c>
      <c r="O215" s="13">
        <v>73.0</v>
      </c>
      <c r="P215" s="13">
        <v>1.0</v>
      </c>
      <c r="Q215" s="13">
        <v>0.0</v>
      </c>
      <c r="R215" s="13">
        <v>76.0</v>
      </c>
      <c r="S215" s="13">
        <v>2087.0</v>
      </c>
      <c r="T215" s="13">
        <v>51929.0</v>
      </c>
      <c r="U215" s="13">
        <v>2234.0</v>
      </c>
      <c r="X215" s="19" t="s">
        <v>188</v>
      </c>
    </row>
    <row r="216">
      <c r="A216" s="18">
        <v>44067.0</v>
      </c>
      <c r="B216" s="13">
        <v>51.0</v>
      </c>
      <c r="C216" s="13">
        <v>0.0</v>
      </c>
      <c r="D216" s="13">
        <f t="shared" si="11"/>
        <v>56404</v>
      </c>
      <c r="E216" s="13">
        <v>423.0</v>
      </c>
      <c r="F216" s="13">
        <v>0.0</v>
      </c>
      <c r="G216" s="13">
        <f t="shared" si="4"/>
        <v>54607</v>
      </c>
      <c r="H216" s="13">
        <v>1706.0</v>
      </c>
      <c r="I216" s="14">
        <f t="shared" si="10"/>
        <v>56</v>
      </c>
      <c r="J216" s="13">
        <v>0.0</v>
      </c>
      <c r="K216" s="14">
        <f t="shared" si="6"/>
        <v>27</v>
      </c>
      <c r="L216" s="13">
        <v>0.0</v>
      </c>
      <c r="M216" s="13">
        <v>7.0</v>
      </c>
      <c r="N216" s="14">
        <f t="shared" si="2"/>
        <v>44</v>
      </c>
      <c r="O216" s="13">
        <v>43.0</v>
      </c>
      <c r="P216" s="13">
        <v>1.0</v>
      </c>
      <c r="Q216" s="13">
        <v>0.0</v>
      </c>
      <c r="R216" s="13">
        <v>84.0</v>
      </c>
      <c r="S216" s="13">
        <v>1707.0</v>
      </c>
      <c r="T216" s="13">
        <v>52347.0</v>
      </c>
      <c r="U216" s="13">
        <v>2239.0</v>
      </c>
      <c r="X216" s="19" t="s">
        <v>188</v>
      </c>
    </row>
    <row r="217">
      <c r="A217" s="18">
        <v>44068.0</v>
      </c>
      <c r="B217" s="13">
        <v>31.0</v>
      </c>
      <c r="C217" s="13">
        <v>0.0</v>
      </c>
      <c r="D217" s="13">
        <f t="shared" si="11"/>
        <v>56435</v>
      </c>
      <c r="E217" s="13">
        <v>230.0</v>
      </c>
      <c r="F217" s="13">
        <v>0.0</v>
      </c>
      <c r="G217" s="13">
        <f t="shared" si="4"/>
        <v>54837</v>
      </c>
      <c r="H217" s="13">
        <v>1514.0</v>
      </c>
      <c r="I217" s="14">
        <f t="shared" si="10"/>
        <v>49</v>
      </c>
      <c r="J217" s="13">
        <v>0.0</v>
      </c>
      <c r="K217" s="14">
        <f t="shared" si="6"/>
        <v>27</v>
      </c>
      <c r="L217" s="13">
        <v>0.0</v>
      </c>
      <c r="M217" s="13">
        <v>1.0</v>
      </c>
      <c r="N217" s="14">
        <f t="shared" si="2"/>
        <v>30</v>
      </c>
      <c r="O217" s="13">
        <v>30.0</v>
      </c>
      <c r="P217" s="13">
        <v>0.0</v>
      </c>
      <c r="Q217" s="13">
        <v>0.0</v>
      </c>
      <c r="R217" s="13">
        <v>78.0</v>
      </c>
      <c r="S217" s="13">
        <v>1514.0</v>
      </c>
      <c r="T217" s="13">
        <v>52564.0</v>
      </c>
      <c r="U217" s="13">
        <v>2252.0</v>
      </c>
      <c r="X217" s="19" t="s">
        <v>188</v>
      </c>
    </row>
    <row r="218">
      <c r="A218" s="18">
        <v>44069.0</v>
      </c>
      <c r="B218" s="13">
        <v>60.0</v>
      </c>
      <c r="C218" s="13">
        <v>0.0</v>
      </c>
      <c r="D218" s="13">
        <f t="shared" si="11"/>
        <v>56495</v>
      </c>
      <c r="E218" s="13">
        <v>155.0</v>
      </c>
      <c r="F218" s="13">
        <v>0.0</v>
      </c>
      <c r="G218" s="13">
        <f t="shared" si="4"/>
        <v>54992</v>
      </c>
      <c r="H218" s="13">
        <v>1432.0</v>
      </c>
      <c r="I218" s="14">
        <f t="shared" si="10"/>
        <v>36</v>
      </c>
      <c r="J218" s="13">
        <v>0.0</v>
      </c>
      <c r="K218" s="14">
        <f t="shared" si="6"/>
        <v>27</v>
      </c>
      <c r="L218" s="13">
        <v>0.0</v>
      </c>
      <c r="M218" s="13">
        <v>10.0</v>
      </c>
      <c r="N218" s="14">
        <f t="shared" si="2"/>
        <v>50</v>
      </c>
      <c r="O218" s="13">
        <v>47.0</v>
      </c>
      <c r="P218" s="13">
        <v>3.0</v>
      </c>
      <c r="Q218" s="13">
        <v>0.0</v>
      </c>
      <c r="R218" s="13">
        <v>65.0</v>
      </c>
      <c r="S218" s="13">
        <v>1432.0</v>
      </c>
      <c r="T218" s="13">
        <v>52708.0</v>
      </c>
      <c r="U218" s="13">
        <v>2263.0</v>
      </c>
      <c r="X218" s="19" t="s">
        <v>188</v>
      </c>
    </row>
    <row r="219">
      <c r="A219" s="18">
        <v>44070.0</v>
      </c>
      <c r="B219" s="13">
        <v>77.0</v>
      </c>
      <c r="C219" s="13">
        <v>0.0</v>
      </c>
      <c r="D219" s="13">
        <f t="shared" si="11"/>
        <v>56572</v>
      </c>
      <c r="E219" s="13">
        <v>168.0</v>
      </c>
      <c r="F219" s="13">
        <v>0.0</v>
      </c>
      <c r="G219" s="13">
        <f t="shared" si="4"/>
        <v>55160</v>
      </c>
      <c r="H219" s="13">
        <v>1340.0</v>
      </c>
      <c r="I219" s="14">
        <f t="shared" si="10"/>
        <v>37</v>
      </c>
      <c r="J219" s="13">
        <v>0.0</v>
      </c>
      <c r="K219" s="14">
        <f t="shared" si="6"/>
        <v>27</v>
      </c>
      <c r="L219" s="13">
        <v>0.0</v>
      </c>
      <c r="M219" s="13">
        <v>5.0</v>
      </c>
      <c r="N219" s="14">
        <f t="shared" si="2"/>
        <v>72</v>
      </c>
      <c r="O219" s="13">
        <v>70.0</v>
      </c>
      <c r="P219" s="13">
        <v>2.0</v>
      </c>
      <c r="Q219" s="13">
        <v>0.0</v>
      </c>
      <c r="R219" s="13">
        <v>66.0</v>
      </c>
      <c r="S219" s="13">
        <v>1340.0</v>
      </c>
      <c r="T219" s="13">
        <v>52871.0</v>
      </c>
      <c r="U219" s="13">
        <v>2268.0</v>
      </c>
      <c r="X219" s="19" t="s">
        <v>188</v>
      </c>
    </row>
    <row r="220">
      <c r="A220" s="18">
        <v>44071.0</v>
      </c>
      <c r="B220" s="13">
        <v>94.0</v>
      </c>
      <c r="C220" s="13">
        <v>0.0</v>
      </c>
      <c r="D220" s="13">
        <f t="shared" si="11"/>
        <v>56666</v>
      </c>
      <c r="E220" s="13">
        <v>198.0</v>
      </c>
      <c r="F220" s="13">
        <v>0.0</v>
      </c>
      <c r="G220" s="13">
        <f t="shared" si="4"/>
        <v>55358</v>
      </c>
      <c r="H220" s="13">
        <v>1231.0</v>
      </c>
      <c r="I220" s="14">
        <f t="shared" si="10"/>
        <v>42</v>
      </c>
      <c r="J220" s="13">
        <v>0.0</v>
      </c>
      <c r="K220" s="14">
        <f t="shared" si="6"/>
        <v>27</v>
      </c>
      <c r="L220" s="13">
        <v>0.0</v>
      </c>
      <c r="M220" s="13">
        <v>10.0</v>
      </c>
      <c r="N220" s="14">
        <f t="shared" si="2"/>
        <v>84</v>
      </c>
      <c r="O220" s="13">
        <v>80.0</v>
      </c>
      <c r="P220" s="13">
        <v>4.0</v>
      </c>
      <c r="Q220" s="13">
        <v>0.0</v>
      </c>
      <c r="R220" s="13">
        <v>71.0</v>
      </c>
      <c r="S220" s="13">
        <v>1231.0</v>
      </c>
      <c r="T220" s="13">
        <v>53066.0</v>
      </c>
      <c r="U220" s="13">
        <v>2271.0</v>
      </c>
      <c r="X220" s="19" t="s">
        <v>188</v>
      </c>
    </row>
    <row r="221">
      <c r="A221" s="18">
        <v>44072.0</v>
      </c>
      <c r="B221" s="13">
        <v>51.0</v>
      </c>
      <c r="C221" s="13">
        <v>0.0</v>
      </c>
      <c r="D221" s="13">
        <f t="shared" si="11"/>
        <v>56717</v>
      </c>
      <c r="E221" s="13">
        <v>110.0</v>
      </c>
      <c r="F221" s="13">
        <v>0.0</v>
      </c>
      <c r="G221" s="13">
        <f t="shared" si="4"/>
        <v>55468</v>
      </c>
      <c r="H221" s="13">
        <v>1173.0</v>
      </c>
      <c r="I221" s="14">
        <f t="shared" si="10"/>
        <v>41</v>
      </c>
      <c r="J221" s="13">
        <v>0.0</v>
      </c>
      <c r="K221" s="14">
        <f t="shared" si="6"/>
        <v>27</v>
      </c>
      <c r="L221" s="13">
        <v>0.0</v>
      </c>
      <c r="M221" s="13">
        <v>3.0</v>
      </c>
      <c r="N221" s="14">
        <f t="shared" si="2"/>
        <v>48</v>
      </c>
      <c r="O221" s="13">
        <v>47.0</v>
      </c>
      <c r="P221" s="13">
        <v>1.0</v>
      </c>
      <c r="Q221" s="13">
        <v>0.0</v>
      </c>
      <c r="R221" s="13">
        <v>70.0</v>
      </c>
      <c r="S221" s="13">
        <v>1173.0</v>
      </c>
      <c r="T221" s="13">
        <v>53166.0</v>
      </c>
      <c r="U221" s="13">
        <v>2281.0</v>
      </c>
      <c r="X221" s="19" t="s">
        <v>188</v>
      </c>
    </row>
    <row r="222">
      <c r="A222" s="18">
        <v>44073.0</v>
      </c>
      <c r="B222" s="13">
        <v>54.0</v>
      </c>
      <c r="C222" s="13">
        <v>0.0</v>
      </c>
      <c r="D222" s="13">
        <f t="shared" si="11"/>
        <v>56771</v>
      </c>
      <c r="E222" s="13">
        <v>139.0</v>
      </c>
      <c r="F222" s="13">
        <v>0.0</v>
      </c>
      <c r="G222" s="13">
        <f t="shared" si="4"/>
        <v>55607</v>
      </c>
      <c r="H222" s="13">
        <v>1084.0</v>
      </c>
      <c r="I222" s="14">
        <f t="shared" si="10"/>
        <v>45</v>
      </c>
      <c r="J222" s="13">
        <v>0.0</v>
      </c>
      <c r="K222" s="14">
        <f t="shared" si="6"/>
        <v>27</v>
      </c>
      <c r="L222" s="13">
        <v>0.0</v>
      </c>
      <c r="M222" s="13">
        <v>7.0</v>
      </c>
      <c r="N222" s="14">
        <f t="shared" si="2"/>
        <v>47</v>
      </c>
      <c r="O222" s="13">
        <v>39.0</v>
      </c>
      <c r="P222" s="13">
        <v>8.0</v>
      </c>
      <c r="Q222" s="13">
        <v>0.0</v>
      </c>
      <c r="R222" s="13">
        <v>74.0</v>
      </c>
      <c r="S222" s="13">
        <v>1084.0</v>
      </c>
      <c r="T222" s="13">
        <v>53300.0</v>
      </c>
      <c r="U222" s="13">
        <v>2286.0</v>
      </c>
      <c r="X222" s="19" t="s">
        <v>188</v>
      </c>
    </row>
    <row r="223">
      <c r="A223" s="18">
        <v>44074.0</v>
      </c>
      <c r="B223" s="13">
        <v>41.0</v>
      </c>
      <c r="C223" s="13">
        <v>0.0</v>
      </c>
      <c r="D223" s="13">
        <f t="shared" si="11"/>
        <v>56812</v>
      </c>
      <c r="E223" s="13">
        <v>72.0</v>
      </c>
      <c r="F223" s="13">
        <v>0.0</v>
      </c>
      <c r="G223" s="13">
        <f t="shared" si="4"/>
        <v>55679</v>
      </c>
      <c r="H223" s="13">
        <v>1049.0</v>
      </c>
      <c r="I223" s="14">
        <f t="shared" si="10"/>
        <v>49</v>
      </c>
      <c r="J223" s="13">
        <v>0.0</v>
      </c>
      <c r="K223" s="14">
        <f t="shared" si="6"/>
        <v>27</v>
      </c>
      <c r="L223" s="13">
        <v>0.0</v>
      </c>
      <c r="M223" s="13">
        <v>7.0</v>
      </c>
      <c r="N223" s="14">
        <f t="shared" si="2"/>
        <v>34</v>
      </c>
      <c r="O223" s="13">
        <v>31.0</v>
      </c>
      <c r="P223" s="13">
        <v>3.0</v>
      </c>
      <c r="Q223" s="13">
        <v>0.0</v>
      </c>
      <c r="R223" s="13">
        <v>78.0</v>
      </c>
      <c r="S223" s="13">
        <v>1049.0</v>
      </c>
      <c r="T223" s="13">
        <v>53366.0</v>
      </c>
      <c r="U223" s="13">
        <v>2292.0</v>
      </c>
      <c r="X223" s="19" t="s">
        <v>188</v>
      </c>
    </row>
    <row r="224">
      <c r="A224" s="18">
        <v>44075.0</v>
      </c>
      <c r="B224" s="13">
        <v>40.0</v>
      </c>
      <c r="C224" s="13">
        <v>0.0</v>
      </c>
      <c r="D224" s="13">
        <f t="shared" si="11"/>
        <v>56852</v>
      </c>
      <c r="E224" s="13">
        <v>91.0</v>
      </c>
      <c r="F224" s="13">
        <v>0.0</v>
      </c>
      <c r="G224" s="13">
        <f t="shared" si="4"/>
        <v>55770</v>
      </c>
      <c r="H224" s="13">
        <v>990.0</v>
      </c>
      <c r="I224" s="14">
        <f t="shared" si="10"/>
        <v>57</v>
      </c>
      <c r="J224" s="13">
        <v>0.0</v>
      </c>
      <c r="K224" s="14">
        <f t="shared" si="6"/>
        <v>27</v>
      </c>
      <c r="L224" s="13">
        <v>0.0</v>
      </c>
      <c r="M224" s="13">
        <v>7.0</v>
      </c>
      <c r="N224" s="14">
        <f t="shared" si="2"/>
        <v>33</v>
      </c>
      <c r="O224" s="13">
        <v>32.0</v>
      </c>
      <c r="P224" s="13">
        <v>1.0</v>
      </c>
      <c r="Q224" s="13">
        <v>0.0</v>
      </c>
      <c r="R224" s="13">
        <v>86.0</v>
      </c>
      <c r="S224" s="13">
        <v>990.0</v>
      </c>
      <c r="T224" s="13">
        <v>53455.0</v>
      </c>
      <c r="U224" s="13">
        <v>2294.0</v>
      </c>
      <c r="X224" s="19" t="s">
        <v>188</v>
      </c>
    </row>
    <row r="225">
      <c r="A225" s="18">
        <v>44076.0</v>
      </c>
      <c r="B225" s="13">
        <v>49.0</v>
      </c>
      <c r="C225" s="13">
        <v>41.0</v>
      </c>
      <c r="D225" s="13">
        <f t="shared" si="11"/>
        <v>56860</v>
      </c>
      <c r="E225" s="13">
        <v>142.0</v>
      </c>
      <c r="F225" s="13">
        <v>0.0</v>
      </c>
      <c r="G225" s="13">
        <f t="shared" si="4"/>
        <v>55912</v>
      </c>
      <c r="H225" s="13">
        <v>867.0</v>
      </c>
      <c r="I225" s="14">
        <f t="shared" si="10"/>
        <v>46</v>
      </c>
      <c r="J225" s="13">
        <v>0.0</v>
      </c>
      <c r="K225" s="14">
        <f t="shared" si="6"/>
        <v>27</v>
      </c>
      <c r="L225" s="13">
        <v>0.0</v>
      </c>
      <c r="M225" s="13">
        <v>3.0</v>
      </c>
      <c r="N225" s="14">
        <f t="shared" si="2"/>
        <v>46</v>
      </c>
      <c r="O225" s="13">
        <v>43.0</v>
      </c>
      <c r="P225" s="13">
        <v>3.0</v>
      </c>
      <c r="Q225" s="13">
        <v>0.0</v>
      </c>
      <c r="R225" s="13">
        <v>75.0</v>
      </c>
      <c r="S225" s="13">
        <v>867.0</v>
      </c>
      <c r="T225" s="13">
        <v>53592.0</v>
      </c>
      <c r="U225" s="13">
        <v>2299.0</v>
      </c>
      <c r="X225" s="19" t="s">
        <v>188</v>
      </c>
    </row>
    <row r="226">
      <c r="A226" s="18">
        <v>44077.0</v>
      </c>
      <c r="B226" s="13">
        <v>48.0</v>
      </c>
      <c r="C226" s="13">
        <v>0.0</v>
      </c>
      <c r="D226" s="13">
        <f t="shared" si="11"/>
        <v>56908</v>
      </c>
      <c r="E226" s="13">
        <v>137.0</v>
      </c>
      <c r="F226" s="13">
        <v>0.0</v>
      </c>
      <c r="G226" s="13">
        <f t="shared" si="4"/>
        <v>56049</v>
      </c>
      <c r="H226" s="13">
        <v>801.0</v>
      </c>
      <c r="I226" s="14">
        <f t="shared" si="10"/>
        <v>23</v>
      </c>
      <c r="J226" s="13">
        <v>0.0</v>
      </c>
      <c r="K226" s="14">
        <f t="shared" si="6"/>
        <v>27</v>
      </c>
      <c r="L226" s="13">
        <v>0.0</v>
      </c>
      <c r="M226" s="13">
        <v>5.0</v>
      </c>
      <c r="N226" s="14">
        <f t="shared" si="2"/>
        <v>43</v>
      </c>
      <c r="O226" s="13">
        <v>41.0</v>
      </c>
      <c r="P226" s="13">
        <v>2.0</v>
      </c>
      <c r="Q226" s="13">
        <v>0.0</v>
      </c>
      <c r="R226" s="13">
        <v>52.0</v>
      </c>
      <c r="S226" s="13">
        <v>801.0</v>
      </c>
      <c r="T226" s="13">
        <v>53712.0</v>
      </c>
      <c r="U226" s="13">
        <v>2316.0</v>
      </c>
      <c r="X226" s="19" t="s">
        <v>188</v>
      </c>
    </row>
    <row r="227">
      <c r="A227" s="18">
        <v>44078.0</v>
      </c>
      <c r="B227" s="13">
        <v>40.0</v>
      </c>
      <c r="C227" s="13">
        <v>0.0</v>
      </c>
      <c r="D227" s="13">
        <f t="shared" si="11"/>
        <v>56948</v>
      </c>
      <c r="E227" s="13">
        <v>146.0</v>
      </c>
      <c r="F227" s="13">
        <v>0.0</v>
      </c>
      <c r="G227" s="13">
        <f t="shared" si="4"/>
        <v>56195</v>
      </c>
      <c r="H227" s="13">
        <v>696.0</v>
      </c>
      <c r="I227" s="14">
        <f t="shared" si="10"/>
        <v>22</v>
      </c>
      <c r="J227" s="13">
        <v>0.0</v>
      </c>
      <c r="K227" s="14">
        <f t="shared" si="6"/>
        <v>27</v>
      </c>
      <c r="L227" s="13">
        <v>0.0</v>
      </c>
      <c r="M227" s="13">
        <v>3.0</v>
      </c>
      <c r="N227" s="14">
        <f t="shared" si="2"/>
        <v>37</v>
      </c>
      <c r="O227" s="13">
        <v>37.0</v>
      </c>
      <c r="P227" s="13">
        <v>0.0</v>
      </c>
      <c r="Q227" s="13">
        <v>0.0</v>
      </c>
      <c r="R227" s="13">
        <v>51.0</v>
      </c>
      <c r="S227" s="13">
        <v>696.0</v>
      </c>
      <c r="T227" s="13">
        <v>53852.0</v>
      </c>
      <c r="U227" s="13">
        <v>2322.0</v>
      </c>
      <c r="X227" s="19" t="s">
        <v>188</v>
      </c>
    </row>
    <row r="228">
      <c r="A228" s="18">
        <v>44079.0</v>
      </c>
      <c r="B228" s="13">
        <v>34.0</v>
      </c>
      <c r="C228" s="13">
        <v>0.0</v>
      </c>
      <c r="D228" s="13">
        <f t="shared" si="11"/>
        <v>56982</v>
      </c>
      <c r="E228" s="13">
        <v>93.0</v>
      </c>
      <c r="F228" s="13">
        <v>0.0</v>
      </c>
      <c r="G228" s="13">
        <f t="shared" si="4"/>
        <v>56288</v>
      </c>
      <c r="H228" s="13">
        <v>638.0</v>
      </c>
      <c r="I228" s="14">
        <f t="shared" si="10"/>
        <v>21</v>
      </c>
      <c r="J228" s="13">
        <v>0.0</v>
      </c>
      <c r="K228" s="14">
        <f t="shared" si="6"/>
        <v>27</v>
      </c>
      <c r="L228" s="13">
        <v>0.0</v>
      </c>
      <c r="M228" s="13">
        <v>2.0</v>
      </c>
      <c r="N228" s="14">
        <f t="shared" si="2"/>
        <v>32</v>
      </c>
      <c r="O228" s="13">
        <v>29.0</v>
      </c>
      <c r="P228" s="13">
        <v>3.0</v>
      </c>
      <c r="Q228" s="13">
        <v>0.0</v>
      </c>
      <c r="R228" s="13">
        <v>50.0</v>
      </c>
      <c r="S228" s="13">
        <v>638.0</v>
      </c>
      <c r="T228" s="13">
        <v>53942.0</v>
      </c>
      <c r="U228" s="13">
        <v>2325.0</v>
      </c>
      <c r="X228" s="19" t="s">
        <v>188</v>
      </c>
    </row>
    <row r="229">
      <c r="A229" s="18">
        <v>44080.0</v>
      </c>
      <c r="B229" s="13">
        <v>40.0</v>
      </c>
      <c r="C229" s="13">
        <v>0.0</v>
      </c>
      <c r="D229" s="13">
        <f t="shared" si="11"/>
        <v>57022</v>
      </c>
      <c r="E229" s="13">
        <v>66.0</v>
      </c>
      <c r="F229" s="13">
        <v>0.0</v>
      </c>
      <c r="G229" s="13">
        <f t="shared" si="4"/>
        <v>56354</v>
      </c>
      <c r="H229" s="13">
        <v>611.0</v>
      </c>
      <c r="I229" s="14">
        <f t="shared" si="10"/>
        <v>22</v>
      </c>
      <c r="J229" s="13">
        <v>0.0</v>
      </c>
      <c r="K229" s="14">
        <f t="shared" si="6"/>
        <v>27</v>
      </c>
      <c r="L229" s="13">
        <v>0.0</v>
      </c>
      <c r="M229" s="13">
        <v>13.0</v>
      </c>
      <c r="N229" s="14">
        <f t="shared" si="2"/>
        <v>27</v>
      </c>
      <c r="O229" s="13">
        <v>23.0</v>
      </c>
      <c r="P229" s="13">
        <v>4.0</v>
      </c>
      <c r="Q229" s="13">
        <v>0.0</v>
      </c>
      <c r="R229" s="13">
        <v>51.0</v>
      </c>
      <c r="S229" s="13">
        <v>611.0</v>
      </c>
      <c r="T229" s="13">
        <v>53998.0</v>
      </c>
      <c r="U229" s="13">
        <v>2335.0</v>
      </c>
      <c r="X229" s="19" t="s">
        <v>188</v>
      </c>
    </row>
    <row r="230">
      <c r="A230" s="18">
        <v>44081.0</v>
      </c>
      <c r="B230" s="13">
        <v>22.0</v>
      </c>
      <c r="C230" s="13">
        <v>0.0</v>
      </c>
      <c r="D230" s="13">
        <f t="shared" si="11"/>
        <v>57044</v>
      </c>
      <c r="E230" s="13">
        <v>75.0</v>
      </c>
      <c r="F230" s="13">
        <v>0.0</v>
      </c>
      <c r="G230" s="13">
        <f t="shared" si="4"/>
        <v>56429</v>
      </c>
      <c r="H230" s="13">
        <v>558.0</v>
      </c>
      <c r="I230" s="14">
        <f t="shared" si="10"/>
        <v>22</v>
      </c>
      <c r="J230" s="13">
        <v>0.0</v>
      </c>
      <c r="K230" s="14">
        <f t="shared" si="6"/>
        <v>27</v>
      </c>
      <c r="L230" s="13">
        <v>0.0</v>
      </c>
      <c r="M230" s="13">
        <v>3.0</v>
      </c>
      <c r="N230" s="14">
        <f t="shared" si="2"/>
        <v>19</v>
      </c>
      <c r="O230" s="13">
        <v>18.0</v>
      </c>
      <c r="P230" s="13">
        <v>1.0</v>
      </c>
      <c r="Q230" s="13">
        <v>0.0</v>
      </c>
      <c r="R230" s="13">
        <v>51.0</v>
      </c>
      <c r="S230" s="13">
        <v>558.0</v>
      </c>
      <c r="T230" s="13">
        <v>54068.0</v>
      </c>
      <c r="U230" s="13">
        <v>2340.0</v>
      </c>
      <c r="X230" s="19" t="s">
        <v>188</v>
      </c>
    </row>
    <row r="231">
      <c r="A231" s="18">
        <v>44082.0</v>
      </c>
      <c r="B231" s="13">
        <v>47.0</v>
      </c>
      <c r="C231" s="13">
        <v>0.0</v>
      </c>
      <c r="D231" s="13">
        <f t="shared" si="11"/>
        <v>57091</v>
      </c>
      <c r="E231" s="13">
        <v>53.0</v>
      </c>
      <c r="F231" s="13">
        <v>0.0</v>
      </c>
      <c r="G231" s="13">
        <f t="shared" si="4"/>
        <v>56482</v>
      </c>
      <c r="H231" s="13">
        <v>555.0</v>
      </c>
      <c r="I231" s="14">
        <f t="shared" si="10"/>
        <v>19</v>
      </c>
      <c r="J231" s="13">
        <v>0.0</v>
      </c>
      <c r="K231" s="14">
        <f t="shared" si="6"/>
        <v>27</v>
      </c>
      <c r="L231" s="13">
        <v>0.0</v>
      </c>
      <c r="M231" s="13">
        <v>1.0</v>
      </c>
      <c r="N231" s="14">
        <f t="shared" si="2"/>
        <v>46</v>
      </c>
      <c r="O231" s="13">
        <v>46.0</v>
      </c>
      <c r="P231" s="13">
        <v>0.0</v>
      </c>
      <c r="Q231" s="13">
        <v>0.0</v>
      </c>
      <c r="R231" s="13">
        <v>48.0</v>
      </c>
      <c r="S231" s="13">
        <v>555.0</v>
      </c>
      <c r="T231" s="13">
        <v>54117.0</v>
      </c>
      <c r="U231" s="13">
        <v>2344.0</v>
      </c>
      <c r="X231" s="19" t="s">
        <v>188</v>
      </c>
    </row>
    <row r="232">
      <c r="A232" s="18">
        <v>44083.0</v>
      </c>
      <c r="B232" s="13">
        <v>75.0</v>
      </c>
      <c r="C232" s="13">
        <v>0.0</v>
      </c>
      <c r="D232" s="13">
        <f t="shared" si="11"/>
        <v>57166</v>
      </c>
      <c r="E232" s="13">
        <v>31.0</v>
      </c>
      <c r="F232" s="13">
        <v>0.0</v>
      </c>
      <c r="G232" s="13">
        <f t="shared" si="4"/>
        <v>56513</v>
      </c>
      <c r="H232" s="13">
        <v>613.0</v>
      </c>
      <c r="I232" s="14">
        <f t="shared" si="10"/>
        <v>5</v>
      </c>
      <c r="J232" s="13">
        <v>0.0</v>
      </c>
      <c r="K232" s="14">
        <f t="shared" si="6"/>
        <v>27</v>
      </c>
      <c r="L232" s="13">
        <v>0.0</v>
      </c>
      <c r="M232" s="13">
        <v>14.0</v>
      </c>
      <c r="N232" s="14">
        <f t="shared" si="2"/>
        <v>61</v>
      </c>
      <c r="O232" s="13">
        <v>60.0</v>
      </c>
      <c r="P232" s="13">
        <v>1.0</v>
      </c>
      <c r="Q232" s="13">
        <v>0.0</v>
      </c>
      <c r="R232" s="13">
        <v>34.0</v>
      </c>
      <c r="S232" s="13">
        <v>613.0</v>
      </c>
      <c r="T232" s="13">
        <v>54136.0</v>
      </c>
      <c r="U232" s="13">
        <v>2356.0</v>
      </c>
      <c r="X232" s="19" t="s">
        <v>188</v>
      </c>
    </row>
    <row r="233">
      <c r="A233" s="18">
        <v>44084.0</v>
      </c>
      <c r="B233" s="13">
        <v>63.0</v>
      </c>
      <c r="C233" s="13">
        <v>0.0</v>
      </c>
      <c r="D233" s="13">
        <f t="shared" si="11"/>
        <v>57229</v>
      </c>
      <c r="E233" s="13">
        <v>66.0</v>
      </c>
      <c r="F233" s="13">
        <v>0.0</v>
      </c>
      <c r="G233" s="13">
        <f t="shared" si="4"/>
        <v>56579</v>
      </c>
      <c r="H233" s="13">
        <v>597.0</v>
      </c>
      <c r="I233" s="14">
        <f t="shared" si="10"/>
        <v>18</v>
      </c>
      <c r="J233" s="13">
        <v>0.0</v>
      </c>
      <c r="K233" s="14">
        <f t="shared" si="6"/>
        <v>27</v>
      </c>
      <c r="L233" s="13">
        <v>0.0</v>
      </c>
      <c r="M233" s="13">
        <v>6.0</v>
      </c>
      <c r="N233" s="14">
        <f t="shared" si="2"/>
        <v>57</v>
      </c>
      <c r="O233" s="13">
        <v>55.0</v>
      </c>
      <c r="P233" s="13">
        <v>2.0</v>
      </c>
      <c r="Q233" s="13">
        <v>0.0</v>
      </c>
      <c r="R233" s="13">
        <v>47.0</v>
      </c>
      <c r="S233" s="13">
        <v>597.0</v>
      </c>
      <c r="T233" s="13">
        <v>54200.0</v>
      </c>
      <c r="U233" s="13">
        <v>2358.0</v>
      </c>
      <c r="X233" s="19" t="s">
        <v>188</v>
      </c>
    </row>
    <row r="234">
      <c r="A234" s="18">
        <v>44085.0</v>
      </c>
      <c r="B234" s="13">
        <v>86.0</v>
      </c>
      <c r="C234" s="13">
        <v>0.0</v>
      </c>
      <c r="D234" s="13">
        <f t="shared" si="11"/>
        <v>57315</v>
      </c>
      <c r="E234" s="13">
        <v>49.0</v>
      </c>
      <c r="F234" s="13">
        <v>0.0</v>
      </c>
      <c r="G234" s="13">
        <f t="shared" si="4"/>
        <v>56628</v>
      </c>
      <c r="H234" s="13">
        <v>632.0</v>
      </c>
      <c r="I234" s="14">
        <f t="shared" si="10"/>
        <v>20</v>
      </c>
      <c r="J234" s="13">
        <v>0.0</v>
      </c>
      <c r="K234" s="14">
        <f t="shared" si="6"/>
        <v>27</v>
      </c>
      <c r="L234" s="13">
        <v>0.0</v>
      </c>
      <c r="M234" s="13">
        <v>13.0</v>
      </c>
      <c r="N234" s="14">
        <f t="shared" si="2"/>
        <v>73</v>
      </c>
      <c r="O234" s="13">
        <v>73.0</v>
      </c>
      <c r="P234" s="13">
        <v>0.0</v>
      </c>
      <c r="Q234" s="13">
        <v>0.0</v>
      </c>
      <c r="R234" s="13">
        <v>49.0</v>
      </c>
      <c r="S234" s="13">
        <v>632.0</v>
      </c>
      <c r="T234" s="13">
        <v>54243.0</v>
      </c>
      <c r="U234" s="13">
        <v>2364.0</v>
      </c>
      <c r="X234" s="19" t="s">
        <v>188</v>
      </c>
    </row>
    <row r="235">
      <c r="A235" s="18">
        <v>44086.0</v>
      </c>
      <c r="B235" s="13">
        <v>42.0</v>
      </c>
      <c r="C235" s="13">
        <v>0.0</v>
      </c>
      <c r="D235" s="13">
        <f t="shared" si="11"/>
        <v>57357</v>
      </c>
      <c r="E235" s="13">
        <v>92.0</v>
      </c>
      <c r="F235" s="13">
        <v>0.0</v>
      </c>
      <c r="G235" s="13">
        <f t="shared" si="4"/>
        <v>56720</v>
      </c>
      <c r="H235" s="13">
        <v>577.0</v>
      </c>
      <c r="I235" s="14">
        <f t="shared" si="10"/>
        <v>25</v>
      </c>
      <c r="J235" s="13">
        <v>0.0</v>
      </c>
      <c r="K235" s="14">
        <f t="shared" si="6"/>
        <v>27</v>
      </c>
      <c r="L235" s="13">
        <v>0.0</v>
      </c>
      <c r="M235" s="13">
        <v>10.0</v>
      </c>
      <c r="N235" s="14">
        <f t="shared" si="2"/>
        <v>32</v>
      </c>
      <c r="O235" s="13">
        <v>28.0</v>
      </c>
      <c r="P235" s="13">
        <v>4.0</v>
      </c>
      <c r="Q235" s="13">
        <v>0.0</v>
      </c>
      <c r="R235" s="13">
        <v>54.0</v>
      </c>
      <c r="S235" s="13">
        <v>577.0</v>
      </c>
      <c r="T235" s="13">
        <v>54328.0</v>
      </c>
      <c r="U235" s="13">
        <v>2371.0</v>
      </c>
      <c r="X235" s="19" t="s">
        <v>188</v>
      </c>
    </row>
    <row r="236">
      <c r="A236" s="18">
        <v>44087.0</v>
      </c>
      <c r="B236" s="13">
        <v>49.0</v>
      </c>
      <c r="C236" s="13">
        <v>0.0</v>
      </c>
      <c r="D236" s="13">
        <f t="shared" si="11"/>
        <v>57406</v>
      </c>
      <c r="E236" s="13">
        <v>65.0</v>
      </c>
      <c r="F236" s="13">
        <v>0.0</v>
      </c>
      <c r="G236" s="13">
        <f t="shared" si="4"/>
        <v>56785</v>
      </c>
      <c r="H236" s="13">
        <v>555.0</v>
      </c>
      <c r="I236" s="14">
        <f t="shared" si="10"/>
        <v>31</v>
      </c>
      <c r="J236" s="13">
        <v>0.0</v>
      </c>
      <c r="K236" s="14">
        <f t="shared" si="6"/>
        <v>27</v>
      </c>
      <c r="L236" s="13">
        <v>0.0</v>
      </c>
      <c r="M236" s="13">
        <v>8.0</v>
      </c>
      <c r="N236" s="14">
        <f t="shared" si="2"/>
        <v>41</v>
      </c>
      <c r="O236" s="13">
        <v>40.0</v>
      </c>
      <c r="P236" s="13">
        <v>1.0</v>
      </c>
      <c r="Q236" s="13">
        <v>0.0</v>
      </c>
      <c r="R236" s="13">
        <v>60.0</v>
      </c>
      <c r="S236" s="13">
        <v>555.0</v>
      </c>
      <c r="T236" s="13">
        <v>54387.0</v>
      </c>
      <c r="U236" s="13">
        <v>2377.0</v>
      </c>
      <c r="X236" s="19" t="s">
        <v>188</v>
      </c>
    </row>
    <row r="237">
      <c r="A237" s="18">
        <v>44088.0</v>
      </c>
      <c r="B237" s="13">
        <v>48.0</v>
      </c>
      <c r="C237" s="13">
        <v>0.0</v>
      </c>
      <c r="D237" s="13">
        <f t="shared" si="11"/>
        <v>57454</v>
      </c>
      <c r="E237" s="13">
        <v>38.0</v>
      </c>
      <c r="F237" s="13">
        <v>0.0</v>
      </c>
      <c r="G237" s="13">
        <f t="shared" si="4"/>
        <v>56823</v>
      </c>
      <c r="H237" s="13">
        <v>572.0</v>
      </c>
      <c r="I237" s="14">
        <f t="shared" si="10"/>
        <v>24</v>
      </c>
      <c r="J237" s="13">
        <v>0.0</v>
      </c>
      <c r="K237" s="14">
        <f t="shared" si="6"/>
        <v>27</v>
      </c>
      <c r="L237" s="13">
        <v>0.0</v>
      </c>
      <c r="M237" s="13">
        <v>5.0</v>
      </c>
      <c r="N237" s="14">
        <f t="shared" si="2"/>
        <v>43</v>
      </c>
      <c r="O237" s="13">
        <v>43.0</v>
      </c>
      <c r="P237" s="13">
        <v>0.0</v>
      </c>
      <c r="Q237" s="13">
        <v>0.0</v>
      </c>
      <c r="R237" s="13">
        <v>53.0</v>
      </c>
      <c r="S237" s="13">
        <v>572.0</v>
      </c>
      <c r="T237" s="13">
        <v>54415.0</v>
      </c>
      <c r="U237" s="13">
        <v>2387.0</v>
      </c>
      <c r="X237" s="19" t="s">
        <v>188</v>
      </c>
    </row>
    <row r="238">
      <c r="A238" s="18">
        <v>44089.0</v>
      </c>
      <c r="B238" s="13">
        <v>34.0</v>
      </c>
      <c r="C238" s="13">
        <v>0.0</v>
      </c>
      <c r="D238" s="13">
        <f t="shared" si="11"/>
        <v>57488</v>
      </c>
      <c r="E238" s="13">
        <v>82.0</v>
      </c>
      <c r="F238" s="13">
        <v>0.0</v>
      </c>
      <c r="G238" s="13">
        <f t="shared" si="4"/>
        <v>56905</v>
      </c>
      <c r="H238" s="13">
        <v>526.0</v>
      </c>
      <c r="I238" s="14">
        <f t="shared" si="10"/>
        <v>22</v>
      </c>
      <c r="J238" s="13">
        <v>0.0</v>
      </c>
      <c r="K238" s="14">
        <f t="shared" si="6"/>
        <v>27</v>
      </c>
      <c r="L238" s="13">
        <v>0.0</v>
      </c>
      <c r="M238" s="13">
        <v>6.0</v>
      </c>
      <c r="N238" s="14">
        <f t="shared" si="2"/>
        <v>28</v>
      </c>
      <c r="O238" s="13">
        <v>28.0</v>
      </c>
      <c r="P238" s="13">
        <v>0.0</v>
      </c>
      <c r="Q238" s="13">
        <v>0.0</v>
      </c>
      <c r="R238" s="13">
        <v>51.0</v>
      </c>
      <c r="S238" s="13">
        <v>526.0</v>
      </c>
      <c r="T238" s="13">
        <v>54495.0</v>
      </c>
      <c r="U238" s="13">
        <v>2389.0</v>
      </c>
      <c r="X238" s="19" t="s">
        <v>188</v>
      </c>
    </row>
    <row r="239">
      <c r="A239" s="18">
        <v>44090.0</v>
      </c>
      <c r="B239" s="13">
        <v>27.0</v>
      </c>
      <c r="C239" s="13">
        <v>1.0</v>
      </c>
      <c r="D239" s="13">
        <f t="shared" si="11"/>
        <v>57514</v>
      </c>
      <c r="E239" s="13">
        <v>71.0</v>
      </c>
      <c r="F239" s="13">
        <v>0.0</v>
      </c>
      <c r="G239" s="13">
        <f t="shared" si="4"/>
        <v>56976</v>
      </c>
      <c r="H239" s="13">
        <v>490.0</v>
      </c>
      <c r="I239" s="14">
        <f t="shared" si="10"/>
        <v>13</v>
      </c>
      <c r="J239" s="13">
        <v>0.0</v>
      </c>
      <c r="K239" s="14">
        <f t="shared" si="6"/>
        <v>27</v>
      </c>
      <c r="L239" s="13">
        <v>0.0</v>
      </c>
      <c r="M239" s="13">
        <v>2.0</v>
      </c>
      <c r="N239" s="14">
        <f t="shared" si="2"/>
        <v>25</v>
      </c>
      <c r="O239" s="13">
        <v>23.0</v>
      </c>
      <c r="P239" s="13">
        <v>2.0</v>
      </c>
      <c r="Q239" s="13">
        <v>0.0</v>
      </c>
      <c r="R239" s="13">
        <v>42.0</v>
      </c>
      <c r="S239" s="13">
        <v>490.0</v>
      </c>
      <c r="T239" s="13">
        <v>54556.0</v>
      </c>
      <c r="U239" s="13">
        <v>2399.0</v>
      </c>
      <c r="X239" s="19" t="s">
        <v>188</v>
      </c>
    </row>
    <row r="240">
      <c r="A240" s="18">
        <v>44091.0</v>
      </c>
      <c r="B240" s="13">
        <v>18.0</v>
      </c>
      <c r="C240" s="13">
        <v>0.0</v>
      </c>
      <c r="D240" s="13">
        <f t="shared" si="11"/>
        <v>57532</v>
      </c>
      <c r="E240" s="13">
        <v>84.0</v>
      </c>
      <c r="F240" s="13">
        <v>0.0</v>
      </c>
      <c r="G240" s="13">
        <f t="shared" si="4"/>
        <v>57060</v>
      </c>
      <c r="H240" s="13">
        <v>423.0</v>
      </c>
      <c r="I240" s="14">
        <f t="shared" si="10"/>
        <v>14</v>
      </c>
      <c r="J240" s="13">
        <v>0.0</v>
      </c>
      <c r="K240" s="14">
        <f t="shared" si="6"/>
        <v>27</v>
      </c>
      <c r="L240" s="13">
        <v>0.0</v>
      </c>
      <c r="M240" s="13">
        <v>2.0</v>
      </c>
      <c r="N240" s="14">
        <f t="shared" si="2"/>
        <v>16</v>
      </c>
      <c r="O240" s="13">
        <v>15.0</v>
      </c>
      <c r="P240" s="13">
        <v>1.0</v>
      </c>
      <c r="Q240" s="13">
        <v>0.0</v>
      </c>
      <c r="R240" s="13">
        <v>43.0</v>
      </c>
      <c r="S240" s="13">
        <v>423.0</v>
      </c>
      <c r="T240" s="13">
        <v>54634.0</v>
      </c>
      <c r="U240" s="13">
        <v>2405.0</v>
      </c>
      <c r="X240" s="19" t="s">
        <v>188</v>
      </c>
    </row>
    <row r="241">
      <c r="A241" s="18">
        <v>44092.0</v>
      </c>
      <c r="B241" s="13">
        <v>11.0</v>
      </c>
      <c r="C241" s="13">
        <v>0.0</v>
      </c>
      <c r="D241" s="13">
        <f t="shared" si="11"/>
        <v>57543</v>
      </c>
      <c r="E241" s="13">
        <v>32.0</v>
      </c>
      <c r="F241" s="13">
        <v>0.0</v>
      </c>
      <c r="G241" s="13">
        <f t="shared" si="4"/>
        <v>57092</v>
      </c>
      <c r="H241" s="13">
        <v>407.0</v>
      </c>
      <c r="I241" s="14">
        <f t="shared" si="10"/>
        <v>9</v>
      </c>
      <c r="J241" s="13">
        <v>0.0</v>
      </c>
      <c r="K241" s="14">
        <f t="shared" si="6"/>
        <v>27</v>
      </c>
      <c r="L241" s="13">
        <v>0.0</v>
      </c>
      <c r="M241" s="13">
        <v>1.0</v>
      </c>
      <c r="N241" s="14">
        <f t="shared" si="2"/>
        <v>10</v>
      </c>
      <c r="O241" s="13">
        <v>9.0</v>
      </c>
      <c r="P241" s="13">
        <v>0.0</v>
      </c>
      <c r="Q241" s="13">
        <v>0.0</v>
      </c>
      <c r="R241" s="13">
        <v>38.0</v>
      </c>
      <c r="S241" s="13">
        <v>407.0</v>
      </c>
      <c r="T241" s="13">
        <v>54658.0</v>
      </c>
      <c r="U241" s="13">
        <v>2413.0</v>
      </c>
      <c r="X241" s="19" t="s">
        <v>188</v>
      </c>
    </row>
    <row r="242">
      <c r="A242" s="18">
        <v>44093.0</v>
      </c>
      <c r="B242" s="13">
        <v>15.0</v>
      </c>
      <c r="C242" s="13">
        <v>0.0</v>
      </c>
      <c r="D242" s="13">
        <f t="shared" si="11"/>
        <v>57558</v>
      </c>
      <c r="E242" s="13">
        <v>71.0</v>
      </c>
      <c r="F242" s="13">
        <v>0.0</v>
      </c>
      <c r="G242" s="13">
        <f t="shared" si="4"/>
        <v>57163</v>
      </c>
      <c r="H242" s="13">
        <v>362.0</v>
      </c>
      <c r="I242" s="14">
        <f t="shared" si="10"/>
        <v>-2</v>
      </c>
      <c r="J242" s="13">
        <v>0.0</v>
      </c>
      <c r="K242" s="14">
        <f t="shared" si="6"/>
        <v>27</v>
      </c>
      <c r="L242" s="13">
        <v>0.0</v>
      </c>
      <c r="M242" s="13">
        <v>5.0</v>
      </c>
      <c r="N242" s="14">
        <f t="shared" si="2"/>
        <v>10</v>
      </c>
      <c r="O242" s="13">
        <v>9.0</v>
      </c>
      <c r="P242" s="13">
        <v>1.0</v>
      </c>
      <c r="Q242" s="13">
        <v>0.0</v>
      </c>
      <c r="R242" s="13">
        <v>27.0</v>
      </c>
      <c r="S242" s="13">
        <v>362.0</v>
      </c>
      <c r="T242" s="13">
        <v>54720.0</v>
      </c>
      <c r="U242" s="13">
        <v>2422.0</v>
      </c>
      <c r="X242" s="19" t="s">
        <v>188</v>
      </c>
    </row>
    <row r="243">
      <c r="A243" s="18">
        <v>44094.0</v>
      </c>
      <c r="B243" s="13">
        <v>18.0</v>
      </c>
      <c r="C243" s="13">
        <v>0.0</v>
      </c>
      <c r="D243" s="13">
        <f t="shared" si="11"/>
        <v>57576</v>
      </c>
      <c r="E243" s="13">
        <v>39.0</v>
      </c>
      <c r="F243" s="13">
        <v>0.0</v>
      </c>
      <c r="G243" s="13">
        <f t="shared" si="4"/>
        <v>57202</v>
      </c>
      <c r="H243" s="13">
        <v>338.0</v>
      </c>
      <c r="I243" s="14">
        <f t="shared" si="10"/>
        <v>1</v>
      </c>
      <c r="J243" s="13">
        <v>0.0</v>
      </c>
      <c r="K243" s="14">
        <f t="shared" si="6"/>
        <v>27</v>
      </c>
      <c r="L243" s="13">
        <v>0.0</v>
      </c>
      <c r="M243" s="13">
        <v>4.0</v>
      </c>
      <c r="N243" s="14">
        <f t="shared" si="2"/>
        <v>14</v>
      </c>
      <c r="O243" s="13">
        <v>13.0</v>
      </c>
      <c r="P243" s="13">
        <v>1.0</v>
      </c>
      <c r="Q243" s="13">
        <v>0.0</v>
      </c>
      <c r="R243" s="13">
        <v>30.0</v>
      </c>
      <c r="S243" s="13">
        <v>338.0</v>
      </c>
      <c r="T243" s="13">
        <v>54756.0</v>
      </c>
      <c r="U243" s="13">
        <v>2425.0</v>
      </c>
      <c r="X243" s="19" t="s">
        <v>188</v>
      </c>
    </row>
    <row r="244">
      <c r="A244" s="18">
        <v>44095.0</v>
      </c>
      <c r="B244" s="13">
        <v>31.0</v>
      </c>
      <c r="C244" s="13">
        <v>1.0</v>
      </c>
      <c r="D244" s="13">
        <f t="shared" si="11"/>
        <v>57606</v>
      </c>
      <c r="E244" s="13">
        <v>60.0</v>
      </c>
      <c r="F244" s="13">
        <v>0.0</v>
      </c>
      <c r="G244" s="13">
        <f t="shared" si="4"/>
        <v>57262</v>
      </c>
      <c r="H244" s="13">
        <v>302.0</v>
      </c>
      <c r="I244" s="14">
        <f t="shared" si="10"/>
        <v>7</v>
      </c>
      <c r="J244" s="13">
        <v>0.0</v>
      </c>
      <c r="K244" s="14">
        <f t="shared" si="6"/>
        <v>27</v>
      </c>
      <c r="L244" s="13">
        <v>0.0</v>
      </c>
      <c r="M244" s="13">
        <v>9.0</v>
      </c>
      <c r="N244" s="14">
        <f t="shared" si="2"/>
        <v>22</v>
      </c>
      <c r="O244" s="13">
        <v>22.0</v>
      </c>
      <c r="P244" s="13">
        <v>0.0</v>
      </c>
      <c r="Q244" s="13">
        <v>0.0</v>
      </c>
      <c r="R244" s="13">
        <v>36.0</v>
      </c>
      <c r="S244" s="13">
        <v>302.0</v>
      </c>
      <c r="T244" s="13">
        <v>54817.0</v>
      </c>
      <c r="U244" s="13">
        <v>2424.0</v>
      </c>
      <c r="X244" s="19" t="s">
        <v>188</v>
      </c>
    </row>
    <row r="245">
      <c r="A245" s="18">
        <v>44096.0</v>
      </c>
      <c r="B245" s="13">
        <v>21.0</v>
      </c>
      <c r="C245" s="13">
        <v>0.0</v>
      </c>
      <c r="D245" s="13">
        <f t="shared" si="11"/>
        <v>57627</v>
      </c>
      <c r="E245" s="13">
        <v>21.0</v>
      </c>
      <c r="F245" s="13">
        <v>0.0</v>
      </c>
      <c r="G245" s="13">
        <f t="shared" si="4"/>
        <v>57283</v>
      </c>
      <c r="H245" s="13">
        <v>301.0</v>
      </c>
      <c r="I245" s="14">
        <f t="shared" si="10"/>
        <v>8</v>
      </c>
      <c r="J245" s="13">
        <v>0.0</v>
      </c>
      <c r="K245" s="14">
        <f t="shared" si="6"/>
        <v>27</v>
      </c>
      <c r="L245" s="13">
        <v>0.0</v>
      </c>
      <c r="M245" s="13">
        <v>1.0</v>
      </c>
      <c r="N245" s="14">
        <f t="shared" si="2"/>
        <v>20</v>
      </c>
      <c r="O245" s="13">
        <v>20.0</v>
      </c>
      <c r="P245" s="13">
        <v>0.0</v>
      </c>
      <c r="Q245" s="13">
        <v>0.0</v>
      </c>
      <c r="R245" s="13">
        <v>37.0</v>
      </c>
      <c r="S245" s="13">
        <v>301.0</v>
      </c>
      <c r="T245" s="13">
        <v>54833.0</v>
      </c>
      <c r="U245" s="13">
        <v>2429.0</v>
      </c>
      <c r="X245" s="19" t="s">
        <v>188</v>
      </c>
    </row>
    <row r="246">
      <c r="A246" s="18">
        <v>44097.0</v>
      </c>
      <c r="B246" s="13">
        <v>12.0</v>
      </c>
      <c r="C246" s="13">
        <v>0.0</v>
      </c>
      <c r="D246" s="13">
        <f t="shared" si="11"/>
        <v>57639</v>
      </c>
      <c r="E246" s="13">
        <v>29.0</v>
      </c>
      <c r="F246" s="13">
        <v>0.0</v>
      </c>
      <c r="G246" s="13">
        <f t="shared" si="4"/>
        <v>57312</v>
      </c>
      <c r="H246" s="13">
        <v>285.0</v>
      </c>
      <c r="I246" s="14">
        <f t="shared" si="10"/>
        <v>7</v>
      </c>
      <c r="J246" s="13">
        <v>0.0</v>
      </c>
      <c r="K246" s="14">
        <f t="shared" si="6"/>
        <v>27</v>
      </c>
      <c r="L246" s="13">
        <v>0.0</v>
      </c>
      <c r="M246" s="13">
        <v>4.0</v>
      </c>
      <c r="N246" s="14">
        <f t="shared" si="2"/>
        <v>8</v>
      </c>
      <c r="O246" s="13">
        <v>7.0</v>
      </c>
      <c r="P246" s="13">
        <v>1.0</v>
      </c>
      <c r="Q246" s="13">
        <v>0.0</v>
      </c>
      <c r="R246" s="13">
        <v>36.0</v>
      </c>
      <c r="S246" s="13">
        <v>285.0</v>
      </c>
      <c r="T246" s="13">
        <v>54856.0</v>
      </c>
      <c r="U246" s="13">
        <v>2435.0</v>
      </c>
      <c r="X246" s="19" t="s">
        <v>188</v>
      </c>
    </row>
    <row r="247">
      <c r="A247" s="18">
        <v>44098.0</v>
      </c>
      <c r="B247" s="13">
        <v>15.0</v>
      </c>
      <c r="C247" s="13">
        <v>0.0</v>
      </c>
      <c r="D247" s="13">
        <f t="shared" si="11"/>
        <v>57654</v>
      </c>
      <c r="E247" s="13">
        <v>42.0</v>
      </c>
      <c r="F247" s="13">
        <v>0.0</v>
      </c>
      <c r="G247" s="13">
        <f t="shared" si="4"/>
        <v>57354</v>
      </c>
      <c r="H247" s="13">
        <v>266.0</v>
      </c>
      <c r="I247" s="14">
        <f t="shared" si="10"/>
        <v>-1</v>
      </c>
      <c r="J247" s="13">
        <v>0.0</v>
      </c>
      <c r="K247" s="14">
        <f t="shared" si="6"/>
        <v>27</v>
      </c>
      <c r="L247" s="13">
        <v>0.0</v>
      </c>
      <c r="M247" s="13">
        <v>5.0</v>
      </c>
      <c r="N247" s="14">
        <f t="shared" si="2"/>
        <v>10</v>
      </c>
      <c r="O247" s="13">
        <v>10.0</v>
      </c>
      <c r="P247" s="13">
        <v>0.0</v>
      </c>
      <c r="Q247" s="13">
        <v>0.0</v>
      </c>
      <c r="R247" s="13">
        <v>28.0</v>
      </c>
      <c r="S247" s="13">
        <v>266.0</v>
      </c>
      <c r="T247" s="13">
        <v>54887.0</v>
      </c>
      <c r="U247" s="13">
        <v>2446.0</v>
      </c>
      <c r="X247" s="19" t="s">
        <v>188</v>
      </c>
    </row>
    <row r="248">
      <c r="A248" s="18">
        <v>44099.0</v>
      </c>
      <c r="B248" s="13">
        <v>11.0</v>
      </c>
      <c r="C248" s="13">
        <v>0.0</v>
      </c>
      <c r="D248" s="13">
        <f t="shared" si="11"/>
        <v>57665</v>
      </c>
      <c r="E248" s="13">
        <v>8.0</v>
      </c>
      <c r="F248" s="13">
        <v>0.0</v>
      </c>
      <c r="G248" s="13">
        <f t="shared" si="4"/>
        <v>57362</v>
      </c>
      <c r="H248" s="13">
        <v>268.0</v>
      </c>
      <c r="I248" s="14">
        <f t="shared" si="10"/>
        <v>0</v>
      </c>
      <c r="J248" s="13">
        <v>0.0</v>
      </c>
      <c r="K248" s="14">
        <f t="shared" si="6"/>
        <v>27</v>
      </c>
      <c r="L248" s="13">
        <v>0.0</v>
      </c>
      <c r="M248" s="13">
        <v>2.0</v>
      </c>
      <c r="N248" s="14">
        <f t="shared" si="2"/>
        <v>9</v>
      </c>
      <c r="O248" s="13">
        <v>9.0</v>
      </c>
      <c r="P248" s="13">
        <v>0.0</v>
      </c>
      <c r="Q248" s="13">
        <v>0.0</v>
      </c>
      <c r="R248" s="13">
        <v>30.0</v>
      </c>
      <c r="S248" s="13">
        <v>268.0</v>
      </c>
      <c r="T248" s="13">
        <v>54893.0</v>
      </c>
      <c r="U248" s="13">
        <v>2447.0</v>
      </c>
      <c r="X248" s="19" t="s">
        <v>188</v>
      </c>
    </row>
    <row r="249">
      <c r="A249" s="18">
        <v>44100.0</v>
      </c>
      <c r="B249" s="13">
        <v>20.0</v>
      </c>
      <c r="C249" s="13">
        <v>0.0</v>
      </c>
      <c r="D249" s="13">
        <f t="shared" si="11"/>
        <v>57685</v>
      </c>
      <c r="E249" s="13">
        <v>19.0</v>
      </c>
      <c r="F249" s="13">
        <v>0.0</v>
      </c>
      <c r="G249" s="13">
        <f t="shared" si="4"/>
        <v>57381</v>
      </c>
      <c r="H249" s="13">
        <v>274.0</v>
      </c>
      <c r="I249" s="14">
        <f t="shared" si="10"/>
        <v>-5</v>
      </c>
      <c r="J249" s="13">
        <v>0.0</v>
      </c>
      <c r="K249" s="14">
        <f t="shared" si="6"/>
        <v>27</v>
      </c>
      <c r="L249" s="13">
        <v>0.0</v>
      </c>
      <c r="M249" s="13">
        <v>5.0</v>
      </c>
      <c r="N249" s="14">
        <f t="shared" si="2"/>
        <v>15</v>
      </c>
      <c r="O249" s="13">
        <v>14.0</v>
      </c>
      <c r="P249" s="13">
        <v>1.0</v>
      </c>
      <c r="Q249" s="13">
        <v>0.0</v>
      </c>
      <c r="R249" s="13">
        <v>25.0</v>
      </c>
      <c r="S249" s="13">
        <v>274.0</v>
      </c>
      <c r="T249" s="13">
        <v>54910.0</v>
      </c>
      <c r="U249" s="13">
        <v>2449.0</v>
      </c>
      <c r="X249" s="19" t="s">
        <v>188</v>
      </c>
    </row>
    <row r="250">
      <c r="A250" s="18">
        <v>44101.0</v>
      </c>
      <c r="B250" s="13">
        <v>15.0</v>
      </c>
      <c r="C250" s="13">
        <v>0.0</v>
      </c>
      <c r="D250" s="13">
        <f t="shared" si="11"/>
        <v>57700</v>
      </c>
      <c r="E250" s="13">
        <v>8.0</v>
      </c>
      <c r="F250" s="13">
        <v>0.0</v>
      </c>
      <c r="G250" s="13">
        <f t="shared" si="4"/>
        <v>57389</v>
      </c>
      <c r="H250" s="13">
        <v>275.0</v>
      </c>
      <c r="I250" s="14">
        <f t="shared" si="10"/>
        <v>1</v>
      </c>
      <c r="J250" s="13">
        <v>0.0</v>
      </c>
      <c r="K250" s="14">
        <f t="shared" si="6"/>
        <v>27</v>
      </c>
      <c r="L250" s="13">
        <v>0.0</v>
      </c>
      <c r="M250" s="13">
        <v>5.0</v>
      </c>
      <c r="N250" s="14">
        <f t="shared" si="2"/>
        <v>10</v>
      </c>
      <c r="O250" s="13">
        <v>10.0</v>
      </c>
      <c r="P250" s="13">
        <v>0.0</v>
      </c>
      <c r="Q250" s="13">
        <v>0.0</v>
      </c>
      <c r="R250" s="13">
        <v>31.0</v>
      </c>
      <c r="S250" s="13">
        <v>275.0</v>
      </c>
      <c r="T250" s="13">
        <v>54918.0</v>
      </c>
      <c r="U250" s="13">
        <v>2449.0</v>
      </c>
      <c r="X250" s="19" t="s">
        <v>188</v>
      </c>
    </row>
    <row r="251">
      <c r="A251" s="18">
        <v>44102.0</v>
      </c>
      <c r="B251" s="13">
        <v>15.0</v>
      </c>
      <c r="C251" s="13">
        <v>0.0</v>
      </c>
      <c r="D251" s="13">
        <f t="shared" si="11"/>
        <v>57715</v>
      </c>
      <c r="E251" s="13">
        <v>26.0</v>
      </c>
      <c r="F251" s="13">
        <v>0.0</v>
      </c>
      <c r="G251" s="13">
        <f t="shared" si="4"/>
        <v>57415</v>
      </c>
      <c r="H251" s="13">
        <v>259.0</v>
      </c>
      <c r="I251" s="14">
        <f t="shared" si="10"/>
        <v>6</v>
      </c>
      <c r="J251" s="13">
        <v>0.0</v>
      </c>
      <c r="K251" s="14">
        <f t="shared" si="6"/>
        <v>27</v>
      </c>
      <c r="L251" s="13">
        <v>0.0</v>
      </c>
      <c r="M251" s="13">
        <v>6.0</v>
      </c>
      <c r="N251" s="14">
        <f t="shared" si="2"/>
        <v>9</v>
      </c>
      <c r="O251" s="13">
        <v>7.0</v>
      </c>
      <c r="P251" s="13">
        <v>2.0</v>
      </c>
      <c r="Q251" s="13">
        <v>0.0</v>
      </c>
      <c r="R251" s="13">
        <v>36.0</v>
      </c>
      <c r="S251" s="13">
        <v>259.0</v>
      </c>
      <c r="T251" s="13">
        <v>54941.0</v>
      </c>
      <c r="U251" s="13">
        <v>2452.0</v>
      </c>
      <c r="X251" s="19" t="s">
        <v>188</v>
      </c>
    </row>
    <row r="252">
      <c r="A252" s="18">
        <v>44103.0</v>
      </c>
      <c r="B252" s="13">
        <v>27.0</v>
      </c>
      <c r="C252" s="13">
        <v>0.0</v>
      </c>
      <c r="D252" s="13">
        <f t="shared" si="11"/>
        <v>57742</v>
      </c>
      <c r="E252" s="13">
        <v>73.0</v>
      </c>
      <c r="F252" s="13">
        <v>0.0</v>
      </c>
      <c r="G252" s="13">
        <f t="shared" si="4"/>
        <v>57488</v>
      </c>
      <c r="H252" s="13">
        <v>217.0</v>
      </c>
      <c r="I252" s="14">
        <f t="shared" si="10"/>
        <v>2</v>
      </c>
      <c r="J252" s="13">
        <v>0.0</v>
      </c>
      <c r="K252" s="14">
        <f t="shared" si="6"/>
        <v>27</v>
      </c>
      <c r="L252" s="13">
        <v>0.0</v>
      </c>
      <c r="M252" s="13">
        <v>9.0</v>
      </c>
      <c r="N252" s="14">
        <f t="shared" si="2"/>
        <v>18</v>
      </c>
      <c r="O252" s="13">
        <v>17.0</v>
      </c>
      <c r="P252" s="13">
        <v>1.0</v>
      </c>
      <c r="Q252" s="13">
        <v>0.0</v>
      </c>
      <c r="R252" s="13">
        <v>32.0</v>
      </c>
      <c r="S252" s="13">
        <v>217.0</v>
      </c>
      <c r="T252" s="13">
        <v>55008.0</v>
      </c>
      <c r="U252" s="13">
        <v>2458.0</v>
      </c>
      <c r="X252" s="19" t="s">
        <v>188</v>
      </c>
    </row>
    <row r="253">
      <c r="A253" s="18">
        <v>44104.0</v>
      </c>
      <c r="B253" s="13">
        <v>23.0</v>
      </c>
      <c r="C253" s="13">
        <v>0.0</v>
      </c>
      <c r="D253" s="13">
        <f t="shared" si="11"/>
        <v>57765</v>
      </c>
      <c r="E253" s="13">
        <v>22.0</v>
      </c>
      <c r="F253" s="13">
        <v>0.0</v>
      </c>
      <c r="G253" s="13">
        <f t="shared" si="4"/>
        <v>57510</v>
      </c>
      <c r="H253" s="13">
        <v>209.0</v>
      </c>
      <c r="I253" s="14">
        <f t="shared" si="10"/>
        <v>11</v>
      </c>
      <c r="J253" s="13">
        <v>0.0</v>
      </c>
      <c r="K253" s="14">
        <f t="shared" si="6"/>
        <v>27</v>
      </c>
      <c r="L253" s="13">
        <v>0.0</v>
      </c>
      <c r="M253" s="13">
        <v>4.0</v>
      </c>
      <c r="N253" s="14">
        <f t="shared" si="2"/>
        <v>19</v>
      </c>
      <c r="O253" s="13">
        <v>16.0</v>
      </c>
      <c r="P253" s="13">
        <v>3.0</v>
      </c>
      <c r="Q253" s="13">
        <v>0.0</v>
      </c>
      <c r="R253" s="13">
        <v>41.0</v>
      </c>
      <c r="S253" s="13">
        <v>209.0</v>
      </c>
      <c r="T253" s="13">
        <v>55029.0</v>
      </c>
      <c r="U253" s="13">
        <v>2459.0</v>
      </c>
      <c r="X253" s="19" t="s">
        <v>188</v>
      </c>
    </row>
    <row r="254">
      <c r="A254" s="18">
        <v>44105.0</v>
      </c>
      <c r="B254" s="13">
        <v>19.0</v>
      </c>
      <c r="C254" s="13">
        <v>0.0</v>
      </c>
      <c r="D254" s="13">
        <f t="shared" si="11"/>
        <v>57784</v>
      </c>
      <c r="E254" s="13">
        <v>24.0</v>
      </c>
      <c r="F254" s="13">
        <v>0.0</v>
      </c>
      <c r="G254" s="13">
        <f t="shared" si="4"/>
        <v>57534</v>
      </c>
      <c r="H254" s="13">
        <v>201.0</v>
      </c>
      <c r="I254" s="14">
        <f t="shared" si="10"/>
        <v>14</v>
      </c>
      <c r="J254" s="13">
        <v>0.0</v>
      </c>
      <c r="K254" s="14">
        <f t="shared" si="6"/>
        <v>27</v>
      </c>
      <c r="L254" s="13">
        <v>0.0</v>
      </c>
      <c r="M254" s="13">
        <v>15.0</v>
      </c>
      <c r="N254" s="14">
        <f t="shared" si="2"/>
        <v>4</v>
      </c>
      <c r="O254" s="13">
        <v>3.0</v>
      </c>
      <c r="P254" s="13">
        <v>1.0</v>
      </c>
      <c r="Q254" s="13">
        <v>0.0</v>
      </c>
      <c r="R254" s="13">
        <v>44.0</v>
      </c>
      <c r="S254" s="13">
        <v>201.0</v>
      </c>
      <c r="T254" s="13">
        <v>55049.0</v>
      </c>
      <c r="U254" s="13">
        <v>2463.0</v>
      </c>
      <c r="X254" s="19" t="s">
        <v>188</v>
      </c>
    </row>
    <row r="255">
      <c r="A255" s="18">
        <v>44106.0</v>
      </c>
      <c r="B255" s="13">
        <v>10.0</v>
      </c>
      <c r="C255" s="13">
        <v>0.0</v>
      </c>
      <c r="D255" s="13">
        <f t="shared" si="11"/>
        <v>57794</v>
      </c>
      <c r="E255" s="13">
        <v>22.0</v>
      </c>
      <c r="F255" s="13">
        <v>0.0</v>
      </c>
      <c r="G255" s="13">
        <f t="shared" si="4"/>
        <v>57556</v>
      </c>
      <c r="H255" s="13">
        <v>185.0</v>
      </c>
      <c r="I255" s="14">
        <f t="shared" si="10"/>
        <v>18</v>
      </c>
      <c r="J255" s="13">
        <v>0.0</v>
      </c>
      <c r="K255" s="14">
        <f t="shared" si="6"/>
        <v>27</v>
      </c>
      <c r="L255" s="13">
        <v>0.0</v>
      </c>
      <c r="M255" s="13">
        <v>5.0</v>
      </c>
      <c r="N255" s="14">
        <f t="shared" si="2"/>
        <v>5</v>
      </c>
      <c r="O255" s="13">
        <v>4.0</v>
      </c>
      <c r="P255" s="13">
        <v>1.0</v>
      </c>
      <c r="Q255" s="13">
        <v>0.0</v>
      </c>
      <c r="R255" s="13">
        <v>48.0</v>
      </c>
      <c r="S255" s="13">
        <v>185.0</v>
      </c>
      <c r="T255" s="13">
        <v>55068.0</v>
      </c>
      <c r="U255" s="13">
        <v>2466.0</v>
      </c>
      <c r="X255" s="19" t="s">
        <v>188</v>
      </c>
    </row>
    <row r="256">
      <c r="A256" s="18">
        <v>44107.0</v>
      </c>
      <c r="B256" s="13">
        <v>6.0</v>
      </c>
      <c r="C256" s="13">
        <v>0.0</v>
      </c>
      <c r="D256" s="13">
        <f t="shared" si="11"/>
        <v>57800</v>
      </c>
      <c r="E256" s="13">
        <v>28.0</v>
      </c>
      <c r="F256" s="13">
        <v>0.0</v>
      </c>
      <c r="G256" s="13">
        <f t="shared" si="4"/>
        <v>57584</v>
      </c>
      <c r="H256" s="13">
        <v>165.0</v>
      </c>
      <c r="I256" s="14">
        <f t="shared" si="10"/>
        <v>16</v>
      </c>
      <c r="J256" s="13">
        <v>0.0</v>
      </c>
      <c r="K256" s="14">
        <f t="shared" si="6"/>
        <v>27</v>
      </c>
      <c r="L256" s="13">
        <v>0.0</v>
      </c>
      <c r="M256" s="13">
        <v>4.0</v>
      </c>
      <c r="N256" s="14">
        <f t="shared" si="2"/>
        <v>2</v>
      </c>
      <c r="O256" s="13">
        <v>1.0</v>
      </c>
      <c r="P256" s="13">
        <v>1.0</v>
      </c>
      <c r="Q256" s="13">
        <v>0.0</v>
      </c>
      <c r="R256" s="13">
        <v>46.0</v>
      </c>
      <c r="S256" s="13">
        <v>165.0</v>
      </c>
      <c r="T256" s="13">
        <v>55085.0</v>
      </c>
      <c r="U256" s="13">
        <v>2477.0</v>
      </c>
      <c r="X256" s="19" t="s">
        <v>188</v>
      </c>
    </row>
    <row r="257">
      <c r="A257" s="18">
        <v>44108.0</v>
      </c>
      <c r="B257" s="13">
        <v>12.0</v>
      </c>
      <c r="C257" s="13">
        <v>0.0</v>
      </c>
      <c r="D257" s="13">
        <f t="shared" si="11"/>
        <v>57812</v>
      </c>
      <c r="E257" s="13">
        <v>13.0</v>
      </c>
      <c r="F257" s="13">
        <v>0.0</v>
      </c>
      <c r="G257" s="13">
        <f t="shared" si="4"/>
        <v>57597</v>
      </c>
      <c r="H257" s="13">
        <v>167.0</v>
      </c>
      <c r="I257" s="14">
        <f t="shared" si="10"/>
        <v>13</v>
      </c>
      <c r="J257" s="13">
        <v>0.0</v>
      </c>
      <c r="K257" s="14">
        <f t="shared" si="6"/>
        <v>27</v>
      </c>
      <c r="L257" s="13">
        <v>0.0</v>
      </c>
      <c r="M257" s="13">
        <v>6.0</v>
      </c>
      <c r="N257" s="14">
        <f t="shared" si="2"/>
        <v>6</v>
      </c>
      <c r="O257" s="13">
        <v>4.0</v>
      </c>
      <c r="P257" s="13">
        <v>2.0</v>
      </c>
      <c r="Q257" s="13">
        <v>0.0</v>
      </c>
      <c r="R257" s="13">
        <v>43.0</v>
      </c>
      <c r="S257" s="13">
        <v>167.0</v>
      </c>
      <c r="T257" s="13">
        <v>55095.0</v>
      </c>
      <c r="U257" s="13">
        <v>2480.0</v>
      </c>
      <c r="X257" s="19" t="s">
        <v>188</v>
      </c>
    </row>
    <row r="258">
      <c r="A258" s="18">
        <v>44109.0</v>
      </c>
      <c r="B258" s="13">
        <v>7.0</v>
      </c>
      <c r="C258" s="13">
        <v>0.0</v>
      </c>
      <c r="D258" s="13">
        <f t="shared" si="11"/>
        <v>57819</v>
      </c>
      <c r="E258" s="13">
        <v>22.0</v>
      </c>
      <c r="F258" s="13">
        <v>0.0</v>
      </c>
      <c r="G258" s="13">
        <f t="shared" si="4"/>
        <v>57619</v>
      </c>
      <c r="H258" s="13">
        <v>153.0</v>
      </c>
      <c r="I258" s="14">
        <f t="shared" si="10"/>
        <v>12</v>
      </c>
      <c r="J258" s="13">
        <v>0.0</v>
      </c>
      <c r="K258" s="14">
        <f t="shared" si="6"/>
        <v>27</v>
      </c>
      <c r="L258" s="13">
        <v>0.0</v>
      </c>
      <c r="M258" s="13">
        <v>1.0</v>
      </c>
      <c r="N258" s="14">
        <f t="shared" si="2"/>
        <v>6</v>
      </c>
      <c r="O258" s="13">
        <v>5.0</v>
      </c>
      <c r="P258" s="13">
        <v>1.0</v>
      </c>
      <c r="Q258" s="13">
        <v>0.0</v>
      </c>
      <c r="R258" s="13">
        <v>42.0</v>
      </c>
      <c r="S258" s="13">
        <v>153.0</v>
      </c>
      <c r="T258" s="13">
        <v>55112.0</v>
      </c>
      <c r="U258" s="13">
        <v>2485.0</v>
      </c>
      <c r="X258" s="19" t="s">
        <v>188</v>
      </c>
    </row>
    <row r="259">
      <c r="A259" s="18">
        <v>44110.0</v>
      </c>
      <c r="B259" s="13">
        <v>11.0</v>
      </c>
      <c r="C259" s="13">
        <v>0.0</v>
      </c>
      <c r="D259" s="13">
        <f t="shared" si="11"/>
        <v>57830</v>
      </c>
      <c r="E259" s="13">
        <v>15.0</v>
      </c>
      <c r="F259" s="13">
        <v>0.0</v>
      </c>
      <c r="G259" s="13">
        <f t="shared" si="4"/>
        <v>57634</v>
      </c>
      <c r="H259" s="13">
        <v>148.0</v>
      </c>
      <c r="I259" s="14">
        <f t="shared" si="10"/>
        <v>13</v>
      </c>
      <c r="J259" s="13">
        <v>0.0</v>
      </c>
      <c r="K259" s="14">
        <f t="shared" si="6"/>
        <v>27</v>
      </c>
      <c r="L259" s="13">
        <v>0.0</v>
      </c>
      <c r="M259" s="13">
        <v>4.0</v>
      </c>
      <c r="N259" s="14">
        <f t="shared" si="2"/>
        <v>7</v>
      </c>
      <c r="O259" s="13">
        <v>5.0</v>
      </c>
      <c r="P259" s="13">
        <v>2.0</v>
      </c>
      <c r="Q259" s="13">
        <v>1.0</v>
      </c>
      <c r="R259" s="13">
        <v>42.0</v>
      </c>
      <c r="S259" s="13">
        <v>148.0</v>
      </c>
      <c r="T259" s="13">
        <v>55125.0</v>
      </c>
      <c r="U259" s="13">
        <v>2487.0</v>
      </c>
      <c r="X259" s="19" t="s">
        <v>188</v>
      </c>
    </row>
    <row r="260">
      <c r="A260" s="18">
        <v>44111.0</v>
      </c>
      <c r="B260" s="13">
        <v>10.0</v>
      </c>
      <c r="C260" s="13">
        <v>0.0</v>
      </c>
      <c r="D260" s="13">
        <f t="shared" si="11"/>
        <v>57840</v>
      </c>
      <c r="E260" s="13">
        <v>12.0</v>
      </c>
      <c r="F260" s="13">
        <v>0.0</v>
      </c>
      <c r="G260" s="13">
        <f t="shared" si="4"/>
        <v>57646</v>
      </c>
      <c r="H260" s="13">
        <v>150.0</v>
      </c>
      <c r="I260" s="14">
        <f t="shared" si="10"/>
        <v>9</v>
      </c>
      <c r="J260" s="13">
        <v>0.0</v>
      </c>
      <c r="K260" s="14">
        <f t="shared" si="6"/>
        <v>27</v>
      </c>
      <c r="L260" s="13">
        <v>0.0</v>
      </c>
      <c r="M260" s="13">
        <v>6.0</v>
      </c>
      <c r="N260" s="14">
        <f t="shared" si="2"/>
        <v>4</v>
      </c>
      <c r="O260" s="13">
        <v>4.0</v>
      </c>
      <c r="P260" s="13">
        <v>0.0</v>
      </c>
      <c r="Q260" s="13">
        <v>1.0</v>
      </c>
      <c r="R260" s="13">
        <v>38.0</v>
      </c>
      <c r="S260" s="13">
        <v>150.0</v>
      </c>
      <c r="T260" s="13">
        <v>55133.0</v>
      </c>
      <c r="U260" s="13">
        <v>2491.0</v>
      </c>
      <c r="X260" s="19" t="s">
        <v>188</v>
      </c>
    </row>
    <row r="261">
      <c r="A261" s="18">
        <v>44112.0</v>
      </c>
      <c r="B261" s="13">
        <v>9.0</v>
      </c>
      <c r="C261" s="13">
        <v>0.0</v>
      </c>
      <c r="D261" s="13">
        <f t="shared" si="11"/>
        <v>57849</v>
      </c>
      <c r="E261" s="13">
        <v>44.0</v>
      </c>
      <c r="F261" s="13">
        <v>0.0</v>
      </c>
      <c r="G261" s="13">
        <f t="shared" si="4"/>
        <v>57690</v>
      </c>
      <c r="H261" s="13">
        <v>119.0</v>
      </c>
      <c r="I261" s="14">
        <f t="shared" si="10"/>
        <v>5</v>
      </c>
      <c r="J261" s="13">
        <v>0.0</v>
      </c>
      <c r="K261" s="14">
        <f t="shared" si="6"/>
        <v>27</v>
      </c>
      <c r="L261" s="13">
        <v>0.0</v>
      </c>
      <c r="M261" s="13">
        <v>5.0</v>
      </c>
      <c r="N261" s="14">
        <f t="shared" si="2"/>
        <v>4</v>
      </c>
      <c r="O261" s="13">
        <v>4.0</v>
      </c>
      <c r="P261" s="13">
        <v>0.0</v>
      </c>
      <c r="Q261" s="13">
        <v>1.0</v>
      </c>
      <c r="R261" s="13">
        <v>34.0</v>
      </c>
      <c r="S261" s="13">
        <v>119.0</v>
      </c>
      <c r="T261" s="13">
        <v>55171.0</v>
      </c>
      <c r="U261" s="13">
        <v>2497.0</v>
      </c>
      <c r="X261" s="19" t="s">
        <v>188</v>
      </c>
    </row>
    <row r="262">
      <c r="A262" s="18">
        <v>44113.0</v>
      </c>
      <c r="B262" s="13">
        <v>10.0</v>
      </c>
      <c r="C262" s="13">
        <v>0.0</v>
      </c>
      <c r="D262" s="13">
        <f t="shared" si="11"/>
        <v>57859</v>
      </c>
      <c r="E262" s="13">
        <v>7.0</v>
      </c>
      <c r="F262" s="13">
        <v>0.0</v>
      </c>
      <c r="G262" s="13">
        <f t="shared" si="4"/>
        <v>57697</v>
      </c>
      <c r="H262" s="13">
        <v>120.0</v>
      </c>
      <c r="I262" s="14">
        <f t="shared" si="10"/>
        <v>7</v>
      </c>
      <c r="J262" s="13">
        <v>0.0</v>
      </c>
      <c r="K262" s="14">
        <f t="shared" si="6"/>
        <v>27</v>
      </c>
      <c r="L262" s="13">
        <v>0.0</v>
      </c>
      <c r="M262" s="13">
        <v>9.0</v>
      </c>
      <c r="N262" s="14">
        <f t="shared" si="2"/>
        <v>1</v>
      </c>
      <c r="O262" s="13">
        <v>1.0</v>
      </c>
      <c r="P262" s="13">
        <v>0.0</v>
      </c>
      <c r="Q262" s="13">
        <v>1.0</v>
      </c>
      <c r="R262" s="13">
        <v>36.0</v>
      </c>
      <c r="S262" s="13">
        <v>120.0</v>
      </c>
      <c r="T262" s="13">
        <v>55173.0</v>
      </c>
      <c r="U262" s="13">
        <v>2502.0</v>
      </c>
      <c r="X262" s="19" t="s">
        <v>188</v>
      </c>
    </row>
    <row r="263">
      <c r="A263" s="18">
        <v>44114.0</v>
      </c>
      <c r="B263" s="13">
        <v>7.0</v>
      </c>
      <c r="C263" s="13">
        <v>0.0</v>
      </c>
      <c r="D263" s="13">
        <f t="shared" si="11"/>
        <v>57866</v>
      </c>
      <c r="E263" s="13">
        <v>23.0</v>
      </c>
      <c r="F263" s="13">
        <v>0.0</v>
      </c>
      <c r="G263" s="13">
        <f t="shared" si="4"/>
        <v>57720</v>
      </c>
      <c r="H263" s="13">
        <v>101.0</v>
      </c>
      <c r="I263" s="14">
        <f t="shared" si="10"/>
        <v>10</v>
      </c>
      <c r="J263" s="13">
        <v>0.0</v>
      </c>
      <c r="K263" s="14">
        <f t="shared" si="6"/>
        <v>27</v>
      </c>
      <c r="L263" s="13">
        <v>0.0</v>
      </c>
      <c r="M263" s="13">
        <v>5.0</v>
      </c>
      <c r="N263" s="14">
        <f t="shared" si="2"/>
        <v>2</v>
      </c>
      <c r="O263" s="13">
        <v>1.0</v>
      </c>
      <c r="P263" s="13">
        <v>1.0</v>
      </c>
      <c r="Q263" s="13">
        <v>1.0</v>
      </c>
      <c r="R263" s="13">
        <v>39.0</v>
      </c>
      <c r="S263" s="13">
        <v>101.0</v>
      </c>
      <c r="T263" s="13">
        <v>55192.0</v>
      </c>
      <c r="U263" s="13">
        <v>2506.0</v>
      </c>
      <c r="X263" s="19" t="s">
        <v>188</v>
      </c>
    </row>
    <row r="264">
      <c r="A264" s="18">
        <v>44115.0</v>
      </c>
      <c r="B264" s="13">
        <v>10.0</v>
      </c>
      <c r="C264" s="13">
        <v>0.0</v>
      </c>
      <c r="D264" s="13">
        <f t="shared" si="11"/>
        <v>57876</v>
      </c>
      <c r="E264" s="13">
        <v>7.0</v>
      </c>
      <c r="F264" s="13">
        <v>0.0</v>
      </c>
      <c r="G264" s="13">
        <f t="shared" si="4"/>
        <v>57727</v>
      </c>
      <c r="H264" s="13">
        <v>100.0</v>
      </c>
      <c r="I264" s="14">
        <f t="shared" si="10"/>
        <v>14</v>
      </c>
      <c r="J264" s="13">
        <v>0.0</v>
      </c>
      <c r="K264" s="14">
        <f t="shared" si="6"/>
        <v>27</v>
      </c>
      <c r="L264" s="13">
        <v>0.0</v>
      </c>
      <c r="M264" s="13">
        <v>7.0</v>
      </c>
      <c r="N264" s="14">
        <f t="shared" si="2"/>
        <v>3</v>
      </c>
      <c r="O264" s="13">
        <v>3.0</v>
      </c>
      <c r="P264" s="13">
        <v>0.0</v>
      </c>
      <c r="Q264" s="13">
        <v>1.0</v>
      </c>
      <c r="R264" s="13">
        <v>43.0</v>
      </c>
      <c r="S264" s="13">
        <v>100.0</v>
      </c>
      <c r="T264" s="13">
        <v>55196.0</v>
      </c>
      <c r="U264" s="13">
        <v>2509.0</v>
      </c>
      <c r="X264" s="19" t="s">
        <v>188</v>
      </c>
    </row>
    <row r="265">
      <c r="A265" s="18">
        <v>44116.0</v>
      </c>
      <c r="B265" s="13">
        <v>4.0</v>
      </c>
      <c r="C265" s="13">
        <v>0.0</v>
      </c>
      <c r="D265" s="13">
        <f t="shared" si="11"/>
        <v>57880</v>
      </c>
      <c r="E265" s="13">
        <v>23.0</v>
      </c>
      <c r="F265" s="13">
        <v>0.0</v>
      </c>
      <c r="G265" s="13">
        <f t="shared" si="4"/>
        <v>57750</v>
      </c>
      <c r="H265" s="13">
        <v>76.0</v>
      </c>
      <c r="I265" s="14">
        <f t="shared" si="10"/>
        <v>18</v>
      </c>
      <c r="J265" s="13">
        <v>1.0</v>
      </c>
      <c r="K265" s="14">
        <f t="shared" si="6"/>
        <v>28</v>
      </c>
      <c r="L265" s="13">
        <v>0.0</v>
      </c>
      <c r="M265" s="13">
        <v>2.0</v>
      </c>
      <c r="N265" s="14">
        <f t="shared" si="2"/>
        <v>2</v>
      </c>
      <c r="O265" s="13">
        <v>1.0</v>
      </c>
      <c r="P265" s="13">
        <v>1.0</v>
      </c>
      <c r="Q265" s="13">
        <v>0.0</v>
      </c>
      <c r="R265" s="13">
        <v>48.0</v>
      </c>
      <c r="S265" s="13">
        <v>76.0</v>
      </c>
      <c r="T265" s="13">
        <v>55215.0</v>
      </c>
      <c r="U265" s="13">
        <v>2513.0</v>
      </c>
      <c r="X265" s="19" t="s">
        <v>188</v>
      </c>
    </row>
    <row r="266">
      <c r="A266" s="18">
        <v>44117.0</v>
      </c>
      <c r="B266" s="13">
        <v>4.0</v>
      </c>
      <c r="C266" s="13">
        <v>0.0</v>
      </c>
      <c r="D266" s="13">
        <f t="shared" si="11"/>
        <v>57884</v>
      </c>
      <c r="E266" s="13">
        <v>12.0</v>
      </c>
      <c r="F266" s="13">
        <v>0.0</v>
      </c>
      <c r="G266" s="13">
        <f t="shared" si="4"/>
        <v>57762</v>
      </c>
      <c r="H266" s="13">
        <v>81.0</v>
      </c>
      <c r="I266" s="14">
        <f t="shared" si="10"/>
        <v>5</v>
      </c>
      <c r="J266" s="13">
        <v>0.0</v>
      </c>
      <c r="K266" s="14">
        <f t="shared" si="6"/>
        <v>28</v>
      </c>
      <c r="L266" s="13">
        <v>0.0</v>
      </c>
      <c r="M266" s="13">
        <v>4.0</v>
      </c>
      <c r="N266" s="14">
        <f t="shared" si="2"/>
        <v>0</v>
      </c>
      <c r="O266" s="13">
        <v>0.0</v>
      </c>
      <c r="P266" s="13">
        <v>0.0</v>
      </c>
      <c r="Q266" s="13">
        <v>0.0</v>
      </c>
      <c r="R266" s="13">
        <v>35.0</v>
      </c>
      <c r="S266" s="13">
        <v>81.0</v>
      </c>
      <c r="T266" s="13">
        <v>55223.0</v>
      </c>
      <c r="U266" s="13">
        <v>2517.0</v>
      </c>
      <c r="X266" s="19" t="s">
        <v>188</v>
      </c>
    </row>
    <row r="267">
      <c r="A267" s="18">
        <v>44118.0</v>
      </c>
      <c r="B267" s="13">
        <v>5.0</v>
      </c>
      <c r="C267" s="13">
        <v>0.0</v>
      </c>
      <c r="D267" s="13">
        <f t="shared" si="11"/>
        <v>57889</v>
      </c>
      <c r="E267" s="13">
        <v>12.0</v>
      </c>
      <c r="F267" s="13">
        <v>0.0</v>
      </c>
      <c r="G267" s="13">
        <f t="shared" si="4"/>
        <v>57774</v>
      </c>
      <c r="H267" s="13">
        <v>70.0</v>
      </c>
      <c r="I267" s="14">
        <f t="shared" si="10"/>
        <v>9</v>
      </c>
      <c r="J267" s="13">
        <v>0.0</v>
      </c>
      <c r="K267" s="14">
        <f t="shared" si="6"/>
        <v>28</v>
      </c>
      <c r="L267" s="13">
        <v>0.0</v>
      </c>
      <c r="M267" s="13">
        <v>3.0</v>
      </c>
      <c r="N267" s="14">
        <f t="shared" si="2"/>
        <v>2</v>
      </c>
      <c r="O267" s="13">
        <v>0.0</v>
      </c>
      <c r="P267" s="13">
        <v>2.0</v>
      </c>
      <c r="Q267" s="13">
        <v>0.0</v>
      </c>
      <c r="R267" s="13">
        <v>39.0</v>
      </c>
      <c r="S267" s="13">
        <v>70.0</v>
      </c>
      <c r="T267" s="13">
        <v>55231.0</v>
      </c>
      <c r="U267" s="13">
        <v>2521.0</v>
      </c>
      <c r="X267" s="19" t="s">
        <v>188</v>
      </c>
    </row>
    <row r="268">
      <c r="A268" s="18">
        <v>44119.0</v>
      </c>
      <c r="B268" s="13">
        <v>3.0</v>
      </c>
      <c r="C268" s="13">
        <v>0.0</v>
      </c>
      <c r="D268" s="13">
        <f t="shared" si="11"/>
        <v>57892</v>
      </c>
      <c r="E268" s="13">
        <v>12.0</v>
      </c>
      <c r="F268" s="13">
        <v>0.0</v>
      </c>
      <c r="G268" s="13">
        <f t="shared" si="4"/>
        <v>57786</v>
      </c>
      <c r="H268" s="13">
        <v>64.0</v>
      </c>
      <c r="I268" s="14">
        <f t="shared" si="10"/>
        <v>6</v>
      </c>
      <c r="J268" s="13">
        <v>0.0</v>
      </c>
      <c r="K268" s="14">
        <f t="shared" si="6"/>
        <v>28</v>
      </c>
      <c r="L268" s="13">
        <v>0.0</v>
      </c>
      <c r="M268" s="13">
        <v>2.0</v>
      </c>
      <c r="N268" s="14">
        <f t="shared" si="2"/>
        <v>1</v>
      </c>
      <c r="O268" s="13">
        <v>1.0</v>
      </c>
      <c r="P268" s="13">
        <v>0.0</v>
      </c>
      <c r="Q268" s="13">
        <v>0.0</v>
      </c>
      <c r="R268" s="13">
        <v>36.0</v>
      </c>
      <c r="S268" s="13">
        <v>64.0</v>
      </c>
      <c r="T268" s="13">
        <v>55239.0</v>
      </c>
      <c r="U268" s="13">
        <v>2525.0</v>
      </c>
      <c r="X268" s="19" t="s">
        <v>188</v>
      </c>
    </row>
    <row r="269">
      <c r="A269" s="18">
        <v>44120.0</v>
      </c>
      <c r="B269" s="13">
        <v>9.0</v>
      </c>
      <c r="C269" s="13">
        <v>0.0</v>
      </c>
      <c r="D269" s="13">
        <f t="shared" si="11"/>
        <v>57901</v>
      </c>
      <c r="E269" s="13">
        <v>20.0</v>
      </c>
      <c r="F269" s="13">
        <v>0.0</v>
      </c>
      <c r="G269" s="13">
        <f t="shared" si="4"/>
        <v>57806</v>
      </c>
      <c r="H269" s="13">
        <v>59.0</v>
      </c>
      <c r="I269" s="14">
        <f t="shared" si="10"/>
        <v>0</v>
      </c>
      <c r="J269" s="13">
        <v>0.0</v>
      </c>
      <c r="K269" s="14">
        <f t="shared" si="6"/>
        <v>28</v>
      </c>
      <c r="L269" s="13">
        <v>0.0</v>
      </c>
      <c r="M269" s="13">
        <v>8.0</v>
      </c>
      <c r="N269" s="14">
        <f t="shared" si="2"/>
        <v>1</v>
      </c>
      <c r="O269" s="13">
        <v>1.0</v>
      </c>
      <c r="P269" s="13">
        <v>0.0</v>
      </c>
      <c r="Q269" s="13">
        <v>0.0</v>
      </c>
      <c r="R269" s="13">
        <v>30.0</v>
      </c>
      <c r="S269" s="13">
        <v>59.0</v>
      </c>
      <c r="T269" s="13">
        <v>55257.0</v>
      </c>
      <c r="U269" s="13">
        <v>2527.0</v>
      </c>
      <c r="X269" s="19" t="s">
        <v>188</v>
      </c>
    </row>
    <row r="270">
      <c r="A270" s="18">
        <v>44121.0</v>
      </c>
      <c r="B270" s="13">
        <v>3.0</v>
      </c>
      <c r="C270" s="13">
        <v>0.0</v>
      </c>
      <c r="D270" s="13">
        <f t="shared" si="11"/>
        <v>57904</v>
      </c>
      <c r="E270" s="13">
        <v>14.0</v>
      </c>
      <c r="F270" s="13">
        <v>0.0</v>
      </c>
      <c r="G270" s="13">
        <f t="shared" si="4"/>
        <v>57820</v>
      </c>
      <c r="H270" s="13">
        <v>41.0</v>
      </c>
      <c r="I270" s="14">
        <f t="shared" si="10"/>
        <v>7</v>
      </c>
      <c r="J270" s="13">
        <v>0.0</v>
      </c>
      <c r="K270" s="14">
        <f t="shared" si="6"/>
        <v>28</v>
      </c>
      <c r="L270" s="13">
        <v>0.0</v>
      </c>
      <c r="M270" s="13">
        <v>1.0</v>
      </c>
      <c r="N270" s="14">
        <f t="shared" si="2"/>
        <v>2</v>
      </c>
      <c r="O270" s="13">
        <v>1.0</v>
      </c>
      <c r="P270" s="13">
        <v>1.0</v>
      </c>
      <c r="Q270" s="13">
        <v>0.0</v>
      </c>
      <c r="R270" s="13">
        <v>37.0</v>
      </c>
      <c r="S270" s="13">
        <v>41.0</v>
      </c>
      <c r="T270" s="13">
        <v>55270.0</v>
      </c>
      <c r="U270" s="13">
        <v>2528.0</v>
      </c>
      <c r="X270" s="19" t="s">
        <v>188</v>
      </c>
    </row>
    <row r="271">
      <c r="A271" s="18">
        <v>44122.0</v>
      </c>
      <c r="B271" s="13">
        <v>7.0</v>
      </c>
      <c r="C271" s="13">
        <v>0.0</v>
      </c>
      <c r="D271" s="13">
        <f t="shared" si="11"/>
        <v>57911</v>
      </c>
      <c r="E271" s="13">
        <v>9.0</v>
      </c>
      <c r="F271" s="13">
        <v>0.0</v>
      </c>
      <c r="G271" s="13">
        <f t="shared" si="4"/>
        <v>57829</v>
      </c>
      <c r="H271" s="13">
        <v>36.0</v>
      </c>
      <c r="I271" s="14">
        <f t="shared" si="10"/>
        <v>10</v>
      </c>
      <c r="J271" s="13">
        <v>0.0</v>
      </c>
      <c r="K271" s="14">
        <f t="shared" si="6"/>
        <v>28</v>
      </c>
      <c r="L271" s="13">
        <v>0.0</v>
      </c>
      <c r="M271" s="13">
        <v>5.0</v>
      </c>
      <c r="N271" s="14">
        <f t="shared" si="2"/>
        <v>2</v>
      </c>
      <c r="O271" s="13">
        <v>1.0</v>
      </c>
      <c r="P271" s="13">
        <v>1.0</v>
      </c>
      <c r="Q271" s="13">
        <v>0.0</v>
      </c>
      <c r="R271" s="13">
        <v>40.0</v>
      </c>
      <c r="S271" s="13">
        <v>36.0</v>
      </c>
      <c r="T271" s="13">
        <v>55278.0</v>
      </c>
      <c r="U271" s="13">
        <v>2529.0</v>
      </c>
      <c r="X271" s="19" t="s">
        <v>188</v>
      </c>
    </row>
    <row r="272">
      <c r="A272" s="18">
        <v>44123.0</v>
      </c>
      <c r="B272" s="13">
        <v>4.0</v>
      </c>
      <c r="C272" s="13">
        <v>0.0</v>
      </c>
      <c r="D272" s="13">
        <f t="shared" si="11"/>
        <v>57915</v>
      </c>
      <c r="E272" s="13">
        <v>12.0</v>
      </c>
      <c r="F272" s="13">
        <v>0.0</v>
      </c>
      <c r="G272" s="13">
        <f t="shared" si="4"/>
        <v>57841</v>
      </c>
      <c r="H272" s="13">
        <v>34.0</v>
      </c>
      <c r="I272" s="14">
        <f t="shared" si="10"/>
        <v>4</v>
      </c>
      <c r="J272" s="13">
        <v>0.0</v>
      </c>
      <c r="K272" s="14">
        <f t="shared" si="6"/>
        <v>28</v>
      </c>
      <c r="L272" s="13">
        <v>0.0</v>
      </c>
      <c r="M272" s="13">
        <v>4.0</v>
      </c>
      <c r="N272" s="14">
        <f t="shared" si="2"/>
        <v>0</v>
      </c>
      <c r="O272" s="13">
        <v>0.0</v>
      </c>
      <c r="P272" s="13">
        <v>0.0</v>
      </c>
      <c r="Q272" s="13">
        <v>0.0</v>
      </c>
      <c r="R272" s="13">
        <v>34.0</v>
      </c>
      <c r="S272" s="13">
        <v>34.0</v>
      </c>
      <c r="T272" s="13">
        <v>55281.0</v>
      </c>
      <c r="U272" s="13">
        <v>2538.0</v>
      </c>
      <c r="X272" s="19" t="s">
        <v>188</v>
      </c>
    </row>
    <row r="273">
      <c r="A273" s="18">
        <v>44124.0</v>
      </c>
      <c r="B273" s="13">
        <v>6.0</v>
      </c>
      <c r="C273" s="13">
        <v>0.0</v>
      </c>
      <c r="D273" s="13">
        <f t="shared" si="11"/>
        <v>57921</v>
      </c>
      <c r="E273" s="13">
        <v>0.0</v>
      </c>
      <c r="F273" s="13">
        <v>0.0</v>
      </c>
      <c r="G273" s="13">
        <f t="shared" si="4"/>
        <v>57841</v>
      </c>
      <c r="H273" s="13">
        <v>36.0</v>
      </c>
      <c r="I273" s="14">
        <f t="shared" si="10"/>
        <v>8</v>
      </c>
      <c r="J273" s="13">
        <v>0.0</v>
      </c>
      <c r="K273" s="14">
        <f t="shared" si="6"/>
        <v>28</v>
      </c>
      <c r="L273" s="13">
        <v>0.0</v>
      </c>
      <c r="M273" s="13">
        <v>4.0</v>
      </c>
      <c r="N273" s="14">
        <f t="shared" si="2"/>
        <v>2</v>
      </c>
      <c r="O273" s="13">
        <v>2.0</v>
      </c>
      <c r="P273" s="13">
        <v>0.0</v>
      </c>
      <c r="Q273" s="13">
        <v>0.0</v>
      </c>
      <c r="R273" s="13">
        <v>38.0</v>
      </c>
      <c r="S273" s="13">
        <v>36.0</v>
      </c>
      <c r="T273" s="13">
        <v>55281.0</v>
      </c>
      <c r="U273" s="13">
        <v>2538.0</v>
      </c>
      <c r="X273" s="19" t="s">
        <v>188</v>
      </c>
    </row>
    <row r="274">
      <c r="A274" s="18">
        <v>44125.0</v>
      </c>
      <c r="B274" s="13">
        <v>12.0</v>
      </c>
      <c r="C274" s="13">
        <v>0.0</v>
      </c>
      <c r="D274" s="13">
        <f t="shared" si="11"/>
        <v>57933</v>
      </c>
      <c r="E274" s="13">
        <v>2.0</v>
      </c>
      <c r="F274" s="13">
        <v>0.0</v>
      </c>
      <c r="G274" s="13">
        <f t="shared" si="4"/>
        <v>57843</v>
      </c>
      <c r="H274" s="13">
        <v>41.0</v>
      </c>
      <c r="I274" s="14">
        <f t="shared" si="10"/>
        <v>13</v>
      </c>
      <c r="J274" s="13">
        <v>0.0</v>
      </c>
      <c r="K274" s="14">
        <f t="shared" si="6"/>
        <v>28</v>
      </c>
      <c r="L274" s="13">
        <v>0.0</v>
      </c>
      <c r="M274" s="13">
        <v>12.0</v>
      </c>
      <c r="N274" s="14">
        <f t="shared" si="2"/>
        <v>0</v>
      </c>
      <c r="O274" s="13">
        <v>0.0</v>
      </c>
      <c r="P274" s="13">
        <v>0.0</v>
      </c>
      <c r="Q274" s="13">
        <v>0.0</v>
      </c>
      <c r="R274" s="13">
        <v>34.0</v>
      </c>
      <c r="S274" s="13">
        <v>41.0</v>
      </c>
      <c r="T274" s="13">
        <v>55283.0</v>
      </c>
      <c r="U274" s="13">
        <v>2538.0</v>
      </c>
      <c r="X274" s="19" t="s">
        <v>188</v>
      </c>
    </row>
    <row r="275">
      <c r="A275" s="18">
        <v>44126.0</v>
      </c>
      <c r="B275" s="13">
        <v>8.0</v>
      </c>
      <c r="C275" s="13">
        <v>0.0</v>
      </c>
      <c r="D275" s="13">
        <f t="shared" si="11"/>
        <v>57941</v>
      </c>
      <c r="E275" s="13">
        <v>8.0</v>
      </c>
      <c r="F275" s="13">
        <v>0.0</v>
      </c>
      <c r="G275" s="13">
        <f t="shared" si="4"/>
        <v>57851</v>
      </c>
      <c r="H275" s="13">
        <v>45.0</v>
      </c>
      <c r="I275" s="14">
        <f t="shared" si="10"/>
        <v>9</v>
      </c>
      <c r="J275" s="13">
        <v>0.0</v>
      </c>
      <c r="K275" s="14">
        <f t="shared" si="6"/>
        <v>28</v>
      </c>
      <c r="L275" s="13">
        <v>0.0</v>
      </c>
      <c r="M275" s="13">
        <v>7.0</v>
      </c>
      <c r="N275" s="14">
        <f t="shared" si="2"/>
        <v>1</v>
      </c>
      <c r="O275" s="13">
        <v>1.0</v>
      </c>
      <c r="P275" s="13">
        <v>0.0</v>
      </c>
      <c r="Q275" s="13">
        <v>0.0</v>
      </c>
      <c r="R275" s="13">
        <v>45.0</v>
      </c>
      <c r="S275" s="13">
        <v>39.0</v>
      </c>
      <c r="T275" s="13">
        <v>55286.0</v>
      </c>
      <c r="U275" s="13">
        <v>2543.0</v>
      </c>
      <c r="X275" s="19" t="s">
        <v>188</v>
      </c>
    </row>
    <row r="276">
      <c r="A276" s="18">
        <v>44127.0</v>
      </c>
      <c r="B276" s="13">
        <v>10.0</v>
      </c>
      <c r="C276" s="13">
        <v>0.0</v>
      </c>
      <c r="D276" s="13">
        <f t="shared" si="11"/>
        <v>57951</v>
      </c>
      <c r="E276" s="13">
        <v>3.0</v>
      </c>
      <c r="F276" s="13">
        <v>0.0</v>
      </c>
      <c r="G276" s="13">
        <f t="shared" si="4"/>
        <v>57854</v>
      </c>
      <c r="H276" s="13">
        <v>39.0</v>
      </c>
      <c r="I276" s="14">
        <f t="shared" si="10"/>
        <v>22</v>
      </c>
      <c r="J276" s="13">
        <v>0.0</v>
      </c>
      <c r="K276" s="14">
        <f t="shared" si="6"/>
        <v>28</v>
      </c>
      <c r="L276" s="13">
        <v>0.0</v>
      </c>
      <c r="M276" s="13">
        <v>10.0</v>
      </c>
      <c r="N276" s="14">
        <f t="shared" si="2"/>
        <v>0</v>
      </c>
      <c r="O276" s="13">
        <v>0.0</v>
      </c>
      <c r="P276" s="13">
        <v>0.0</v>
      </c>
      <c r="Q276" s="13">
        <v>0.0</v>
      </c>
      <c r="R276" s="13">
        <v>52.0</v>
      </c>
      <c r="S276" s="13">
        <v>39.0</v>
      </c>
      <c r="T276" s="13">
        <v>55289.0</v>
      </c>
      <c r="U276" s="13">
        <v>2543.0</v>
      </c>
      <c r="X276" s="19" t="s">
        <v>188</v>
      </c>
    </row>
    <row r="277">
      <c r="A277" s="18">
        <v>44128.0</v>
      </c>
      <c r="B277" s="13">
        <v>14.0</v>
      </c>
      <c r="C277" s="13">
        <v>0.0</v>
      </c>
      <c r="D277" s="13">
        <f t="shared" si="11"/>
        <v>57965</v>
      </c>
      <c r="E277" s="13">
        <v>12.0</v>
      </c>
      <c r="F277" s="13">
        <v>0.0</v>
      </c>
      <c r="G277" s="13">
        <f t="shared" si="4"/>
        <v>57866</v>
      </c>
      <c r="H277" s="13">
        <v>40.0</v>
      </c>
      <c r="I277" s="14">
        <f t="shared" si="10"/>
        <v>23</v>
      </c>
      <c r="J277" s="13">
        <v>0.0</v>
      </c>
      <c r="K277" s="14">
        <f t="shared" si="6"/>
        <v>28</v>
      </c>
      <c r="L277" s="13">
        <v>0.0</v>
      </c>
      <c r="M277" s="13">
        <v>11.0</v>
      </c>
      <c r="N277" s="14">
        <f t="shared" si="2"/>
        <v>3</v>
      </c>
      <c r="O277" s="13">
        <v>1.0</v>
      </c>
      <c r="P277" s="13">
        <v>2.0</v>
      </c>
      <c r="Q277" s="13">
        <v>0.0</v>
      </c>
      <c r="R277" s="13">
        <v>53.0</v>
      </c>
      <c r="S277" s="13">
        <v>40.0</v>
      </c>
      <c r="T277" s="13">
        <v>55293.0</v>
      </c>
      <c r="U277" s="13">
        <v>2551.0</v>
      </c>
      <c r="X277" s="19" t="s">
        <v>188</v>
      </c>
    </row>
    <row r="278">
      <c r="A278" s="18">
        <v>44129.0</v>
      </c>
      <c r="B278" s="13">
        <v>5.0</v>
      </c>
      <c r="C278" s="13">
        <v>0.0</v>
      </c>
      <c r="D278" s="13">
        <f t="shared" si="11"/>
        <v>57970</v>
      </c>
      <c r="E278" s="13">
        <v>14.0</v>
      </c>
      <c r="F278" s="13">
        <v>0.0</v>
      </c>
      <c r="G278" s="13">
        <f t="shared" si="4"/>
        <v>57880</v>
      </c>
      <c r="H278" s="13">
        <v>33.0</v>
      </c>
      <c r="I278" s="14">
        <f t="shared" si="10"/>
        <v>21</v>
      </c>
      <c r="J278" s="13">
        <v>0.0</v>
      </c>
      <c r="K278" s="14">
        <f t="shared" si="6"/>
        <v>28</v>
      </c>
      <c r="L278" s="13">
        <v>0.0</v>
      </c>
      <c r="M278" s="13">
        <v>3.0</v>
      </c>
      <c r="N278" s="14">
        <f t="shared" si="2"/>
        <v>2</v>
      </c>
      <c r="O278" s="13">
        <v>2.0</v>
      </c>
      <c r="P278" s="13">
        <v>0.0</v>
      </c>
      <c r="Q278" s="13">
        <v>0.0</v>
      </c>
      <c r="R278" s="13">
        <v>51.0</v>
      </c>
      <c r="S278" s="13">
        <v>33.0</v>
      </c>
      <c r="T278" s="13">
        <v>55301.0</v>
      </c>
      <c r="U278" s="13">
        <v>2557.0</v>
      </c>
      <c r="X278" s="19" t="s">
        <v>188</v>
      </c>
    </row>
    <row r="279">
      <c r="A279" s="18">
        <v>44130.0</v>
      </c>
      <c r="B279" s="13">
        <v>3.0</v>
      </c>
      <c r="C279" s="13">
        <v>0.0</v>
      </c>
      <c r="D279" s="13">
        <f t="shared" si="11"/>
        <v>57973</v>
      </c>
      <c r="E279" s="13">
        <v>21.0</v>
      </c>
      <c r="F279" s="13">
        <v>0.0</v>
      </c>
      <c r="G279" s="13">
        <f t="shared" si="4"/>
        <v>57901</v>
      </c>
      <c r="H279" s="13">
        <v>23.0</v>
      </c>
      <c r="I279" s="14">
        <f t="shared" si="10"/>
        <v>13</v>
      </c>
      <c r="J279" s="13">
        <v>0.0</v>
      </c>
      <c r="K279" s="14">
        <f t="shared" si="6"/>
        <v>28</v>
      </c>
      <c r="L279" s="13">
        <v>0.0</v>
      </c>
      <c r="M279" s="13">
        <v>2.0</v>
      </c>
      <c r="N279" s="14">
        <f t="shared" si="2"/>
        <v>1</v>
      </c>
      <c r="O279" s="13">
        <v>1.0</v>
      </c>
      <c r="P279" s="13">
        <v>0.0</v>
      </c>
      <c r="Q279" s="13">
        <v>0.0</v>
      </c>
      <c r="R279" s="13">
        <v>43.0</v>
      </c>
      <c r="S279" s="13">
        <v>23.0</v>
      </c>
      <c r="T279" s="13">
        <v>55311.0</v>
      </c>
      <c r="U279" s="13">
        <v>2568.0</v>
      </c>
      <c r="X279" s="19" t="s">
        <v>188</v>
      </c>
    </row>
    <row r="280">
      <c r="A280" s="18">
        <v>44131.0</v>
      </c>
      <c r="B280" s="13">
        <v>7.0</v>
      </c>
      <c r="C280" s="13">
        <v>0.0</v>
      </c>
      <c r="D280" s="13">
        <f t="shared" si="11"/>
        <v>57980</v>
      </c>
      <c r="E280" s="13">
        <v>4.0</v>
      </c>
      <c r="F280" s="13">
        <v>0.0</v>
      </c>
      <c r="G280" s="13">
        <f t="shared" si="4"/>
        <v>57905</v>
      </c>
      <c r="H280" s="13">
        <v>26.0</v>
      </c>
      <c r="I280" s="14">
        <f t="shared" si="10"/>
        <v>13</v>
      </c>
      <c r="J280" s="13">
        <v>0.0</v>
      </c>
      <c r="K280" s="14">
        <f t="shared" si="6"/>
        <v>28</v>
      </c>
      <c r="L280" s="13">
        <v>0.0</v>
      </c>
      <c r="M280" s="13">
        <v>6.0</v>
      </c>
      <c r="N280" s="14">
        <f t="shared" si="2"/>
        <v>1</v>
      </c>
      <c r="O280" s="13">
        <v>0.0</v>
      </c>
      <c r="P280" s="13">
        <v>1.0</v>
      </c>
      <c r="Q280" s="13">
        <v>0.0</v>
      </c>
      <c r="R280" s="13">
        <v>43.0</v>
      </c>
      <c r="S280" s="13">
        <v>26.0</v>
      </c>
      <c r="T280" s="13">
        <v>55312.0</v>
      </c>
      <c r="U280" s="13">
        <v>2571.0</v>
      </c>
      <c r="X280" s="19" t="s">
        <v>188</v>
      </c>
    </row>
    <row r="281">
      <c r="A281" s="18">
        <v>44132.0</v>
      </c>
      <c r="B281" s="13">
        <v>7.0</v>
      </c>
      <c r="C281" s="13">
        <v>0.0</v>
      </c>
      <c r="D281" s="13">
        <f t="shared" si="11"/>
        <v>57987</v>
      </c>
      <c r="E281" s="13">
        <v>7.0</v>
      </c>
      <c r="F281" s="13">
        <v>0.0</v>
      </c>
      <c r="G281" s="13">
        <f t="shared" si="4"/>
        <v>57912</v>
      </c>
      <c r="H281" s="13">
        <v>29.0</v>
      </c>
      <c r="I281" s="14">
        <f t="shared" si="10"/>
        <v>10</v>
      </c>
      <c r="J281" s="13">
        <v>0.0</v>
      </c>
      <c r="K281" s="14">
        <f t="shared" si="6"/>
        <v>28</v>
      </c>
      <c r="L281" s="13">
        <v>0.0</v>
      </c>
      <c r="M281" s="13">
        <v>7.0</v>
      </c>
      <c r="N281" s="14">
        <f t="shared" si="2"/>
        <v>0</v>
      </c>
      <c r="O281" s="13">
        <v>0.0</v>
      </c>
      <c r="P281" s="13">
        <v>0.0</v>
      </c>
      <c r="Q281" s="13">
        <v>0.0</v>
      </c>
      <c r="R281" s="13">
        <v>40.0</v>
      </c>
      <c r="S281" s="13">
        <v>29.0</v>
      </c>
      <c r="T281" s="13">
        <v>55316.0</v>
      </c>
      <c r="U281" s="13">
        <v>2574.0</v>
      </c>
      <c r="X281" s="19" t="s">
        <v>188</v>
      </c>
    </row>
    <row r="282">
      <c r="A282" s="18">
        <v>44133.0</v>
      </c>
      <c r="B282" s="13">
        <v>7.0</v>
      </c>
      <c r="C282" s="13">
        <v>0.0</v>
      </c>
      <c r="D282" s="13">
        <f t="shared" si="11"/>
        <v>57994</v>
      </c>
      <c r="E282" s="13">
        <v>9.0</v>
      </c>
      <c r="F282" s="13">
        <v>0.0</v>
      </c>
      <c r="G282" s="13">
        <f t="shared" si="4"/>
        <v>57921</v>
      </c>
      <c r="H282" s="13">
        <v>30.0</v>
      </c>
      <c r="I282" s="14">
        <f t="shared" si="10"/>
        <v>7</v>
      </c>
      <c r="J282" s="13">
        <v>0.0</v>
      </c>
      <c r="K282" s="14">
        <f t="shared" si="6"/>
        <v>28</v>
      </c>
      <c r="L282" s="13">
        <v>0.0</v>
      </c>
      <c r="M282" s="13">
        <v>7.0</v>
      </c>
      <c r="N282" s="14">
        <f t="shared" si="2"/>
        <v>0</v>
      </c>
      <c r="O282" s="13">
        <v>0.0</v>
      </c>
      <c r="P282" s="13">
        <v>0.0</v>
      </c>
      <c r="Q282" s="13">
        <v>0.0</v>
      </c>
      <c r="R282" s="13">
        <v>37.0</v>
      </c>
      <c r="S282" s="13">
        <v>30.0</v>
      </c>
      <c r="T282" s="13">
        <v>55317.0</v>
      </c>
      <c r="U282" s="13">
        <v>2582.0</v>
      </c>
      <c r="X282" s="19" t="s">
        <v>188</v>
      </c>
    </row>
    <row r="283">
      <c r="A283" s="18">
        <v>44134.0</v>
      </c>
      <c r="B283" s="13">
        <v>9.0</v>
      </c>
      <c r="C283" s="13">
        <v>0.0</v>
      </c>
      <c r="D283" s="13">
        <f t="shared" si="11"/>
        <v>58003</v>
      </c>
      <c r="E283" s="13">
        <v>10.0</v>
      </c>
      <c r="F283" s="13">
        <v>0.0</v>
      </c>
      <c r="G283" s="13">
        <f t="shared" si="4"/>
        <v>57931</v>
      </c>
      <c r="H283" s="13">
        <v>24.0</v>
      </c>
      <c r="I283" s="14">
        <f t="shared" si="10"/>
        <v>12</v>
      </c>
      <c r="J283" s="13">
        <v>0.0</v>
      </c>
      <c r="K283" s="14">
        <f t="shared" si="6"/>
        <v>28</v>
      </c>
      <c r="L283" s="13">
        <v>0.0</v>
      </c>
      <c r="M283" s="13">
        <v>7.0</v>
      </c>
      <c r="N283" s="14">
        <f t="shared" si="2"/>
        <v>2</v>
      </c>
      <c r="O283" s="13">
        <v>1.0</v>
      </c>
      <c r="P283" s="13">
        <v>1.0</v>
      </c>
      <c r="Q283" s="13">
        <v>0.0</v>
      </c>
      <c r="R283" s="13">
        <v>42.0</v>
      </c>
      <c r="S283" s="13">
        <v>24.0</v>
      </c>
      <c r="T283" s="13">
        <v>55326.0</v>
      </c>
      <c r="U283" s="13">
        <v>2583.0</v>
      </c>
      <c r="X283" s="19" t="s">
        <v>188</v>
      </c>
    </row>
    <row r="284">
      <c r="A284" s="18">
        <v>44135.0</v>
      </c>
      <c r="B284" s="13">
        <v>12.0</v>
      </c>
      <c r="C284" s="13">
        <v>0.0</v>
      </c>
      <c r="D284" s="13">
        <f t="shared" si="11"/>
        <v>58015</v>
      </c>
      <c r="E284" s="13">
        <v>4.0</v>
      </c>
      <c r="F284" s="13">
        <v>0.0</v>
      </c>
      <c r="G284" s="13">
        <f t="shared" si="4"/>
        <v>57935</v>
      </c>
      <c r="H284" s="13">
        <v>32.0</v>
      </c>
      <c r="I284" s="14">
        <f t="shared" si="10"/>
        <v>12</v>
      </c>
      <c r="J284" s="13">
        <v>0.0</v>
      </c>
      <c r="K284" s="14">
        <f t="shared" si="6"/>
        <v>28</v>
      </c>
      <c r="L284" s="13">
        <v>0.0</v>
      </c>
      <c r="M284" s="13">
        <v>12.0</v>
      </c>
      <c r="N284" s="14">
        <f t="shared" si="2"/>
        <v>0</v>
      </c>
      <c r="O284" s="13">
        <v>0.0</v>
      </c>
      <c r="P284" s="13">
        <v>0.0</v>
      </c>
      <c r="Q284" s="13">
        <v>0.0</v>
      </c>
      <c r="R284" s="13">
        <v>42.0</v>
      </c>
      <c r="S284" s="13">
        <v>32.0</v>
      </c>
      <c r="T284" s="13">
        <v>55327.0</v>
      </c>
      <c r="U284" s="13">
        <v>2586.0</v>
      </c>
      <c r="X284" s="19" t="s">
        <v>188</v>
      </c>
    </row>
    <row r="285">
      <c r="A285" s="18">
        <v>44136.0</v>
      </c>
      <c r="B285" s="13">
        <v>4.0</v>
      </c>
      <c r="C285" s="13">
        <v>0.0</v>
      </c>
      <c r="D285" s="13">
        <f t="shared" si="11"/>
        <v>58019</v>
      </c>
      <c r="E285" s="13">
        <v>11.0</v>
      </c>
      <c r="F285" s="13">
        <v>0.0</v>
      </c>
      <c r="G285" s="13">
        <f t="shared" si="4"/>
        <v>57946</v>
      </c>
      <c r="H285" s="13">
        <v>21.0</v>
      </c>
      <c r="I285" s="14">
        <f t="shared" si="10"/>
        <v>16</v>
      </c>
      <c r="J285" s="13">
        <v>0.0</v>
      </c>
      <c r="K285" s="14">
        <f t="shared" si="6"/>
        <v>28</v>
      </c>
      <c r="L285" s="13">
        <v>0.0</v>
      </c>
      <c r="M285" s="13">
        <v>4.0</v>
      </c>
      <c r="N285" s="14">
        <f t="shared" si="2"/>
        <v>0</v>
      </c>
      <c r="O285" s="13">
        <v>0.0</v>
      </c>
      <c r="P285" s="13">
        <v>0.0</v>
      </c>
      <c r="Q285" s="13">
        <v>0.0</v>
      </c>
      <c r="R285" s="13">
        <v>46.0</v>
      </c>
      <c r="S285" s="13">
        <v>21.0</v>
      </c>
      <c r="T285" s="13">
        <v>55331.0</v>
      </c>
      <c r="U285" s="13">
        <v>2593.0</v>
      </c>
      <c r="X285" s="19" t="s">
        <v>188</v>
      </c>
    </row>
    <row r="286">
      <c r="A286" s="18">
        <v>44137.0</v>
      </c>
      <c r="B286" s="13">
        <v>1.0</v>
      </c>
      <c r="C286" s="13">
        <v>0.0</v>
      </c>
      <c r="D286" s="13">
        <f t="shared" si="11"/>
        <v>58020</v>
      </c>
      <c r="E286" s="13">
        <v>0.0</v>
      </c>
      <c r="F286" s="13">
        <v>0.0</v>
      </c>
      <c r="G286" s="13">
        <f t="shared" si="4"/>
        <v>57946</v>
      </c>
      <c r="H286" s="13">
        <v>22.0</v>
      </c>
      <c r="I286" s="14">
        <f t="shared" si="10"/>
        <v>16</v>
      </c>
      <c r="J286" s="13">
        <v>0.0</v>
      </c>
      <c r="K286" s="14">
        <f t="shared" si="6"/>
        <v>28</v>
      </c>
      <c r="L286" s="13">
        <v>0.0</v>
      </c>
      <c r="M286" s="13">
        <v>1.0</v>
      </c>
      <c r="N286" s="14">
        <f t="shared" si="2"/>
        <v>0</v>
      </c>
      <c r="O286" s="13">
        <v>0.0</v>
      </c>
      <c r="P286" s="13">
        <v>0.0</v>
      </c>
      <c r="Q286" s="13">
        <v>0.0</v>
      </c>
      <c r="R286" s="13">
        <v>46.0</v>
      </c>
      <c r="S286" s="13">
        <v>22.0</v>
      </c>
      <c r="T286" s="13">
        <v>55331.0</v>
      </c>
      <c r="U286" s="13">
        <v>2593.0</v>
      </c>
      <c r="X286" s="19" t="s">
        <v>188</v>
      </c>
    </row>
    <row r="287">
      <c r="A287" s="18">
        <v>44138.0</v>
      </c>
      <c r="B287" s="13">
        <v>9.0</v>
      </c>
      <c r="C287" s="13">
        <v>0.0</v>
      </c>
      <c r="D287" s="13">
        <f t="shared" si="11"/>
        <v>58029</v>
      </c>
      <c r="E287" s="13">
        <v>13.0</v>
      </c>
      <c r="F287" s="13">
        <v>0.0</v>
      </c>
      <c r="G287" s="13">
        <f t="shared" si="4"/>
        <v>57959</v>
      </c>
      <c r="H287" s="13">
        <v>26.0</v>
      </c>
      <c r="I287" s="14">
        <f t="shared" si="10"/>
        <v>8</v>
      </c>
      <c r="J287" s="13">
        <v>0.0</v>
      </c>
      <c r="K287" s="14">
        <f t="shared" si="6"/>
        <v>28</v>
      </c>
      <c r="L287" s="13">
        <v>0.0</v>
      </c>
      <c r="M287" s="13">
        <v>7.0</v>
      </c>
      <c r="N287" s="14">
        <f t="shared" si="2"/>
        <v>2</v>
      </c>
      <c r="O287" s="13">
        <v>2.0</v>
      </c>
      <c r="P287" s="13">
        <v>0.0</v>
      </c>
      <c r="Q287" s="13">
        <v>0.0</v>
      </c>
      <c r="R287" s="13">
        <v>38.0</v>
      </c>
      <c r="S287" s="13">
        <v>26.0</v>
      </c>
      <c r="T287" s="13">
        <v>55334.0</v>
      </c>
      <c r="U287" s="13">
        <v>2603.0</v>
      </c>
      <c r="X287" s="19" t="s">
        <v>188</v>
      </c>
    </row>
    <row r="288">
      <c r="A288" s="18">
        <v>44139.0</v>
      </c>
      <c r="B288" s="13">
        <v>7.0</v>
      </c>
      <c r="C288" s="13">
        <v>0.0</v>
      </c>
      <c r="D288" s="13">
        <f t="shared" si="11"/>
        <v>58036</v>
      </c>
      <c r="E288" s="13">
        <v>1.0</v>
      </c>
      <c r="F288" s="13">
        <v>0.0</v>
      </c>
      <c r="G288" s="13">
        <f t="shared" si="4"/>
        <v>57960</v>
      </c>
      <c r="H288" s="13">
        <v>26.0</v>
      </c>
      <c r="I288" s="14">
        <f t="shared" si="10"/>
        <v>14</v>
      </c>
      <c r="J288" s="13">
        <v>0.0</v>
      </c>
      <c r="K288" s="14">
        <f t="shared" si="6"/>
        <v>28</v>
      </c>
      <c r="L288" s="13">
        <v>0.0</v>
      </c>
      <c r="M288" s="13">
        <v>5.0</v>
      </c>
      <c r="N288" s="14">
        <f t="shared" si="2"/>
        <v>2</v>
      </c>
      <c r="O288" s="13">
        <v>2.0</v>
      </c>
      <c r="P288" s="13">
        <v>0.0</v>
      </c>
      <c r="Q288" s="13">
        <v>0.0</v>
      </c>
      <c r="R288" s="13">
        <v>44.0</v>
      </c>
      <c r="S288" s="13">
        <v>26.0</v>
      </c>
      <c r="T288" s="13">
        <v>55335.0</v>
      </c>
      <c r="U288" s="13">
        <v>2603.0</v>
      </c>
      <c r="X288" s="19" t="s">
        <v>188</v>
      </c>
    </row>
    <row r="289">
      <c r="A289" s="18">
        <v>44140.0</v>
      </c>
      <c r="B289" s="13">
        <v>7.0</v>
      </c>
      <c r="C289" s="13">
        <v>0.0</v>
      </c>
      <c r="D289" s="13">
        <f t="shared" si="11"/>
        <v>58043</v>
      </c>
      <c r="E289" s="13">
        <v>11.0</v>
      </c>
      <c r="F289" s="13">
        <v>0.0</v>
      </c>
      <c r="G289" s="13">
        <f t="shared" si="4"/>
        <v>57971</v>
      </c>
      <c r="H289" s="13">
        <v>26.0</v>
      </c>
      <c r="I289" s="14">
        <f t="shared" si="10"/>
        <v>10</v>
      </c>
      <c r="J289" s="13">
        <v>0.0</v>
      </c>
      <c r="K289" s="14">
        <f t="shared" si="6"/>
        <v>28</v>
      </c>
      <c r="L289" s="13">
        <v>0.0</v>
      </c>
      <c r="M289" s="13">
        <v>6.0</v>
      </c>
      <c r="N289" s="14">
        <f t="shared" si="2"/>
        <v>1</v>
      </c>
      <c r="O289" s="13">
        <v>0.0</v>
      </c>
      <c r="P289" s="13">
        <v>1.0</v>
      </c>
      <c r="Q289" s="13">
        <v>0.0</v>
      </c>
      <c r="R289" s="13">
        <v>40.0</v>
      </c>
      <c r="S289" s="13">
        <v>26.0</v>
      </c>
      <c r="T289" s="13">
        <v>55339.0</v>
      </c>
      <c r="U289" s="13">
        <v>2610.0</v>
      </c>
      <c r="X289" s="19" t="s">
        <v>188</v>
      </c>
    </row>
    <row r="290">
      <c r="A290" s="18">
        <v>44141.0</v>
      </c>
      <c r="B290" s="13">
        <v>4.0</v>
      </c>
      <c r="C290" s="13">
        <v>0.0</v>
      </c>
      <c r="D290" s="13">
        <f t="shared" si="11"/>
        <v>58047</v>
      </c>
      <c r="E290" s="13">
        <v>10.0</v>
      </c>
      <c r="F290" s="13">
        <v>0.0</v>
      </c>
      <c r="G290" s="13">
        <f t="shared" si="4"/>
        <v>57981</v>
      </c>
      <c r="H290" s="13">
        <v>24.0</v>
      </c>
      <c r="I290" s="14">
        <f t="shared" si="10"/>
        <v>6</v>
      </c>
      <c r="J290" s="13">
        <v>0.0</v>
      </c>
      <c r="K290" s="14">
        <f t="shared" si="6"/>
        <v>28</v>
      </c>
      <c r="L290" s="13">
        <v>0.0</v>
      </c>
      <c r="M290" s="13">
        <v>4.0</v>
      </c>
      <c r="N290" s="14">
        <f t="shared" si="2"/>
        <v>0</v>
      </c>
      <c r="O290" s="13">
        <v>0.0</v>
      </c>
      <c r="P290" s="13">
        <v>0.0</v>
      </c>
      <c r="Q290" s="13">
        <v>0.0</v>
      </c>
      <c r="R290" s="13">
        <v>36.0</v>
      </c>
      <c r="S290" s="13">
        <v>24.0</v>
      </c>
      <c r="T290" s="13">
        <v>55343.0</v>
      </c>
      <c r="U290" s="13">
        <v>2616.0</v>
      </c>
      <c r="X290" s="19" t="s">
        <v>188</v>
      </c>
    </row>
    <row r="291">
      <c r="A291" s="18">
        <v>44142.0</v>
      </c>
      <c r="B291" s="13">
        <v>7.0</v>
      </c>
      <c r="C291" s="13">
        <v>0.0</v>
      </c>
      <c r="D291" s="13">
        <f t="shared" si="11"/>
        <v>58054</v>
      </c>
      <c r="E291" s="13">
        <v>9.0</v>
      </c>
      <c r="F291" s="13">
        <v>0.0</v>
      </c>
      <c r="G291" s="13">
        <f t="shared" si="4"/>
        <v>57990</v>
      </c>
      <c r="H291" s="13">
        <v>24.0</v>
      </c>
      <c r="I291" s="14">
        <f t="shared" si="10"/>
        <v>4</v>
      </c>
      <c r="J291" s="13">
        <v>0.0</v>
      </c>
      <c r="K291" s="14">
        <f t="shared" si="6"/>
        <v>28</v>
      </c>
      <c r="L291" s="13">
        <v>0.0</v>
      </c>
      <c r="M291" s="13">
        <v>7.0</v>
      </c>
      <c r="N291" s="14">
        <f t="shared" si="2"/>
        <v>0</v>
      </c>
      <c r="O291" s="13">
        <v>0.0</v>
      </c>
      <c r="P291" s="13">
        <v>0.0</v>
      </c>
      <c r="Q291" s="13">
        <v>0.0</v>
      </c>
      <c r="R291" s="13">
        <v>34.0</v>
      </c>
      <c r="S291" s="13">
        <v>24.0</v>
      </c>
      <c r="T291" s="13">
        <v>55345.0</v>
      </c>
      <c r="U291" s="13">
        <v>2623.0</v>
      </c>
      <c r="X291" s="19" t="s">
        <v>188</v>
      </c>
    </row>
    <row r="292">
      <c r="A292" s="18">
        <v>44143.0</v>
      </c>
      <c r="B292" s="13">
        <v>2.0</v>
      </c>
      <c r="C292" s="13">
        <v>0.0</v>
      </c>
      <c r="D292" s="13">
        <f t="shared" si="11"/>
        <v>58056</v>
      </c>
      <c r="E292" s="13">
        <v>7.0</v>
      </c>
      <c r="F292" s="13">
        <v>0.0</v>
      </c>
      <c r="G292" s="13">
        <f t="shared" si="4"/>
        <v>57997</v>
      </c>
      <c r="H292" s="13">
        <v>20.0</v>
      </c>
      <c r="I292" s="14">
        <f t="shared" si="10"/>
        <v>3</v>
      </c>
      <c r="J292" s="13">
        <v>0.0</v>
      </c>
      <c r="K292" s="14">
        <f t="shared" si="6"/>
        <v>28</v>
      </c>
      <c r="L292" s="13">
        <v>0.0</v>
      </c>
      <c r="M292" s="13">
        <v>2.0</v>
      </c>
      <c r="N292" s="14">
        <f t="shared" si="2"/>
        <v>0</v>
      </c>
      <c r="O292" s="13">
        <v>0.0</v>
      </c>
      <c r="P292" s="13">
        <v>0.0</v>
      </c>
      <c r="Q292" s="13">
        <v>0.0</v>
      </c>
      <c r="R292" s="13">
        <v>33.0</v>
      </c>
      <c r="S292" s="13">
        <v>20.0</v>
      </c>
      <c r="T292" s="13">
        <v>55348.0</v>
      </c>
      <c r="U292" s="13">
        <v>2627.0</v>
      </c>
      <c r="X292" s="19" t="s">
        <v>188</v>
      </c>
    </row>
    <row r="293">
      <c r="A293" s="18">
        <v>44144.0</v>
      </c>
      <c r="B293" s="13">
        <v>8.0</v>
      </c>
      <c r="C293" s="13">
        <v>0.0</v>
      </c>
      <c r="D293" s="13">
        <f t="shared" si="11"/>
        <v>58064</v>
      </c>
      <c r="E293" s="13">
        <v>6.0</v>
      </c>
      <c r="F293" s="13">
        <v>0.0</v>
      </c>
      <c r="G293" s="13">
        <f t="shared" si="4"/>
        <v>58003</v>
      </c>
      <c r="H293" s="13">
        <v>21.0</v>
      </c>
      <c r="I293" s="14">
        <f t="shared" si="10"/>
        <v>4</v>
      </c>
      <c r="J293" s="13">
        <v>0.0</v>
      </c>
      <c r="K293" s="14">
        <f t="shared" si="6"/>
        <v>28</v>
      </c>
      <c r="L293" s="13">
        <v>0.0</v>
      </c>
      <c r="M293" s="13">
        <v>8.0</v>
      </c>
      <c r="N293" s="14">
        <f t="shared" si="2"/>
        <v>0</v>
      </c>
      <c r="O293" s="13">
        <v>0.0</v>
      </c>
      <c r="P293" s="13">
        <v>0.0</v>
      </c>
      <c r="Q293" s="13">
        <v>0.0</v>
      </c>
      <c r="R293" s="13">
        <v>34.0</v>
      </c>
      <c r="S293" s="13">
        <v>21.0</v>
      </c>
      <c r="T293" s="13">
        <v>55353.0</v>
      </c>
      <c r="U293" s="13">
        <v>2628.0</v>
      </c>
      <c r="X293" s="19" t="s">
        <v>188</v>
      </c>
    </row>
    <row r="294">
      <c r="A294" s="18">
        <v>44145.0</v>
      </c>
      <c r="B294" s="13">
        <v>9.0</v>
      </c>
      <c r="C294" s="13">
        <v>0.0</v>
      </c>
      <c r="D294" s="13">
        <f t="shared" si="11"/>
        <v>58073</v>
      </c>
      <c r="E294" s="13">
        <v>4.0</v>
      </c>
      <c r="F294" s="13">
        <v>0.0</v>
      </c>
      <c r="G294" s="13">
        <f t="shared" si="4"/>
        <v>58007</v>
      </c>
      <c r="H294" s="13">
        <v>20.0</v>
      </c>
      <c r="I294" s="14">
        <f t="shared" si="10"/>
        <v>10</v>
      </c>
      <c r="J294" s="13">
        <v>0.0</v>
      </c>
      <c r="K294" s="14">
        <f t="shared" si="6"/>
        <v>28</v>
      </c>
      <c r="L294" s="13">
        <v>0.0</v>
      </c>
      <c r="M294" s="13">
        <v>7.0</v>
      </c>
      <c r="N294" s="14">
        <f t="shared" si="2"/>
        <v>2</v>
      </c>
      <c r="O294" s="13">
        <v>1.0</v>
      </c>
      <c r="P294" s="13">
        <v>1.0</v>
      </c>
      <c r="Q294" s="13">
        <v>0.0</v>
      </c>
      <c r="R294" s="13">
        <v>40.0</v>
      </c>
      <c r="S294" s="13">
        <v>20.0</v>
      </c>
      <c r="T294" s="13">
        <v>55355.0</v>
      </c>
      <c r="U294" s="13">
        <v>2630.0</v>
      </c>
      <c r="X294" s="19" t="s">
        <v>188</v>
      </c>
    </row>
    <row r="295">
      <c r="A295" s="18">
        <v>44146.0</v>
      </c>
      <c r="B295" s="13">
        <v>18.0</v>
      </c>
      <c r="C295" s="13">
        <v>0.0</v>
      </c>
      <c r="D295" s="13">
        <f t="shared" si="11"/>
        <v>58091</v>
      </c>
      <c r="E295" s="13">
        <v>5.0</v>
      </c>
      <c r="F295" s="13">
        <v>0.0</v>
      </c>
      <c r="G295" s="13">
        <f t="shared" si="4"/>
        <v>58012</v>
      </c>
      <c r="H295" s="13">
        <v>40.0</v>
      </c>
      <c r="I295" s="14">
        <f t="shared" si="10"/>
        <v>3</v>
      </c>
      <c r="J295" s="13">
        <v>0.0</v>
      </c>
      <c r="K295" s="14">
        <f t="shared" si="6"/>
        <v>28</v>
      </c>
      <c r="L295" s="13">
        <v>0.0</v>
      </c>
      <c r="M295" s="13">
        <v>18.0</v>
      </c>
      <c r="N295" s="14">
        <f t="shared" si="2"/>
        <v>0</v>
      </c>
      <c r="O295" s="13">
        <v>0.0</v>
      </c>
      <c r="P295" s="13">
        <v>0.0</v>
      </c>
      <c r="Q295" s="13">
        <v>0.0</v>
      </c>
      <c r="R295" s="13">
        <v>33.0</v>
      </c>
      <c r="S295" s="13">
        <v>40.0</v>
      </c>
      <c r="T295" s="13">
        <v>55358.0</v>
      </c>
      <c r="U295" s="13">
        <v>2632.0</v>
      </c>
      <c r="X295" s="19" t="s">
        <v>188</v>
      </c>
    </row>
    <row r="296">
      <c r="A296" s="18">
        <v>44147.0</v>
      </c>
      <c r="B296" s="13">
        <v>11.0</v>
      </c>
      <c r="C296" s="13">
        <v>0.0</v>
      </c>
      <c r="D296" s="13">
        <f t="shared" si="11"/>
        <v>58102</v>
      </c>
      <c r="E296" s="13">
        <v>12.0</v>
      </c>
      <c r="F296" s="13">
        <v>0.0</v>
      </c>
      <c r="G296" s="13">
        <f t="shared" si="4"/>
        <v>58024</v>
      </c>
      <c r="H296" s="13">
        <v>24.0</v>
      </c>
      <c r="I296" s="14">
        <f t="shared" si="10"/>
        <v>18</v>
      </c>
      <c r="J296" s="13">
        <v>0.0</v>
      </c>
      <c r="K296" s="14">
        <f t="shared" si="6"/>
        <v>28</v>
      </c>
      <c r="L296" s="13">
        <v>0.0</v>
      </c>
      <c r="M296" s="13">
        <v>11.0</v>
      </c>
      <c r="N296" s="14">
        <f t="shared" si="2"/>
        <v>0</v>
      </c>
      <c r="O296" s="13">
        <v>0.0</v>
      </c>
      <c r="P296" s="13">
        <v>0.0</v>
      </c>
      <c r="Q296" s="13">
        <v>0.0</v>
      </c>
      <c r="R296" s="13">
        <v>48.0</v>
      </c>
      <c r="S296" s="13">
        <v>24.0</v>
      </c>
      <c r="T296" s="13">
        <v>55363.0</v>
      </c>
      <c r="U296" s="13">
        <v>2639.0</v>
      </c>
      <c r="X296" s="19" t="s">
        <v>188</v>
      </c>
    </row>
    <row r="297">
      <c r="A297" s="18">
        <v>44148.0</v>
      </c>
      <c r="B297" s="13">
        <v>12.0</v>
      </c>
      <c r="C297" s="13">
        <v>0.0</v>
      </c>
      <c r="D297" s="13">
        <f t="shared" si="11"/>
        <v>58114</v>
      </c>
      <c r="E297" s="13">
        <v>6.0</v>
      </c>
      <c r="F297" s="13">
        <v>0.0</v>
      </c>
      <c r="G297" s="13">
        <f t="shared" si="4"/>
        <v>58030</v>
      </c>
      <c r="H297" s="13">
        <v>28.0</v>
      </c>
      <c r="I297" s="14">
        <f t="shared" si="10"/>
        <v>20</v>
      </c>
      <c r="J297" s="13">
        <v>0.0</v>
      </c>
      <c r="K297" s="14">
        <f t="shared" si="6"/>
        <v>28</v>
      </c>
      <c r="L297" s="13">
        <v>0.0</v>
      </c>
      <c r="M297" s="13">
        <v>12.0</v>
      </c>
      <c r="N297" s="14">
        <f t="shared" si="2"/>
        <v>0</v>
      </c>
      <c r="O297" s="13">
        <v>0.0</v>
      </c>
      <c r="P297" s="13">
        <v>0.0</v>
      </c>
      <c r="Q297" s="13">
        <v>0.0</v>
      </c>
      <c r="R297" s="13">
        <v>50.0</v>
      </c>
      <c r="S297" s="13">
        <v>28.0</v>
      </c>
      <c r="T297" s="13">
        <v>55365.0</v>
      </c>
      <c r="U297" s="13">
        <v>2643.0</v>
      </c>
      <c r="X297" s="19" t="s">
        <v>188</v>
      </c>
    </row>
    <row r="298">
      <c r="A298" s="18">
        <v>44149.0</v>
      </c>
      <c r="B298" s="13">
        <v>2.0</v>
      </c>
      <c r="C298" s="13">
        <v>0.0</v>
      </c>
      <c r="D298" s="13">
        <f t="shared" si="11"/>
        <v>58116</v>
      </c>
      <c r="E298" s="13">
        <v>11.0</v>
      </c>
      <c r="F298" s="13">
        <v>0.0</v>
      </c>
      <c r="G298" s="13">
        <f t="shared" si="4"/>
        <v>58041</v>
      </c>
      <c r="H298" s="13">
        <v>22.0</v>
      </c>
      <c r="I298" s="14">
        <f t="shared" si="10"/>
        <v>17</v>
      </c>
      <c r="J298" s="13">
        <v>0.0</v>
      </c>
      <c r="K298" s="14">
        <f t="shared" si="6"/>
        <v>28</v>
      </c>
      <c r="L298" s="13">
        <v>0.0</v>
      </c>
      <c r="M298" s="13">
        <v>2.0</v>
      </c>
      <c r="N298" s="14">
        <f t="shared" si="2"/>
        <v>0</v>
      </c>
      <c r="O298" s="13">
        <v>0.0</v>
      </c>
      <c r="P298" s="13">
        <v>0.0</v>
      </c>
      <c r="Q298" s="13">
        <v>0.0</v>
      </c>
      <c r="R298" s="13">
        <v>47.0</v>
      </c>
      <c r="S298" s="13">
        <v>22.0</v>
      </c>
      <c r="T298" s="13">
        <v>55366.0</v>
      </c>
      <c r="U298" s="13">
        <v>2653.0</v>
      </c>
      <c r="X298" s="19" t="s">
        <v>188</v>
      </c>
    </row>
    <row r="299">
      <c r="A299" s="18">
        <v>44150.0</v>
      </c>
      <c r="B299" s="13">
        <v>3.0</v>
      </c>
      <c r="C299" s="13">
        <v>0.0</v>
      </c>
      <c r="D299" s="13">
        <f t="shared" si="11"/>
        <v>58119</v>
      </c>
      <c r="E299" s="13">
        <v>10.0</v>
      </c>
      <c r="F299" s="13">
        <v>0.0</v>
      </c>
      <c r="G299" s="13">
        <f t="shared" si="4"/>
        <v>58051</v>
      </c>
      <c r="H299" s="13">
        <v>21.0</v>
      </c>
      <c r="I299" s="14">
        <f t="shared" si="10"/>
        <v>11</v>
      </c>
      <c r="J299" s="13">
        <v>0.0</v>
      </c>
      <c r="K299" s="14">
        <f t="shared" si="6"/>
        <v>28</v>
      </c>
      <c r="L299" s="13">
        <v>0.0</v>
      </c>
      <c r="M299" s="13">
        <v>3.0</v>
      </c>
      <c r="N299" s="14">
        <f t="shared" si="2"/>
        <v>0</v>
      </c>
      <c r="O299" s="13">
        <v>0.0</v>
      </c>
      <c r="P299" s="13">
        <v>0.0</v>
      </c>
      <c r="Q299" s="13">
        <v>0.0</v>
      </c>
      <c r="R299" s="13">
        <v>41.0</v>
      </c>
      <c r="S299" s="13">
        <v>21.0</v>
      </c>
      <c r="T299" s="13">
        <v>55369.0</v>
      </c>
      <c r="U299" s="13">
        <v>2660.0</v>
      </c>
      <c r="X299" s="19" t="s">
        <v>188</v>
      </c>
    </row>
    <row r="300">
      <c r="A300" s="18">
        <v>44151.0</v>
      </c>
      <c r="B300" s="13">
        <v>5.0</v>
      </c>
      <c r="C300" s="13">
        <v>0.0</v>
      </c>
      <c r="D300" s="13">
        <f t="shared" si="11"/>
        <v>58124</v>
      </c>
      <c r="E300" s="13">
        <v>4.0</v>
      </c>
      <c r="F300" s="13">
        <v>0.0</v>
      </c>
      <c r="G300" s="13">
        <f t="shared" si="4"/>
        <v>58055</v>
      </c>
      <c r="H300" s="13">
        <v>23.0</v>
      </c>
      <c r="I300" s="14">
        <f t="shared" si="10"/>
        <v>10</v>
      </c>
      <c r="J300" s="13">
        <v>0.0</v>
      </c>
      <c r="K300" s="14">
        <f t="shared" si="6"/>
        <v>28</v>
      </c>
      <c r="L300" s="13">
        <v>0.0</v>
      </c>
      <c r="M300" s="13">
        <v>5.0</v>
      </c>
      <c r="N300" s="14">
        <f t="shared" si="2"/>
        <v>0</v>
      </c>
      <c r="O300" s="13">
        <v>0.0</v>
      </c>
      <c r="P300" s="13">
        <v>0.0</v>
      </c>
      <c r="Q300" s="13">
        <v>0.0</v>
      </c>
      <c r="R300" s="13">
        <v>40.0</v>
      </c>
      <c r="S300" s="13">
        <v>23.0</v>
      </c>
      <c r="T300" s="13">
        <v>55369.0</v>
      </c>
      <c r="U300" s="13">
        <v>2664.0</v>
      </c>
      <c r="X300" s="19" t="s">
        <v>188</v>
      </c>
    </row>
    <row r="301">
      <c r="A301" s="18">
        <v>44152.0</v>
      </c>
      <c r="B301" s="13">
        <v>6.0</v>
      </c>
      <c r="C301" s="13">
        <v>0.0</v>
      </c>
      <c r="D301" s="13">
        <f t="shared" si="11"/>
        <v>58130</v>
      </c>
      <c r="E301" s="13">
        <v>6.0</v>
      </c>
      <c r="F301" s="13">
        <v>0.0</v>
      </c>
      <c r="G301" s="13">
        <f t="shared" si="4"/>
        <v>58061</v>
      </c>
      <c r="H301" s="13">
        <v>26.0</v>
      </c>
      <c r="I301" s="14">
        <f t="shared" si="10"/>
        <v>7</v>
      </c>
      <c r="J301" s="13">
        <v>0.0</v>
      </c>
      <c r="K301" s="14">
        <f t="shared" si="6"/>
        <v>28</v>
      </c>
      <c r="L301" s="13">
        <v>0.0</v>
      </c>
      <c r="M301" s="13">
        <v>6.0</v>
      </c>
      <c r="N301" s="14">
        <f t="shared" si="2"/>
        <v>0</v>
      </c>
      <c r="O301" s="13">
        <v>0.0</v>
      </c>
      <c r="P301" s="13">
        <v>0.0</v>
      </c>
      <c r="Q301" s="13">
        <v>0.0</v>
      </c>
      <c r="R301" s="13">
        <v>37.0</v>
      </c>
      <c r="S301" s="13">
        <v>26.0</v>
      </c>
      <c r="T301" s="13">
        <v>55370.0</v>
      </c>
      <c r="U301" s="13">
        <v>2669.0</v>
      </c>
      <c r="X301" s="19" t="s">
        <v>188</v>
      </c>
    </row>
    <row r="302">
      <c r="A302" s="18">
        <v>44153.0</v>
      </c>
      <c r="B302" s="13">
        <v>5.0</v>
      </c>
      <c r="C302" s="13">
        <v>0.0</v>
      </c>
      <c r="D302" s="13">
        <f t="shared" si="11"/>
        <v>58135</v>
      </c>
      <c r="E302" s="13">
        <v>7.0</v>
      </c>
      <c r="F302" s="13">
        <v>0.0</v>
      </c>
      <c r="G302" s="13">
        <f t="shared" si="4"/>
        <v>58068</v>
      </c>
      <c r="H302" s="13">
        <v>28.0</v>
      </c>
      <c r="I302" s="14">
        <f t="shared" si="10"/>
        <v>3</v>
      </c>
      <c r="J302" s="13">
        <v>0.0</v>
      </c>
      <c r="K302" s="14">
        <f t="shared" si="6"/>
        <v>28</v>
      </c>
      <c r="L302" s="13">
        <v>0.0</v>
      </c>
      <c r="M302" s="13">
        <v>5.0</v>
      </c>
      <c r="N302" s="14">
        <f t="shared" si="2"/>
        <v>0</v>
      </c>
      <c r="O302" s="13">
        <v>0.0</v>
      </c>
      <c r="P302" s="13">
        <v>0.0</v>
      </c>
      <c r="Q302" s="13">
        <v>0.0</v>
      </c>
      <c r="R302" s="13">
        <v>33.0</v>
      </c>
      <c r="S302" s="13">
        <v>28.0</v>
      </c>
      <c r="T302" s="13">
        <v>55375.0</v>
      </c>
      <c r="U302" s="13">
        <v>2671.0</v>
      </c>
      <c r="X302" s="19" t="s">
        <v>188</v>
      </c>
    </row>
    <row r="303">
      <c r="A303" s="18">
        <v>44154.0</v>
      </c>
      <c r="B303" s="13">
        <v>4.0</v>
      </c>
      <c r="C303" s="13">
        <v>0.0</v>
      </c>
      <c r="D303" s="13">
        <f t="shared" si="11"/>
        <v>58139</v>
      </c>
      <c r="E303" s="13">
        <v>6.0</v>
      </c>
      <c r="F303" s="13">
        <v>0.0</v>
      </c>
      <c r="G303" s="13">
        <f t="shared" si="4"/>
        <v>58074</v>
      </c>
      <c r="H303" s="13">
        <v>31.0</v>
      </c>
      <c r="I303" s="14">
        <f t="shared" si="10"/>
        <v>-2</v>
      </c>
      <c r="J303" s="13">
        <v>0.0</v>
      </c>
      <c r="K303" s="14">
        <f t="shared" si="6"/>
        <v>28</v>
      </c>
      <c r="L303" s="13">
        <v>0.0</v>
      </c>
      <c r="M303" s="13">
        <v>4.0</v>
      </c>
      <c r="N303" s="14">
        <f t="shared" si="2"/>
        <v>0</v>
      </c>
      <c r="O303" s="13">
        <v>0.0</v>
      </c>
      <c r="P303" s="13">
        <v>0.0</v>
      </c>
      <c r="Q303" s="13">
        <v>1.0</v>
      </c>
      <c r="R303" s="13">
        <v>27.0</v>
      </c>
      <c r="S303" s="13">
        <v>31.0</v>
      </c>
      <c r="T303" s="13">
        <v>55378.0</v>
      </c>
      <c r="U303" s="13">
        <v>2674.0</v>
      </c>
      <c r="X303" s="19" t="s">
        <v>188</v>
      </c>
    </row>
    <row r="304">
      <c r="A304" s="18">
        <v>44155.0</v>
      </c>
      <c r="B304" s="13">
        <v>4.0</v>
      </c>
      <c r="C304" s="13">
        <v>0.0</v>
      </c>
      <c r="D304" s="13">
        <f t="shared" si="11"/>
        <v>58143</v>
      </c>
      <c r="E304" s="13">
        <v>6.0</v>
      </c>
      <c r="F304" s="13">
        <v>0.0</v>
      </c>
      <c r="G304" s="13">
        <f t="shared" si="4"/>
        <v>58080</v>
      </c>
      <c r="H304" s="13">
        <v>31.0</v>
      </c>
      <c r="I304" s="14">
        <f t="shared" si="10"/>
        <v>-4</v>
      </c>
      <c r="J304" s="13">
        <v>0.0</v>
      </c>
      <c r="K304" s="14">
        <f t="shared" si="6"/>
        <v>28</v>
      </c>
      <c r="L304" s="13">
        <v>0.0</v>
      </c>
      <c r="M304" s="13">
        <v>4.0</v>
      </c>
      <c r="N304" s="14">
        <f t="shared" si="2"/>
        <v>0</v>
      </c>
      <c r="O304" s="13">
        <v>0.0</v>
      </c>
      <c r="P304" s="13">
        <v>0.0</v>
      </c>
      <c r="Q304" s="13">
        <v>1.0</v>
      </c>
      <c r="R304" s="13">
        <v>25.0</v>
      </c>
      <c r="S304" s="13">
        <v>31.0</v>
      </c>
      <c r="T304" s="13">
        <v>55381.0</v>
      </c>
      <c r="U304" s="13">
        <v>2677.0</v>
      </c>
      <c r="X304" s="19" t="s">
        <v>188</v>
      </c>
    </row>
    <row r="305">
      <c r="A305" s="18">
        <v>44156.0</v>
      </c>
      <c r="B305" s="13">
        <v>5.0</v>
      </c>
      <c r="C305" s="13">
        <v>0.0</v>
      </c>
      <c r="D305" s="13">
        <f t="shared" si="11"/>
        <v>58148</v>
      </c>
      <c r="E305" s="13">
        <v>6.0</v>
      </c>
      <c r="F305" s="13">
        <v>0.0</v>
      </c>
      <c r="G305" s="13">
        <f t="shared" si="4"/>
        <v>58086</v>
      </c>
      <c r="H305" s="13">
        <v>34.0</v>
      </c>
      <c r="I305" s="14">
        <f t="shared" si="10"/>
        <v>-8</v>
      </c>
      <c r="J305" s="13">
        <v>0.0</v>
      </c>
      <c r="K305" s="14">
        <f t="shared" si="6"/>
        <v>28</v>
      </c>
      <c r="L305" s="13">
        <v>0.0</v>
      </c>
      <c r="M305" s="13">
        <v>5.0</v>
      </c>
      <c r="N305" s="14">
        <f t="shared" si="2"/>
        <v>0</v>
      </c>
      <c r="O305" s="13">
        <v>0.0</v>
      </c>
      <c r="P305" s="13">
        <v>0.0</v>
      </c>
      <c r="Q305" s="13">
        <v>1.0</v>
      </c>
      <c r="R305" s="13">
        <v>21.0</v>
      </c>
      <c r="S305" s="13">
        <v>34.0</v>
      </c>
      <c r="T305" s="13">
        <v>55384.0</v>
      </c>
      <c r="U305" s="13">
        <v>2680.0</v>
      </c>
      <c r="X305" s="19" t="s">
        <v>188</v>
      </c>
    </row>
    <row r="306">
      <c r="A306" s="18">
        <v>44157.0</v>
      </c>
      <c r="B306" s="13">
        <v>12.0</v>
      </c>
      <c r="C306" s="13">
        <v>0.0</v>
      </c>
      <c r="D306" s="13">
        <f t="shared" si="11"/>
        <v>58160</v>
      </c>
      <c r="E306" s="13">
        <v>3.0</v>
      </c>
      <c r="F306" s="13">
        <v>0.0</v>
      </c>
      <c r="G306" s="13">
        <f t="shared" si="4"/>
        <v>58089</v>
      </c>
      <c r="H306" s="13">
        <v>39.0</v>
      </c>
      <c r="I306" s="14">
        <f t="shared" si="10"/>
        <v>-4</v>
      </c>
      <c r="J306" s="13">
        <v>0.0</v>
      </c>
      <c r="K306" s="14">
        <f t="shared" si="6"/>
        <v>28</v>
      </c>
      <c r="L306" s="13">
        <v>0.0</v>
      </c>
      <c r="M306" s="13">
        <v>12.0</v>
      </c>
      <c r="N306" s="14">
        <f t="shared" si="2"/>
        <v>0</v>
      </c>
      <c r="O306" s="13">
        <v>0.0</v>
      </c>
      <c r="P306" s="13">
        <v>0.0</v>
      </c>
      <c r="Q306" s="13">
        <v>1.0</v>
      </c>
      <c r="R306" s="13">
        <v>25.0</v>
      </c>
      <c r="S306" s="13">
        <v>39.0</v>
      </c>
      <c r="T306" s="13">
        <v>55387.0</v>
      </c>
      <c r="U306" s="13">
        <v>2680.0</v>
      </c>
      <c r="X306" s="19" t="s">
        <v>188</v>
      </c>
    </row>
    <row r="307">
      <c r="A307" s="18">
        <v>44158.0</v>
      </c>
      <c r="B307" s="13">
        <v>5.0</v>
      </c>
      <c r="C307" s="13">
        <v>0.0</v>
      </c>
      <c r="D307" s="13">
        <f t="shared" si="11"/>
        <v>58165</v>
      </c>
      <c r="E307" s="13">
        <v>4.0</v>
      </c>
      <c r="F307" s="13">
        <v>0.0</v>
      </c>
      <c r="G307" s="13">
        <f t="shared" si="4"/>
        <v>58093</v>
      </c>
      <c r="H307" s="13">
        <v>30.0</v>
      </c>
      <c r="I307" s="14">
        <f t="shared" si="10"/>
        <v>6</v>
      </c>
      <c r="J307" s="13">
        <v>0.0</v>
      </c>
      <c r="K307" s="14">
        <f t="shared" si="6"/>
        <v>28</v>
      </c>
      <c r="L307" s="13">
        <v>0.0</v>
      </c>
      <c r="M307" s="13">
        <v>5.0</v>
      </c>
      <c r="N307" s="14">
        <f t="shared" si="2"/>
        <v>0</v>
      </c>
      <c r="O307" s="13">
        <v>0.0</v>
      </c>
      <c r="P307" s="13">
        <v>0.0</v>
      </c>
      <c r="Q307" s="13">
        <v>1.0</v>
      </c>
      <c r="R307" s="13">
        <v>35.0</v>
      </c>
      <c r="S307" s="13">
        <v>30.0</v>
      </c>
      <c r="T307" s="13">
        <v>55389.0</v>
      </c>
      <c r="U307" s="13">
        <v>2682.0</v>
      </c>
      <c r="X307" s="19" t="s">
        <v>188</v>
      </c>
    </row>
    <row r="308">
      <c r="A308" s="18">
        <v>44159.0</v>
      </c>
      <c r="B308" s="13">
        <v>18.0</v>
      </c>
      <c r="C308" s="13">
        <v>0.0</v>
      </c>
      <c r="D308" s="13">
        <f t="shared" si="11"/>
        <v>58183</v>
      </c>
      <c r="E308" s="13">
        <v>8.0</v>
      </c>
      <c r="F308" s="13">
        <v>0.0</v>
      </c>
      <c r="G308" s="13">
        <f t="shared" si="4"/>
        <v>58101</v>
      </c>
      <c r="H308" s="13">
        <v>39.0</v>
      </c>
      <c r="I308" s="14">
        <f t="shared" si="10"/>
        <v>7</v>
      </c>
      <c r="J308" s="13">
        <v>0.0</v>
      </c>
      <c r="K308" s="14">
        <f t="shared" si="6"/>
        <v>28</v>
      </c>
      <c r="L308" s="13">
        <v>0.0</v>
      </c>
      <c r="M308" s="13">
        <v>18.0</v>
      </c>
      <c r="N308" s="14">
        <f t="shared" si="2"/>
        <v>0</v>
      </c>
      <c r="O308" s="13">
        <v>0.0</v>
      </c>
      <c r="P308" s="13">
        <v>0.0</v>
      </c>
      <c r="Q308" s="13">
        <v>1.0</v>
      </c>
      <c r="R308" s="13">
        <v>36.0</v>
      </c>
      <c r="S308" s="13">
        <v>39.0</v>
      </c>
      <c r="T308" s="13">
        <v>55394.0</v>
      </c>
      <c r="U308" s="13">
        <v>2685.0</v>
      </c>
      <c r="X308" s="19" t="s">
        <v>188</v>
      </c>
    </row>
    <row r="309">
      <c r="A309" s="18">
        <v>44160.0</v>
      </c>
      <c r="B309" s="13">
        <v>7.0</v>
      </c>
      <c r="C309" s="13">
        <v>0.0</v>
      </c>
      <c r="D309" s="13">
        <f t="shared" si="11"/>
        <v>58190</v>
      </c>
      <c r="E309" s="13">
        <v>12.0</v>
      </c>
      <c r="F309" s="13">
        <v>0.0</v>
      </c>
      <c r="G309" s="13">
        <f t="shared" si="4"/>
        <v>58113</v>
      </c>
      <c r="H309" s="13">
        <v>29.0</v>
      </c>
      <c r="I309" s="14">
        <f t="shared" si="10"/>
        <v>12</v>
      </c>
      <c r="J309" s="13">
        <v>0.0</v>
      </c>
      <c r="K309" s="14">
        <f t="shared" si="6"/>
        <v>28</v>
      </c>
      <c r="L309" s="13">
        <v>0.0</v>
      </c>
      <c r="M309" s="13">
        <v>7.0</v>
      </c>
      <c r="N309" s="14">
        <f t="shared" si="2"/>
        <v>0</v>
      </c>
      <c r="O309" s="13">
        <v>0.0</v>
      </c>
      <c r="P309" s="13">
        <v>0.0</v>
      </c>
      <c r="Q309" s="13">
        <v>1.0</v>
      </c>
      <c r="R309" s="13">
        <v>41.0</v>
      </c>
      <c r="S309" s="13">
        <v>29.0</v>
      </c>
      <c r="T309" s="13">
        <v>55399.0</v>
      </c>
      <c r="U309" s="13">
        <v>2692.0</v>
      </c>
      <c r="X309" s="19" t="s">
        <v>188</v>
      </c>
    </row>
    <row r="310">
      <c r="A310" s="18">
        <v>44161.0</v>
      </c>
      <c r="B310" s="13">
        <v>5.0</v>
      </c>
      <c r="C310" s="13">
        <v>0.0</v>
      </c>
      <c r="D310" s="13">
        <f t="shared" si="11"/>
        <v>58195</v>
      </c>
      <c r="E310" s="13">
        <v>13.0</v>
      </c>
      <c r="F310" s="13">
        <v>0.0</v>
      </c>
      <c r="G310" s="13">
        <f t="shared" si="4"/>
        <v>58126</v>
      </c>
      <c r="H310" s="13">
        <v>20.0</v>
      </c>
      <c r="I310" s="14">
        <f t="shared" si="10"/>
        <v>13</v>
      </c>
      <c r="J310" s="13">
        <v>0.0</v>
      </c>
      <c r="K310" s="14">
        <f t="shared" si="6"/>
        <v>28</v>
      </c>
      <c r="L310" s="13">
        <v>0.0</v>
      </c>
      <c r="M310" s="13">
        <v>4.0</v>
      </c>
      <c r="N310" s="14">
        <f t="shared" si="2"/>
        <v>1</v>
      </c>
      <c r="O310" s="13">
        <v>0.0</v>
      </c>
      <c r="P310" s="13">
        <v>1.0</v>
      </c>
      <c r="Q310" s="13">
        <v>1.0</v>
      </c>
      <c r="R310" s="13">
        <v>42.0</v>
      </c>
      <c r="S310" s="13">
        <v>20.0</v>
      </c>
      <c r="T310" s="13">
        <v>55407.0</v>
      </c>
      <c r="U310" s="13">
        <v>2697.0</v>
      </c>
      <c r="X310" s="19" t="s">
        <v>188</v>
      </c>
    </row>
    <row r="311">
      <c r="A311" s="18">
        <v>44162.0</v>
      </c>
      <c r="B311" s="13">
        <v>4.0</v>
      </c>
      <c r="C311" s="13">
        <v>0.0</v>
      </c>
      <c r="D311" s="13">
        <f t="shared" si="11"/>
        <v>58199</v>
      </c>
      <c r="E311" s="13">
        <v>7.0</v>
      </c>
      <c r="F311" s="13">
        <v>0.0</v>
      </c>
      <c r="G311" s="13">
        <f t="shared" si="4"/>
        <v>58133</v>
      </c>
      <c r="H311" s="13">
        <v>29.0</v>
      </c>
      <c r="I311" s="14">
        <f t="shared" si="10"/>
        <v>1</v>
      </c>
      <c r="J311" s="13">
        <v>0.0</v>
      </c>
      <c r="K311" s="14">
        <f t="shared" si="6"/>
        <v>28</v>
      </c>
      <c r="L311" s="13">
        <v>0.0</v>
      </c>
      <c r="M311" s="13">
        <v>4.0</v>
      </c>
      <c r="N311" s="14">
        <f t="shared" si="2"/>
        <v>0</v>
      </c>
      <c r="O311" s="13">
        <v>0.0</v>
      </c>
      <c r="P311" s="13">
        <v>0.0</v>
      </c>
      <c r="Q311" s="13">
        <v>1.0</v>
      </c>
      <c r="R311" s="13">
        <v>30.0</v>
      </c>
      <c r="S311" s="13">
        <v>29.0</v>
      </c>
      <c r="T311" s="13">
        <v>55407.0</v>
      </c>
      <c r="U311" s="13">
        <v>2704.0</v>
      </c>
      <c r="X311" s="19" t="s">
        <v>188</v>
      </c>
    </row>
    <row r="312">
      <c r="A312" s="18">
        <v>44163.0</v>
      </c>
      <c r="B312" s="13">
        <v>6.0</v>
      </c>
      <c r="C312" s="13">
        <v>0.0</v>
      </c>
      <c r="D312" s="13">
        <f t="shared" si="11"/>
        <v>58205</v>
      </c>
      <c r="E312" s="13">
        <v>8.0</v>
      </c>
      <c r="F312" s="13">
        <v>0.0</v>
      </c>
      <c r="G312" s="13">
        <f t="shared" si="4"/>
        <v>58141</v>
      </c>
      <c r="H312" s="13">
        <v>25.0</v>
      </c>
      <c r="I312" s="14">
        <f t="shared" si="10"/>
        <v>2</v>
      </c>
      <c r="J312" s="13">
        <v>1.0</v>
      </c>
      <c r="K312" s="14">
        <f t="shared" si="6"/>
        <v>29</v>
      </c>
      <c r="L312" s="13">
        <v>0.0</v>
      </c>
      <c r="M312" s="13">
        <v>5.0</v>
      </c>
      <c r="N312" s="14">
        <f t="shared" si="2"/>
        <v>1</v>
      </c>
      <c r="O312" s="13">
        <v>0.0</v>
      </c>
      <c r="P312" s="13">
        <v>1.0</v>
      </c>
      <c r="Q312" s="13">
        <v>0.0</v>
      </c>
      <c r="R312" s="13">
        <v>32.0</v>
      </c>
      <c r="S312" s="13">
        <v>25.0</v>
      </c>
      <c r="T312" s="13">
        <v>55409.0</v>
      </c>
      <c r="U312" s="13">
        <v>2710.0</v>
      </c>
      <c r="X312" s="19" t="s">
        <v>188</v>
      </c>
    </row>
    <row r="313">
      <c r="A313" s="18">
        <v>44164.0</v>
      </c>
      <c r="B313" s="13">
        <v>8.0</v>
      </c>
      <c r="C313" s="13">
        <v>0.0</v>
      </c>
      <c r="D313" s="13">
        <f t="shared" si="11"/>
        <v>58213</v>
      </c>
      <c r="E313" s="13">
        <v>5.0</v>
      </c>
      <c r="F313" s="13">
        <v>0.0</v>
      </c>
      <c r="G313" s="13">
        <f t="shared" si="4"/>
        <v>58146</v>
      </c>
      <c r="H313" s="13">
        <v>29.0</v>
      </c>
      <c r="I313" s="14">
        <f t="shared" si="10"/>
        <v>1</v>
      </c>
      <c r="J313" s="13">
        <v>0.0</v>
      </c>
      <c r="K313" s="14">
        <f t="shared" si="6"/>
        <v>29</v>
      </c>
      <c r="L313" s="13">
        <v>0.0</v>
      </c>
      <c r="M313" s="13">
        <v>7.0</v>
      </c>
      <c r="N313" s="14">
        <f t="shared" si="2"/>
        <v>1</v>
      </c>
      <c r="O313" s="13">
        <v>0.0</v>
      </c>
      <c r="P313" s="13">
        <v>1.0</v>
      </c>
      <c r="Q313" s="13">
        <v>0.0</v>
      </c>
      <c r="R313" s="13">
        <v>31.0</v>
      </c>
      <c r="S313" s="13">
        <v>29.0</v>
      </c>
      <c r="T313" s="13">
        <v>55410.0</v>
      </c>
      <c r="U313" s="13">
        <v>2714.0</v>
      </c>
      <c r="X313" s="19" t="s">
        <v>188</v>
      </c>
    </row>
    <row r="314">
      <c r="A314" s="18">
        <v>44165.0</v>
      </c>
      <c r="B314" s="13">
        <v>5.0</v>
      </c>
      <c r="C314" s="13">
        <v>0.0</v>
      </c>
      <c r="D314" s="13">
        <f t="shared" si="11"/>
        <v>58218</v>
      </c>
      <c r="E314" s="13">
        <v>10.0</v>
      </c>
      <c r="F314" s="13">
        <v>0.0</v>
      </c>
      <c r="G314" s="13">
        <f t="shared" si="4"/>
        <v>58156</v>
      </c>
      <c r="H314" s="13">
        <v>26.0</v>
      </c>
      <c r="I314" s="14">
        <f t="shared" si="10"/>
        <v>-1</v>
      </c>
      <c r="J314" s="13">
        <v>0.0</v>
      </c>
      <c r="K314" s="14">
        <f t="shared" si="6"/>
        <v>29</v>
      </c>
      <c r="L314" s="13">
        <v>0.0</v>
      </c>
      <c r="M314" s="13">
        <v>4.0</v>
      </c>
      <c r="N314" s="14">
        <f t="shared" si="2"/>
        <v>1</v>
      </c>
      <c r="O314" s="13">
        <v>0.0</v>
      </c>
      <c r="P314" s="13">
        <v>1.0</v>
      </c>
      <c r="Q314" s="13">
        <v>0.0</v>
      </c>
      <c r="R314" s="13">
        <v>29.0</v>
      </c>
      <c r="S314" s="13">
        <v>26.0</v>
      </c>
      <c r="T314" s="13">
        <v>55417.0</v>
      </c>
      <c r="U314" s="13">
        <v>2717.0</v>
      </c>
      <c r="X314" s="19" t="s">
        <v>188</v>
      </c>
    </row>
    <row r="315">
      <c r="A315" s="18">
        <v>44166.0</v>
      </c>
      <c r="B315" s="13">
        <v>10.0</v>
      </c>
      <c r="C315" s="13">
        <v>0.0</v>
      </c>
      <c r="D315" s="13">
        <f t="shared" si="11"/>
        <v>58228</v>
      </c>
      <c r="E315" s="13">
        <v>5.0</v>
      </c>
      <c r="F315" s="13">
        <v>0.0</v>
      </c>
      <c r="G315" s="13">
        <f t="shared" si="4"/>
        <v>58161</v>
      </c>
      <c r="H315" s="13">
        <v>31.0</v>
      </c>
      <c r="I315" s="14">
        <f t="shared" si="10"/>
        <v>-1</v>
      </c>
      <c r="J315" s="13">
        <v>0.0</v>
      </c>
      <c r="K315" s="14">
        <f t="shared" si="6"/>
        <v>29</v>
      </c>
      <c r="L315" s="13">
        <v>0.0</v>
      </c>
      <c r="M315" s="13">
        <v>8.0</v>
      </c>
      <c r="N315" s="14">
        <f t="shared" si="2"/>
        <v>2</v>
      </c>
      <c r="O315" s="13">
        <v>1.0</v>
      </c>
      <c r="P315" s="13">
        <v>1.0</v>
      </c>
      <c r="Q315" s="13">
        <v>0.0</v>
      </c>
      <c r="R315" s="13">
        <v>29.0</v>
      </c>
      <c r="S315" s="13">
        <v>31.0</v>
      </c>
      <c r="T315" s="13">
        <v>55421.0</v>
      </c>
      <c r="U315" s="13">
        <v>2718.0</v>
      </c>
      <c r="X315" s="19" t="s">
        <v>188</v>
      </c>
    </row>
    <row r="316">
      <c r="A316" s="18">
        <v>44167.0</v>
      </c>
      <c r="B316" s="13">
        <v>2.0</v>
      </c>
      <c r="C316" s="13">
        <v>0.0</v>
      </c>
      <c r="D316" s="13">
        <f t="shared" si="11"/>
        <v>58230</v>
      </c>
      <c r="E316" s="13">
        <v>5.0</v>
      </c>
      <c r="F316" s="13">
        <v>0.0</v>
      </c>
      <c r="G316" s="13">
        <f t="shared" si="4"/>
        <v>58166</v>
      </c>
      <c r="H316" s="13">
        <v>29.0</v>
      </c>
      <c r="I316" s="14">
        <f t="shared" si="10"/>
        <v>-2</v>
      </c>
      <c r="J316" s="13">
        <v>0.0</v>
      </c>
      <c r="K316" s="14">
        <f t="shared" si="6"/>
        <v>29</v>
      </c>
      <c r="L316" s="13">
        <v>0.0</v>
      </c>
      <c r="M316" s="13">
        <v>2.0</v>
      </c>
      <c r="N316" s="14">
        <f t="shared" si="2"/>
        <v>0</v>
      </c>
      <c r="O316" s="13">
        <v>0.0</v>
      </c>
      <c r="P316" s="13">
        <v>0.0</v>
      </c>
      <c r="Q316" s="13">
        <v>0.0</v>
      </c>
      <c r="R316" s="13">
        <v>28.0</v>
      </c>
      <c r="S316" s="13">
        <v>29.0</v>
      </c>
      <c r="T316" s="13">
        <v>55424.0</v>
      </c>
      <c r="U316" s="13">
        <v>2720.0</v>
      </c>
      <c r="X316" s="19" t="s">
        <v>188</v>
      </c>
    </row>
    <row r="317">
      <c r="A317" s="18">
        <v>44168.0</v>
      </c>
      <c r="B317" s="13">
        <v>9.0</v>
      </c>
      <c r="C317" s="13">
        <v>0.0</v>
      </c>
      <c r="D317" s="13">
        <f t="shared" si="11"/>
        <v>58239</v>
      </c>
      <c r="E317" s="13">
        <v>1.0</v>
      </c>
      <c r="F317" s="13">
        <v>0.0</v>
      </c>
      <c r="G317" s="13">
        <f t="shared" si="4"/>
        <v>58167</v>
      </c>
      <c r="H317" s="13">
        <v>39.0</v>
      </c>
      <c r="I317" s="14">
        <f t="shared" si="10"/>
        <v>-4</v>
      </c>
      <c r="J317" s="13">
        <v>0.0</v>
      </c>
      <c r="K317" s="14">
        <f t="shared" si="6"/>
        <v>29</v>
      </c>
      <c r="L317" s="13">
        <v>0.0</v>
      </c>
      <c r="M317" s="13">
        <v>8.0</v>
      </c>
      <c r="N317" s="14">
        <f t="shared" si="2"/>
        <v>1</v>
      </c>
      <c r="O317" s="13">
        <v>1.0</v>
      </c>
      <c r="P317" s="13">
        <v>0.0</v>
      </c>
      <c r="Q317" s="13">
        <v>0.0</v>
      </c>
      <c r="R317" s="13">
        <v>26.0</v>
      </c>
      <c r="S317" s="13">
        <v>39.0</v>
      </c>
      <c r="T317" s="13">
        <v>55424.0</v>
      </c>
      <c r="U317" s="13">
        <v>2721.0</v>
      </c>
      <c r="X317" s="19" t="s">
        <v>188</v>
      </c>
    </row>
    <row r="318">
      <c r="A318" s="18">
        <v>44169.0</v>
      </c>
      <c r="B318" s="13">
        <v>3.0</v>
      </c>
      <c r="C318" s="13">
        <v>0.0</v>
      </c>
      <c r="D318" s="13">
        <f t="shared" si="11"/>
        <v>58242</v>
      </c>
      <c r="E318" s="13">
        <v>7.0</v>
      </c>
      <c r="F318" s="13">
        <v>0.0</v>
      </c>
      <c r="G318" s="13">
        <f t="shared" si="4"/>
        <v>58174</v>
      </c>
      <c r="H318" s="13">
        <v>33.0</v>
      </c>
      <c r="I318" s="14">
        <f t="shared" si="10"/>
        <v>-2</v>
      </c>
      <c r="J318" s="13">
        <v>0.0</v>
      </c>
      <c r="K318" s="14">
        <f t="shared" si="6"/>
        <v>29</v>
      </c>
      <c r="L318" s="13">
        <v>0.0</v>
      </c>
      <c r="M318" s="13">
        <v>3.0</v>
      </c>
      <c r="N318" s="14">
        <f t="shared" si="2"/>
        <v>0</v>
      </c>
      <c r="O318" s="13">
        <v>0.0</v>
      </c>
      <c r="P318" s="13">
        <v>0.0</v>
      </c>
      <c r="Q318" s="13">
        <v>0.0</v>
      </c>
      <c r="R318" s="13">
        <v>28.0</v>
      </c>
      <c r="S318" s="13">
        <v>33.0</v>
      </c>
      <c r="T318" s="13">
        <v>55430.0</v>
      </c>
      <c r="U318" s="13">
        <v>2722.0</v>
      </c>
      <c r="X318" s="19" t="s">
        <v>188</v>
      </c>
    </row>
    <row r="319">
      <c r="A319" s="18">
        <v>44170.0</v>
      </c>
      <c r="B319" s="13">
        <v>13.0</v>
      </c>
      <c r="C319" s="13">
        <v>0.0</v>
      </c>
      <c r="D319" s="13">
        <f t="shared" si="11"/>
        <v>58255</v>
      </c>
      <c r="E319" s="13">
        <v>6.0</v>
      </c>
      <c r="F319" s="13">
        <v>0.0</v>
      </c>
      <c r="G319" s="13">
        <f t="shared" si="4"/>
        <v>58180</v>
      </c>
      <c r="H319" s="13">
        <v>42.0</v>
      </c>
      <c r="I319" s="14">
        <f t="shared" si="10"/>
        <v>-4</v>
      </c>
      <c r="J319" s="13">
        <v>0.0</v>
      </c>
      <c r="K319" s="14">
        <f t="shared" si="6"/>
        <v>29</v>
      </c>
      <c r="L319" s="13">
        <v>0.0</v>
      </c>
      <c r="M319" s="13">
        <v>12.0</v>
      </c>
      <c r="N319" s="14">
        <f t="shared" si="2"/>
        <v>1</v>
      </c>
      <c r="O319" s="13">
        <v>0.0</v>
      </c>
      <c r="P319" s="13">
        <v>1.0</v>
      </c>
      <c r="Q319" s="13">
        <v>0.0</v>
      </c>
      <c r="R319" s="13">
        <v>26.0</v>
      </c>
      <c r="S319" s="13">
        <v>42.0</v>
      </c>
      <c r="T319" s="13">
        <v>55435.0</v>
      </c>
      <c r="U319" s="13">
        <v>2723.0</v>
      </c>
      <c r="X319" s="19" t="s">
        <v>188</v>
      </c>
    </row>
    <row r="320">
      <c r="A320" s="18">
        <v>44171.0</v>
      </c>
      <c r="B320" s="13">
        <v>5.0</v>
      </c>
      <c r="C320" s="13">
        <v>0.0</v>
      </c>
      <c r="D320" s="13">
        <f t="shared" si="11"/>
        <v>58260</v>
      </c>
      <c r="E320" s="13">
        <v>2.0</v>
      </c>
      <c r="F320" s="13">
        <v>0.0</v>
      </c>
      <c r="G320" s="13">
        <f t="shared" si="4"/>
        <v>58182</v>
      </c>
      <c r="H320" s="13">
        <v>44.0</v>
      </c>
      <c r="I320" s="14">
        <f t="shared" si="10"/>
        <v>-3</v>
      </c>
      <c r="J320" s="13">
        <v>0.0</v>
      </c>
      <c r="K320" s="14">
        <f t="shared" si="6"/>
        <v>29</v>
      </c>
      <c r="L320" s="13">
        <v>0.0</v>
      </c>
      <c r="M320" s="13">
        <v>5.0</v>
      </c>
      <c r="N320" s="14">
        <f t="shared" si="2"/>
        <v>0</v>
      </c>
      <c r="O320" s="13">
        <v>0.0</v>
      </c>
      <c r="P320" s="13">
        <v>0.0</v>
      </c>
      <c r="Q320" s="13">
        <v>0.0</v>
      </c>
      <c r="R320" s="13">
        <v>27.0</v>
      </c>
      <c r="S320" s="13">
        <v>44.0</v>
      </c>
      <c r="T320" s="13">
        <v>55436.0</v>
      </c>
      <c r="U320" s="13">
        <v>2724.0</v>
      </c>
      <c r="X320" s="19" t="s">
        <v>188</v>
      </c>
    </row>
    <row r="321">
      <c r="A321" s="18">
        <v>44172.0</v>
      </c>
      <c r="B321" s="13">
        <v>13.0</v>
      </c>
      <c r="C321" s="13">
        <v>0.0</v>
      </c>
      <c r="D321" s="13">
        <f t="shared" si="11"/>
        <v>58273</v>
      </c>
      <c r="E321" s="13">
        <v>8.0</v>
      </c>
      <c r="F321" s="13">
        <v>0.0</v>
      </c>
      <c r="G321" s="13">
        <f t="shared" si="4"/>
        <v>58190</v>
      </c>
      <c r="H321" s="13">
        <v>48.0</v>
      </c>
      <c r="I321" s="14">
        <f t="shared" si="10"/>
        <v>-2</v>
      </c>
      <c r="J321" s="13">
        <v>0.0</v>
      </c>
      <c r="K321" s="14">
        <f t="shared" si="6"/>
        <v>29</v>
      </c>
      <c r="L321" s="13">
        <v>0.0</v>
      </c>
      <c r="M321" s="13">
        <v>13.0</v>
      </c>
      <c r="N321" s="14">
        <f t="shared" si="2"/>
        <v>0</v>
      </c>
      <c r="O321" s="13">
        <v>0.0</v>
      </c>
      <c r="P321" s="13">
        <v>0.0</v>
      </c>
      <c r="Q321" s="13">
        <v>0.0</v>
      </c>
      <c r="R321" s="13">
        <v>28.0</v>
      </c>
      <c r="S321" s="13">
        <v>48.0</v>
      </c>
      <c r="T321" s="13">
        <v>55442.0</v>
      </c>
      <c r="U321" s="13">
        <v>2726.0</v>
      </c>
      <c r="X321" s="19" t="s">
        <v>188</v>
      </c>
    </row>
    <row r="322">
      <c r="A322" s="18">
        <v>44173.0</v>
      </c>
      <c r="B322" s="13">
        <v>12.0</v>
      </c>
      <c r="C322" s="13">
        <v>0.0</v>
      </c>
      <c r="D322" s="13">
        <f t="shared" si="11"/>
        <v>58285</v>
      </c>
      <c r="E322" s="13">
        <v>8.0</v>
      </c>
      <c r="F322" s="13">
        <v>0.0</v>
      </c>
      <c r="G322" s="13">
        <f t="shared" si="4"/>
        <v>58198</v>
      </c>
      <c r="H322" s="13">
        <v>57.0</v>
      </c>
      <c r="I322" s="14">
        <f t="shared" si="10"/>
        <v>-7</v>
      </c>
      <c r="J322" s="13">
        <v>0.0</v>
      </c>
      <c r="K322" s="14">
        <f t="shared" si="6"/>
        <v>29</v>
      </c>
      <c r="L322" s="13">
        <v>0.0</v>
      </c>
      <c r="M322" s="13">
        <v>12.0</v>
      </c>
      <c r="N322" s="14">
        <f t="shared" si="2"/>
        <v>0</v>
      </c>
      <c r="O322" s="13">
        <v>0.0</v>
      </c>
      <c r="P322" s="13">
        <v>0.0</v>
      </c>
      <c r="Q322" s="13">
        <v>0.0</v>
      </c>
      <c r="R322" s="13">
        <v>23.0</v>
      </c>
      <c r="S322" s="13">
        <v>57.0</v>
      </c>
      <c r="T322" s="13">
        <v>55448.0</v>
      </c>
      <c r="U322" s="13">
        <v>2728.0</v>
      </c>
      <c r="X322" s="19" t="s">
        <v>188</v>
      </c>
    </row>
    <row r="323">
      <c r="A323" s="18">
        <v>44174.0</v>
      </c>
      <c r="B323" s="13">
        <v>6.0</v>
      </c>
      <c r="C323" s="13">
        <v>0.0</v>
      </c>
      <c r="D323" s="13">
        <f t="shared" si="11"/>
        <v>58291</v>
      </c>
      <c r="E323" s="13">
        <v>6.0</v>
      </c>
      <c r="F323" s="13">
        <v>0.0</v>
      </c>
      <c r="G323" s="13">
        <f t="shared" si="4"/>
        <v>58204</v>
      </c>
      <c r="H323" s="13">
        <v>60.0</v>
      </c>
      <c r="I323" s="14">
        <f t="shared" si="10"/>
        <v>-10</v>
      </c>
      <c r="J323" s="13">
        <v>0.0</v>
      </c>
      <c r="K323" s="14">
        <f t="shared" si="6"/>
        <v>29</v>
      </c>
      <c r="L323" s="13">
        <v>0.0</v>
      </c>
      <c r="M323" s="13">
        <v>6.0</v>
      </c>
      <c r="N323" s="14">
        <f t="shared" si="2"/>
        <v>0</v>
      </c>
      <c r="O323" s="13">
        <v>0.0</v>
      </c>
      <c r="P323" s="13">
        <v>0.0</v>
      </c>
      <c r="Q323" s="13">
        <v>0.0</v>
      </c>
      <c r="R323" s="13">
        <v>20.0</v>
      </c>
      <c r="S323" s="13">
        <v>60.0</v>
      </c>
      <c r="T323" s="13">
        <v>55448.0</v>
      </c>
      <c r="U323" s="13">
        <v>2734.0</v>
      </c>
      <c r="X323" s="19" t="s">
        <v>188</v>
      </c>
    </row>
    <row r="324">
      <c r="A324" s="18">
        <v>44175.0</v>
      </c>
      <c r="B324" s="13">
        <v>6.0</v>
      </c>
      <c r="C324" s="13">
        <v>0.0</v>
      </c>
      <c r="D324" s="13">
        <f t="shared" si="11"/>
        <v>58297</v>
      </c>
      <c r="E324" s="13">
        <v>6.0</v>
      </c>
      <c r="F324" s="13">
        <v>0.0</v>
      </c>
      <c r="G324" s="13">
        <f t="shared" si="4"/>
        <v>58210</v>
      </c>
      <c r="H324" s="13">
        <v>60.0</v>
      </c>
      <c r="I324" s="14">
        <f t="shared" si="10"/>
        <v>-10</v>
      </c>
      <c r="J324" s="13">
        <v>0.0</v>
      </c>
      <c r="K324" s="14">
        <f t="shared" si="6"/>
        <v>29</v>
      </c>
      <c r="L324" s="13">
        <v>0.0</v>
      </c>
      <c r="M324" s="13">
        <v>6.0</v>
      </c>
      <c r="N324" s="14">
        <f t="shared" si="2"/>
        <v>0</v>
      </c>
      <c r="O324" s="13">
        <v>0.0</v>
      </c>
      <c r="P324" s="13">
        <v>0.0</v>
      </c>
      <c r="Q324" s="13">
        <v>0.0</v>
      </c>
      <c r="R324" s="13">
        <v>20.0</v>
      </c>
      <c r="S324" s="13">
        <v>60.0</v>
      </c>
      <c r="T324" s="13">
        <v>55453.0</v>
      </c>
      <c r="U324" s="13">
        <v>2735.0</v>
      </c>
      <c r="X324" s="19" t="s">
        <v>188</v>
      </c>
    </row>
    <row r="325">
      <c r="A325" s="18">
        <v>44176.0</v>
      </c>
      <c r="B325" s="13">
        <v>8.0</v>
      </c>
      <c r="C325" s="13">
        <v>0.0</v>
      </c>
      <c r="D325" s="13">
        <f t="shared" si="11"/>
        <v>58305</v>
      </c>
      <c r="E325" s="13">
        <v>4.0</v>
      </c>
      <c r="F325" s="13">
        <v>0.0</v>
      </c>
      <c r="G325" s="13">
        <f t="shared" si="4"/>
        <v>58214</v>
      </c>
      <c r="H325" s="13">
        <v>55.0</v>
      </c>
      <c r="I325" s="14">
        <f t="shared" si="10"/>
        <v>-1</v>
      </c>
      <c r="J325" s="13">
        <v>0.0</v>
      </c>
      <c r="K325" s="14">
        <f t="shared" si="6"/>
        <v>29</v>
      </c>
      <c r="L325" s="13">
        <v>0.0</v>
      </c>
      <c r="M325" s="13">
        <v>7.0</v>
      </c>
      <c r="N325" s="14">
        <f t="shared" si="2"/>
        <v>1</v>
      </c>
      <c r="O325" s="13">
        <v>1.0</v>
      </c>
      <c r="P325" s="13">
        <v>0.0</v>
      </c>
      <c r="Q325" s="13">
        <v>0.0</v>
      </c>
      <c r="R325" s="13">
        <v>29.0</v>
      </c>
      <c r="S325" s="13">
        <v>55.0</v>
      </c>
      <c r="T325" s="13">
        <v>55456.0</v>
      </c>
      <c r="U325" s="13">
        <v>2736.0</v>
      </c>
      <c r="X325" s="19" t="s">
        <v>188</v>
      </c>
    </row>
    <row r="326">
      <c r="A326" s="18">
        <v>44177.0</v>
      </c>
      <c r="B326" s="13">
        <v>8.0</v>
      </c>
      <c r="C326" s="13">
        <v>0.0</v>
      </c>
      <c r="D326" s="13">
        <f t="shared" si="11"/>
        <v>58313</v>
      </c>
      <c r="E326" s="13">
        <v>5.0</v>
      </c>
      <c r="F326" s="13">
        <v>0.0</v>
      </c>
      <c r="G326" s="13">
        <f t="shared" si="4"/>
        <v>58219</v>
      </c>
      <c r="H326" s="13">
        <v>59.0</v>
      </c>
      <c r="I326" s="14">
        <f t="shared" si="10"/>
        <v>-2</v>
      </c>
      <c r="J326" s="13">
        <v>0.0</v>
      </c>
      <c r="K326" s="14">
        <f t="shared" si="6"/>
        <v>29</v>
      </c>
      <c r="L326" s="13">
        <v>0.0</v>
      </c>
      <c r="M326" s="13">
        <v>8.0</v>
      </c>
      <c r="N326" s="14">
        <f t="shared" si="2"/>
        <v>0</v>
      </c>
      <c r="O326" s="13">
        <v>0.0</v>
      </c>
      <c r="P326" s="13">
        <v>0.0</v>
      </c>
      <c r="Q326" s="13">
        <v>0.0</v>
      </c>
      <c r="R326" s="13">
        <v>28.0</v>
      </c>
      <c r="S326" s="13">
        <v>59.0</v>
      </c>
      <c r="T326" s="13">
        <v>55459.0</v>
      </c>
      <c r="U326" s="13">
        <v>2738.0</v>
      </c>
      <c r="X326" s="19" t="s">
        <v>188</v>
      </c>
    </row>
    <row r="327">
      <c r="A327" s="18">
        <v>44178.0</v>
      </c>
      <c r="B327" s="13">
        <v>7.0</v>
      </c>
      <c r="C327" s="13">
        <v>0.0</v>
      </c>
      <c r="D327" s="13">
        <f t="shared" si="11"/>
        <v>58320</v>
      </c>
      <c r="E327" s="13">
        <v>11.0</v>
      </c>
      <c r="F327" s="13">
        <v>0.0</v>
      </c>
      <c r="G327" s="13">
        <f t="shared" si="4"/>
        <v>58230</v>
      </c>
      <c r="H327" s="13">
        <v>62.0</v>
      </c>
      <c r="I327" s="14">
        <f t="shared" si="10"/>
        <v>-9</v>
      </c>
      <c r="J327" s="13">
        <v>0.0</v>
      </c>
      <c r="K327" s="14">
        <f t="shared" si="6"/>
        <v>29</v>
      </c>
      <c r="L327" s="13">
        <v>0.0</v>
      </c>
      <c r="M327" s="13">
        <v>7.0</v>
      </c>
      <c r="N327" s="14">
        <f t="shared" si="2"/>
        <v>0</v>
      </c>
      <c r="O327" s="13">
        <v>0.0</v>
      </c>
      <c r="P327" s="13">
        <v>0.0</v>
      </c>
      <c r="Q327" s="13">
        <v>0.0</v>
      </c>
      <c r="R327" s="13">
        <v>21.0</v>
      </c>
      <c r="S327" s="13">
        <v>62.0</v>
      </c>
      <c r="T327" s="13">
        <v>55465.0</v>
      </c>
      <c r="U327" s="13">
        <v>2743.0</v>
      </c>
      <c r="X327" s="19" t="s">
        <v>188</v>
      </c>
    </row>
    <row r="328">
      <c r="A328" s="18">
        <v>44179.0</v>
      </c>
      <c r="B328" s="13">
        <v>5.0</v>
      </c>
      <c r="C328" s="13">
        <v>0.0</v>
      </c>
      <c r="D328" s="13">
        <f t="shared" si="11"/>
        <v>58325</v>
      </c>
      <c r="E328" s="13">
        <v>2.0</v>
      </c>
      <c r="F328" s="13">
        <v>0.0</v>
      </c>
      <c r="G328" s="13">
        <f t="shared" si="4"/>
        <v>58232</v>
      </c>
      <c r="H328" s="13">
        <v>64.0</v>
      </c>
      <c r="I328" s="14">
        <f t="shared" si="10"/>
        <v>-8</v>
      </c>
      <c r="J328" s="13">
        <v>0.0</v>
      </c>
      <c r="K328" s="14">
        <f t="shared" si="6"/>
        <v>29</v>
      </c>
      <c r="L328" s="13">
        <v>0.0</v>
      </c>
      <c r="M328" s="13">
        <v>5.0</v>
      </c>
      <c r="N328" s="14">
        <f t="shared" si="2"/>
        <v>0</v>
      </c>
      <c r="O328" s="13">
        <v>0.0</v>
      </c>
      <c r="P328" s="13">
        <v>0.0</v>
      </c>
      <c r="Q328" s="13">
        <v>0.0</v>
      </c>
      <c r="R328" s="13">
        <v>22.0</v>
      </c>
      <c r="S328" s="13">
        <v>64.0</v>
      </c>
      <c r="T328" s="13">
        <v>55465.0</v>
      </c>
      <c r="U328" s="13">
        <v>2745.0</v>
      </c>
      <c r="X328" s="19" t="s">
        <v>188</v>
      </c>
    </row>
    <row r="329">
      <c r="A329" s="18">
        <v>44180.0</v>
      </c>
      <c r="B329" s="13">
        <v>16.0</v>
      </c>
      <c r="C329" s="13">
        <v>0.0</v>
      </c>
      <c r="D329" s="13">
        <f t="shared" si="11"/>
        <v>58341</v>
      </c>
      <c r="E329" s="13">
        <v>23.0</v>
      </c>
      <c r="F329" s="13">
        <v>0.0</v>
      </c>
      <c r="G329" s="13">
        <f t="shared" si="4"/>
        <v>58255</v>
      </c>
      <c r="H329" s="13">
        <v>54.0</v>
      </c>
      <c r="I329" s="14">
        <f t="shared" si="10"/>
        <v>-5</v>
      </c>
      <c r="J329" s="13">
        <v>0.0</v>
      </c>
      <c r="K329" s="14">
        <f t="shared" si="6"/>
        <v>29</v>
      </c>
      <c r="L329" s="13">
        <v>0.0</v>
      </c>
      <c r="M329" s="13">
        <v>15.0</v>
      </c>
      <c r="N329" s="14">
        <f t="shared" si="2"/>
        <v>1</v>
      </c>
      <c r="O329" s="13">
        <v>1.0</v>
      </c>
      <c r="P329" s="13">
        <v>0.0</v>
      </c>
      <c r="Q329" s="13">
        <v>0.0</v>
      </c>
      <c r="R329" s="13">
        <v>25.0</v>
      </c>
      <c r="S329" s="13">
        <v>54.0</v>
      </c>
      <c r="T329" s="13">
        <v>55485.0</v>
      </c>
      <c r="U329" s="13">
        <v>2748.0</v>
      </c>
      <c r="X329" s="19" t="s">
        <v>188</v>
      </c>
    </row>
    <row r="330">
      <c r="A330" s="18">
        <v>44181.0</v>
      </c>
      <c r="B330" s="13">
        <v>12.0</v>
      </c>
      <c r="C330" s="13">
        <v>0.0</v>
      </c>
      <c r="D330" s="13">
        <f t="shared" si="11"/>
        <v>58353</v>
      </c>
      <c r="E330" s="13">
        <v>5.0</v>
      </c>
      <c r="F330" s="13">
        <v>0.0</v>
      </c>
      <c r="G330" s="13">
        <f t="shared" si="4"/>
        <v>58260</v>
      </c>
      <c r="H330" s="13">
        <v>61.0</v>
      </c>
      <c r="I330" s="14">
        <f t="shared" si="10"/>
        <v>-5</v>
      </c>
      <c r="J330" s="13">
        <v>0.0</v>
      </c>
      <c r="K330" s="14">
        <f t="shared" si="6"/>
        <v>29</v>
      </c>
      <c r="L330" s="13">
        <v>0.0</v>
      </c>
      <c r="M330" s="13">
        <v>12.0</v>
      </c>
      <c r="N330" s="14">
        <f t="shared" si="2"/>
        <v>0</v>
      </c>
      <c r="O330" s="13">
        <v>0.0</v>
      </c>
      <c r="P330" s="13">
        <v>0.0</v>
      </c>
      <c r="Q330" s="13">
        <v>0.0</v>
      </c>
      <c r="R330" s="13">
        <v>25.0</v>
      </c>
      <c r="S330" s="13">
        <v>61.0</v>
      </c>
      <c r="T330" s="13">
        <v>55489.0</v>
      </c>
      <c r="U330" s="13">
        <v>2749.0</v>
      </c>
      <c r="X330" s="19" t="s">
        <v>188</v>
      </c>
    </row>
    <row r="331">
      <c r="A331" s="18">
        <v>44182.0</v>
      </c>
      <c r="B331" s="13">
        <v>24.0</v>
      </c>
      <c r="C331" s="13">
        <v>0.0</v>
      </c>
      <c r="D331" s="13">
        <f t="shared" si="11"/>
        <v>58377</v>
      </c>
      <c r="E331" s="13">
        <v>14.0</v>
      </c>
      <c r="F331" s="13">
        <v>0.0</v>
      </c>
      <c r="G331" s="13">
        <f t="shared" si="4"/>
        <v>58274</v>
      </c>
      <c r="H331" s="13">
        <v>63.0</v>
      </c>
      <c r="I331" s="14">
        <f t="shared" si="10"/>
        <v>3</v>
      </c>
      <c r="J331" s="13">
        <v>0.0</v>
      </c>
      <c r="K331" s="14">
        <f t="shared" si="6"/>
        <v>29</v>
      </c>
      <c r="L331" s="13">
        <v>0.0</v>
      </c>
      <c r="M331" s="13">
        <v>24.0</v>
      </c>
      <c r="N331" s="14">
        <f t="shared" si="2"/>
        <v>0</v>
      </c>
      <c r="O331" s="13">
        <v>0.0</v>
      </c>
      <c r="P331" s="13">
        <v>0.0</v>
      </c>
      <c r="Q331" s="13">
        <v>0.0</v>
      </c>
      <c r="R331" s="13">
        <v>33.0</v>
      </c>
      <c r="S331" s="13">
        <v>63.0</v>
      </c>
      <c r="T331" s="13">
        <v>55497.0</v>
      </c>
      <c r="U331" s="13">
        <v>2755.0</v>
      </c>
      <c r="X331" s="19" t="s">
        <v>188</v>
      </c>
    </row>
    <row r="332">
      <c r="A332" s="18">
        <v>44183.0</v>
      </c>
      <c r="B332" s="13">
        <v>9.0</v>
      </c>
      <c r="C332" s="13">
        <v>0.0</v>
      </c>
      <c r="D332" s="13">
        <f t="shared" si="11"/>
        <v>58386</v>
      </c>
      <c r="E332" s="13">
        <v>13.0</v>
      </c>
      <c r="F332" s="13">
        <v>0.0</v>
      </c>
      <c r="G332" s="13">
        <f t="shared" si="4"/>
        <v>58287</v>
      </c>
      <c r="H332" s="13">
        <v>56.0</v>
      </c>
      <c r="I332" s="14">
        <f t="shared" si="10"/>
        <v>6</v>
      </c>
      <c r="J332" s="13">
        <v>0.0</v>
      </c>
      <c r="K332" s="14">
        <f t="shared" si="6"/>
        <v>29</v>
      </c>
      <c r="L332" s="13">
        <v>0.0</v>
      </c>
      <c r="M332" s="13">
        <v>9.0</v>
      </c>
      <c r="N332" s="14">
        <f t="shared" si="2"/>
        <v>0</v>
      </c>
      <c r="O332" s="13">
        <v>0.0</v>
      </c>
      <c r="P332" s="13">
        <v>0.0</v>
      </c>
      <c r="Q332" s="13">
        <v>0.0</v>
      </c>
      <c r="R332" s="13">
        <v>36.0</v>
      </c>
      <c r="S332" s="13">
        <v>56.0</v>
      </c>
      <c r="T332" s="13">
        <v>55502.0</v>
      </c>
      <c r="U332" s="13">
        <v>2763.0</v>
      </c>
      <c r="X332" s="19" t="s">
        <v>188</v>
      </c>
    </row>
    <row r="333">
      <c r="A333" s="18">
        <v>44184.0</v>
      </c>
      <c r="B333" s="13">
        <v>17.0</v>
      </c>
      <c r="C333" s="13">
        <v>0.0</v>
      </c>
      <c r="D333" s="13">
        <f t="shared" si="11"/>
        <v>58403</v>
      </c>
      <c r="E333" s="13">
        <v>9.0</v>
      </c>
      <c r="F333" s="13">
        <v>0.0</v>
      </c>
      <c r="G333" s="13">
        <f t="shared" si="4"/>
        <v>58296</v>
      </c>
      <c r="H333" s="13">
        <v>62.0</v>
      </c>
      <c r="I333" s="14">
        <f t="shared" si="10"/>
        <v>8</v>
      </c>
      <c r="J333" s="13">
        <v>0.0</v>
      </c>
      <c r="K333" s="14">
        <f t="shared" si="6"/>
        <v>29</v>
      </c>
      <c r="L333" s="13">
        <v>0.0</v>
      </c>
      <c r="M333" s="13">
        <v>17.0</v>
      </c>
      <c r="N333" s="14">
        <f t="shared" si="2"/>
        <v>0</v>
      </c>
      <c r="O333" s="13">
        <v>0.0</v>
      </c>
      <c r="P333" s="13">
        <v>0.0</v>
      </c>
      <c r="Q333" s="13">
        <v>0.0</v>
      </c>
      <c r="R333" s="13">
        <v>38.0</v>
      </c>
      <c r="S333" s="13">
        <v>62.0</v>
      </c>
      <c r="T333" s="13">
        <v>55507.0</v>
      </c>
      <c r="U333" s="13">
        <v>2767.0</v>
      </c>
      <c r="X333" s="19" t="s">
        <v>188</v>
      </c>
    </row>
    <row r="334">
      <c r="A334" s="18">
        <v>44185.0</v>
      </c>
      <c r="B334" s="13">
        <v>19.0</v>
      </c>
      <c r="C334" s="13">
        <v>0.0</v>
      </c>
      <c r="D334" s="13">
        <f t="shared" si="11"/>
        <v>58422</v>
      </c>
      <c r="E334" s="13">
        <v>5.0</v>
      </c>
      <c r="F334" s="13">
        <v>0.0</v>
      </c>
      <c r="G334" s="13">
        <f t="shared" si="4"/>
        <v>58301</v>
      </c>
      <c r="H334" s="13">
        <v>71.0</v>
      </c>
      <c r="I334" s="14">
        <f t="shared" si="10"/>
        <v>13</v>
      </c>
      <c r="J334" s="13">
        <v>0.0</v>
      </c>
      <c r="K334" s="14">
        <f t="shared" si="6"/>
        <v>29</v>
      </c>
      <c r="L334" s="13">
        <v>0.0</v>
      </c>
      <c r="M334" s="13">
        <v>19.0</v>
      </c>
      <c r="N334" s="14">
        <f t="shared" si="2"/>
        <v>0</v>
      </c>
      <c r="O334" s="13">
        <v>0.0</v>
      </c>
      <c r="P334" s="13">
        <v>0.0</v>
      </c>
      <c r="Q334" s="13">
        <v>0.0</v>
      </c>
      <c r="R334" s="13">
        <v>43.0</v>
      </c>
      <c r="S334" s="13">
        <v>71.0</v>
      </c>
      <c r="T334" s="13">
        <v>55511.0</v>
      </c>
      <c r="U334" s="13">
        <v>2768.0</v>
      </c>
      <c r="X334" s="19" t="s">
        <v>188</v>
      </c>
    </row>
    <row r="335">
      <c r="A335" s="18">
        <v>44186.0</v>
      </c>
      <c r="B335" s="13">
        <v>10.0</v>
      </c>
      <c r="C335" s="13">
        <v>0.0</v>
      </c>
      <c r="D335" s="13">
        <f t="shared" si="11"/>
        <v>58432</v>
      </c>
      <c r="E335" s="13">
        <v>8.0</v>
      </c>
      <c r="F335" s="13">
        <v>0.0</v>
      </c>
      <c r="G335" s="13">
        <f t="shared" si="4"/>
        <v>58309</v>
      </c>
      <c r="H335" s="13">
        <v>70.0</v>
      </c>
      <c r="I335" s="14">
        <f t="shared" si="10"/>
        <v>16</v>
      </c>
      <c r="J335" s="13">
        <v>0.0</v>
      </c>
      <c r="K335" s="14">
        <f t="shared" si="6"/>
        <v>29</v>
      </c>
      <c r="L335" s="13">
        <v>0.0</v>
      </c>
      <c r="M335" s="13">
        <v>9.0</v>
      </c>
      <c r="N335" s="14">
        <f t="shared" si="2"/>
        <v>1</v>
      </c>
      <c r="O335" s="13">
        <v>0.0</v>
      </c>
      <c r="P335" s="13">
        <v>1.0</v>
      </c>
      <c r="Q335" s="13">
        <v>0.0</v>
      </c>
      <c r="R335" s="13">
        <v>46.0</v>
      </c>
      <c r="S335" s="13">
        <v>70.0</v>
      </c>
      <c r="T335" s="13">
        <v>55518.0</v>
      </c>
      <c r="U335" s="13">
        <v>2769.0</v>
      </c>
      <c r="X335" s="19" t="s">
        <v>188</v>
      </c>
    </row>
    <row r="336">
      <c r="A336" s="18">
        <v>44187.0</v>
      </c>
      <c r="B336" s="13">
        <v>29.0</v>
      </c>
      <c r="C336" s="13">
        <v>0.0</v>
      </c>
      <c r="D336" s="13">
        <f t="shared" si="11"/>
        <v>58461</v>
      </c>
      <c r="E336" s="13">
        <v>17.0</v>
      </c>
      <c r="F336" s="13">
        <v>0.0</v>
      </c>
      <c r="G336" s="13">
        <f t="shared" si="4"/>
        <v>58326</v>
      </c>
      <c r="H336" s="13">
        <v>81.0</v>
      </c>
      <c r="I336" s="14">
        <f t="shared" si="10"/>
        <v>17</v>
      </c>
      <c r="J336" s="13">
        <v>0.0</v>
      </c>
      <c r="K336" s="14">
        <f t="shared" si="6"/>
        <v>29</v>
      </c>
      <c r="L336" s="13">
        <v>0.0</v>
      </c>
      <c r="M336" s="13">
        <v>29.0</v>
      </c>
      <c r="N336" s="14">
        <f t="shared" si="2"/>
        <v>0</v>
      </c>
      <c r="O336" s="13">
        <v>0.0</v>
      </c>
      <c r="P336" s="13">
        <v>0.0</v>
      </c>
      <c r="Q336" s="13">
        <v>0.0</v>
      </c>
      <c r="R336" s="13">
        <v>47.0</v>
      </c>
      <c r="S336" s="13">
        <v>81.0</v>
      </c>
      <c r="T336" s="13">
        <v>55528.0</v>
      </c>
      <c r="U336" s="13">
        <v>2776.0</v>
      </c>
      <c r="X336" s="19" t="s">
        <v>188</v>
      </c>
    </row>
    <row r="337">
      <c r="A337" s="18">
        <v>44188.0</v>
      </c>
      <c r="B337" s="13">
        <v>21.0</v>
      </c>
      <c r="C337" s="13">
        <v>0.0</v>
      </c>
      <c r="D337" s="13">
        <f t="shared" si="11"/>
        <v>58482</v>
      </c>
      <c r="E337" s="13">
        <v>18.0</v>
      </c>
      <c r="F337" s="13">
        <v>0.0</v>
      </c>
      <c r="G337" s="13">
        <f t="shared" si="4"/>
        <v>58344</v>
      </c>
      <c r="H337" s="13">
        <v>97.0</v>
      </c>
      <c r="I337" s="14">
        <f t="shared" si="10"/>
        <v>4</v>
      </c>
      <c r="J337" s="13">
        <v>0.0</v>
      </c>
      <c r="K337" s="14">
        <f t="shared" si="6"/>
        <v>29</v>
      </c>
      <c r="L337" s="13">
        <v>0.0</v>
      </c>
      <c r="M337" s="13">
        <v>21.0</v>
      </c>
      <c r="N337" s="14">
        <f t="shared" si="2"/>
        <v>0</v>
      </c>
      <c r="O337" s="13">
        <v>0.0</v>
      </c>
      <c r="P337" s="13">
        <v>0.0</v>
      </c>
      <c r="Q337" s="13">
        <v>0.0</v>
      </c>
      <c r="R337" s="13">
        <v>34.0</v>
      </c>
      <c r="S337" s="13">
        <v>97.0</v>
      </c>
      <c r="T337" s="13">
        <v>55537.0</v>
      </c>
      <c r="U337" s="13">
        <v>2785.0</v>
      </c>
      <c r="X337" s="19" t="s">
        <v>188</v>
      </c>
    </row>
    <row r="338">
      <c r="A338" s="18">
        <v>44189.0</v>
      </c>
      <c r="B338" s="13">
        <v>13.0</v>
      </c>
      <c r="C338" s="13">
        <v>0.0</v>
      </c>
      <c r="D338" s="13">
        <f t="shared" si="11"/>
        <v>58495</v>
      </c>
      <c r="E338" s="13">
        <v>10.0</v>
      </c>
      <c r="F338" s="13">
        <v>0.0</v>
      </c>
      <c r="G338" s="13">
        <f t="shared" si="4"/>
        <v>58354</v>
      </c>
      <c r="H338" s="13">
        <v>98.0</v>
      </c>
      <c r="I338" s="14">
        <f t="shared" si="10"/>
        <v>6</v>
      </c>
      <c r="J338" s="13">
        <v>0.0</v>
      </c>
      <c r="K338" s="14">
        <f t="shared" si="6"/>
        <v>29</v>
      </c>
      <c r="L338" s="13">
        <v>0.0</v>
      </c>
      <c r="M338" s="13">
        <v>13.0</v>
      </c>
      <c r="N338" s="14">
        <f t="shared" si="2"/>
        <v>0</v>
      </c>
      <c r="O338" s="13">
        <v>0.0</v>
      </c>
      <c r="P338" s="13">
        <v>0.0</v>
      </c>
      <c r="Q338" s="13">
        <v>0.0</v>
      </c>
      <c r="R338" s="13">
        <v>36.0</v>
      </c>
      <c r="S338" s="13">
        <v>98.0</v>
      </c>
      <c r="T338" s="13">
        <v>55542.0</v>
      </c>
      <c r="U338" s="13">
        <v>2790.0</v>
      </c>
      <c r="X338" s="19" t="s">
        <v>188</v>
      </c>
    </row>
    <row r="339">
      <c r="A339" s="18">
        <v>44190.0</v>
      </c>
      <c r="B339" s="13">
        <v>14.0</v>
      </c>
      <c r="C339" s="13">
        <v>0.0</v>
      </c>
      <c r="D339" s="13">
        <f t="shared" si="11"/>
        <v>58509</v>
      </c>
      <c r="E339" s="13">
        <v>20.0</v>
      </c>
      <c r="F339" s="13">
        <v>0.0</v>
      </c>
      <c r="G339" s="13">
        <f t="shared" si="4"/>
        <v>58374</v>
      </c>
      <c r="H339" s="13">
        <v>97.0</v>
      </c>
      <c r="I339" s="14">
        <f t="shared" si="10"/>
        <v>1</v>
      </c>
      <c r="J339" s="13">
        <v>0.0</v>
      </c>
      <c r="K339" s="14">
        <f t="shared" si="6"/>
        <v>29</v>
      </c>
      <c r="L339" s="13">
        <v>0.0</v>
      </c>
      <c r="M339" s="13">
        <v>14.0</v>
      </c>
      <c r="N339" s="14">
        <f t="shared" si="2"/>
        <v>0</v>
      </c>
      <c r="O339" s="13">
        <v>0.0</v>
      </c>
      <c r="P339" s="13">
        <v>0.0</v>
      </c>
      <c r="Q339" s="13">
        <v>0.0</v>
      </c>
      <c r="R339" s="13">
        <v>31.0</v>
      </c>
      <c r="S339" s="13">
        <v>97.0</v>
      </c>
      <c r="T339" s="13">
        <v>55558.0</v>
      </c>
      <c r="U339" s="13">
        <v>2794.0</v>
      </c>
      <c r="X339" s="19" t="s">
        <v>188</v>
      </c>
    </row>
    <row r="340">
      <c r="A340" s="18">
        <v>44191.0</v>
      </c>
      <c r="B340" s="13">
        <v>10.0</v>
      </c>
      <c r="C340" s="13">
        <v>0.0</v>
      </c>
      <c r="D340" s="13">
        <f t="shared" si="11"/>
        <v>58519</v>
      </c>
      <c r="E340" s="13">
        <v>10.0</v>
      </c>
      <c r="F340" s="13">
        <v>0.0</v>
      </c>
      <c r="G340" s="13">
        <f t="shared" si="4"/>
        <v>58384</v>
      </c>
      <c r="H340" s="13">
        <v>91.0</v>
      </c>
      <c r="I340" s="14">
        <f t="shared" si="10"/>
        <v>7</v>
      </c>
      <c r="J340" s="13">
        <v>0.0</v>
      </c>
      <c r="K340" s="14">
        <f t="shared" si="6"/>
        <v>29</v>
      </c>
      <c r="L340" s="13">
        <v>0.0</v>
      </c>
      <c r="M340" s="13">
        <v>10.0</v>
      </c>
      <c r="N340" s="14">
        <f t="shared" si="2"/>
        <v>0</v>
      </c>
      <c r="O340" s="13">
        <v>0.0</v>
      </c>
      <c r="P340" s="13">
        <v>0.0</v>
      </c>
      <c r="Q340" s="13">
        <v>0.0</v>
      </c>
      <c r="R340" s="13">
        <v>37.0</v>
      </c>
      <c r="S340" s="13">
        <v>91.0</v>
      </c>
      <c r="T340" s="13">
        <v>55563.0</v>
      </c>
      <c r="U340" s="13">
        <v>2799.0</v>
      </c>
      <c r="X340" s="19" t="s">
        <v>188</v>
      </c>
    </row>
    <row r="341">
      <c r="A341" s="18">
        <v>44192.0</v>
      </c>
      <c r="B341" s="13">
        <v>5.0</v>
      </c>
      <c r="C341" s="13">
        <v>0.0</v>
      </c>
      <c r="D341" s="13">
        <f t="shared" si="11"/>
        <v>58524</v>
      </c>
      <c r="E341" s="13">
        <v>8.0</v>
      </c>
      <c r="F341" s="13">
        <v>0.0</v>
      </c>
      <c r="G341" s="13">
        <f t="shared" si="4"/>
        <v>58392</v>
      </c>
      <c r="H341" s="13">
        <v>94.0</v>
      </c>
      <c r="I341" s="14">
        <f t="shared" si="10"/>
        <v>1</v>
      </c>
      <c r="J341" s="13">
        <v>0.0</v>
      </c>
      <c r="K341" s="14">
        <f t="shared" si="6"/>
        <v>29</v>
      </c>
      <c r="L341" s="13">
        <v>0.0</v>
      </c>
      <c r="M341" s="13">
        <v>5.0</v>
      </c>
      <c r="N341" s="14">
        <f t="shared" si="2"/>
        <v>0</v>
      </c>
      <c r="O341" s="13">
        <v>0.0</v>
      </c>
      <c r="P341" s="13">
        <v>0.0</v>
      </c>
      <c r="Q341" s="13">
        <v>0.0</v>
      </c>
      <c r="R341" s="13">
        <v>31.0</v>
      </c>
      <c r="S341" s="13">
        <v>94.0</v>
      </c>
      <c r="T341" s="13">
        <v>55567.0</v>
      </c>
      <c r="U341" s="13">
        <v>2803.0</v>
      </c>
      <c r="X341" s="19" t="s">
        <v>188</v>
      </c>
    </row>
    <row r="342">
      <c r="A342" s="18">
        <v>44193.0</v>
      </c>
      <c r="B342" s="13">
        <v>5.0</v>
      </c>
      <c r="C342" s="13">
        <v>0.0</v>
      </c>
      <c r="D342" s="13">
        <f t="shared" si="11"/>
        <v>58529</v>
      </c>
      <c r="E342" s="13">
        <v>16.0</v>
      </c>
      <c r="F342" s="13">
        <v>0.0</v>
      </c>
      <c r="G342" s="13">
        <f t="shared" si="4"/>
        <v>58408</v>
      </c>
      <c r="H342" s="13">
        <v>79.0</v>
      </c>
      <c r="I342" s="14">
        <f t="shared" si="10"/>
        <v>5</v>
      </c>
      <c r="J342" s="13">
        <v>0.0</v>
      </c>
      <c r="K342" s="14">
        <f t="shared" si="6"/>
        <v>29</v>
      </c>
      <c r="L342" s="13">
        <v>0.0</v>
      </c>
      <c r="M342" s="13">
        <v>4.0</v>
      </c>
      <c r="N342" s="14">
        <f t="shared" si="2"/>
        <v>1</v>
      </c>
      <c r="O342" s="13">
        <v>0.0</v>
      </c>
      <c r="P342" s="13">
        <v>1.0</v>
      </c>
      <c r="Q342" s="13">
        <v>0.0</v>
      </c>
      <c r="R342" s="13">
        <v>35.0</v>
      </c>
      <c r="S342" s="13">
        <v>79.0</v>
      </c>
      <c r="T342" s="13">
        <v>55579.0</v>
      </c>
      <c r="U342" s="13">
        <v>2807.0</v>
      </c>
      <c r="X342" s="19" t="s">
        <v>381</v>
      </c>
    </row>
    <row r="343">
      <c r="A343" s="18">
        <v>44194.0</v>
      </c>
      <c r="B343" s="13">
        <v>13.0</v>
      </c>
      <c r="C343" s="13">
        <v>0.0</v>
      </c>
      <c r="D343" s="13">
        <f t="shared" si="11"/>
        <v>58542</v>
      </c>
      <c r="E343" s="13">
        <v>14.0</v>
      </c>
      <c r="F343" s="13">
        <v>0.0</v>
      </c>
      <c r="G343" s="13">
        <f t="shared" si="4"/>
        <v>58422</v>
      </c>
      <c r="H343" s="13">
        <v>76.0</v>
      </c>
      <c r="I343" s="14">
        <f t="shared" si="10"/>
        <v>7</v>
      </c>
      <c r="J343" s="13">
        <v>0.0</v>
      </c>
      <c r="K343" s="14">
        <f t="shared" si="6"/>
        <v>29</v>
      </c>
      <c r="L343" s="13">
        <v>0.0</v>
      </c>
      <c r="M343" s="13">
        <v>13.0</v>
      </c>
      <c r="N343" s="14">
        <f t="shared" si="2"/>
        <v>0</v>
      </c>
      <c r="O343" s="13">
        <v>0.0</v>
      </c>
      <c r="P343" s="13">
        <v>0.0</v>
      </c>
      <c r="Q343" s="13">
        <v>0.0</v>
      </c>
      <c r="R343" s="13">
        <v>37.0</v>
      </c>
      <c r="S343" s="13">
        <v>76.0</v>
      </c>
      <c r="T343" s="13">
        <v>55586.0</v>
      </c>
      <c r="U343" s="13">
        <v>2814.0</v>
      </c>
      <c r="X343" s="19" t="s">
        <v>381</v>
      </c>
    </row>
    <row r="344">
      <c r="A344" s="18">
        <v>44195.0</v>
      </c>
      <c r="B344" s="13">
        <v>27.0</v>
      </c>
      <c r="C344" s="13">
        <v>0.0</v>
      </c>
      <c r="D344" s="13">
        <f t="shared" si="11"/>
        <v>58569</v>
      </c>
      <c r="E344" s="13">
        <v>11.0</v>
      </c>
      <c r="F344" s="13">
        <v>0.0</v>
      </c>
      <c r="G344" s="13">
        <f t="shared" si="4"/>
        <v>58433</v>
      </c>
      <c r="H344" s="13">
        <v>77.0</v>
      </c>
      <c r="I344" s="14">
        <f t="shared" si="10"/>
        <v>22</v>
      </c>
      <c r="J344" s="13">
        <v>0.0</v>
      </c>
      <c r="K344" s="14">
        <f t="shared" si="6"/>
        <v>29</v>
      </c>
      <c r="L344" s="13">
        <v>0.0</v>
      </c>
      <c r="M344" s="13">
        <v>26.0</v>
      </c>
      <c r="N344" s="14">
        <f t="shared" si="2"/>
        <v>1</v>
      </c>
      <c r="O344" s="13">
        <v>0.0</v>
      </c>
      <c r="P344" s="13">
        <v>1.0</v>
      </c>
      <c r="Q344" s="13">
        <v>0.0</v>
      </c>
      <c r="R344" s="13">
        <v>52.0</v>
      </c>
      <c r="S344" s="13">
        <v>77.0</v>
      </c>
      <c r="T344" s="13">
        <v>55595.0</v>
      </c>
      <c r="U344" s="13">
        <v>2816.0</v>
      </c>
      <c r="X344" s="19" t="s">
        <v>381</v>
      </c>
    </row>
    <row r="345">
      <c r="A345" s="18">
        <v>44196.0</v>
      </c>
      <c r="B345" s="13">
        <v>30.0</v>
      </c>
      <c r="C345" s="13">
        <v>0.0</v>
      </c>
      <c r="D345" s="13">
        <f t="shared" si="11"/>
        <v>58599</v>
      </c>
      <c r="E345" s="13">
        <v>38.0</v>
      </c>
      <c r="F345" s="13">
        <v>0.0</v>
      </c>
      <c r="G345" s="13">
        <f t="shared" si="4"/>
        <v>58471</v>
      </c>
      <c r="H345" s="13">
        <v>64.0</v>
      </c>
      <c r="I345" s="14">
        <f t="shared" si="10"/>
        <v>27</v>
      </c>
      <c r="J345" s="13">
        <v>0.0</v>
      </c>
      <c r="K345" s="14">
        <f t="shared" si="6"/>
        <v>29</v>
      </c>
      <c r="L345" s="13">
        <v>0.0</v>
      </c>
      <c r="M345" s="13">
        <v>25.0</v>
      </c>
      <c r="N345" s="14">
        <f t="shared" si="2"/>
        <v>5</v>
      </c>
      <c r="O345" s="13">
        <v>0.0</v>
      </c>
      <c r="P345" s="13">
        <v>5.0</v>
      </c>
      <c r="Q345" s="13">
        <v>1.0</v>
      </c>
      <c r="R345" s="13">
        <v>56.0</v>
      </c>
      <c r="S345" s="13">
        <v>64.0</v>
      </c>
      <c r="T345" s="13">
        <v>55622.0</v>
      </c>
      <c r="U345" s="13">
        <v>2827.0</v>
      </c>
      <c r="X345" s="19" t="s">
        <v>381</v>
      </c>
    </row>
    <row r="346">
      <c r="A346" s="18">
        <v>44197.0</v>
      </c>
      <c r="B346" s="13">
        <v>30.0</v>
      </c>
      <c r="C346" s="13">
        <v>0.0</v>
      </c>
      <c r="D346" s="13">
        <f t="shared" si="11"/>
        <v>58629</v>
      </c>
      <c r="E346" s="13">
        <v>10.0</v>
      </c>
      <c r="F346" s="13">
        <v>0.0</v>
      </c>
      <c r="G346" s="13">
        <f t="shared" si="4"/>
        <v>58481</v>
      </c>
      <c r="H346" s="13">
        <v>85.0</v>
      </c>
      <c r="I346" s="14">
        <f t="shared" si="10"/>
        <v>26</v>
      </c>
      <c r="J346" s="13">
        <v>0.0</v>
      </c>
      <c r="K346" s="14">
        <f t="shared" si="6"/>
        <v>29</v>
      </c>
      <c r="L346" s="13">
        <v>0.0</v>
      </c>
      <c r="M346" s="13">
        <v>27.0</v>
      </c>
      <c r="N346" s="14">
        <f t="shared" si="2"/>
        <v>3</v>
      </c>
      <c r="O346" s="13">
        <v>0.0</v>
      </c>
      <c r="P346" s="13">
        <v>3.0</v>
      </c>
      <c r="Q346" s="13">
        <v>1.0</v>
      </c>
      <c r="R346" s="13">
        <v>55.0</v>
      </c>
      <c r="S346" s="13">
        <v>85.0</v>
      </c>
      <c r="T346" s="13">
        <v>55624.0</v>
      </c>
      <c r="U346" s="13">
        <v>2835.0</v>
      </c>
      <c r="X346" s="19" t="s">
        <v>381</v>
      </c>
    </row>
    <row r="347">
      <c r="A347" s="18">
        <v>44198.0</v>
      </c>
      <c r="B347" s="13">
        <v>33.0</v>
      </c>
      <c r="C347" s="13">
        <v>0.0</v>
      </c>
      <c r="D347" s="13">
        <f t="shared" si="11"/>
        <v>58662</v>
      </c>
      <c r="E347" s="13">
        <v>17.0</v>
      </c>
      <c r="F347" s="13">
        <v>0.0</v>
      </c>
      <c r="G347" s="13">
        <f t="shared" si="4"/>
        <v>58498</v>
      </c>
      <c r="H347" s="13">
        <v>96.0</v>
      </c>
      <c r="I347" s="14">
        <f t="shared" si="10"/>
        <v>31</v>
      </c>
      <c r="J347" s="13">
        <v>0.0</v>
      </c>
      <c r="K347" s="14">
        <f t="shared" si="6"/>
        <v>29</v>
      </c>
      <c r="L347" s="13">
        <v>0.0</v>
      </c>
      <c r="M347" s="13">
        <v>33.0</v>
      </c>
      <c r="N347" s="14">
        <f t="shared" si="2"/>
        <v>0</v>
      </c>
      <c r="O347" s="13">
        <v>0.0</v>
      </c>
      <c r="P347" s="13">
        <v>0.0</v>
      </c>
      <c r="Q347" s="13">
        <v>1.0</v>
      </c>
      <c r="R347" s="13">
        <v>60.0</v>
      </c>
      <c r="S347" s="13">
        <v>96.0</v>
      </c>
      <c r="T347" s="13">
        <v>55629.0</v>
      </c>
      <c r="U347" s="13">
        <v>2847.0</v>
      </c>
      <c r="X347" s="19" t="s">
        <v>381</v>
      </c>
    </row>
    <row r="348">
      <c r="A348" s="18">
        <v>44199.0</v>
      </c>
      <c r="B348" s="13">
        <v>35.0</v>
      </c>
      <c r="C348" s="13">
        <v>0.0</v>
      </c>
      <c r="D348" s="13">
        <f t="shared" si="11"/>
        <v>58697</v>
      </c>
      <c r="E348" s="13">
        <v>11.0</v>
      </c>
      <c r="F348" s="13">
        <v>0.0</v>
      </c>
      <c r="G348" s="13">
        <f t="shared" si="4"/>
        <v>58509</v>
      </c>
      <c r="H348" s="13">
        <v>117.0</v>
      </c>
      <c r="I348" s="14">
        <f t="shared" si="10"/>
        <v>34</v>
      </c>
      <c r="J348" s="13">
        <v>0.0</v>
      </c>
      <c r="K348" s="14">
        <f t="shared" si="6"/>
        <v>29</v>
      </c>
      <c r="L348" s="13">
        <v>0.0</v>
      </c>
      <c r="M348" s="13">
        <v>35.0</v>
      </c>
      <c r="N348" s="14">
        <f t="shared" si="2"/>
        <v>0</v>
      </c>
      <c r="O348" s="13">
        <v>0.0</v>
      </c>
      <c r="P348" s="13">
        <v>0.0</v>
      </c>
      <c r="Q348" s="13">
        <v>1.0</v>
      </c>
      <c r="R348" s="13">
        <v>63.0</v>
      </c>
      <c r="S348" s="13">
        <v>117.0</v>
      </c>
      <c r="T348" s="13">
        <v>55631.0</v>
      </c>
      <c r="U348" s="13">
        <v>2856.0</v>
      </c>
      <c r="X348" s="19" t="s">
        <v>381</v>
      </c>
    </row>
    <row r="349">
      <c r="A349" s="18">
        <v>44200.0</v>
      </c>
      <c r="B349" s="13">
        <v>24.0</v>
      </c>
      <c r="C349" s="13">
        <v>0.0</v>
      </c>
      <c r="D349" s="13">
        <f t="shared" si="11"/>
        <v>58721</v>
      </c>
      <c r="E349" s="13">
        <v>10.0</v>
      </c>
      <c r="F349" s="13">
        <v>0.0</v>
      </c>
      <c r="G349" s="13">
        <f t="shared" si="4"/>
        <v>58519</v>
      </c>
      <c r="H349" s="13">
        <v>128.0</v>
      </c>
      <c r="I349" s="14">
        <f t="shared" si="10"/>
        <v>37</v>
      </c>
      <c r="J349" s="13">
        <v>0.0</v>
      </c>
      <c r="K349" s="14">
        <f t="shared" si="6"/>
        <v>29</v>
      </c>
      <c r="L349" s="13">
        <v>0.0</v>
      </c>
      <c r="M349" s="13">
        <v>24.0</v>
      </c>
      <c r="N349" s="14">
        <f t="shared" si="2"/>
        <v>0</v>
      </c>
      <c r="O349" s="13">
        <v>0.0</v>
      </c>
      <c r="P349" s="13">
        <v>0.0</v>
      </c>
      <c r="Q349" s="13">
        <v>1.0</v>
      </c>
      <c r="R349" s="13">
        <v>66.0</v>
      </c>
      <c r="S349" s="13">
        <v>128.0</v>
      </c>
      <c r="T349" s="13">
        <v>55634.0</v>
      </c>
      <c r="U349" s="13">
        <v>2863.0</v>
      </c>
      <c r="X349" s="19" t="s">
        <v>381</v>
      </c>
    </row>
    <row r="350">
      <c r="A350" s="18">
        <v>44201.0</v>
      </c>
      <c r="B350" s="13">
        <v>28.0</v>
      </c>
      <c r="C350" s="13">
        <v>0.0</v>
      </c>
      <c r="D350" s="13">
        <f t="shared" si="11"/>
        <v>58749</v>
      </c>
      <c r="E350" s="13">
        <v>20.0</v>
      </c>
      <c r="F350" s="13">
        <v>0.0</v>
      </c>
      <c r="G350" s="13">
        <f t="shared" si="4"/>
        <v>58539</v>
      </c>
      <c r="H350" s="13">
        <v>143.0</v>
      </c>
      <c r="I350" s="14">
        <f t="shared" si="10"/>
        <v>30</v>
      </c>
      <c r="J350" s="13">
        <v>0.0</v>
      </c>
      <c r="K350" s="14">
        <f t="shared" si="6"/>
        <v>29</v>
      </c>
      <c r="L350" s="13">
        <v>0.0</v>
      </c>
      <c r="M350" s="13">
        <v>26.0</v>
      </c>
      <c r="N350" s="14">
        <f t="shared" si="2"/>
        <v>2</v>
      </c>
      <c r="O350" s="13">
        <v>0.0</v>
      </c>
      <c r="P350" s="13">
        <v>2.0</v>
      </c>
      <c r="Q350" s="13">
        <v>1.0</v>
      </c>
      <c r="R350" s="13">
        <v>59.0</v>
      </c>
      <c r="S350" s="13">
        <v>143.0</v>
      </c>
      <c r="T350" s="13">
        <v>55641.0</v>
      </c>
      <c r="U350" s="13">
        <v>2876.0</v>
      </c>
      <c r="X350" s="19" t="s">
        <v>381</v>
      </c>
    </row>
    <row r="351">
      <c r="A351" s="18">
        <v>44202.0</v>
      </c>
      <c r="B351" s="13">
        <v>31.0</v>
      </c>
      <c r="C351" s="13">
        <v>0.0</v>
      </c>
      <c r="D351" s="13">
        <f t="shared" si="11"/>
        <v>58780</v>
      </c>
      <c r="E351" s="13">
        <v>24.0</v>
      </c>
      <c r="F351" s="13">
        <v>0.0</v>
      </c>
      <c r="G351" s="13">
        <f t="shared" si="4"/>
        <v>58563</v>
      </c>
      <c r="H351" s="13">
        <v>146.0</v>
      </c>
      <c r="I351" s="14">
        <f t="shared" si="10"/>
        <v>34</v>
      </c>
      <c r="J351" s="13">
        <v>0.0</v>
      </c>
      <c r="K351" s="14">
        <f t="shared" si="6"/>
        <v>29</v>
      </c>
      <c r="L351" s="13">
        <v>0.0</v>
      </c>
      <c r="M351" s="13">
        <v>29.0</v>
      </c>
      <c r="N351" s="14">
        <f t="shared" si="2"/>
        <v>2</v>
      </c>
      <c r="O351" s="13">
        <v>0.0</v>
      </c>
      <c r="P351" s="13">
        <v>2.0</v>
      </c>
      <c r="Q351" s="13">
        <v>1.0</v>
      </c>
      <c r="R351" s="13">
        <v>63.0</v>
      </c>
      <c r="S351" s="13">
        <v>146.0</v>
      </c>
      <c r="T351" s="13">
        <v>55657.0</v>
      </c>
      <c r="U351" s="13">
        <v>2884.0</v>
      </c>
      <c r="X351" s="19" t="s">
        <v>381</v>
      </c>
    </row>
    <row r="352">
      <c r="A352" s="18">
        <v>44203.0</v>
      </c>
      <c r="B352" s="13">
        <v>33.0</v>
      </c>
      <c r="C352" s="13">
        <v>0.0</v>
      </c>
      <c r="D352" s="13">
        <f t="shared" si="11"/>
        <v>58813</v>
      </c>
      <c r="E352" s="13">
        <v>21.0</v>
      </c>
      <c r="F352" s="13">
        <v>0.0</v>
      </c>
      <c r="G352" s="13">
        <f t="shared" si="4"/>
        <v>58584</v>
      </c>
      <c r="H352" s="13">
        <v>161.0</v>
      </c>
      <c r="I352" s="14">
        <f t="shared" si="10"/>
        <v>31</v>
      </c>
      <c r="J352" s="13">
        <v>0.0</v>
      </c>
      <c r="K352" s="14">
        <f t="shared" si="6"/>
        <v>29</v>
      </c>
      <c r="L352" s="13">
        <v>0.0</v>
      </c>
      <c r="M352" s="13">
        <v>31.0</v>
      </c>
      <c r="N352" s="14">
        <f t="shared" si="2"/>
        <v>2</v>
      </c>
      <c r="O352" s="13">
        <v>0.0</v>
      </c>
      <c r="P352" s="13">
        <v>2.0</v>
      </c>
      <c r="Q352" s="13">
        <v>1.0</v>
      </c>
      <c r="R352" s="13">
        <v>60.0</v>
      </c>
      <c r="S352" s="13">
        <v>161.0</v>
      </c>
      <c r="T352" s="13">
        <v>55674.0</v>
      </c>
      <c r="U352" s="13">
        <v>2888.0</v>
      </c>
      <c r="X352" s="19" t="s">
        <v>381</v>
      </c>
    </row>
    <row r="353">
      <c r="A353" s="18">
        <v>44204.0</v>
      </c>
      <c r="B353" s="13">
        <v>23.0</v>
      </c>
      <c r="C353" s="13">
        <v>0.0</v>
      </c>
      <c r="D353" s="13">
        <f t="shared" si="11"/>
        <v>58836</v>
      </c>
      <c r="E353" s="13">
        <v>18.0</v>
      </c>
      <c r="F353" s="13">
        <v>0.0</v>
      </c>
      <c r="G353" s="13">
        <f t="shared" si="4"/>
        <v>58602</v>
      </c>
      <c r="H353" s="13">
        <v>166.0</v>
      </c>
      <c r="I353" s="14">
        <f t="shared" si="10"/>
        <v>31</v>
      </c>
      <c r="J353" s="13">
        <v>0.0</v>
      </c>
      <c r="K353" s="14">
        <f t="shared" si="6"/>
        <v>29</v>
      </c>
      <c r="L353" s="13">
        <v>0.0</v>
      </c>
      <c r="M353" s="13">
        <v>21.0</v>
      </c>
      <c r="N353" s="14">
        <f t="shared" si="2"/>
        <v>2</v>
      </c>
      <c r="O353" s="13">
        <v>0.0</v>
      </c>
      <c r="P353" s="13">
        <v>2.0</v>
      </c>
      <c r="Q353" s="13">
        <v>1.0</v>
      </c>
      <c r="R353" s="13">
        <v>60.0</v>
      </c>
      <c r="S353" s="13">
        <v>166.0</v>
      </c>
      <c r="T353" s="13">
        <v>55683.0</v>
      </c>
      <c r="U353" s="13">
        <v>2897.0</v>
      </c>
      <c r="X353" s="19" t="s">
        <v>381</v>
      </c>
    </row>
    <row r="354">
      <c r="A354" s="18">
        <v>44205.0</v>
      </c>
      <c r="B354" s="13">
        <v>29.0</v>
      </c>
      <c r="C354" s="13">
        <v>0.0</v>
      </c>
      <c r="D354" s="13">
        <f t="shared" si="11"/>
        <v>58865</v>
      </c>
      <c r="E354" s="13">
        <v>31.0</v>
      </c>
      <c r="F354" s="13">
        <v>0.0</v>
      </c>
      <c r="G354" s="13">
        <f t="shared" si="4"/>
        <v>58633</v>
      </c>
      <c r="H354" s="13">
        <v>158.0</v>
      </c>
      <c r="I354" s="14">
        <f t="shared" si="10"/>
        <v>37</v>
      </c>
      <c r="J354" s="13">
        <v>0.0</v>
      </c>
      <c r="K354" s="14">
        <f t="shared" si="6"/>
        <v>29</v>
      </c>
      <c r="L354" s="13">
        <v>0.0</v>
      </c>
      <c r="M354" s="13">
        <v>29.0</v>
      </c>
      <c r="N354" s="14">
        <f t="shared" si="2"/>
        <v>0</v>
      </c>
      <c r="O354" s="13">
        <v>0.0</v>
      </c>
      <c r="P354" s="13">
        <v>0.0</v>
      </c>
      <c r="Q354" s="13">
        <v>1.0</v>
      </c>
      <c r="R354" s="13">
        <v>66.0</v>
      </c>
      <c r="S354" s="13">
        <v>158.0</v>
      </c>
      <c r="T354" s="13">
        <v>55709.0</v>
      </c>
      <c r="U354" s="13">
        <v>2902.0</v>
      </c>
      <c r="X354" s="19" t="s">
        <v>381</v>
      </c>
    </row>
    <row r="355">
      <c r="A355" s="18">
        <v>44206.0</v>
      </c>
      <c r="B355" s="13">
        <v>42.0</v>
      </c>
      <c r="C355" s="13">
        <v>0.0</v>
      </c>
      <c r="D355" s="13">
        <f t="shared" si="11"/>
        <v>58907</v>
      </c>
      <c r="E355" s="13">
        <v>25.0</v>
      </c>
      <c r="F355" s="13">
        <v>0.0</v>
      </c>
      <c r="G355" s="13">
        <f t="shared" si="4"/>
        <v>58658</v>
      </c>
      <c r="H355" s="13">
        <v>182.0</v>
      </c>
      <c r="I355" s="14">
        <f t="shared" si="10"/>
        <v>30</v>
      </c>
      <c r="J355" s="13">
        <v>0.0</v>
      </c>
      <c r="K355" s="14">
        <f t="shared" si="6"/>
        <v>29</v>
      </c>
      <c r="L355" s="13">
        <v>0.0</v>
      </c>
      <c r="M355" s="13">
        <v>42.0</v>
      </c>
      <c r="N355" s="14">
        <f t="shared" si="2"/>
        <v>0</v>
      </c>
      <c r="O355" s="13">
        <v>0.0</v>
      </c>
      <c r="P355" s="13">
        <v>0.0</v>
      </c>
      <c r="Q355" s="13">
        <v>1.0</v>
      </c>
      <c r="R355" s="13">
        <v>59.0</v>
      </c>
      <c r="S355" s="13">
        <v>182.0</v>
      </c>
      <c r="T355" s="13">
        <v>55722.0</v>
      </c>
      <c r="U355" s="13">
        <v>2914.0</v>
      </c>
      <c r="X355" s="19" t="s">
        <v>381</v>
      </c>
    </row>
    <row r="356">
      <c r="A356" s="18">
        <v>44207.0</v>
      </c>
      <c r="B356" s="13">
        <v>22.0</v>
      </c>
      <c r="C356" s="13">
        <v>0.0</v>
      </c>
      <c r="D356" s="13">
        <f t="shared" si="11"/>
        <v>58929</v>
      </c>
      <c r="E356" s="13">
        <v>32.0</v>
      </c>
      <c r="F356" s="13">
        <v>0.0</v>
      </c>
      <c r="G356" s="13">
        <f t="shared" si="4"/>
        <v>58690</v>
      </c>
      <c r="H356" s="13">
        <v>165.0</v>
      </c>
      <c r="I356" s="14">
        <f t="shared" si="10"/>
        <v>37</v>
      </c>
      <c r="J356" s="13">
        <v>0.0</v>
      </c>
      <c r="K356" s="14">
        <f t="shared" si="6"/>
        <v>29</v>
      </c>
      <c r="L356" s="13">
        <v>0.0</v>
      </c>
      <c r="M356" s="13">
        <v>22.0</v>
      </c>
      <c r="N356" s="14">
        <f t="shared" si="2"/>
        <v>0</v>
      </c>
      <c r="O356" s="13">
        <v>0.0</v>
      </c>
      <c r="P356" s="13">
        <v>0.0</v>
      </c>
      <c r="Q356" s="13">
        <v>1.0</v>
      </c>
      <c r="R356" s="13">
        <v>66.0</v>
      </c>
      <c r="S356" s="13">
        <v>165.0</v>
      </c>
      <c r="T356" s="13">
        <v>55748.0</v>
      </c>
      <c r="U356" s="13">
        <v>2920.0</v>
      </c>
      <c r="X356" s="19" t="s">
        <v>381</v>
      </c>
    </row>
    <row r="357">
      <c r="A357" s="18">
        <v>44208.0</v>
      </c>
      <c r="B357" s="13">
        <v>17.0</v>
      </c>
      <c r="C357" s="13">
        <v>0.0</v>
      </c>
      <c r="D357" s="13">
        <f t="shared" si="11"/>
        <v>58946</v>
      </c>
      <c r="E357" s="13">
        <v>26.0</v>
      </c>
      <c r="F357" s="13">
        <v>0.0</v>
      </c>
      <c r="G357" s="13">
        <f t="shared" si="4"/>
        <v>58716</v>
      </c>
      <c r="H357" s="13">
        <v>170.0</v>
      </c>
      <c r="I357" s="14">
        <f t="shared" si="10"/>
        <v>23</v>
      </c>
      <c r="J357" s="13">
        <v>0.0</v>
      </c>
      <c r="K357" s="14">
        <f t="shared" si="6"/>
        <v>29</v>
      </c>
      <c r="L357" s="13">
        <v>0.0</v>
      </c>
      <c r="M357" s="13">
        <v>17.0</v>
      </c>
      <c r="N357" s="14">
        <f t="shared" si="2"/>
        <v>0</v>
      </c>
      <c r="O357" s="13">
        <v>0.0</v>
      </c>
      <c r="P357" s="13">
        <v>0.0</v>
      </c>
      <c r="Q357" s="13">
        <v>1.0</v>
      </c>
      <c r="R357" s="13">
        <v>52.0</v>
      </c>
      <c r="S357" s="13">
        <v>170.0</v>
      </c>
      <c r="T357" s="13">
        <v>55764.0</v>
      </c>
      <c r="U357" s="13">
        <v>2930.0</v>
      </c>
      <c r="X357" s="19" t="s">
        <v>381</v>
      </c>
    </row>
    <row r="358">
      <c r="A358" s="18">
        <v>44209.0</v>
      </c>
      <c r="B358" s="13">
        <v>38.0</v>
      </c>
      <c r="C358" s="13">
        <v>0.0</v>
      </c>
      <c r="D358" s="13">
        <f t="shared" si="11"/>
        <v>58984</v>
      </c>
      <c r="E358" s="13">
        <v>28.0</v>
      </c>
      <c r="F358" s="13">
        <v>0.0</v>
      </c>
      <c r="G358" s="13">
        <f t="shared" si="4"/>
        <v>58744</v>
      </c>
      <c r="H358" s="13">
        <v>177.0</v>
      </c>
      <c r="I358" s="14">
        <f t="shared" si="10"/>
        <v>26</v>
      </c>
      <c r="J358" s="13">
        <v>0.0</v>
      </c>
      <c r="K358" s="14">
        <f t="shared" si="6"/>
        <v>29</v>
      </c>
      <c r="L358" s="13">
        <v>0.0</v>
      </c>
      <c r="M358" s="13">
        <v>37.0</v>
      </c>
      <c r="N358" s="14">
        <f t="shared" si="2"/>
        <v>1</v>
      </c>
      <c r="O358" s="13">
        <v>1.0</v>
      </c>
      <c r="P358" s="13">
        <v>0.0</v>
      </c>
      <c r="Q358" s="13">
        <v>1.0</v>
      </c>
      <c r="R358" s="13">
        <v>55.0</v>
      </c>
      <c r="S358" s="13">
        <v>177.0</v>
      </c>
      <c r="T358" s="13">
        <v>55787.0</v>
      </c>
      <c r="U358" s="13">
        <v>2935.0</v>
      </c>
      <c r="X358" s="19" t="s">
        <v>381</v>
      </c>
    </row>
    <row r="359">
      <c r="A359" s="18">
        <v>44210.0</v>
      </c>
      <c r="B359" s="13">
        <v>45.0</v>
      </c>
      <c r="C359" s="13">
        <v>0.0</v>
      </c>
      <c r="D359" s="13">
        <f t="shared" si="11"/>
        <v>59029</v>
      </c>
      <c r="E359" s="13">
        <v>35.0</v>
      </c>
      <c r="F359" s="13">
        <v>0.0</v>
      </c>
      <c r="G359" s="13">
        <f t="shared" si="4"/>
        <v>58779</v>
      </c>
      <c r="H359" s="13">
        <v>202.0</v>
      </c>
      <c r="I359" s="14">
        <f t="shared" si="10"/>
        <v>11</v>
      </c>
      <c r="J359" s="13">
        <v>0.0</v>
      </c>
      <c r="K359" s="14">
        <f t="shared" si="6"/>
        <v>29</v>
      </c>
      <c r="L359" s="13">
        <v>0.0</v>
      </c>
      <c r="M359" s="13">
        <v>44.0</v>
      </c>
      <c r="N359" s="14">
        <f t="shared" si="2"/>
        <v>1</v>
      </c>
      <c r="O359" s="13">
        <v>0.0</v>
      </c>
      <c r="P359" s="13">
        <v>1.0</v>
      </c>
      <c r="Q359" s="13">
        <v>0.0</v>
      </c>
      <c r="R359" s="13">
        <v>41.0</v>
      </c>
      <c r="S359" s="13">
        <v>202.0</v>
      </c>
      <c r="T359" s="13">
        <v>55810.0</v>
      </c>
      <c r="U359" s="13">
        <v>2947.0</v>
      </c>
      <c r="X359" s="19" t="s">
        <v>381</v>
      </c>
    </row>
    <row r="360">
      <c r="A360" s="18">
        <v>44211.0</v>
      </c>
      <c r="B360" s="13">
        <v>30.0</v>
      </c>
      <c r="C360" s="13">
        <v>0.0</v>
      </c>
      <c r="D360" s="13">
        <f t="shared" si="11"/>
        <v>59059</v>
      </c>
      <c r="E360" s="13">
        <v>14.0</v>
      </c>
      <c r="F360" s="13">
        <v>0.0</v>
      </c>
      <c r="G360" s="13">
        <f t="shared" si="4"/>
        <v>58793</v>
      </c>
      <c r="H360" s="13">
        <v>208.0</v>
      </c>
      <c r="I360" s="14">
        <f t="shared" si="10"/>
        <v>21</v>
      </c>
      <c r="J360" s="13">
        <v>0.0</v>
      </c>
      <c r="K360" s="14">
        <f t="shared" si="6"/>
        <v>29</v>
      </c>
      <c r="L360" s="13">
        <v>0.0</v>
      </c>
      <c r="M360" s="13">
        <v>29.0</v>
      </c>
      <c r="N360" s="14">
        <f t="shared" si="2"/>
        <v>1</v>
      </c>
      <c r="O360" s="13">
        <v>0.0</v>
      </c>
      <c r="P360" s="13">
        <v>1.0</v>
      </c>
      <c r="Q360" s="13">
        <v>0.0</v>
      </c>
      <c r="R360" s="13">
        <v>51.0</v>
      </c>
      <c r="S360" s="13">
        <v>208.0</v>
      </c>
      <c r="T360" s="13">
        <v>55818.0</v>
      </c>
      <c r="U360" s="13">
        <v>2953.0</v>
      </c>
      <c r="X360" s="19" t="s">
        <v>381</v>
      </c>
    </row>
    <row r="361">
      <c r="A361" s="18">
        <v>44212.0</v>
      </c>
      <c r="B361" s="13">
        <v>24.0</v>
      </c>
      <c r="C361" s="13">
        <v>0.0</v>
      </c>
      <c r="D361" s="13">
        <f t="shared" si="11"/>
        <v>59083</v>
      </c>
      <c r="E361" s="13">
        <v>13.0</v>
      </c>
      <c r="F361" s="13">
        <v>0.0</v>
      </c>
      <c r="G361" s="13">
        <f t="shared" si="4"/>
        <v>58806</v>
      </c>
      <c r="H361" s="13">
        <v>216.0</v>
      </c>
      <c r="I361" s="14">
        <f t="shared" si="10"/>
        <v>24</v>
      </c>
      <c r="J361" s="13">
        <v>0.0</v>
      </c>
      <c r="K361" s="14">
        <f t="shared" si="6"/>
        <v>29</v>
      </c>
      <c r="L361" s="13">
        <v>0.0</v>
      </c>
      <c r="M361" s="13">
        <v>19.0</v>
      </c>
      <c r="N361" s="14">
        <f t="shared" si="2"/>
        <v>5</v>
      </c>
      <c r="O361" s="13">
        <v>1.0</v>
      </c>
      <c r="P361" s="13">
        <v>4.0</v>
      </c>
      <c r="Q361" s="13">
        <v>0.0</v>
      </c>
      <c r="R361" s="13">
        <v>54.0</v>
      </c>
      <c r="S361" s="13">
        <v>216.0</v>
      </c>
      <c r="T361" s="13">
        <v>55825.0</v>
      </c>
      <c r="U361" s="13">
        <v>2959.0</v>
      </c>
      <c r="X361" s="19" t="s">
        <v>381</v>
      </c>
    </row>
    <row r="362">
      <c r="A362" s="18">
        <v>44213.0</v>
      </c>
      <c r="B362" s="13">
        <v>30.0</v>
      </c>
      <c r="C362" s="13">
        <v>0.0</v>
      </c>
      <c r="D362" s="13">
        <f t="shared" si="11"/>
        <v>59113</v>
      </c>
      <c r="E362" s="13">
        <v>62.0</v>
      </c>
      <c r="F362" s="13">
        <v>0.0</v>
      </c>
      <c r="G362" s="13">
        <f t="shared" si="4"/>
        <v>58868</v>
      </c>
      <c r="H362" s="13">
        <v>189.0</v>
      </c>
      <c r="I362" s="14">
        <f t="shared" si="10"/>
        <v>19</v>
      </c>
      <c r="J362" s="13">
        <v>0.0</v>
      </c>
      <c r="K362" s="14">
        <f t="shared" si="6"/>
        <v>29</v>
      </c>
      <c r="L362" s="13">
        <v>0.0</v>
      </c>
      <c r="M362" s="13">
        <v>28.0</v>
      </c>
      <c r="N362" s="14">
        <f t="shared" si="2"/>
        <v>2</v>
      </c>
      <c r="O362" s="13">
        <v>0.0</v>
      </c>
      <c r="P362" s="13">
        <v>2.0</v>
      </c>
      <c r="Q362" s="13">
        <v>0.0</v>
      </c>
      <c r="R362" s="13">
        <v>49.0</v>
      </c>
      <c r="S362" s="13">
        <v>189.0</v>
      </c>
      <c r="T362" s="13">
        <v>55881.0</v>
      </c>
      <c r="U362" s="13">
        <v>2965.0</v>
      </c>
      <c r="X362" s="19" t="s">
        <v>381</v>
      </c>
    </row>
    <row r="363">
      <c r="A363" s="18">
        <v>44214.0</v>
      </c>
      <c r="B363" s="13">
        <v>14.0</v>
      </c>
      <c r="C363" s="13">
        <v>0.0</v>
      </c>
      <c r="D363" s="13">
        <f t="shared" si="11"/>
        <v>59127</v>
      </c>
      <c r="E363" s="13">
        <v>22.0</v>
      </c>
      <c r="F363" s="13">
        <v>0.0</v>
      </c>
      <c r="G363" s="13">
        <f t="shared" si="4"/>
        <v>58890</v>
      </c>
      <c r="H363" s="13">
        <v>186.0</v>
      </c>
      <c r="I363" s="14">
        <f t="shared" si="10"/>
        <v>14</v>
      </c>
      <c r="J363" s="13">
        <v>0.0</v>
      </c>
      <c r="K363" s="14">
        <f t="shared" si="6"/>
        <v>29</v>
      </c>
      <c r="L363" s="13">
        <v>0.0</v>
      </c>
      <c r="M363" s="13">
        <v>12.0</v>
      </c>
      <c r="N363" s="14">
        <f t="shared" si="2"/>
        <v>2</v>
      </c>
      <c r="O363" s="13">
        <v>0.0</v>
      </c>
      <c r="P363" s="13">
        <v>2.0</v>
      </c>
      <c r="Q363" s="13">
        <v>0.0</v>
      </c>
      <c r="R363" s="13">
        <v>44.0</v>
      </c>
      <c r="S363" s="13">
        <v>186.0</v>
      </c>
      <c r="T363" s="13">
        <v>55891.0</v>
      </c>
      <c r="U363" s="13">
        <v>2977.0</v>
      </c>
      <c r="X363" s="19" t="s">
        <v>381</v>
      </c>
    </row>
    <row r="364">
      <c r="A364" s="18">
        <v>44215.0</v>
      </c>
      <c r="B364" s="13">
        <v>30.0</v>
      </c>
      <c r="C364" s="13">
        <v>0.0</v>
      </c>
      <c r="D364" s="13">
        <f t="shared" si="11"/>
        <v>59157</v>
      </c>
      <c r="E364" s="13">
        <v>26.0</v>
      </c>
      <c r="F364" s="13">
        <v>0.0</v>
      </c>
      <c r="G364" s="13">
        <f t="shared" si="4"/>
        <v>58916</v>
      </c>
      <c r="H364" s="13">
        <v>189.0</v>
      </c>
      <c r="I364" s="14">
        <f t="shared" si="10"/>
        <v>15</v>
      </c>
      <c r="J364" s="13">
        <v>0.0</v>
      </c>
      <c r="K364" s="14">
        <f t="shared" si="6"/>
        <v>29</v>
      </c>
      <c r="L364" s="13">
        <v>0.0</v>
      </c>
      <c r="M364" s="13">
        <v>26.0</v>
      </c>
      <c r="N364" s="14">
        <f t="shared" si="2"/>
        <v>4</v>
      </c>
      <c r="O364" s="13">
        <v>0.0</v>
      </c>
      <c r="P364" s="13">
        <v>4.0</v>
      </c>
      <c r="Q364" s="13">
        <v>0.0</v>
      </c>
      <c r="R364" s="13">
        <v>45.0</v>
      </c>
      <c r="S364" s="13">
        <v>189.0</v>
      </c>
      <c r="T364" s="13">
        <v>55910.0</v>
      </c>
      <c r="U364" s="13">
        <v>2984.0</v>
      </c>
      <c r="X364" s="19" t="s">
        <v>381</v>
      </c>
    </row>
    <row r="365">
      <c r="A365" s="18">
        <v>44216.0</v>
      </c>
      <c r="B365" s="13">
        <v>40.0</v>
      </c>
      <c r="C365" s="13">
        <v>0.0</v>
      </c>
      <c r="D365" s="13">
        <f t="shared" si="11"/>
        <v>59197</v>
      </c>
      <c r="E365" s="13">
        <v>32.0</v>
      </c>
      <c r="F365" s="13">
        <v>0.0</v>
      </c>
      <c r="G365" s="13">
        <f t="shared" si="4"/>
        <v>58948</v>
      </c>
      <c r="H365" s="13">
        <v>197.0</v>
      </c>
      <c r="I365" s="14">
        <f t="shared" si="10"/>
        <v>15</v>
      </c>
      <c r="J365" s="13">
        <v>0.0</v>
      </c>
      <c r="K365" s="14">
        <f t="shared" si="6"/>
        <v>29</v>
      </c>
      <c r="L365" s="13">
        <v>0.0</v>
      </c>
      <c r="M365" s="13">
        <v>36.0</v>
      </c>
      <c r="N365" s="14">
        <f t="shared" si="2"/>
        <v>4</v>
      </c>
      <c r="O365" s="13">
        <v>0.0</v>
      </c>
      <c r="P365" s="13">
        <v>4.0</v>
      </c>
      <c r="Q365" s="13">
        <v>1.0</v>
      </c>
      <c r="R365" s="13">
        <v>44.0</v>
      </c>
      <c r="S365" s="13">
        <v>197.0</v>
      </c>
      <c r="T365" s="13">
        <v>55938.0</v>
      </c>
      <c r="U365" s="13">
        <v>2988.0</v>
      </c>
      <c r="X365" s="19" t="s">
        <v>381</v>
      </c>
    </row>
    <row r="366">
      <c r="A366" s="18">
        <v>44217.0</v>
      </c>
      <c r="B366" s="13">
        <v>38.0</v>
      </c>
      <c r="C366" s="13">
        <v>0.0</v>
      </c>
      <c r="D366" s="13">
        <f t="shared" si="11"/>
        <v>59235</v>
      </c>
      <c r="E366" s="13">
        <v>33.0</v>
      </c>
      <c r="F366" s="13">
        <v>0.0</v>
      </c>
      <c r="G366" s="13">
        <f t="shared" si="4"/>
        <v>58981</v>
      </c>
      <c r="H366" s="13">
        <v>204.0</v>
      </c>
      <c r="I366" s="14">
        <f t="shared" si="10"/>
        <v>13</v>
      </c>
      <c r="J366" s="13">
        <v>0.0</v>
      </c>
      <c r="K366" s="14">
        <f t="shared" si="6"/>
        <v>29</v>
      </c>
      <c r="L366" s="13">
        <v>0.0</v>
      </c>
      <c r="M366" s="13">
        <v>34.0</v>
      </c>
      <c r="N366" s="14">
        <f t="shared" si="2"/>
        <v>4</v>
      </c>
      <c r="O366" s="13">
        <v>0.0</v>
      </c>
      <c r="P366" s="13">
        <v>4.0</v>
      </c>
      <c r="Q366" s="13">
        <v>1.0</v>
      </c>
      <c r="R366" s="13">
        <v>42.0</v>
      </c>
      <c r="S366" s="13">
        <v>204.0</v>
      </c>
      <c r="T366" s="13">
        <v>55966.0</v>
      </c>
      <c r="U366" s="13">
        <v>2993.0</v>
      </c>
      <c r="X366" s="19" t="s">
        <v>381</v>
      </c>
    </row>
    <row r="367">
      <c r="A367" s="18">
        <v>44218.0</v>
      </c>
      <c r="B367" s="13">
        <v>15.0</v>
      </c>
      <c r="C367" s="13">
        <v>0.0</v>
      </c>
      <c r="D367" s="13">
        <f t="shared" si="11"/>
        <v>59250</v>
      </c>
      <c r="E367" s="13">
        <v>24.0</v>
      </c>
      <c r="F367" s="13">
        <v>0.0</v>
      </c>
      <c r="G367" s="13">
        <f t="shared" si="4"/>
        <v>59005</v>
      </c>
      <c r="H367" s="13">
        <v>197.0</v>
      </c>
      <c r="I367" s="14">
        <f t="shared" si="10"/>
        <v>11</v>
      </c>
      <c r="J367" s="13">
        <v>0.0</v>
      </c>
      <c r="K367" s="14">
        <f t="shared" si="6"/>
        <v>29</v>
      </c>
      <c r="L367" s="13">
        <v>0.0</v>
      </c>
      <c r="M367" s="13">
        <v>14.0</v>
      </c>
      <c r="N367" s="14">
        <f t="shared" si="2"/>
        <v>1</v>
      </c>
      <c r="O367" s="13">
        <v>0.0</v>
      </c>
      <c r="P367" s="13">
        <v>1.0</v>
      </c>
      <c r="Q367" s="13">
        <v>1.0</v>
      </c>
      <c r="R367" s="13">
        <v>40.0</v>
      </c>
      <c r="S367" s="13">
        <v>197.0</v>
      </c>
      <c r="T367" s="13">
        <v>55987.0</v>
      </c>
      <c r="U367" s="13">
        <v>2996.0</v>
      </c>
      <c r="X367" s="19" t="s">
        <v>381</v>
      </c>
    </row>
    <row r="368">
      <c r="A368" s="18">
        <v>44219.0</v>
      </c>
      <c r="B368" s="13">
        <v>10.0</v>
      </c>
      <c r="C368" s="13">
        <v>0.0</v>
      </c>
      <c r="D368" s="13">
        <f t="shared" si="11"/>
        <v>59260</v>
      </c>
      <c r="E368" s="13">
        <v>32.0</v>
      </c>
      <c r="F368" s="13">
        <v>0.0</v>
      </c>
      <c r="G368" s="13">
        <f t="shared" si="4"/>
        <v>59037</v>
      </c>
      <c r="H368" s="13">
        <v>178.0</v>
      </c>
      <c r="I368" s="14">
        <f t="shared" si="10"/>
        <v>8</v>
      </c>
      <c r="J368" s="13">
        <v>0.0</v>
      </c>
      <c r="K368" s="14">
        <f t="shared" si="6"/>
        <v>29</v>
      </c>
      <c r="L368" s="13">
        <v>0.0</v>
      </c>
      <c r="M368" s="13">
        <v>10.0</v>
      </c>
      <c r="N368" s="14">
        <f t="shared" si="2"/>
        <v>0</v>
      </c>
      <c r="O368" s="13">
        <v>0.0</v>
      </c>
      <c r="P368" s="13">
        <v>0.0</v>
      </c>
      <c r="Q368" s="13">
        <v>0.0</v>
      </c>
      <c r="R368" s="13">
        <v>38.0</v>
      </c>
      <c r="S368" s="13">
        <v>178.0</v>
      </c>
      <c r="T368" s="13">
        <v>56016.0</v>
      </c>
      <c r="U368" s="13">
        <v>2999.0</v>
      </c>
      <c r="X368" s="19" t="s">
        <v>381</v>
      </c>
    </row>
    <row r="369">
      <c r="A369" s="18">
        <v>44220.0</v>
      </c>
      <c r="B369" s="13">
        <v>48.0</v>
      </c>
      <c r="C369" s="13">
        <v>0.0</v>
      </c>
      <c r="D369" s="13">
        <f t="shared" si="11"/>
        <v>59308</v>
      </c>
      <c r="E369" s="13">
        <v>26.0</v>
      </c>
      <c r="F369" s="13">
        <v>0.0</v>
      </c>
      <c r="G369" s="13">
        <f t="shared" si="4"/>
        <v>59063</v>
      </c>
      <c r="H369" s="13">
        <v>188.0</v>
      </c>
      <c r="I369" s="14">
        <f t="shared" si="10"/>
        <v>20</v>
      </c>
      <c r="J369" s="13">
        <v>0.0</v>
      </c>
      <c r="K369" s="14">
        <f t="shared" si="6"/>
        <v>29</v>
      </c>
      <c r="L369" s="13">
        <v>0.0</v>
      </c>
      <c r="M369" s="13">
        <v>48.0</v>
      </c>
      <c r="N369" s="14">
        <f t="shared" si="2"/>
        <v>0</v>
      </c>
      <c r="O369" s="13">
        <v>0.0</v>
      </c>
      <c r="P369" s="13">
        <v>0.0</v>
      </c>
      <c r="Q369" s="13">
        <v>0.0</v>
      </c>
      <c r="R369" s="13">
        <v>50.0</v>
      </c>
      <c r="S369" s="13">
        <v>188.0</v>
      </c>
      <c r="T369" s="13">
        <v>56039.0</v>
      </c>
      <c r="U369" s="13">
        <v>3002.0</v>
      </c>
      <c r="X369" s="19" t="s">
        <v>381</v>
      </c>
    </row>
    <row r="370">
      <c r="A370" s="18">
        <v>44221.0</v>
      </c>
      <c r="B370" s="13">
        <v>44.0</v>
      </c>
      <c r="C370" s="13">
        <v>0.0</v>
      </c>
      <c r="D370" s="13">
        <f t="shared" si="11"/>
        <v>59352</v>
      </c>
      <c r="E370" s="13">
        <v>25.0</v>
      </c>
      <c r="F370" s="13">
        <v>0.0</v>
      </c>
      <c r="G370" s="13">
        <f t="shared" si="4"/>
        <v>59088</v>
      </c>
      <c r="H370" s="13">
        <v>198.0</v>
      </c>
      <c r="I370" s="14">
        <f t="shared" si="10"/>
        <v>29</v>
      </c>
      <c r="J370" s="13">
        <v>0.0</v>
      </c>
      <c r="K370" s="14">
        <f t="shared" si="6"/>
        <v>29</v>
      </c>
      <c r="L370" s="13">
        <v>0.0</v>
      </c>
      <c r="M370" s="13">
        <v>44.0</v>
      </c>
      <c r="N370" s="14">
        <f t="shared" si="2"/>
        <v>0</v>
      </c>
      <c r="O370" s="13">
        <v>0.0</v>
      </c>
      <c r="P370" s="13">
        <v>0.0</v>
      </c>
      <c r="Q370" s="13">
        <v>0.0</v>
      </c>
      <c r="R370" s="13">
        <v>59.0</v>
      </c>
      <c r="S370" s="13">
        <v>198.0</v>
      </c>
      <c r="T370" s="13">
        <v>56601.0</v>
      </c>
      <c r="U370" s="13">
        <v>3005.0</v>
      </c>
      <c r="X370" s="19" t="s">
        <v>381</v>
      </c>
    </row>
    <row r="371">
      <c r="A371" s="18">
        <v>44222.0</v>
      </c>
      <c r="B371" s="13">
        <v>14.0</v>
      </c>
      <c r="C371" s="13">
        <v>0.0</v>
      </c>
      <c r="D371" s="13">
        <f t="shared" si="11"/>
        <v>59366</v>
      </c>
      <c r="E371" s="13">
        <v>20.0</v>
      </c>
      <c r="F371" s="13">
        <v>0.0</v>
      </c>
      <c r="G371" s="13">
        <f t="shared" si="4"/>
        <v>59108</v>
      </c>
      <c r="H371" s="13">
        <v>201.0</v>
      </c>
      <c r="I371" s="14">
        <f t="shared" si="10"/>
        <v>20</v>
      </c>
      <c r="J371" s="13">
        <v>0.0</v>
      </c>
      <c r="K371" s="14">
        <f t="shared" si="6"/>
        <v>29</v>
      </c>
      <c r="L371" s="13">
        <v>0.0</v>
      </c>
      <c r="M371" s="13">
        <v>14.0</v>
      </c>
      <c r="N371" s="14">
        <f t="shared" si="2"/>
        <v>0</v>
      </c>
      <c r="O371" s="13">
        <v>0.0</v>
      </c>
      <c r="P371" s="13">
        <v>0.0</v>
      </c>
      <c r="Q371" s="13">
        <v>0.0</v>
      </c>
      <c r="R371" s="13">
        <v>50.0</v>
      </c>
      <c r="S371" s="13">
        <v>201.0</v>
      </c>
      <c r="T371" s="13">
        <v>56072.0</v>
      </c>
      <c r="U371" s="13">
        <v>3014.0</v>
      </c>
      <c r="X371" s="19" t="s">
        <v>381</v>
      </c>
    </row>
    <row r="372">
      <c r="A372" s="18">
        <v>44223.0</v>
      </c>
      <c r="B372" s="13">
        <v>25.0</v>
      </c>
      <c r="C372" s="13">
        <v>0.0</v>
      </c>
      <c r="D372" s="13">
        <f t="shared" si="11"/>
        <v>59391</v>
      </c>
      <c r="E372" s="13">
        <v>18.0</v>
      </c>
      <c r="F372" s="13">
        <v>0.0</v>
      </c>
      <c r="G372" s="13">
        <f t="shared" si="4"/>
        <v>59126</v>
      </c>
      <c r="H372" s="13">
        <v>220.0</v>
      </c>
      <c r="I372" s="14">
        <f t="shared" si="10"/>
        <v>8</v>
      </c>
      <c r="J372" s="13">
        <v>0.0</v>
      </c>
      <c r="K372" s="14">
        <f t="shared" si="6"/>
        <v>29</v>
      </c>
      <c r="L372" s="13">
        <v>0.0</v>
      </c>
      <c r="M372" s="13">
        <v>25.0</v>
      </c>
      <c r="N372" s="14">
        <f t="shared" si="2"/>
        <v>0</v>
      </c>
      <c r="O372" s="13">
        <v>0.0</v>
      </c>
      <c r="P372" s="13">
        <v>0.0</v>
      </c>
      <c r="Q372" s="13">
        <v>0.0</v>
      </c>
      <c r="R372" s="13">
        <v>38.0</v>
      </c>
      <c r="S372" s="13">
        <v>220.0</v>
      </c>
      <c r="T372" s="13">
        <v>56082.0</v>
      </c>
      <c r="U372" s="13">
        <v>3022.0</v>
      </c>
      <c r="X372" s="19" t="s">
        <v>381</v>
      </c>
    </row>
    <row r="373">
      <c r="A373" s="18">
        <v>44224.0</v>
      </c>
      <c r="B373" s="13">
        <v>34.0</v>
      </c>
      <c r="C373" s="13">
        <v>0.0</v>
      </c>
      <c r="D373" s="13">
        <f t="shared" si="11"/>
        <v>59425</v>
      </c>
      <c r="E373" s="13">
        <v>44.0</v>
      </c>
      <c r="F373" s="13">
        <v>0.0</v>
      </c>
      <c r="G373" s="13">
        <f t="shared" si="4"/>
        <v>59170</v>
      </c>
      <c r="H373" s="13">
        <v>208.0</v>
      </c>
      <c r="I373" s="14">
        <f t="shared" si="10"/>
        <v>10</v>
      </c>
      <c r="J373" s="13">
        <v>0.0</v>
      </c>
      <c r="K373" s="14">
        <f t="shared" si="6"/>
        <v>29</v>
      </c>
      <c r="L373" s="13">
        <v>0.0</v>
      </c>
      <c r="M373" s="13">
        <v>34.0</v>
      </c>
      <c r="N373" s="14">
        <f t="shared" si="2"/>
        <v>0</v>
      </c>
      <c r="O373" s="13">
        <v>0.0</v>
      </c>
      <c r="P373" s="13">
        <v>0.0</v>
      </c>
      <c r="Q373" s="13">
        <v>0.0</v>
      </c>
      <c r="R373" s="13">
        <v>40.0</v>
      </c>
      <c r="S373" s="13">
        <v>208.0</v>
      </c>
      <c r="T373" s="13">
        <v>56124.0</v>
      </c>
      <c r="U373" s="13">
        <v>3024.0</v>
      </c>
      <c r="X373" s="19" t="s">
        <v>381</v>
      </c>
    </row>
    <row r="374">
      <c r="A374" s="18">
        <v>44225.0</v>
      </c>
      <c r="B374" s="13">
        <v>24.0</v>
      </c>
      <c r="C374" s="13">
        <v>0.0</v>
      </c>
      <c r="D374" s="13">
        <f t="shared" si="11"/>
        <v>59449</v>
      </c>
      <c r="E374" s="13">
        <v>33.0</v>
      </c>
      <c r="F374" s="13">
        <v>0.0</v>
      </c>
      <c r="G374" s="13">
        <f t="shared" si="4"/>
        <v>59203</v>
      </c>
      <c r="H374" s="13">
        <v>192.0</v>
      </c>
      <c r="I374" s="14">
        <f t="shared" si="10"/>
        <v>17</v>
      </c>
      <c r="J374" s="13">
        <v>0.0</v>
      </c>
      <c r="K374" s="14">
        <f t="shared" si="6"/>
        <v>29</v>
      </c>
      <c r="L374" s="13">
        <v>0.0</v>
      </c>
      <c r="M374" s="13">
        <v>24.0</v>
      </c>
      <c r="N374" s="14">
        <f t="shared" si="2"/>
        <v>0</v>
      </c>
      <c r="O374" s="13">
        <v>0.0</v>
      </c>
      <c r="P374" s="13">
        <v>0.0</v>
      </c>
      <c r="Q374" s="13">
        <v>0.0</v>
      </c>
      <c r="R374" s="13">
        <v>47.0</v>
      </c>
      <c r="S374" s="13">
        <v>192.0</v>
      </c>
      <c r="T374" s="13">
        <v>56154.0</v>
      </c>
      <c r="U374" s="13">
        <v>3027.0</v>
      </c>
      <c r="X374" s="19" t="s">
        <v>381</v>
      </c>
    </row>
    <row r="375">
      <c r="A375" s="18">
        <v>44226.0</v>
      </c>
      <c r="B375" s="13">
        <v>58.0</v>
      </c>
      <c r="C375" s="13">
        <v>0.0</v>
      </c>
      <c r="D375" s="13">
        <f t="shared" si="11"/>
        <v>59507</v>
      </c>
      <c r="E375" s="13">
        <v>15.0</v>
      </c>
      <c r="F375" s="13">
        <v>0.0</v>
      </c>
      <c r="G375" s="13">
        <f t="shared" si="4"/>
        <v>59218</v>
      </c>
      <c r="H375" s="13">
        <v>236.0</v>
      </c>
      <c r="I375" s="14">
        <f t="shared" si="10"/>
        <v>16</v>
      </c>
      <c r="J375" s="13">
        <v>0.0</v>
      </c>
      <c r="K375" s="14">
        <f t="shared" si="6"/>
        <v>29</v>
      </c>
      <c r="L375" s="13">
        <v>0.0</v>
      </c>
      <c r="M375" s="13">
        <v>55.0</v>
      </c>
      <c r="N375" s="14">
        <f t="shared" si="2"/>
        <v>3</v>
      </c>
      <c r="O375" s="13">
        <v>0.0</v>
      </c>
      <c r="P375" s="13">
        <v>3.0</v>
      </c>
      <c r="Q375" s="13">
        <v>0.0</v>
      </c>
      <c r="R375" s="13">
        <v>46.0</v>
      </c>
      <c r="S375" s="13">
        <v>236.0</v>
      </c>
      <c r="T375" s="13">
        <v>56167.0</v>
      </c>
      <c r="U375" s="13">
        <v>3029.0</v>
      </c>
      <c r="X375" s="19" t="s">
        <v>381</v>
      </c>
    </row>
    <row r="376">
      <c r="A376" s="18">
        <v>44227.0</v>
      </c>
      <c r="B376" s="13">
        <v>29.0</v>
      </c>
      <c r="C376" s="13">
        <v>0.0</v>
      </c>
      <c r="D376" s="13">
        <f t="shared" si="11"/>
        <v>59536</v>
      </c>
      <c r="E376" s="13">
        <v>32.0</v>
      </c>
      <c r="F376" s="13">
        <v>0.0</v>
      </c>
      <c r="G376" s="13">
        <f t="shared" si="4"/>
        <v>59250</v>
      </c>
      <c r="H376" s="13">
        <v>235.0</v>
      </c>
      <c r="I376" s="14">
        <f t="shared" si="10"/>
        <v>14</v>
      </c>
      <c r="J376" s="13">
        <v>0.0</v>
      </c>
      <c r="K376" s="14">
        <f t="shared" si="6"/>
        <v>29</v>
      </c>
      <c r="L376" s="13">
        <v>0.0</v>
      </c>
      <c r="M376" s="13">
        <v>29.0</v>
      </c>
      <c r="N376" s="14">
        <f t="shared" si="2"/>
        <v>0</v>
      </c>
      <c r="O376" s="13">
        <v>0.0</v>
      </c>
      <c r="P376" s="13">
        <v>0.0</v>
      </c>
      <c r="Q376" s="13">
        <v>0.0</v>
      </c>
      <c r="R376" s="13">
        <v>44.0</v>
      </c>
      <c r="S376" s="13">
        <v>235.0</v>
      </c>
      <c r="T376" s="13">
        <v>56192.0</v>
      </c>
      <c r="U376" s="13">
        <v>3036.0</v>
      </c>
      <c r="X376" s="19" t="s">
        <v>381</v>
      </c>
    </row>
    <row r="377">
      <c r="A377" s="18">
        <v>44228.0</v>
      </c>
      <c r="B377" s="13">
        <v>29.0</v>
      </c>
      <c r="C377" s="13">
        <v>0.0</v>
      </c>
      <c r="D377" s="13">
        <f t="shared" si="11"/>
        <v>59565</v>
      </c>
      <c r="E377" s="13">
        <v>43.0</v>
      </c>
      <c r="F377" s="13">
        <v>0.0</v>
      </c>
      <c r="G377" s="13">
        <f t="shared" si="4"/>
        <v>59293</v>
      </c>
      <c r="H377" s="13">
        <v>220.0</v>
      </c>
      <c r="I377" s="14">
        <f t="shared" si="10"/>
        <v>15</v>
      </c>
      <c r="J377" s="13">
        <v>0.0</v>
      </c>
      <c r="K377" s="14">
        <f t="shared" si="6"/>
        <v>29</v>
      </c>
      <c r="L377" s="13">
        <v>0.0</v>
      </c>
      <c r="M377" s="13">
        <v>29.0</v>
      </c>
      <c r="N377" s="14">
        <f t="shared" si="2"/>
        <v>0</v>
      </c>
      <c r="O377" s="13">
        <v>0.0</v>
      </c>
      <c r="P377" s="13">
        <v>0.0</v>
      </c>
      <c r="Q377" s="13">
        <v>0.0</v>
      </c>
      <c r="R377" s="13">
        <v>45.0</v>
      </c>
      <c r="S377" s="13">
        <v>220.0</v>
      </c>
      <c r="T377" s="13">
        <v>56228.0</v>
      </c>
      <c r="U377" s="13">
        <v>3043.0</v>
      </c>
      <c r="X377" s="19" t="s">
        <v>381</v>
      </c>
    </row>
    <row r="378">
      <c r="A378" s="18">
        <v>44229.0</v>
      </c>
      <c r="B378" s="13">
        <v>19.0</v>
      </c>
      <c r="C378" s="13">
        <v>0.0</v>
      </c>
      <c r="D378" s="13">
        <f t="shared" si="11"/>
        <v>59584</v>
      </c>
      <c r="E378" s="13">
        <v>30.0</v>
      </c>
      <c r="F378" s="13">
        <v>0.0</v>
      </c>
      <c r="G378" s="13">
        <f t="shared" si="4"/>
        <v>59323</v>
      </c>
      <c r="H378" s="13">
        <v>210.0</v>
      </c>
      <c r="I378" s="14">
        <f t="shared" si="10"/>
        <v>14</v>
      </c>
      <c r="J378" s="13">
        <v>0.0</v>
      </c>
      <c r="K378" s="14">
        <f t="shared" si="6"/>
        <v>29</v>
      </c>
      <c r="L378" s="13">
        <v>0.0</v>
      </c>
      <c r="M378" s="13">
        <v>19.0</v>
      </c>
      <c r="N378" s="14">
        <f t="shared" si="2"/>
        <v>0</v>
      </c>
      <c r="O378" s="13">
        <v>0.0</v>
      </c>
      <c r="P378" s="13">
        <v>0.0</v>
      </c>
      <c r="Q378" s="13">
        <v>0.0</v>
      </c>
      <c r="R378" s="13">
        <v>44.0</v>
      </c>
      <c r="S378" s="13">
        <v>210.0</v>
      </c>
      <c r="T378" s="13">
        <v>56253.0</v>
      </c>
      <c r="U378" s="13">
        <v>3048.0</v>
      </c>
      <c r="X378" s="19" t="s">
        <v>381</v>
      </c>
    </row>
    <row r="379">
      <c r="A379" s="18">
        <v>44230.0</v>
      </c>
      <c r="B379" s="13">
        <v>18.0</v>
      </c>
      <c r="C379" s="13">
        <v>0.0</v>
      </c>
      <c r="D379" s="13">
        <f t="shared" si="11"/>
        <v>59602</v>
      </c>
      <c r="E379" s="13">
        <v>19.0</v>
      </c>
      <c r="F379" s="13">
        <v>0.0</v>
      </c>
      <c r="G379" s="13">
        <f t="shared" si="4"/>
        <v>59342</v>
      </c>
      <c r="H379" s="13">
        <v>214.0</v>
      </c>
      <c r="I379" s="14">
        <f t="shared" si="10"/>
        <v>9</v>
      </c>
      <c r="J379" s="13">
        <v>0.0</v>
      </c>
      <c r="K379" s="14">
        <f t="shared" si="6"/>
        <v>29</v>
      </c>
      <c r="L379" s="13">
        <v>0.0</v>
      </c>
      <c r="M379" s="13">
        <v>18.0</v>
      </c>
      <c r="N379" s="14">
        <f t="shared" si="2"/>
        <v>0</v>
      </c>
      <c r="O379" s="13">
        <v>0.0</v>
      </c>
      <c r="P379" s="13">
        <v>0.0</v>
      </c>
      <c r="Q379" s="13">
        <v>0.0</v>
      </c>
      <c r="R379" s="13">
        <v>39.0</v>
      </c>
      <c r="S379" s="13">
        <v>214.0</v>
      </c>
      <c r="T379" s="13">
        <v>56268.0</v>
      </c>
      <c r="U379" s="13">
        <v>3052.0</v>
      </c>
      <c r="X379" s="19" t="s">
        <v>381</v>
      </c>
    </row>
    <row r="380">
      <c r="A380" s="18">
        <v>44231.0</v>
      </c>
      <c r="B380" s="13">
        <v>22.0</v>
      </c>
      <c r="C380" s="13">
        <v>0.0</v>
      </c>
      <c r="D380" s="13">
        <f t="shared" si="11"/>
        <v>59624</v>
      </c>
      <c r="E380" s="13">
        <v>28.0</v>
      </c>
      <c r="F380" s="13">
        <v>0.0</v>
      </c>
      <c r="G380" s="13">
        <f t="shared" si="4"/>
        <v>59370</v>
      </c>
      <c r="H380" s="13">
        <v>209.0</v>
      </c>
      <c r="I380" s="14">
        <f t="shared" si="10"/>
        <v>8</v>
      </c>
      <c r="J380" s="13">
        <v>0.0</v>
      </c>
      <c r="K380" s="14">
        <f t="shared" si="6"/>
        <v>29</v>
      </c>
      <c r="L380" s="13">
        <v>0.0</v>
      </c>
      <c r="M380" s="13">
        <v>22.0</v>
      </c>
      <c r="N380" s="14">
        <f t="shared" si="2"/>
        <v>0</v>
      </c>
      <c r="O380" s="13">
        <v>0.0</v>
      </c>
      <c r="P380" s="13">
        <v>0.0</v>
      </c>
      <c r="Q380" s="13">
        <v>0.0</v>
      </c>
      <c r="R380" s="13">
        <v>38.0</v>
      </c>
      <c r="S380" s="13">
        <v>209.0</v>
      </c>
      <c r="T380" s="13">
        <v>56294.0</v>
      </c>
      <c r="U380" s="13">
        <v>3054.0</v>
      </c>
      <c r="X380" s="19" t="s">
        <v>381</v>
      </c>
    </row>
    <row r="381">
      <c r="A381" s="18">
        <v>44232.0</v>
      </c>
      <c r="B381" s="13">
        <v>25.0</v>
      </c>
      <c r="C381" s="13">
        <v>0.0</v>
      </c>
      <c r="D381" s="13">
        <f t="shared" si="11"/>
        <v>59649</v>
      </c>
      <c r="E381" s="13">
        <v>25.0</v>
      </c>
      <c r="F381" s="13">
        <v>0.0</v>
      </c>
      <c r="G381" s="13">
        <f t="shared" si="4"/>
        <v>59395</v>
      </c>
      <c r="H381" s="13">
        <v>206.0</v>
      </c>
      <c r="I381" s="14">
        <f t="shared" si="10"/>
        <v>11</v>
      </c>
      <c r="J381" s="13">
        <v>0.0</v>
      </c>
      <c r="K381" s="14">
        <f t="shared" si="6"/>
        <v>29</v>
      </c>
      <c r="L381" s="13">
        <v>0.0</v>
      </c>
      <c r="M381" s="13">
        <v>23.0</v>
      </c>
      <c r="N381" s="14">
        <f t="shared" si="2"/>
        <v>2</v>
      </c>
      <c r="O381" s="13">
        <v>1.0</v>
      </c>
      <c r="P381" s="13">
        <v>1.0</v>
      </c>
      <c r="Q381" s="13">
        <v>1.0</v>
      </c>
      <c r="R381" s="13">
        <v>40.0</v>
      </c>
      <c r="S381" s="13">
        <v>206.0</v>
      </c>
      <c r="T381" s="13">
        <v>56317.0</v>
      </c>
      <c r="U381" s="13">
        <v>3056.0</v>
      </c>
      <c r="X381" s="19" t="s">
        <v>381</v>
      </c>
    </row>
    <row r="382">
      <c r="A382" s="18">
        <v>44233.0</v>
      </c>
      <c r="B382" s="13">
        <v>26.0</v>
      </c>
      <c r="C382" s="13">
        <v>0.0</v>
      </c>
      <c r="D382" s="13">
        <f t="shared" si="11"/>
        <v>59675</v>
      </c>
      <c r="E382" s="13">
        <v>32.0</v>
      </c>
      <c r="F382" s="13">
        <v>0.0</v>
      </c>
      <c r="G382" s="13">
        <f t="shared" si="4"/>
        <v>59427</v>
      </c>
      <c r="H382" s="13">
        <v>202.0</v>
      </c>
      <c r="I382" s="14">
        <f t="shared" si="10"/>
        <v>9</v>
      </c>
      <c r="J382" s="13">
        <v>0.0</v>
      </c>
      <c r="K382" s="14">
        <f t="shared" si="6"/>
        <v>29</v>
      </c>
      <c r="L382" s="13">
        <v>0.0</v>
      </c>
      <c r="M382" s="13">
        <v>26.0</v>
      </c>
      <c r="N382" s="14">
        <f t="shared" si="2"/>
        <v>0</v>
      </c>
      <c r="O382" s="13">
        <v>0.0</v>
      </c>
      <c r="P382" s="13">
        <v>0.0</v>
      </c>
      <c r="Q382" s="13">
        <v>1.0</v>
      </c>
      <c r="R382" s="13">
        <v>38.0</v>
      </c>
      <c r="S382" s="13">
        <v>202.0</v>
      </c>
      <c r="T382" s="13">
        <v>56342.0</v>
      </c>
      <c r="U382" s="13">
        <v>3063.0</v>
      </c>
      <c r="X382" s="19" t="s">
        <v>381</v>
      </c>
    </row>
    <row r="383">
      <c r="A383" s="18">
        <v>44234.0</v>
      </c>
      <c r="B383" s="13">
        <v>24.0</v>
      </c>
      <c r="C383" s="13">
        <v>0.0</v>
      </c>
      <c r="D383" s="13">
        <f t="shared" si="11"/>
        <v>59699</v>
      </c>
      <c r="E383" s="13">
        <v>28.0</v>
      </c>
      <c r="F383" s="13">
        <v>0.0</v>
      </c>
      <c r="G383" s="13">
        <f t="shared" si="4"/>
        <v>59455</v>
      </c>
      <c r="H383" s="13">
        <v>201.0</v>
      </c>
      <c r="I383" s="14">
        <f t="shared" si="10"/>
        <v>6</v>
      </c>
      <c r="J383" s="13">
        <v>0.0</v>
      </c>
      <c r="K383" s="14">
        <f t="shared" si="6"/>
        <v>29</v>
      </c>
      <c r="L383" s="13">
        <v>0.0</v>
      </c>
      <c r="M383" s="13">
        <v>23.0</v>
      </c>
      <c r="N383" s="14">
        <f t="shared" si="2"/>
        <v>1</v>
      </c>
      <c r="O383" s="13">
        <v>1.0</v>
      </c>
      <c r="P383" s="13">
        <v>0.0</v>
      </c>
      <c r="Q383" s="13">
        <v>1.0</v>
      </c>
      <c r="R383" s="13">
        <v>35.0</v>
      </c>
      <c r="S383" s="13">
        <v>201.0</v>
      </c>
      <c r="T383" s="13">
        <v>56369.0</v>
      </c>
      <c r="U383" s="13">
        <v>3064.0</v>
      </c>
      <c r="X383" s="19" t="s">
        <v>381</v>
      </c>
    </row>
    <row r="384">
      <c r="A384" s="18">
        <v>44235.0</v>
      </c>
      <c r="B384" s="13">
        <v>22.0</v>
      </c>
      <c r="C384" s="13">
        <v>0.0</v>
      </c>
      <c r="D384" s="13">
        <f t="shared" si="11"/>
        <v>59721</v>
      </c>
      <c r="E384" s="13">
        <v>51.0</v>
      </c>
      <c r="F384" s="13">
        <v>0.0</v>
      </c>
      <c r="G384" s="13">
        <f t="shared" si="4"/>
        <v>59506</v>
      </c>
      <c r="H384" s="13">
        <v>164.0</v>
      </c>
      <c r="I384" s="14">
        <f t="shared" si="10"/>
        <v>14</v>
      </c>
      <c r="J384" s="13">
        <v>0.0</v>
      </c>
      <c r="K384" s="14">
        <f t="shared" si="6"/>
        <v>29</v>
      </c>
      <c r="L384" s="13">
        <v>0.0</v>
      </c>
      <c r="M384" s="13">
        <v>20.0</v>
      </c>
      <c r="N384" s="14">
        <f t="shared" si="2"/>
        <v>2</v>
      </c>
      <c r="O384" s="13">
        <v>2.0</v>
      </c>
      <c r="P384" s="13">
        <v>0.0</v>
      </c>
      <c r="Q384" s="13">
        <v>1.0</v>
      </c>
      <c r="R384" s="13">
        <v>43.0</v>
      </c>
      <c r="S384" s="13">
        <v>164.0</v>
      </c>
      <c r="T384" s="13">
        <v>56416.0</v>
      </c>
      <c r="U384" s="13">
        <v>3068.0</v>
      </c>
      <c r="X384" s="19" t="s">
        <v>381</v>
      </c>
    </row>
    <row r="385">
      <c r="A385" s="18">
        <v>44236.0</v>
      </c>
      <c r="B385" s="13">
        <v>11.0</v>
      </c>
      <c r="C385" s="13">
        <v>0.0</v>
      </c>
      <c r="D385" s="13">
        <f t="shared" si="11"/>
        <v>59732</v>
      </c>
      <c r="E385" s="13">
        <v>22.0</v>
      </c>
      <c r="F385" s="13">
        <v>0.0</v>
      </c>
      <c r="G385" s="13">
        <f t="shared" si="4"/>
        <v>59528</v>
      </c>
      <c r="H385" s="13">
        <v>157.0</v>
      </c>
      <c r="I385" s="14">
        <f t="shared" si="10"/>
        <v>10</v>
      </c>
      <c r="J385" s="13">
        <v>0.0</v>
      </c>
      <c r="K385" s="14">
        <f t="shared" si="6"/>
        <v>29</v>
      </c>
      <c r="L385" s="13">
        <v>0.0</v>
      </c>
      <c r="M385" s="13">
        <v>11.0</v>
      </c>
      <c r="N385" s="14">
        <f t="shared" si="2"/>
        <v>0</v>
      </c>
      <c r="O385" s="13">
        <v>0.0</v>
      </c>
      <c r="P385" s="13">
        <v>0.0</v>
      </c>
      <c r="Q385" s="13">
        <v>1.0</v>
      </c>
      <c r="R385" s="13">
        <v>39.0</v>
      </c>
      <c r="S385" s="13">
        <v>157.0</v>
      </c>
      <c r="T385" s="13">
        <v>56434.0</v>
      </c>
      <c r="U385" s="13">
        <v>3072.0</v>
      </c>
      <c r="X385" s="19" t="s">
        <v>381</v>
      </c>
    </row>
    <row r="386">
      <c r="A386" s="18">
        <v>44237.0</v>
      </c>
      <c r="B386" s="13">
        <v>15.0</v>
      </c>
      <c r="C386" s="13">
        <v>0.0</v>
      </c>
      <c r="D386" s="13">
        <f t="shared" si="11"/>
        <v>59747</v>
      </c>
      <c r="E386" s="13">
        <v>20.0</v>
      </c>
      <c r="F386" s="13">
        <v>0.0</v>
      </c>
      <c r="G386" s="13">
        <f t="shared" si="4"/>
        <v>59548</v>
      </c>
      <c r="H386" s="13">
        <v>156.0</v>
      </c>
      <c r="I386" s="14">
        <f t="shared" si="10"/>
        <v>6</v>
      </c>
      <c r="J386" s="13">
        <v>0.0</v>
      </c>
      <c r="K386" s="14">
        <f t="shared" si="6"/>
        <v>29</v>
      </c>
      <c r="L386" s="13">
        <v>0.0</v>
      </c>
      <c r="M386" s="13">
        <v>14.0</v>
      </c>
      <c r="N386" s="14">
        <f t="shared" si="2"/>
        <v>1</v>
      </c>
      <c r="O386" s="13">
        <v>0.0</v>
      </c>
      <c r="P386" s="13">
        <v>1.0</v>
      </c>
      <c r="Q386" s="13">
        <v>1.0</v>
      </c>
      <c r="R386" s="13">
        <v>35.0</v>
      </c>
      <c r="S386" s="13">
        <v>156.0</v>
      </c>
      <c r="T386" s="13">
        <v>56449.0</v>
      </c>
      <c r="U386" s="13">
        <v>3077.0</v>
      </c>
      <c r="X386" s="19" t="s">
        <v>381</v>
      </c>
    </row>
    <row r="387">
      <c r="A387" s="18">
        <v>44238.0</v>
      </c>
      <c r="B387" s="13">
        <v>12.0</v>
      </c>
      <c r="C387" s="13">
        <v>0.0</v>
      </c>
      <c r="D387" s="13">
        <f t="shared" si="11"/>
        <v>59759</v>
      </c>
      <c r="E387" s="13">
        <v>32.0</v>
      </c>
      <c r="F387" s="13">
        <v>0.0</v>
      </c>
      <c r="G387" s="13">
        <f t="shared" si="4"/>
        <v>59580</v>
      </c>
      <c r="H387" s="13">
        <v>139.0</v>
      </c>
      <c r="I387" s="14">
        <f t="shared" si="10"/>
        <v>3</v>
      </c>
      <c r="J387" s="13">
        <v>0.0</v>
      </c>
      <c r="K387" s="14">
        <f t="shared" si="6"/>
        <v>29</v>
      </c>
      <c r="L387" s="13">
        <v>0.0</v>
      </c>
      <c r="M387" s="13">
        <v>9.0</v>
      </c>
      <c r="N387" s="14">
        <f t="shared" si="2"/>
        <v>3</v>
      </c>
      <c r="O387" s="13">
        <v>3.0</v>
      </c>
      <c r="P387" s="13">
        <v>0.0</v>
      </c>
      <c r="Q387" s="13">
        <v>1.0</v>
      </c>
      <c r="R387" s="13">
        <v>32.0</v>
      </c>
      <c r="S387" s="13">
        <v>139.0</v>
      </c>
      <c r="T387" s="13">
        <v>56475.0</v>
      </c>
      <c r="U387" s="13">
        <v>3083.0</v>
      </c>
      <c r="X387" s="19" t="s">
        <v>381</v>
      </c>
    </row>
    <row r="388">
      <c r="A388" s="18">
        <v>44239.0</v>
      </c>
      <c r="B388" s="13">
        <v>18.0</v>
      </c>
      <c r="C388" s="13">
        <v>0.0</v>
      </c>
      <c r="D388" s="13">
        <f t="shared" si="11"/>
        <v>59777</v>
      </c>
      <c r="E388" s="13">
        <v>11.0</v>
      </c>
      <c r="F388" s="13">
        <v>0.0</v>
      </c>
      <c r="G388" s="13">
        <f t="shared" si="4"/>
        <v>59591</v>
      </c>
      <c r="H388" s="13">
        <v>148.0</v>
      </c>
      <c r="I388" s="14">
        <f t="shared" si="10"/>
        <v>1</v>
      </c>
      <c r="J388" s="13">
        <v>0.0</v>
      </c>
      <c r="K388" s="14">
        <f t="shared" si="6"/>
        <v>29</v>
      </c>
      <c r="L388" s="13">
        <v>0.0</v>
      </c>
      <c r="M388" s="13">
        <v>16.0</v>
      </c>
      <c r="N388" s="14">
        <f t="shared" si="2"/>
        <v>2</v>
      </c>
      <c r="O388" s="13">
        <v>2.0</v>
      </c>
      <c r="P388" s="13">
        <v>0.0</v>
      </c>
      <c r="Q388" s="13">
        <v>1.0</v>
      </c>
      <c r="R388" s="13">
        <v>30.0</v>
      </c>
      <c r="S388" s="13">
        <v>148.0</v>
      </c>
      <c r="T388" s="13">
        <v>56486.0</v>
      </c>
      <c r="U388" s="13">
        <v>3083.0</v>
      </c>
      <c r="X388" s="19" t="s">
        <v>381</v>
      </c>
    </row>
    <row r="389">
      <c r="A389" s="18">
        <v>44240.0</v>
      </c>
      <c r="B389" s="13">
        <v>9.0</v>
      </c>
      <c r="C389" s="13">
        <v>0.0</v>
      </c>
      <c r="D389" s="13">
        <f t="shared" si="11"/>
        <v>59786</v>
      </c>
      <c r="E389" s="13">
        <v>35.0</v>
      </c>
      <c r="F389" s="13">
        <v>0.0</v>
      </c>
      <c r="G389" s="13">
        <f t="shared" si="4"/>
        <v>59626</v>
      </c>
      <c r="H389" s="13">
        <v>119.0</v>
      </c>
      <c r="I389" s="14">
        <f t="shared" si="10"/>
        <v>4</v>
      </c>
      <c r="J389" s="13">
        <v>0.0</v>
      </c>
      <c r="K389" s="14">
        <f t="shared" si="6"/>
        <v>29</v>
      </c>
      <c r="L389" s="13">
        <v>0.0</v>
      </c>
      <c r="M389" s="13">
        <v>9.0</v>
      </c>
      <c r="N389" s="14">
        <f t="shared" si="2"/>
        <v>0</v>
      </c>
      <c r="O389" s="13">
        <v>0.0</v>
      </c>
      <c r="P389" s="13">
        <v>0.0</v>
      </c>
      <c r="Q389" s="13">
        <v>1.0</v>
      </c>
      <c r="R389" s="13">
        <v>33.0</v>
      </c>
      <c r="S389" s="13">
        <v>119.0</v>
      </c>
      <c r="T389" s="13">
        <v>56517.0</v>
      </c>
      <c r="U389" s="13">
        <v>3087.0</v>
      </c>
      <c r="X389" s="19" t="s">
        <v>381</v>
      </c>
    </row>
    <row r="390">
      <c r="A390" s="18">
        <v>44241.0</v>
      </c>
      <c r="B390" s="13">
        <v>14.0</v>
      </c>
      <c r="C390" s="13">
        <v>0.0</v>
      </c>
      <c r="D390" s="13">
        <f t="shared" si="11"/>
        <v>59800</v>
      </c>
      <c r="E390" s="13">
        <v>17.0</v>
      </c>
      <c r="F390" s="13">
        <v>0.0</v>
      </c>
      <c r="G390" s="13">
        <f t="shared" si="4"/>
        <v>59643</v>
      </c>
      <c r="H390" s="13">
        <v>118.0</v>
      </c>
      <c r="I390" s="14">
        <f t="shared" si="10"/>
        <v>2</v>
      </c>
      <c r="J390" s="13">
        <v>0.0</v>
      </c>
      <c r="K390" s="14">
        <f t="shared" si="6"/>
        <v>29</v>
      </c>
      <c r="L390" s="13">
        <v>0.0</v>
      </c>
      <c r="M390" s="13">
        <v>14.0</v>
      </c>
      <c r="N390" s="14">
        <f t="shared" si="2"/>
        <v>0</v>
      </c>
      <c r="O390" s="13">
        <v>0.0</v>
      </c>
      <c r="P390" s="13">
        <v>0.0</v>
      </c>
      <c r="Q390" s="13">
        <v>1.0</v>
      </c>
      <c r="R390" s="13">
        <v>31.0</v>
      </c>
      <c r="S390" s="13">
        <v>118.0</v>
      </c>
      <c r="T390" s="13">
        <v>56532.0</v>
      </c>
      <c r="U390" s="13">
        <v>3089.0</v>
      </c>
      <c r="X390" s="19" t="s">
        <v>381</v>
      </c>
    </row>
    <row r="391">
      <c r="A391" s="18">
        <v>44242.0</v>
      </c>
      <c r="B391" s="13">
        <v>9.0</v>
      </c>
      <c r="C391" s="13">
        <v>0.0</v>
      </c>
      <c r="D391" s="13">
        <f t="shared" si="11"/>
        <v>59809</v>
      </c>
      <c r="E391" s="13">
        <v>20.0</v>
      </c>
      <c r="F391" s="13">
        <v>0.0</v>
      </c>
      <c r="G391" s="13">
        <f t="shared" si="4"/>
        <v>59663</v>
      </c>
      <c r="H391" s="13">
        <v>103.0</v>
      </c>
      <c r="I391" s="14">
        <f t="shared" si="10"/>
        <v>6</v>
      </c>
      <c r="J391" s="13">
        <v>0.0</v>
      </c>
      <c r="K391" s="14">
        <f t="shared" si="6"/>
        <v>29</v>
      </c>
      <c r="L391" s="13">
        <v>0.0</v>
      </c>
      <c r="M391" s="13">
        <v>9.0</v>
      </c>
      <c r="N391" s="14">
        <f t="shared" si="2"/>
        <v>0</v>
      </c>
      <c r="O391" s="13">
        <v>0.0</v>
      </c>
      <c r="P391" s="13">
        <v>0.0</v>
      </c>
      <c r="Q391" s="13">
        <v>1.0</v>
      </c>
      <c r="R391" s="13">
        <v>35.0</v>
      </c>
      <c r="S391" s="13">
        <v>103.0</v>
      </c>
      <c r="T391" s="13">
        <v>56551.0</v>
      </c>
      <c r="U391" s="13">
        <v>3090.0</v>
      </c>
      <c r="X391" s="19" t="s">
        <v>381</v>
      </c>
    </row>
    <row r="392">
      <c r="A392" s="18">
        <v>44243.0</v>
      </c>
      <c r="B392" s="13">
        <v>1.0</v>
      </c>
      <c r="C392" s="13">
        <v>0.0</v>
      </c>
      <c r="D392" s="13">
        <f t="shared" si="11"/>
        <v>59810</v>
      </c>
      <c r="E392" s="13">
        <v>20.0</v>
      </c>
      <c r="F392" s="13">
        <v>0.0</v>
      </c>
      <c r="G392" s="13">
        <f t="shared" si="4"/>
        <v>59683</v>
      </c>
      <c r="H392" s="13">
        <v>90.0</v>
      </c>
      <c r="I392" s="14">
        <f t="shared" si="10"/>
        <v>0</v>
      </c>
      <c r="J392" s="13">
        <v>0.0</v>
      </c>
      <c r="K392" s="14">
        <f t="shared" si="6"/>
        <v>29</v>
      </c>
      <c r="L392" s="13">
        <v>0.0</v>
      </c>
      <c r="M392" s="13">
        <v>1.0</v>
      </c>
      <c r="N392" s="14">
        <f t="shared" si="2"/>
        <v>0</v>
      </c>
      <c r="O392" s="13">
        <v>0.0</v>
      </c>
      <c r="P392" s="13">
        <v>0.0</v>
      </c>
      <c r="Q392" s="13">
        <v>1.0</v>
      </c>
      <c r="R392" s="13">
        <v>29.0</v>
      </c>
      <c r="S392" s="13">
        <v>90.0</v>
      </c>
      <c r="T392" s="13">
        <v>56567.0</v>
      </c>
      <c r="U392" s="13">
        <v>3094.0</v>
      </c>
      <c r="X392" s="19" t="s">
        <v>381</v>
      </c>
    </row>
    <row r="393">
      <c r="A393" s="18">
        <v>44244.0</v>
      </c>
      <c r="B393" s="13">
        <v>11.0</v>
      </c>
      <c r="C393" s="13">
        <v>0.0</v>
      </c>
      <c r="D393" s="13">
        <f t="shared" si="11"/>
        <v>59821</v>
      </c>
      <c r="E393" s="13">
        <v>15.0</v>
      </c>
      <c r="F393" s="13">
        <v>0.0</v>
      </c>
      <c r="G393" s="13">
        <f t="shared" si="4"/>
        <v>59698</v>
      </c>
      <c r="H393" s="13">
        <v>91.0</v>
      </c>
      <c r="I393" s="14">
        <f t="shared" si="10"/>
        <v>-5</v>
      </c>
      <c r="J393" s="13">
        <v>0.0</v>
      </c>
      <c r="K393" s="14">
        <f t="shared" si="6"/>
        <v>29</v>
      </c>
      <c r="L393" s="13">
        <v>0.0</v>
      </c>
      <c r="M393" s="13">
        <v>10.0</v>
      </c>
      <c r="N393" s="14">
        <f t="shared" si="2"/>
        <v>1</v>
      </c>
      <c r="O393" s="13">
        <v>0.0</v>
      </c>
      <c r="P393" s="13">
        <v>1.0</v>
      </c>
      <c r="Q393" s="13">
        <v>1.0</v>
      </c>
      <c r="R393" s="13">
        <v>24.0</v>
      </c>
      <c r="S393" s="13">
        <v>91.0</v>
      </c>
      <c r="T393" s="13">
        <v>56580.0</v>
      </c>
      <c r="U393" s="13">
        <v>3096.0</v>
      </c>
      <c r="X393" s="19" t="s">
        <v>381</v>
      </c>
    </row>
    <row r="394">
      <c r="A394" s="18">
        <v>44245.0</v>
      </c>
      <c r="B394" s="13">
        <v>11.0</v>
      </c>
      <c r="C394" s="13">
        <v>0.0</v>
      </c>
      <c r="D394" s="13">
        <f t="shared" si="11"/>
        <v>59832</v>
      </c>
      <c r="E394" s="13">
        <v>3.0</v>
      </c>
      <c r="F394" s="13">
        <v>0.0</v>
      </c>
      <c r="G394" s="13">
        <f t="shared" si="4"/>
        <v>59701</v>
      </c>
      <c r="H394" s="13">
        <v>104.0</v>
      </c>
      <c r="I394" s="14">
        <f t="shared" si="10"/>
        <v>-10</v>
      </c>
      <c r="J394" s="13">
        <v>0.0</v>
      </c>
      <c r="K394" s="14">
        <f t="shared" si="6"/>
        <v>29</v>
      </c>
      <c r="L394" s="13">
        <v>0.0</v>
      </c>
      <c r="M394" s="13">
        <v>11.0</v>
      </c>
      <c r="N394" s="14">
        <f t="shared" si="2"/>
        <v>0</v>
      </c>
      <c r="O394" s="13">
        <v>0.0</v>
      </c>
      <c r="P394" s="13">
        <v>0.0</v>
      </c>
      <c r="Q394" s="13">
        <v>1.0</v>
      </c>
      <c r="R394" s="13">
        <v>19.0</v>
      </c>
      <c r="S394" s="13">
        <v>104.0</v>
      </c>
      <c r="T394" s="13">
        <v>56580.0</v>
      </c>
      <c r="U394" s="13">
        <v>3099.0</v>
      </c>
      <c r="X394" s="19" t="s">
        <v>381</v>
      </c>
    </row>
    <row r="395">
      <c r="A395" s="18">
        <v>44246.0</v>
      </c>
      <c r="B395" s="13">
        <v>14.0</v>
      </c>
      <c r="C395" s="13">
        <v>0.0</v>
      </c>
      <c r="D395" s="13">
        <f t="shared" si="11"/>
        <v>59846</v>
      </c>
      <c r="E395" s="13">
        <v>18.0</v>
      </c>
      <c r="F395" s="13">
        <v>0.0</v>
      </c>
      <c r="G395" s="13">
        <f t="shared" si="4"/>
        <v>59719</v>
      </c>
      <c r="H395" s="13">
        <v>100.0</v>
      </c>
      <c r="I395" s="14">
        <f t="shared" si="10"/>
        <v>-10</v>
      </c>
      <c r="J395" s="13">
        <v>0.0</v>
      </c>
      <c r="K395" s="14">
        <f t="shared" si="6"/>
        <v>29</v>
      </c>
      <c r="L395" s="13">
        <v>0.0</v>
      </c>
      <c r="M395" s="13">
        <v>14.0</v>
      </c>
      <c r="N395" s="14">
        <f t="shared" si="2"/>
        <v>0</v>
      </c>
      <c r="O395" s="13">
        <v>0.0</v>
      </c>
      <c r="P395" s="13">
        <v>0.0</v>
      </c>
      <c r="Q395" s="13">
        <v>1.0</v>
      </c>
      <c r="R395" s="13">
        <v>19.0</v>
      </c>
      <c r="S395" s="13">
        <v>100.0</v>
      </c>
      <c r="T395" s="13">
        <v>56595.0</v>
      </c>
      <c r="U395" s="13">
        <v>3102.0</v>
      </c>
      <c r="X395" s="19" t="s">
        <v>381</v>
      </c>
    </row>
    <row r="396">
      <c r="A396" s="18">
        <v>44247.0</v>
      </c>
      <c r="B396" s="13">
        <v>12.0</v>
      </c>
      <c r="C396" s="13">
        <v>0.0</v>
      </c>
      <c r="D396" s="13">
        <f t="shared" si="11"/>
        <v>59858</v>
      </c>
      <c r="E396" s="13">
        <v>22.0</v>
      </c>
      <c r="F396" s="13">
        <v>0.0</v>
      </c>
      <c r="G396" s="13">
        <f t="shared" si="4"/>
        <v>59741</v>
      </c>
      <c r="H396" s="13">
        <v>90.0</v>
      </c>
      <c r="I396" s="14">
        <f t="shared" si="10"/>
        <v>-10</v>
      </c>
      <c r="J396" s="13">
        <v>0.0</v>
      </c>
      <c r="K396" s="14">
        <f t="shared" si="6"/>
        <v>29</v>
      </c>
      <c r="L396" s="13">
        <v>0.0</v>
      </c>
      <c r="M396" s="13">
        <v>12.0</v>
      </c>
      <c r="N396" s="14">
        <f t="shared" si="2"/>
        <v>0</v>
      </c>
      <c r="O396" s="13">
        <v>0.0</v>
      </c>
      <c r="P396" s="13">
        <v>0.0</v>
      </c>
      <c r="Q396" s="13">
        <v>1.0</v>
      </c>
      <c r="R396" s="13">
        <v>19.0</v>
      </c>
      <c r="S396" s="13">
        <v>90.0</v>
      </c>
      <c r="T396" s="13">
        <v>56613.0</v>
      </c>
      <c r="U396" s="13">
        <v>3106.0</v>
      </c>
      <c r="X396" s="19" t="s">
        <v>381</v>
      </c>
    </row>
    <row r="397">
      <c r="A397" s="18">
        <v>44248.0</v>
      </c>
      <c r="B397" s="13">
        <v>11.0</v>
      </c>
      <c r="C397" s="13">
        <v>0.0</v>
      </c>
      <c r="D397" s="13">
        <f t="shared" si="11"/>
        <v>59869</v>
      </c>
      <c r="E397" s="13">
        <v>12.0</v>
      </c>
      <c r="F397" s="13">
        <v>0.0</v>
      </c>
      <c r="G397" s="13">
        <f t="shared" si="4"/>
        <v>59753</v>
      </c>
      <c r="H397" s="13">
        <v>87.0</v>
      </c>
      <c r="I397" s="14">
        <f t="shared" si="10"/>
        <v>-8</v>
      </c>
      <c r="J397" s="13">
        <v>0.0</v>
      </c>
      <c r="K397" s="14">
        <f t="shared" si="6"/>
        <v>29</v>
      </c>
      <c r="L397" s="13">
        <v>0.0</v>
      </c>
      <c r="M397" s="13">
        <v>11.0</v>
      </c>
      <c r="N397" s="14">
        <f t="shared" si="2"/>
        <v>0</v>
      </c>
      <c r="O397" s="13">
        <v>0.0</v>
      </c>
      <c r="P397" s="13">
        <v>0.0</v>
      </c>
      <c r="Q397" s="13">
        <v>1.0</v>
      </c>
      <c r="R397" s="13">
        <v>21.0</v>
      </c>
      <c r="S397" s="13">
        <v>87.0</v>
      </c>
      <c r="T397" s="13">
        <v>56623.0</v>
      </c>
      <c r="U397" s="13">
        <v>3108.0</v>
      </c>
      <c r="X397" s="19" t="s">
        <v>381</v>
      </c>
    </row>
    <row r="398">
      <c r="A398" s="18">
        <v>44249.0</v>
      </c>
      <c r="B398" s="13">
        <v>10.0</v>
      </c>
      <c r="C398" s="13">
        <v>0.0</v>
      </c>
      <c r="D398" s="13">
        <f t="shared" si="11"/>
        <v>59879</v>
      </c>
      <c r="E398" s="13">
        <v>15.0</v>
      </c>
      <c r="F398" s="13">
        <v>0.0</v>
      </c>
      <c r="G398" s="13">
        <f t="shared" si="4"/>
        <v>59768</v>
      </c>
      <c r="H398" s="13">
        <v>85.0</v>
      </c>
      <c r="I398" s="14">
        <f t="shared" si="10"/>
        <v>-11</v>
      </c>
      <c r="J398" s="13">
        <v>0.0</v>
      </c>
      <c r="K398" s="14">
        <f t="shared" si="6"/>
        <v>29</v>
      </c>
      <c r="L398" s="13">
        <v>0.0</v>
      </c>
      <c r="M398" s="13">
        <v>9.0</v>
      </c>
      <c r="N398" s="14">
        <f t="shared" si="2"/>
        <v>1</v>
      </c>
      <c r="O398" s="13">
        <v>0.0</v>
      </c>
      <c r="P398" s="13">
        <v>1.0</v>
      </c>
      <c r="Q398" s="13">
        <v>1.0</v>
      </c>
      <c r="R398" s="13">
        <v>18.0</v>
      </c>
      <c r="S398" s="13">
        <v>85.0</v>
      </c>
      <c r="T398" s="13">
        <v>56629.0</v>
      </c>
      <c r="U398" s="13">
        <v>3117.0</v>
      </c>
      <c r="X398" s="19" t="s">
        <v>381</v>
      </c>
    </row>
    <row r="399">
      <c r="A399" s="18">
        <v>44250.0</v>
      </c>
      <c r="B399" s="13">
        <v>4.0</v>
      </c>
      <c r="C399" s="13">
        <v>0.0</v>
      </c>
      <c r="D399" s="13">
        <f t="shared" si="11"/>
        <v>59883</v>
      </c>
      <c r="E399" s="13">
        <v>7.0</v>
      </c>
      <c r="F399" s="13">
        <v>0.0</v>
      </c>
      <c r="G399" s="13">
        <f t="shared" si="4"/>
        <v>59775</v>
      </c>
      <c r="H399" s="13">
        <v>82.0</v>
      </c>
      <c r="I399" s="14">
        <f t="shared" si="10"/>
        <v>-11</v>
      </c>
      <c r="J399" s="13">
        <v>0.0</v>
      </c>
      <c r="K399" s="14">
        <f t="shared" si="6"/>
        <v>29</v>
      </c>
      <c r="L399" s="13">
        <v>0.0</v>
      </c>
      <c r="M399" s="13">
        <v>3.0</v>
      </c>
      <c r="N399" s="14">
        <f t="shared" si="2"/>
        <v>1</v>
      </c>
      <c r="O399" s="13">
        <v>1.0</v>
      </c>
      <c r="P399" s="13">
        <v>0.0</v>
      </c>
      <c r="Q399" s="13">
        <v>1.0</v>
      </c>
      <c r="R399" s="13">
        <v>18.0</v>
      </c>
      <c r="S399" s="13">
        <v>82.0</v>
      </c>
      <c r="T399" s="13">
        <v>56634.0</v>
      </c>
      <c r="U399" s="13">
        <v>3119.0</v>
      </c>
      <c r="X399" s="19" t="s">
        <v>381</v>
      </c>
    </row>
    <row r="400">
      <c r="A400" s="18">
        <v>44251.0</v>
      </c>
      <c r="B400" s="13">
        <v>7.0</v>
      </c>
      <c r="C400" s="13">
        <v>0.0</v>
      </c>
      <c r="D400" s="13">
        <f t="shared" si="11"/>
        <v>59890</v>
      </c>
      <c r="E400" s="13">
        <v>8.0</v>
      </c>
      <c r="F400" s="13">
        <v>0.0</v>
      </c>
      <c r="G400" s="13">
        <f t="shared" si="4"/>
        <v>59783</v>
      </c>
      <c r="H400" s="13">
        <v>82.0</v>
      </c>
      <c r="I400" s="14">
        <f t="shared" si="10"/>
        <v>-12</v>
      </c>
      <c r="J400" s="13">
        <v>0.0</v>
      </c>
      <c r="K400" s="14">
        <f t="shared" si="6"/>
        <v>29</v>
      </c>
      <c r="L400" s="13">
        <v>0.0</v>
      </c>
      <c r="M400" s="13">
        <v>6.0</v>
      </c>
      <c r="N400" s="14">
        <f t="shared" si="2"/>
        <v>1</v>
      </c>
      <c r="O400" s="13">
        <v>0.0</v>
      </c>
      <c r="P400" s="13">
        <v>1.0</v>
      </c>
      <c r="Q400" s="13">
        <v>1.0</v>
      </c>
      <c r="R400" s="13">
        <v>17.0</v>
      </c>
      <c r="S400" s="13">
        <v>82.0</v>
      </c>
      <c r="T400" s="13">
        <v>56639.0</v>
      </c>
      <c r="U400" s="13">
        <v>3122.0</v>
      </c>
      <c r="X400" s="19" t="s">
        <v>381</v>
      </c>
    </row>
    <row r="401">
      <c r="A401" s="18">
        <v>44252.0</v>
      </c>
      <c r="B401" s="13">
        <v>10.0</v>
      </c>
      <c r="C401" s="13">
        <v>0.0</v>
      </c>
      <c r="D401" s="13">
        <f t="shared" si="11"/>
        <v>59900</v>
      </c>
      <c r="E401" s="13">
        <v>24.0</v>
      </c>
      <c r="F401" s="13">
        <v>0.0</v>
      </c>
      <c r="G401" s="13">
        <f t="shared" si="4"/>
        <v>59807</v>
      </c>
      <c r="H401" s="13">
        <v>70.0</v>
      </c>
      <c r="I401" s="14">
        <f t="shared" si="10"/>
        <v>-14</v>
      </c>
      <c r="J401" s="13">
        <v>0.0</v>
      </c>
      <c r="K401" s="14">
        <f t="shared" si="6"/>
        <v>29</v>
      </c>
      <c r="L401" s="13">
        <v>0.0</v>
      </c>
      <c r="M401" s="13">
        <v>8.0</v>
      </c>
      <c r="N401" s="14">
        <f t="shared" si="2"/>
        <v>2</v>
      </c>
      <c r="O401" s="13">
        <v>0.0</v>
      </c>
      <c r="P401" s="13">
        <v>2.0</v>
      </c>
      <c r="Q401" s="13">
        <v>1.0</v>
      </c>
      <c r="R401" s="13">
        <v>15.0</v>
      </c>
      <c r="S401" s="13">
        <v>70.0</v>
      </c>
      <c r="T401" s="13">
        <v>56658.0</v>
      </c>
      <c r="U401" s="13">
        <v>3127.0</v>
      </c>
      <c r="X401" s="19" t="s">
        <v>381</v>
      </c>
    </row>
    <row r="402">
      <c r="A402" s="18">
        <v>44253.0</v>
      </c>
      <c r="B402" s="13">
        <v>13.0</v>
      </c>
      <c r="C402" s="13">
        <v>0.0</v>
      </c>
      <c r="D402" s="13">
        <f t="shared" si="11"/>
        <v>59913</v>
      </c>
      <c r="E402" s="13">
        <v>18.0</v>
      </c>
      <c r="F402" s="13">
        <v>0.0</v>
      </c>
      <c r="G402" s="13">
        <f t="shared" si="4"/>
        <v>59825</v>
      </c>
      <c r="H402" s="13">
        <v>66.0</v>
      </c>
      <c r="I402" s="14">
        <f t="shared" si="10"/>
        <v>-15</v>
      </c>
      <c r="J402" s="13">
        <v>0.0</v>
      </c>
      <c r="K402" s="14">
        <f t="shared" si="6"/>
        <v>29</v>
      </c>
      <c r="L402" s="13">
        <v>0.0</v>
      </c>
      <c r="M402" s="13">
        <v>13.0</v>
      </c>
      <c r="N402" s="14">
        <f t="shared" si="2"/>
        <v>0</v>
      </c>
      <c r="O402" s="13">
        <v>0.0</v>
      </c>
      <c r="P402" s="13">
        <v>0.0</v>
      </c>
      <c r="Q402" s="13">
        <v>1.0</v>
      </c>
      <c r="R402" s="13">
        <v>14.0</v>
      </c>
      <c r="S402" s="13">
        <v>66.0</v>
      </c>
      <c r="T402" s="13">
        <v>56674.0</v>
      </c>
      <c r="U402" s="13">
        <v>3129.0</v>
      </c>
      <c r="X402" s="19" t="s">
        <v>381</v>
      </c>
    </row>
    <row r="403">
      <c r="A403" s="18">
        <v>44254.0</v>
      </c>
      <c r="B403" s="13">
        <v>12.0</v>
      </c>
      <c r="C403" s="13">
        <v>0.0</v>
      </c>
      <c r="D403" s="13">
        <f t="shared" si="11"/>
        <v>59925</v>
      </c>
      <c r="E403" s="13">
        <v>13.0</v>
      </c>
      <c r="F403" s="13">
        <v>0.0</v>
      </c>
      <c r="G403" s="13">
        <f t="shared" si="4"/>
        <v>59838</v>
      </c>
      <c r="H403" s="13">
        <v>65.0</v>
      </c>
      <c r="I403" s="14">
        <f t="shared" si="10"/>
        <v>-15</v>
      </c>
      <c r="J403" s="13">
        <v>0.0</v>
      </c>
      <c r="K403" s="14">
        <f t="shared" si="6"/>
        <v>29</v>
      </c>
      <c r="L403" s="13">
        <v>0.0</v>
      </c>
      <c r="M403" s="13">
        <v>12.0</v>
      </c>
      <c r="N403" s="14">
        <f t="shared" si="2"/>
        <v>0</v>
      </c>
      <c r="O403" s="13">
        <v>0.0</v>
      </c>
      <c r="P403" s="13">
        <v>0.0</v>
      </c>
      <c r="Q403" s="13">
        <v>1.0</v>
      </c>
      <c r="R403" s="13">
        <v>14.0</v>
      </c>
      <c r="S403" s="13">
        <v>65.0</v>
      </c>
      <c r="T403" s="13">
        <v>56687.0</v>
      </c>
      <c r="U403" s="13">
        <v>3129.0</v>
      </c>
      <c r="X403" s="19" t="s">
        <v>381</v>
      </c>
    </row>
    <row r="404">
      <c r="A404" s="18">
        <v>44255.0</v>
      </c>
      <c r="B404" s="13">
        <v>11.0</v>
      </c>
      <c r="C404" s="13">
        <v>0.0</v>
      </c>
      <c r="D404" s="13">
        <f t="shared" si="11"/>
        <v>59936</v>
      </c>
      <c r="E404" s="13">
        <v>7.0</v>
      </c>
      <c r="F404" s="13">
        <v>0.0</v>
      </c>
      <c r="G404" s="13">
        <f t="shared" si="4"/>
        <v>59845</v>
      </c>
      <c r="H404" s="13">
        <v>66.0</v>
      </c>
      <c r="I404" s="14">
        <f t="shared" si="10"/>
        <v>-12</v>
      </c>
      <c r="J404" s="13">
        <v>0.0</v>
      </c>
      <c r="K404" s="14">
        <f t="shared" si="6"/>
        <v>29</v>
      </c>
      <c r="L404" s="13">
        <v>0.0</v>
      </c>
      <c r="M404" s="13">
        <v>10.0</v>
      </c>
      <c r="N404" s="14">
        <f t="shared" si="2"/>
        <v>1</v>
      </c>
      <c r="O404" s="13">
        <v>1.0</v>
      </c>
      <c r="P404" s="13">
        <v>0.0</v>
      </c>
      <c r="Q404" s="13">
        <v>1.0</v>
      </c>
      <c r="R404" s="13">
        <v>17.0</v>
      </c>
      <c r="S404" s="13">
        <v>66.0</v>
      </c>
      <c r="T404" s="13">
        <v>56692.0</v>
      </c>
      <c r="U404" s="13">
        <v>3131.0</v>
      </c>
      <c r="X404" s="19" t="s">
        <v>381</v>
      </c>
    </row>
    <row r="405">
      <c r="A405" s="18">
        <v>44256.0</v>
      </c>
      <c r="B405" s="13">
        <v>12.0</v>
      </c>
      <c r="C405" s="13">
        <v>0.0</v>
      </c>
      <c r="D405" s="13">
        <f t="shared" si="11"/>
        <v>59948</v>
      </c>
      <c r="E405" s="13">
        <v>7.0</v>
      </c>
      <c r="F405" s="13">
        <v>0.0</v>
      </c>
      <c r="G405" s="13">
        <f t="shared" si="4"/>
        <v>59852</v>
      </c>
      <c r="H405" s="13">
        <v>69.0</v>
      </c>
      <c r="I405" s="14">
        <f t="shared" si="10"/>
        <v>-10</v>
      </c>
      <c r="J405" s="13">
        <v>0.0</v>
      </c>
      <c r="K405" s="14">
        <f t="shared" si="6"/>
        <v>29</v>
      </c>
      <c r="L405" s="13">
        <v>0.0</v>
      </c>
      <c r="M405" s="13">
        <v>12.0</v>
      </c>
      <c r="N405" s="14">
        <f t="shared" si="2"/>
        <v>0</v>
      </c>
      <c r="O405" s="13">
        <v>0.0</v>
      </c>
      <c r="P405" s="13">
        <v>0.0</v>
      </c>
      <c r="Q405" s="13">
        <v>1.0</v>
      </c>
      <c r="R405" s="13">
        <v>19.0</v>
      </c>
      <c r="S405" s="13">
        <v>69.0</v>
      </c>
      <c r="T405" s="13">
        <v>56698.0</v>
      </c>
      <c r="U405" s="13">
        <v>3132.0</v>
      </c>
      <c r="X405" s="19" t="s">
        <v>381</v>
      </c>
    </row>
    <row r="406">
      <c r="A406" s="18">
        <v>44257.0</v>
      </c>
      <c r="B406" s="13">
        <v>8.0</v>
      </c>
      <c r="C406" s="13">
        <v>0.0</v>
      </c>
      <c r="D406" s="13">
        <f t="shared" si="11"/>
        <v>59956</v>
      </c>
      <c r="E406" s="13">
        <v>12.0</v>
      </c>
      <c r="F406" s="13">
        <v>0.0</v>
      </c>
      <c r="G406" s="13">
        <f t="shared" si="4"/>
        <v>59864</v>
      </c>
      <c r="H406" s="13">
        <v>66.0</v>
      </c>
      <c r="I406" s="14">
        <f t="shared" si="10"/>
        <v>-11</v>
      </c>
      <c r="J406" s="13">
        <v>0.0</v>
      </c>
      <c r="K406" s="14">
        <f t="shared" si="6"/>
        <v>29</v>
      </c>
      <c r="L406" s="13">
        <v>0.0</v>
      </c>
      <c r="M406" s="13">
        <v>8.0</v>
      </c>
      <c r="N406" s="14">
        <f t="shared" si="2"/>
        <v>0</v>
      </c>
      <c r="O406" s="13">
        <v>0.0</v>
      </c>
      <c r="P406" s="13">
        <v>0.0</v>
      </c>
      <c r="Q406" s="13">
        <v>1.0</v>
      </c>
      <c r="R406" s="13">
        <v>18.0</v>
      </c>
      <c r="S406" s="13">
        <v>66.0</v>
      </c>
      <c r="T406" s="13">
        <v>56708.0</v>
      </c>
      <c r="U406" s="13">
        <v>3134.0</v>
      </c>
      <c r="X406" s="19" t="s">
        <v>381</v>
      </c>
    </row>
    <row r="407">
      <c r="A407" s="18">
        <v>44258.0</v>
      </c>
      <c r="B407" s="13">
        <v>23.0</v>
      </c>
      <c r="C407" s="13">
        <v>0.0</v>
      </c>
      <c r="D407" s="13">
        <f t="shared" si="11"/>
        <v>59979</v>
      </c>
      <c r="E407" s="13">
        <v>7.0</v>
      </c>
      <c r="F407" s="13">
        <v>0.0</v>
      </c>
      <c r="G407" s="13">
        <f t="shared" si="4"/>
        <v>59871</v>
      </c>
      <c r="H407" s="13">
        <v>83.0</v>
      </c>
      <c r="I407" s="14">
        <f t="shared" si="10"/>
        <v>-12</v>
      </c>
      <c r="J407" s="13">
        <v>0.0</v>
      </c>
      <c r="K407" s="14">
        <f t="shared" si="6"/>
        <v>29</v>
      </c>
      <c r="L407" s="13">
        <v>0.0</v>
      </c>
      <c r="M407" s="13">
        <v>21.0</v>
      </c>
      <c r="N407" s="14">
        <f t="shared" si="2"/>
        <v>2</v>
      </c>
      <c r="O407" s="13">
        <v>0.0</v>
      </c>
      <c r="P407" s="13">
        <v>2.0</v>
      </c>
      <c r="Q407" s="13">
        <v>1.0</v>
      </c>
      <c r="R407" s="13">
        <v>17.0</v>
      </c>
      <c r="S407" s="13">
        <v>83.0</v>
      </c>
      <c r="T407" s="13">
        <v>56714.0</v>
      </c>
      <c r="U407" s="13">
        <v>3135.0</v>
      </c>
      <c r="X407" s="19" t="s">
        <v>381</v>
      </c>
    </row>
    <row r="408">
      <c r="A408" s="18">
        <v>44259.0</v>
      </c>
      <c r="B408" s="13">
        <v>19.0</v>
      </c>
      <c r="C408" s="13">
        <v>0.0</v>
      </c>
      <c r="D408" s="13">
        <f t="shared" si="11"/>
        <v>59998</v>
      </c>
      <c r="E408" s="13">
        <v>8.0</v>
      </c>
      <c r="F408" s="13">
        <v>0.0</v>
      </c>
      <c r="G408" s="13">
        <f t="shared" si="4"/>
        <v>59879</v>
      </c>
      <c r="H408" s="13">
        <v>88.0</v>
      </c>
      <c r="I408" s="14">
        <f t="shared" si="10"/>
        <v>-6</v>
      </c>
      <c r="J408" s="13">
        <v>0.0</v>
      </c>
      <c r="K408" s="14">
        <f t="shared" si="6"/>
        <v>29</v>
      </c>
      <c r="L408" s="13">
        <v>0.0</v>
      </c>
      <c r="M408" s="13">
        <v>18.0</v>
      </c>
      <c r="N408" s="14">
        <f t="shared" si="2"/>
        <v>1</v>
      </c>
      <c r="O408" s="13">
        <v>0.0</v>
      </c>
      <c r="P408" s="13">
        <v>1.0</v>
      </c>
      <c r="Q408" s="13">
        <v>1.0</v>
      </c>
      <c r="R408" s="13">
        <v>23.0</v>
      </c>
      <c r="S408" s="13">
        <v>88.0</v>
      </c>
      <c r="T408" s="13">
        <v>56721.0</v>
      </c>
      <c r="U408" s="13">
        <v>3136.0</v>
      </c>
      <c r="X408" s="19" t="s">
        <v>381</v>
      </c>
    </row>
    <row r="409">
      <c r="A409" s="18">
        <v>44260.0</v>
      </c>
      <c r="B409" s="13">
        <v>9.0</v>
      </c>
      <c r="C409" s="13">
        <v>0.0</v>
      </c>
      <c r="D409" s="13">
        <f t="shared" si="11"/>
        <v>60007</v>
      </c>
      <c r="E409" s="13">
        <v>13.0</v>
      </c>
      <c r="F409" s="13">
        <v>0.0</v>
      </c>
      <c r="G409" s="13">
        <f t="shared" si="4"/>
        <v>59892</v>
      </c>
      <c r="H409" s="13">
        <v>91.0</v>
      </c>
      <c r="I409" s="14">
        <f t="shared" si="10"/>
        <v>-13</v>
      </c>
      <c r="J409" s="13">
        <v>0.0</v>
      </c>
      <c r="K409" s="14">
        <f t="shared" si="6"/>
        <v>29</v>
      </c>
      <c r="L409" s="13">
        <v>0.0</v>
      </c>
      <c r="M409" s="13">
        <v>9.0</v>
      </c>
      <c r="N409" s="14">
        <f t="shared" si="2"/>
        <v>0</v>
      </c>
      <c r="O409" s="13">
        <v>0.0</v>
      </c>
      <c r="P409" s="13">
        <v>0.0</v>
      </c>
      <c r="Q409" s="13">
        <v>1.0</v>
      </c>
      <c r="R409" s="13">
        <v>16.0</v>
      </c>
      <c r="S409" s="13">
        <v>91.0</v>
      </c>
      <c r="T409" s="13">
        <v>56731.0</v>
      </c>
      <c r="U409" s="13">
        <v>3139.0</v>
      </c>
      <c r="X409" s="19" t="s">
        <v>381</v>
      </c>
    </row>
    <row r="410">
      <c r="A410" s="18">
        <v>44261.0</v>
      </c>
      <c r="B410" s="13">
        <v>13.0</v>
      </c>
      <c r="C410" s="13">
        <v>0.0</v>
      </c>
      <c r="D410" s="13">
        <f t="shared" si="11"/>
        <v>60020</v>
      </c>
      <c r="E410" s="13">
        <v>9.0</v>
      </c>
      <c r="F410" s="13">
        <v>0.0</v>
      </c>
      <c r="G410" s="13">
        <f t="shared" si="4"/>
        <v>59901</v>
      </c>
      <c r="H410" s="13">
        <v>90.0</v>
      </c>
      <c r="I410" s="14">
        <f t="shared" si="10"/>
        <v>-8</v>
      </c>
      <c r="J410" s="13">
        <v>0.0</v>
      </c>
      <c r="K410" s="14">
        <f t="shared" si="6"/>
        <v>29</v>
      </c>
      <c r="L410" s="13">
        <v>0.0</v>
      </c>
      <c r="M410" s="13">
        <v>12.0</v>
      </c>
      <c r="N410" s="14">
        <f t="shared" si="2"/>
        <v>1</v>
      </c>
      <c r="O410" s="13">
        <v>0.0</v>
      </c>
      <c r="P410" s="13">
        <v>1.0</v>
      </c>
      <c r="Q410" s="13">
        <v>1.0</v>
      </c>
      <c r="R410" s="13">
        <v>21.0</v>
      </c>
      <c r="S410" s="13">
        <v>90.0</v>
      </c>
      <c r="T410" s="13">
        <v>56737.0</v>
      </c>
      <c r="U410" s="13">
        <v>3142.0</v>
      </c>
      <c r="X410" s="19" t="s">
        <v>381</v>
      </c>
    </row>
    <row r="411">
      <c r="A411" s="18">
        <v>44262.0</v>
      </c>
      <c r="B411" s="13">
        <v>13.0</v>
      </c>
      <c r="C411" s="13">
        <v>0.0</v>
      </c>
      <c r="D411" s="13">
        <f t="shared" si="11"/>
        <v>60033</v>
      </c>
      <c r="E411" s="13">
        <v>15.0</v>
      </c>
      <c r="F411" s="13">
        <v>0.0</v>
      </c>
      <c r="G411" s="13">
        <f t="shared" si="4"/>
        <v>59916</v>
      </c>
      <c r="H411" s="13">
        <v>86.0</v>
      </c>
      <c r="I411" s="14">
        <f t="shared" si="10"/>
        <v>-6</v>
      </c>
      <c r="J411" s="13">
        <v>0.0</v>
      </c>
      <c r="K411" s="14">
        <f t="shared" si="6"/>
        <v>29</v>
      </c>
      <c r="L411" s="13">
        <v>0.0</v>
      </c>
      <c r="M411" s="13">
        <v>13.0</v>
      </c>
      <c r="N411" s="14">
        <f t="shared" si="2"/>
        <v>0</v>
      </c>
      <c r="O411" s="13">
        <v>0.0</v>
      </c>
      <c r="P411" s="13">
        <v>0.0</v>
      </c>
      <c r="Q411" s="13">
        <v>1.0</v>
      </c>
      <c r="R411" s="13">
        <v>23.0</v>
      </c>
      <c r="S411" s="13">
        <v>86.0</v>
      </c>
      <c r="T411" s="13">
        <v>56746.0</v>
      </c>
      <c r="U411" s="13">
        <v>3148.0</v>
      </c>
      <c r="X411" s="19" t="s">
        <v>381</v>
      </c>
    </row>
    <row r="412">
      <c r="A412" s="18">
        <v>44263.0</v>
      </c>
      <c r="B412" s="13">
        <v>13.0</v>
      </c>
      <c r="C412" s="13">
        <v>0.0</v>
      </c>
      <c r="D412" s="13">
        <f t="shared" si="11"/>
        <v>60046</v>
      </c>
      <c r="E412" s="13">
        <v>6.0</v>
      </c>
      <c r="F412" s="13">
        <v>0.0</v>
      </c>
      <c r="G412" s="13">
        <f t="shared" si="4"/>
        <v>59922</v>
      </c>
      <c r="H412" s="13">
        <v>96.0</v>
      </c>
      <c r="I412" s="14">
        <f t="shared" si="10"/>
        <v>-9</v>
      </c>
      <c r="J412" s="13">
        <v>0.0</v>
      </c>
      <c r="K412" s="14">
        <f t="shared" si="6"/>
        <v>29</v>
      </c>
      <c r="L412" s="13">
        <v>0.0</v>
      </c>
      <c r="M412" s="13">
        <v>13.0</v>
      </c>
      <c r="N412" s="14">
        <f t="shared" si="2"/>
        <v>0</v>
      </c>
      <c r="O412" s="13">
        <v>0.0</v>
      </c>
      <c r="P412" s="13">
        <v>0.0</v>
      </c>
      <c r="Q412" s="13">
        <v>1.0</v>
      </c>
      <c r="R412" s="13">
        <v>20.0</v>
      </c>
      <c r="S412" s="13">
        <v>96.0</v>
      </c>
      <c r="T412" s="13">
        <v>56750.0</v>
      </c>
      <c r="U412" s="13">
        <v>3150.0</v>
      </c>
      <c r="X412" s="19" t="s">
        <v>381</v>
      </c>
    </row>
    <row r="413">
      <c r="A413" s="18">
        <v>44264.0</v>
      </c>
      <c r="B413" s="13">
        <v>6.0</v>
      </c>
      <c r="C413" s="13">
        <v>0.0</v>
      </c>
      <c r="D413" s="13">
        <f t="shared" si="11"/>
        <v>60052</v>
      </c>
      <c r="E413" s="13">
        <v>5.0</v>
      </c>
      <c r="F413" s="13">
        <v>0.0</v>
      </c>
      <c r="G413" s="13">
        <f t="shared" si="4"/>
        <v>59927</v>
      </c>
      <c r="H413" s="13">
        <v>97.0</v>
      </c>
      <c r="I413" s="14">
        <f t="shared" si="10"/>
        <v>-9</v>
      </c>
      <c r="J413" s="13">
        <v>0.0</v>
      </c>
      <c r="K413" s="14">
        <f t="shared" si="6"/>
        <v>29</v>
      </c>
      <c r="L413" s="13">
        <v>0.0</v>
      </c>
      <c r="M413" s="13">
        <v>6.0</v>
      </c>
      <c r="N413" s="14">
        <f t="shared" si="2"/>
        <v>0</v>
      </c>
      <c r="O413" s="13">
        <v>0.0</v>
      </c>
      <c r="P413" s="13">
        <v>0.0</v>
      </c>
      <c r="Q413" s="13">
        <v>1.0</v>
      </c>
      <c r="R413" s="13">
        <v>20.0</v>
      </c>
      <c r="S413" s="13">
        <v>97.0</v>
      </c>
      <c r="T413" s="13">
        <v>56754.0</v>
      </c>
      <c r="U413" s="13">
        <v>3151.0</v>
      </c>
      <c r="X413" s="19" t="s">
        <v>381</v>
      </c>
    </row>
    <row r="414">
      <c r="A414" s="18">
        <v>44265.0</v>
      </c>
      <c r="B414" s="13">
        <v>10.0</v>
      </c>
      <c r="C414" s="13">
        <v>0.0</v>
      </c>
      <c r="D414" s="13">
        <f t="shared" si="11"/>
        <v>60062</v>
      </c>
      <c r="E414" s="13">
        <v>6.0</v>
      </c>
      <c r="F414" s="13">
        <v>0.0</v>
      </c>
      <c r="G414" s="13">
        <f t="shared" si="4"/>
        <v>59933</v>
      </c>
      <c r="H414" s="13">
        <v>97.0</v>
      </c>
      <c r="I414" s="14">
        <f t="shared" si="10"/>
        <v>-5</v>
      </c>
      <c r="J414" s="13">
        <v>0.0</v>
      </c>
      <c r="K414" s="14">
        <f t="shared" si="6"/>
        <v>29</v>
      </c>
      <c r="L414" s="13">
        <v>0.0</v>
      </c>
      <c r="M414" s="13">
        <v>10.0</v>
      </c>
      <c r="N414" s="14">
        <f t="shared" si="2"/>
        <v>0</v>
      </c>
      <c r="O414" s="13">
        <v>0.0</v>
      </c>
      <c r="P414" s="13">
        <v>0.0</v>
      </c>
      <c r="Q414" s="13">
        <v>1.0</v>
      </c>
      <c r="R414" s="13">
        <v>24.0</v>
      </c>
      <c r="S414" s="13">
        <v>97.0</v>
      </c>
      <c r="T414" s="13">
        <v>56760.0</v>
      </c>
      <c r="U414" s="13">
        <v>3151.0</v>
      </c>
      <c r="X414" s="19" t="s">
        <v>381</v>
      </c>
    </row>
    <row r="415">
      <c r="A415" s="18">
        <v>44266.0</v>
      </c>
      <c r="B415" s="13">
        <v>8.0</v>
      </c>
      <c r="C415" s="13">
        <v>0.0</v>
      </c>
      <c r="D415" s="13">
        <f t="shared" si="11"/>
        <v>60070</v>
      </c>
      <c r="E415" s="13">
        <v>28.0</v>
      </c>
      <c r="F415" s="13">
        <v>0.0</v>
      </c>
      <c r="G415" s="13">
        <f t="shared" si="4"/>
        <v>59961</v>
      </c>
      <c r="H415" s="13">
        <v>81.0</v>
      </c>
      <c r="I415" s="14">
        <f t="shared" si="10"/>
        <v>-9</v>
      </c>
      <c r="J415" s="13">
        <v>0.0</v>
      </c>
      <c r="K415" s="14">
        <f t="shared" si="6"/>
        <v>29</v>
      </c>
      <c r="L415" s="13">
        <v>0.0</v>
      </c>
      <c r="M415" s="13">
        <v>7.0</v>
      </c>
      <c r="N415" s="14">
        <f t="shared" si="2"/>
        <v>1</v>
      </c>
      <c r="O415" s="13">
        <v>0.0</v>
      </c>
      <c r="P415" s="13">
        <v>1.0</v>
      </c>
      <c r="Q415" s="13">
        <v>1.0</v>
      </c>
      <c r="R415" s="13">
        <v>20.0</v>
      </c>
      <c r="S415" s="13">
        <v>81.0</v>
      </c>
      <c r="T415" s="13">
        <v>56785.0</v>
      </c>
      <c r="U415" s="13">
        <v>3154.0</v>
      </c>
      <c r="X415" s="19" t="s">
        <v>381</v>
      </c>
    </row>
    <row r="416">
      <c r="A416" s="18">
        <v>44267.0</v>
      </c>
      <c r="B416" s="13">
        <v>10.0</v>
      </c>
      <c r="C416" s="13">
        <v>0.0</v>
      </c>
      <c r="D416" s="13">
        <f t="shared" si="11"/>
        <v>60080</v>
      </c>
      <c r="E416" s="13">
        <v>11.0</v>
      </c>
      <c r="F416" s="13">
        <v>0.0</v>
      </c>
      <c r="G416" s="13">
        <f t="shared" si="4"/>
        <v>59972</v>
      </c>
      <c r="H416" s="13">
        <v>80.0</v>
      </c>
      <c r="I416" s="14">
        <f t="shared" si="10"/>
        <v>-9</v>
      </c>
      <c r="J416" s="13">
        <v>0.0</v>
      </c>
      <c r="K416" s="14">
        <f t="shared" si="6"/>
        <v>29</v>
      </c>
      <c r="L416" s="13">
        <v>0.0</v>
      </c>
      <c r="M416" s="13">
        <v>9.0</v>
      </c>
      <c r="N416" s="14">
        <f t="shared" si="2"/>
        <v>1</v>
      </c>
      <c r="O416" s="13">
        <v>0.0</v>
      </c>
      <c r="P416" s="13">
        <v>1.0</v>
      </c>
      <c r="Q416" s="13">
        <v>1.0</v>
      </c>
      <c r="R416" s="13">
        <v>20.0</v>
      </c>
      <c r="S416" s="13">
        <v>80.0</v>
      </c>
      <c r="T416" s="13">
        <v>56793.0</v>
      </c>
      <c r="U416" s="13">
        <v>3157.0</v>
      </c>
      <c r="X416" s="19" t="s">
        <v>381</v>
      </c>
    </row>
    <row r="417">
      <c r="A417" s="18">
        <v>44268.0</v>
      </c>
      <c r="B417" s="13">
        <v>8.0</v>
      </c>
      <c r="C417" s="13">
        <v>0.0</v>
      </c>
      <c r="D417" s="13">
        <f t="shared" si="11"/>
        <v>60088</v>
      </c>
      <c r="E417" s="13">
        <v>11.0</v>
      </c>
      <c r="F417" s="13">
        <v>0.0</v>
      </c>
      <c r="G417" s="13">
        <f t="shared" si="4"/>
        <v>59983</v>
      </c>
      <c r="H417" s="13">
        <v>80.0</v>
      </c>
      <c r="I417" s="14">
        <f t="shared" si="10"/>
        <v>-13</v>
      </c>
      <c r="J417" s="13">
        <v>1.0</v>
      </c>
      <c r="K417" s="14">
        <f t="shared" si="6"/>
        <v>30</v>
      </c>
      <c r="L417" s="13">
        <v>0.0</v>
      </c>
      <c r="M417" s="13">
        <v>8.0</v>
      </c>
      <c r="N417" s="14">
        <f t="shared" si="2"/>
        <v>0</v>
      </c>
      <c r="O417" s="13">
        <v>0.0</v>
      </c>
      <c r="P417" s="13">
        <v>0.0</v>
      </c>
      <c r="Q417" s="13">
        <v>0.0</v>
      </c>
      <c r="R417" s="13">
        <v>17.0</v>
      </c>
      <c r="S417" s="13">
        <v>80.0</v>
      </c>
      <c r="T417" s="13">
        <v>56804.0</v>
      </c>
      <c r="U417" s="13">
        <v>3157.0</v>
      </c>
      <c r="X417" s="19" t="s">
        <v>381</v>
      </c>
    </row>
    <row r="418">
      <c r="A418" s="18">
        <v>44269.0</v>
      </c>
      <c r="B418" s="13">
        <v>17.0</v>
      </c>
      <c r="C418" s="13">
        <v>0.0</v>
      </c>
      <c r="D418" s="13">
        <f t="shared" si="11"/>
        <v>60105</v>
      </c>
      <c r="E418" s="13">
        <v>7.0</v>
      </c>
      <c r="F418" s="13">
        <v>0.0</v>
      </c>
      <c r="G418" s="13">
        <f t="shared" si="4"/>
        <v>59990</v>
      </c>
      <c r="H418" s="13">
        <v>90.0</v>
      </c>
      <c r="I418" s="14">
        <f t="shared" si="10"/>
        <v>-13</v>
      </c>
      <c r="J418" s="13">
        <v>0.0</v>
      </c>
      <c r="K418" s="14">
        <f t="shared" si="6"/>
        <v>30</v>
      </c>
      <c r="L418" s="13">
        <v>0.0</v>
      </c>
      <c r="M418" s="13">
        <v>17.0</v>
      </c>
      <c r="N418" s="14">
        <f t="shared" si="2"/>
        <v>0</v>
      </c>
      <c r="O418" s="13">
        <v>0.0</v>
      </c>
      <c r="P418" s="13">
        <v>0.0</v>
      </c>
      <c r="Q418" s="13">
        <v>0.0</v>
      </c>
      <c r="R418" s="13">
        <v>17.0</v>
      </c>
      <c r="S418" s="13">
        <v>90.0</v>
      </c>
      <c r="T418" s="13">
        <v>56807.0</v>
      </c>
      <c r="U418" s="13">
        <v>3161.0</v>
      </c>
      <c r="X418" s="19" t="s">
        <v>381</v>
      </c>
    </row>
    <row r="419">
      <c r="A419" s="18">
        <v>44270.0</v>
      </c>
      <c r="B419" s="13">
        <v>12.0</v>
      </c>
      <c r="C419" s="13">
        <v>0.0</v>
      </c>
      <c r="D419" s="13">
        <f t="shared" si="11"/>
        <v>60117</v>
      </c>
      <c r="E419" s="13">
        <v>6.0</v>
      </c>
      <c r="F419" s="13">
        <v>0.0</v>
      </c>
      <c r="G419" s="13">
        <f t="shared" si="4"/>
        <v>59996</v>
      </c>
      <c r="H419" s="13">
        <v>93.0</v>
      </c>
      <c r="I419" s="14">
        <f t="shared" si="10"/>
        <v>-10</v>
      </c>
      <c r="J419" s="13">
        <v>0.0</v>
      </c>
      <c r="K419" s="14">
        <f t="shared" si="6"/>
        <v>30</v>
      </c>
      <c r="L419" s="13">
        <v>0.0</v>
      </c>
      <c r="M419" s="13">
        <v>12.0</v>
      </c>
      <c r="N419" s="14">
        <f t="shared" si="2"/>
        <v>0</v>
      </c>
      <c r="O419" s="13">
        <v>0.0</v>
      </c>
      <c r="P419" s="13">
        <v>0.0</v>
      </c>
      <c r="Q419" s="13">
        <v>0.0</v>
      </c>
      <c r="R419" s="13">
        <v>20.0</v>
      </c>
      <c r="S419" s="13">
        <v>93.0</v>
      </c>
      <c r="T419" s="13">
        <v>56812.0</v>
      </c>
      <c r="U419" s="13">
        <v>3162.0</v>
      </c>
      <c r="X419" s="19" t="s">
        <v>381</v>
      </c>
    </row>
    <row r="420">
      <c r="A420" s="18">
        <v>44271.0</v>
      </c>
      <c r="B420" s="13">
        <v>11.0</v>
      </c>
      <c r="C420" s="13">
        <v>0.0</v>
      </c>
      <c r="D420" s="13">
        <f t="shared" si="11"/>
        <v>60128</v>
      </c>
      <c r="E420" s="13">
        <v>10.0</v>
      </c>
      <c r="F420" s="13">
        <v>0.0</v>
      </c>
      <c r="G420" s="13">
        <f t="shared" si="4"/>
        <v>60006</v>
      </c>
      <c r="H420" s="13">
        <v>93.0</v>
      </c>
      <c r="I420" s="14">
        <f t="shared" si="10"/>
        <v>-9</v>
      </c>
      <c r="J420" s="13">
        <v>0.0</v>
      </c>
      <c r="K420" s="14">
        <f t="shared" si="6"/>
        <v>30</v>
      </c>
      <c r="L420" s="13">
        <v>0.0</v>
      </c>
      <c r="M420" s="13">
        <v>11.0</v>
      </c>
      <c r="N420" s="14">
        <f t="shared" si="2"/>
        <v>0</v>
      </c>
      <c r="O420" s="13">
        <v>0.0</v>
      </c>
      <c r="P420" s="13">
        <v>0.0</v>
      </c>
      <c r="Q420" s="13">
        <v>0.0</v>
      </c>
      <c r="R420" s="13">
        <v>21.0</v>
      </c>
      <c r="S420" s="13">
        <v>93.0</v>
      </c>
      <c r="T420" s="13">
        <v>56822.0</v>
      </c>
      <c r="U420" s="13">
        <v>3162.0</v>
      </c>
      <c r="X420" s="19" t="s">
        <v>381</v>
      </c>
    </row>
    <row r="421">
      <c r="A421" s="18">
        <v>44272.0</v>
      </c>
      <c r="B421" s="13">
        <v>9.0</v>
      </c>
      <c r="C421" s="13">
        <v>0.0</v>
      </c>
      <c r="D421" s="13">
        <f t="shared" si="11"/>
        <v>60137</v>
      </c>
      <c r="E421" s="13">
        <v>17.0</v>
      </c>
      <c r="F421" s="13">
        <v>0.0</v>
      </c>
      <c r="G421" s="13">
        <f t="shared" si="4"/>
        <v>60023</v>
      </c>
      <c r="H421" s="13">
        <v>87.0</v>
      </c>
      <c r="I421" s="14">
        <f t="shared" si="10"/>
        <v>-11</v>
      </c>
      <c r="J421" s="13">
        <v>0.0</v>
      </c>
      <c r="K421" s="14">
        <f t="shared" si="6"/>
        <v>30</v>
      </c>
      <c r="L421" s="13">
        <v>0.0</v>
      </c>
      <c r="M421" s="13">
        <v>9.0</v>
      </c>
      <c r="N421" s="14">
        <f t="shared" si="2"/>
        <v>0</v>
      </c>
      <c r="O421" s="13">
        <v>0.0</v>
      </c>
      <c r="P421" s="13">
        <v>0.0</v>
      </c>
      <c r="Q421" s="13">
        <v>0.0</v>
      </c>
      <c r="R421" s="13">
        <v>19.0</v>
      </c>
      <c r="S421" s="13">
        <v>87.0</v>
      </c>
      <c r="T421" s="13">
        <v>56835.0</v>
      </c>
      <c r="U421" s="13">
        <v>3166.0</v>
      </c>
      <c r="X421" s="19" t="s">
        <v>381</v>
      </c>
    </row>
    <row r="422">
      <c r="A422" s="18">
        <v>44273.0</v>
      </c>
      <c r="B422" s="13">
        <v>15.0</v>
      </c>
      <c r="C422" s="13">
        <v>0.0</v>
      </c>
      <c r="D422" s="13">
        <f t="shared" si="11"/>
        <v>60152</v>
      </c>
      <c r="E422" s="13">
        <v>13.0</v>
      </c>
      <c r="F422" s="13">
        <v>0.0</v>
      </c>
      <c r="G422" s="13">
        <f t="shared" si="4"/>
        <v>60036</v>
      </c>
      <c r="H422" s="13">
        <v>94.0</v>
      </c>
      <c r="I422" s="14">
        <f t="shared" si="10"/>
        <v>-16</v>
      </c>
      <c r="J422" s="13">
        <v>0.0</v>
      </c>
      <c r="K422" s="14">
        <f t="shared" si="6"/>
        <v>30</v>
      </c>
      <c r="L422" s="13">
        <v>0.0</v>
      </c>
      <c r="M422" s="13">
        <v>15.0</v>
      </c>
      <c r="N422" s="14">
        <f t="shared" si="2"/>
        <v>0</v>
      </c>
      <c r="O422" s="13">
        <v>0.0</v>
      </c>
      <c r="P422" s="13">
        <v>0.0</v>
      </c>
      <c r="Q422" s="13">
        <v>0.0</v>
      </c>
      <c r="R422" s="13">
        <v>14.0</v>
      </c>
      <c r="S422" s="13">
        <v>94.0</v>
      </c>
      <c r="T422" s="13">
        <v>56842.0</v>
      </c>
      <c r="U422" s="13">
        <v>3172.0</v>
      </c>
      <c r="X422" s="19" t="s">
        <v>381</v>
      </c>
    </row>
    <row r="423">
      <c r="A423" s="18">
        <v>44274.0</v>
      </c>
      <c r="B423" s="13">
        <v>15.0</v>
      </c>
      <c r="C423" s="13">
        <v>0.0</v>
      </c>
      <c r="D423" s="13">
        <f t="shared" si="11"/>
        <v>60167</v>
      </c>
      <c r="E423" s="13">
        <v>5.0</v>
      </c>
      <c r="F423" s="13">
        <v>0.0</v>
      </c>
      <c r="G423" s="13">
        <f t="shared" si="4"/>
        <v>60041</v>
      </c>
      <c r="H423" s="13">
        <v>103.0</v>
      </c>
      <c r="I423" s="14">
        <f t="shared" si="10"/>
        <v>-15</v>
      </c>
      <c r="J423" s="13">
        <v>0.0</v>
      </c>
      <c r="K423" s="14">
        <f t="shared" si="6"/>
        <v>30</v>
      </c>
      <c r="L423" s="13">
        <v>0.0</v>
      </c>
      <c r="M423" s="13">
        <v>15.0</v>
      </c>
      <c r="N423" s="14">
        <f t="shared" si="2"/>
        <v>0</v>
      </c>
      <c r="O423" s="13">
        <v>0.0</v>
      </c>
      <c r="P423" s="13">
        <v>0.0</v>
      </c>
      <c r="Q423" s="13">
        <v>0.0</v>
      </c>
      <c r="R423" s="13">
        <v>15.0</v>
      </c>
      <c r="S423" s="13">
        <v>103.0</v>
      </c>
      <c r="T423" s="13">
        <v>56846.0</v>
      </c>
      <c r="U423" s="13">
        <v>3173.0</v>
      </c>
      <c r="X423" s="19" t="s">
        <v>381</v>
      </c>
    </row>
    <row r="424">
      <c r="A424" s="18">
        <v>44275.0</v>
      </c>
      <c r="B424" s="13">
        <v>17.0</v>
      </c>
      <c r="C424" s="13">
        <v>0.0</v>
      </c>
      <c r="D424" s="13">
        <f t="shared" si="11"/>
        <v>60184</v>
      </c>
      <c r="E424" s="13">
        <v>3.0</v>
      </c>
      <c r="F424" s="13">
        <v>0.0</v>
      </c>
      <c r="G424" s="13">
        <f t="shared" si="4"/>
        <v>60044</v>
      </c>
      <c r="H424" s="13">
        <v>115.0</v>
      </c>
      <c r="I424" s="14">
        <f t="shared" si="10"/>
        <v>-13</v>
      </c>
      <c r="J424" s="13">
        <v>0.0</v>
      </c>
      <c r="K424" s="14">
        <f t="shared" si="6"/>
        <v>30</v>
      </c>
      <c r="L424" s="13">
        <v>0.0</v>
      </c>
      <c r="M424" s="13">
        <v>17.0</v>
      </c>
      <c r="N424" s="14">
        <f t="shared" si="2"/>
        <v>0</v>
      </c>
      <c r="O424" s="13">
        <v>0.0</v>
      </c>
      <c r="P424" s="13">
        <v>0.0</v>
      </c>
      <c r="Q424" s="13">
        <v>0.0</v>
      </c>
      <c r="R424" s="13">
        <v>17.0</v>
      </c>
      <c r="S424" s="13">
        <v>115.0</v>
      </c>
      <c r="T424" s="13">
        <v>56849.0</v>
      </c>
      <c r="U424" s="13">
        <v>3173.0</v>
      </c>
      <c r="X424" s="19" t="s">
        <v>381</v>
      </c>
    </row>
    <row r="425">
      <c r="A425" s="18">
        <v>44276.0</v>
      </c>
      <c r="B425" s="13">
        <v>12.0</v>
      </c>
      <c r="C425" s="13">
        <v>0.0</v>
      </c>
      <c r="D425" s="13">
        <f t="shared" si="11"/>
        <v>60196</v>
      </c>
      <c r="E425" s="13">
        <v>16.0</v>
      </c>
      <c r="F425" s="13">
        <v>0.0</v>
      </c>
      <c r="G425" s="13">
        <f t="shared" si="4"/>
        <v>60060</v>
      </c>
      <c r="H425" s="13">
        <v>110.0</v>
      </c>
      <c r="I425" s="14">
        <f t="shared" si="10"/>
        <v>-12</v>
      </c>
      <c r="J425" s="13">
        <v>0.0</v>
      </c>
      <c r="K425" s="14">
        <f t="shared" si="6"/>
        <v>30</v>
      </c>
      <c r="L425" s="13">
        <v>0.0</v>
      </c>
      <c r="M425" s="13">
        <v>12.0</v>
      </c>
      <c r="N425" s="14">
        <f t="shared" si="2"/>
        <v>0</v>
      </c>
      <c r="O425" s="13">
        <v>0.0</v>
      </c>
      <c r="P425" s="13">
        <v>0.0</v>
      </c>
      <c r="Q425" s="13">
        <v>0.0</v>
      </c>
      <c r="R425" s="13">
        <v>18.0</v>
      </c>
      <c r="S425" s="13">
        <v>110.0</v>
      </c>
      <c r="T425" s="13">
        <v>56864.0</v>
      </c>
      <c r="U425" s="13">
        <v>3174.0</v>
      </c>
      <c r="X425" s="19" t="s">
        <v>381</v>
      </c>
    </row>
    <row r="426">
      <c r="A426" s="18">
        <v>44277.0</v>
      </c>
      <c r="B426" s="13">
        <v>12.0</v>
      </c>
      <c r="C426" s="13">
        <v>0.0</v>
      </c>
      <c r="D426" s="13">
        <f t="shared" si="11"/>
        <v>60208</v>
      </c>
      <c r="E426" s="13">
        <v>13.0</v>
      </c>
      <c r="F426" s="13">
        <v>0.0</v>
      </c>
      <c r="G426" s="13">
        <f t="shared" si="4"/>
        <v>60073</v>
      </c>
      <c r="H426" s="13">
        <v>106.0</v>
      </c>
      <c r="I426" s="14">
        <f t="shared" si="10"/>
        <v>-9</v>
      </c>
      <c r="J426" s="13">
        <v>0.0</v>
      </c>
      <c r="K426" s="14">
        <f t="shared" si="6"/>
        <v>30</v>
      </c>
      <c r="L426" s="13">
        <v>0.0</v>
      </c>
      <c r="M426" s="13">
        <v>12.0</v>
      </c>
      <c r="N426" s="14">
        <f t="shared" si="2"/>
        <v>0</v>
      </c>
      <c r="O426" s="13">
        <v>0.0</v>
      </c>
      <c r="P426" s="13">
        <v>0.0</v>
      </c>
      <c r="Q426" s="13">
        <v>0.0</v>
      </c>
      <c r="R426" s="13">
        <v>21.0</v>
      </c>
      <c r="S426" s="13">
        <v>106.0</v>
      </c>
      <c r="T426" s="13">
        <v>56876.0</v>
      </c>
      <c r="U426" s="13">
        <v>3175.0</v>
      </c>
      <c r="X426" s="19" t="s">
        <v>381</v>
      </c>
    </row>
    <row r="427">
      <c r="A427" s="18">
        <v>44278.0</v>
      </c>
      <c r="B427" s="13">
        <v>13.0</v>
      </c>
      <c r="C427" s="13">
        <v>0.0</v>
      </c>
      <c r="D427" s="13">
        <f t="shared" si="11"/>
        <v>60221</v>
      </c>
      <c r="E427" s="13">
        <v>12.0</v>
      </c>
      <c r="F427" s="13">
        <v>0.0</v>
      </c>
      <c r="G427" s="13">
        <f t="shared" si="4"/>
        <v>60085</v>
      </c>
      <c r="H427" s="13">
        <v>103.0</v>
      </c>
      <c r="I427" s="14">
        <f t="shared" si="10"/>
        <v>-5</v>
      </c>
      <c r="J427" s="13">
        <v>0.0</v>
      </c>
      <c r="K427" s="14">
        <f t="shared" si="6"/>
        <v>30</v>
      </c>
      <c r="L427" s="13">
        <v>0.0</v>
      </c>
      <c r="M427" s="13">
        <v>13.0</v>
      </c>
      <c r="N427" s="14">
        <f t="shared" si="2"/>
        <v>0</v>
      </c>
      <c r="O427" s="13">
        <v>0.0</v>
      </c>
      <c r="P427" s="13">
        <v>0.0</v>
      </c>
      <c r="Q427" s="13">
        <v>0.0</v>
      </c>
      <c r="R427" s="13">
        <v>25.0</v>
      </c>
      <c r="S427" s="13">
        <v>103.0</v>
      </c>
      <c r="T427" s="13">
        <v>56885.0</v>
      </c>
      <c r="U427" s="13">
        <v>3178.0</v>
      </c>
      <c r="X427" s="19" t="s">
        <v>381</v>
      </c>
    </row>
    <row r="428">
      <c r="A428" s="18">
        <v>44279.0</v>
      </c>
      <c r="B428" s="13">
        <v>15.0</v>
      </c>
      <c r="C428" s="13">
        <v>0.0</v>
      </c>
      <c r="D428" s="13">
        <f t="shared" si="11"/>
        <v>60236</v>
      </c>
      <c r="E428" s="13">
        <v>15.0</v>
      </c>
      <c r="F428" s="13">
        <v>0.0</v>
      </c>
      <c r="G428" s="13">
        <f t="shared" si="4"/>
        <v>60100</v>
      </c>
      <c r="H428" s="13">
        <v>103.0</v>
      </c>
      <c r="I428" s="14">
        <f t="shared" si="10"/>
        <v>-5</v>
      </c>
      <c r="J428" s="13">
        <v>0.0</v>
      </c>
      <c r="K428" s="14">
        <f t="shared" si="6"/>
        <v>30</v>
      </c>
      <c r="L428" s="13">
        <v>0.0</v>
      </c>
      <c r="M428" s="13">
        <v>15.0</v>
      </c>
      <c r="N428" s="14">
        <f t="shared" si="2"/>
        <v>0</v>
      </c>
      <c r="O428" s="13">
        <v>0.0</v>
      </c>
      <c r="P428" s="13">
        <v>0.0</v>
      </c>
      <c r="Q428" s="13">
        <v>0.0</v>
      </c>
      <c r="R428" s="13">
        <v>25.0</v>
      </c>
      <c r="S428" s="13">
        <v>103.0</v>
      </c>
      <c r="T428" s="13">
        <v>56899.0</v>
      </c>
      <c r="U428" s="13">
        <v>3179.0</v>
      </c>
      <c r="X428" s="19" t="s">
        <v>381</v>
      </c>
    </row>
    <row r="429">
      <c r="A429" s="18">
        <v>44280.0</v>
      </c>
      <c r="B429" s="13">
        <v>17.0</v>
      </c>
      <c r="C429" s="13">
        <v>0.0</v>
      </c>
      <c r="D429" s="13">
        <f t="shared" si="11"/>
        <v>60253</v>
      </c>
      <c r="E429" s="13">
        <v>8.0</v>
      </c>
      <c r="F429" s="13">
        <v>0.0</v>
      </c>
      <c r="G429" s="13">
        <f t="shared" si="4"/>
        <v>60108</v>
      </c>
      <c r="H429" s="13">
        <v>112.0</v>
      </c>
      <c r="I429" s="14">
        <f t="shared" si="10"/>
        <v>-5</v>
      </c>
      <c r="J429" s="13">
        <v>0.0</v>
      </c>
      <c r="K429" s="14">
        <f t="shared" si="6"/>
        <v>30</v>
      </c>
      <c r="L429" s="13">
        <v>0.0</v>
      </c>
      <c r="M429" s="13">
        <v>17.0</v>
      </c>
      <c r="N429" s="14">
        <f t="shared" si="2"/>
        <v>0</v>
      </c>
      <c r="O429" s="13">
        <v>0.0</v>
      </c>
      <c r="P429" s="13">
        <v>0.0</v>
      </c>
      <c r="Q429" s="13">
        <v>0.0</v>
      </c>
      <c r="R429" s="13">
        <v>25.0</v>
      </c>
      <c r="S429" s="13">
        <v>112.0</v>
      </c>
      <c r="T429" s="13">
        <v>56904.0</v>
      </c>
      <c r="U429" s="13">
        <v>3182.0</v>
      </c>
      <c r="X429" s="19" t="s">
        <v>381</v>
      </c>
    </row>
    <row r="430">
      <c r="A430" s="18">
        <v>44281.0</v>
      </c>
      <c r="B430" s="13">
        <v>12.0</v>
      </c>
      <c r="C430" s="13">
        <v>0.0</v>
      </c>
      <c r="D430" s="13">
        <f t="shared" si="11"/>
        <v>60265</v>
      </c>
      <c r="E430" s="13">
        <v>17.0</v>
      </c>
      <c r="F430" s="13">
        <v>0.0</v>
      </c>
      <c r="G430" s="13">
        <f t="shared" si="4"/>
        <v>60125</v>
      </c>
      <c r="H430" s="13">
        <v>105.0</v>
      </c>
      <c r="I430" s="14">
        <f t="shared" si="10"/>
        <v>-3</v>
      </c>
      <c r="J430" s="13">
        <v>0.0</v>
      </c>
      <c r="K430" s="14">
        <f t="shared" si="6"/>
        <v>30</v>
      </c>
      <c r="L430" s="13">
        <v>0.0</v>
      </c>
      <c r="M430" s="13">
        <v>11.0</v>
      </c>
      <c r="N430" s="14">
        <f t="shared" si="2"/>
        <v>1</v>
      </c>
      <c r="O430" s="13">
        <v>0.0</v>
      </c>
      <c r="P430" s="13">
        <v>1.0</v>
      </c>
      <c r="Q430" s="13">
        <v>1.0</v>
      </c>
      <c r="R430" s="13">
        <v>26.0</v>
      </c>
      <c r="S430" s="13">
        <v>105.0</v>
      </c>
      <c r="T430" s="13">
        <v>56919.0</v>
      </c>
      <c r="U430" s="13">
        <v>3184.0</v>
      </c>
      <c r="X430" s="19" t="s">
        <v>381</v>
      </c>
    </row>
    <row r="431">
      <c r="A431" s="18">
        <v>44282.0</v>
      </c>
      <c r="B431" s="13">
        <v>23.0</v>
      </c>
      <c r="C431" s="13">
        <v>0.0</v>
      </c>
      <c r="D431" s="13">
        <f t="shared" si="11"/>
        <v>60288</v>
      </c>
      <c r="E431" s="13">
        <v>10.0</v>
      </c>
      <c r="F431" s="13">
        <v>0.0</v>
      </c>
      <c r="G431" s="13">
        <f t="shared" si="4"/>
        <v>60135</v>
      </c>
      <c r="H431" s="13">
        <v>113.0</v>
      </c>
      <c r="I431" s="14">
        <f t="shared" si="10"/>
        <v>2</v>
      </c>
      <c r="J431" s="13">
        <v>0.0</v>
      </c>
      <c r="K431" s="14">
        <f t="shared" si="6"/>
        <v>30</v>
      </c>
      <c r="L431" s="13">
        <v>0.0</v>
      </c>
      <c r="M431" s="13">
        <v>22.0</v>
      </c>
      <c r="N431" s="14">
        <f t="shared" si="2"/>
        <v>1</v>
      </c>
      <c r="O431" s="13">
        <v>0.0</v>
      </c>
      <c r="P431" s="13">
        <v>1.0</v>
      </c>
      <c r="Q431" s="13">
        <v>1.0</v>
      </c>
      <c r="R431" s="13">
        <v>31.0</v>
      </c>
      <c r="S431" s="13">
        <v>113.0</v>
      </c>
      <c r="T431" s="13">
        <v>56928.0</v>
      </c>
      <c r="U431" s="13">
        <v>3185.0</v>
      </c>
      <c r="X431" s="19" t="s">
        <v>381</v>
      </c>
    </row>
    <row r="432">
      <c r="A432" s="18">
        <v>44283.0</v>
      </c>
      <c r="B432" s="13">
        <v>12.0</v>
      </c>
      <c r="C432" s="13">
        <v>0.0</v>
      </c>
      <c r="D432" s="13">
        <f t="shared" si="11"/>
        <v>60300</v>
      </c>
      <c r="E432" s="13">
        <v>9.0</v>
      </c>
      <c r="F432" s="13">
        <v>0.0</v>
      </c>
      <c r="G432" s="13">
        <f t="shared" si="4"/>
        <v>60144</v>
      </c>
      <c r="H432" s="13">
        <v>115.0</v>
      </c>
      <c r="I432" s="14">
        <f t="shared" si="10"/>
        <v>3</v>
      </c>
      <c r="J432" s="13">
        <v>0.0</v>
      </c>
      <c r="K432" s="14">
        <f t="shared" si="6"/>
        <v>30</v>
      </c>
      <c r="L432" s="13">
        <v>0.0</v>
      </c>
      <c r="M432" s="13">
        <v>12.0</v>
      </c>
      <c r="N432" s="14">
        <f t="shared" si="2"/>
        <v>0</v>
      </c>
      <c r="O432" s="13">
        <v>0.0</v>
      </c>
      <c r="P432" s="13">
        <v>0.0</v>
      </c>
      <c r="Q432" s="13">
        <v>1.0</v>
      </c>
      <c r="R432" s="13">
        <v>32.0</v>
      </c>
      <c r="S432" s="13">
        <v>115.0</v>
      </c>
      <c r="T432" s="13">
        <v>56935.0</v>
      </c>
      <c r="U432" s="13">
        <v>3187.0</v>
      </c>
      <c r="X432" s="19" t="s">
        <v>381</v>
      </c>
    </row>
    <row r="433">
      <c r="A433" s="18">
        <v>44284.0</v>
      </c>
      <c r="B433" s="13">
        <v>21.0</v>
      </c>
      <c r="C433" s="13">
        <v>0.0</v>
      </c>
      <c r="D433" s="13">
        <f t="shared" si="11"/>
        <v>60321</v>
      </c>
      <c r="E433" s="13">
        <v>9.0</v>
      </c>
      <c r="F433" s="13">
        <v>0.0</v>
      </c>
      <c r="G433" s="13">
        <f t="shared" si="4"/>
        <v>60153</v>
      </c>
      <c r="H433" s="13">
        <v>121.0</v>
      </c>
      <c r="I433" s="14">
        <f t="shared" si="10"/>
        <v>9</v>
      </c>
      <c r="J433" s="13">
        <v>0.0</v>
      </c>
      <c r="K433" s="14">
        <f t="shared" si="6"/>
        <v>30</v>
      </c>
      <c r="L433" s="13">
        <v>0.0</v>
      </c>
      <c r="M433" s="13">
        <v>21.0</v>
      </c>
      <c r="N433" s="14">
        <f t="shared" si="2"/>
        <v>0</v>
      </c>
      <c r="O433" s="13">
        <v>0.0</v>
      </c>
      <c r="P433" s="13">
        <v>0.0</v>
      </c>
      <c r="Q433" s="13">
        <v>1.0</v>
      </c>
      <c r="R433" s="13">
        <v>38.0</v>
      </c>
      <c r="S433" s="13">
        <v>121.0</v>
      </c>
      <c r="T433" s="13">
        <v>56944.0</v>
      </c>
      <c r="U433" s="13">
        <v>3187.0</v>
      </c>
      <c r="X433" s="19" t="s">
        <v>381</v>
      </c>
    </row>
    <row r="434">
      <c r="A434" s="18">
        <v>44285.0</v>
      </c>
      <c r="B434" s="13">
        <v>26.0</v>
      </c>
      <c r="C434" s="13">
        <v>0.0</v>
      </c>
      <c r="D434" s="13">
        <f t="shared" si="11"/>
        <v>60347</v>
      </c>
      <c r="E434" s="13">
        <v>7.0</v>
      </c>
      <c r="F434" s="13">
        <v>0.0</v>
      </c>
      <c r="G434" s="13">
        <f t="shared" si="4"/>
        <v>60160</v>
      </c>
      <c r="H434" s="13">
        <v>142.0</v>
      </c>
      <c r="I434" s="14">
        <f t="shared" si="10"/>
        <v>7</v>
      </c>
      <c r="J434" s="13">
        <v>0.0</v>
      </c>
      <c r="K434" s="14">
        <f t="shared" si="6"/>
        <v>30</v>
      </c>
      <c r="L434" s="13">
        <v>0.0</v>
      </c>
      <c r="M434" s="13">
        <v>26.0</v>
      </c>
      <c r="N434" s="14">
        <f t="shared" si="2"/>
        <v>0</v>
      </c>
      <c r="O434" s="13">
        <v>0.0</v>
      </c>
      <c r="P434" s="13">
        <v>0.0</v>
      </c>
      <c r="Q434" s="13">
        <v>1.0</v>
      </c>
      <c r="R434" s="13">
        <v>36.0</v>
      </c>
      <c r="S434" s="13">
        <v>142.0</v>
      </c>
      <c r="T434" s="13">
        <v>56950.0</v>
      </c>
      <c r="U434" s="13">
        <v>3188.0</v>
      </c>
      <c r="X434" s="19" t="s">
        <v>381</v>
      </c>
    </row>
    <row r="435">
      <c r="A435" s="18">
        <v>44286.0</v>
      </c>
      <c r="B435" s="13">
        <v>34.0</v>
      </c>
      <c r="C435" s="13">
        <v>0.0</v>
      </c>
      <c r="D435" s="13">
        <f t="shared" si="11"/>
        <v>60381</v>
      </c>
      <c r="E435" s="13">
        <v>11.0</v>
      </c>
      <c r="F435" s="13">
        <v>0.0</v>
      </c>
      <c r="G435" s="13">
        <f t="shared" si="4"/>
        <v>60171</v>
      </c>
      <c r="H435" s="13">
        <v>165.0</v>
      </c>
      <c r="I435" s="14">
        <f t="shared" si="10"/>
        <v>7</v>
      </c>
      <c r="J435" s="13">
        <v>0.0</v>
      </c>
      <c r="K435" s="14">
        <f t="shared" si="6"/>
        <v>30</v>
      </c>
      <c r="L435" s="13">
        <v>0.0</v>
      </c>
      <c r="M435" s="13">
        <v>33.0</v>
      </c>
      <c r="N435" s="14">
        <f t="shared" si="2"/>
        <v>1</v>
      </c>
      <c r="O435" s="13">
        <v>0.0</v>
      </c>
      <c r="P435" s="13">
        <v>1.0</v>
      </c>
      <c r="Q435" s="13">
        <v>1.0</v>
      </c>
      <c r="R435" s="13">
        <v>36.0</v>
      </c>
      <c r="S435" s="13">
        <v>165.0</v>
      </c>
      <c r="T435" s="13">
        <v>56957.0</v>
      </c>
      <c r="U435" s="13">
        <v>3192.0</v>
      </c>
      <c r="X435" s="19" t="s">
        <v>381</v>
      </c>
    </row>
    <row r="436">
      <c r="A436" s="18">
        <v>44287.0</v>
      </c>
      <c r="B436" s="13">
        <v>26.0</v>
      </c>
      <c r="C436" s="13">
        <v>0.0</v>
      </c>
      <c r="D436" s="13">
        <f t="shared" si="11"/>
        <v>60407</v>
      </c>
      <c r="E436" s="13">
        <v>12.0</v>
      </c>
      <c r="F436" s="13">
        <v>0.0</v>
      </c>
      <c r="G436" s="13">
        <f t="shared" si="4"/>
        <v>60183</v>
      </c>
      <c r="H436" s="13">
        <v>178.0</v>
      </c>
      <c r="I436" s="14">
        <f t="shared" si="10"/>
        <v>8</v>
      </c>
      <c r="J436" s="13">
        <v>0.0</v>
      </c>
      <c r="K436" s="14">
        <f t="shared" si="6"/>
        <v>30</v>
      </c>
      <c r="L436" s="13">
        <v>0.0</v>
      </c>
      <c r="M436" s="13">
        <v>26.0</v>
      </c>
      <c r="N436" s="14">
        <f t="shared" si="2"/>
        <v>0</v>
      </c>
      <c r="O436" s="13">
        <v>0.0</v>
      </c>
      <c r="P436" s="13">
        <v>0.0</v>
      </c>
      <c r="Q436" s="13">
        <v>1.0</v>
      </c>
      <c r="R436" s="13">
        <v>37.0</v>
      </c>
      <c r="S436" s="13">
        <v>178.0</v>
      </c>
      <c r="T436" s="13">
        <v>56967.0</v>
      </c>
      <c r="U436" s="13">
        <v>3194.0</v>
      </c>
      <c r="V436" s="13">
        <v>0.0</v>
      </c>
      <c r="W436" s="13">
        <v>0.0</v>
      </c>
      <c r="X436" s="19" t="s">
        <v>381</v>
      </c>
    </row>
    <row r="437">
      <c r="A437" s="18">
        <v>44288.0</v>
      </c>
      <c r="B437" s="13">
        <v>43.0</v>
      </c>
      <c r="C437" s="13">
        <v>0.0</v>
      </c>
      <c r="D437" s="13">
        <f t="shared" si="11"/>
        <v>60450</v>
      </c>
      <c r="E437" s="13">
        <v>15.0</v>
      </c>
      <c r="F437" s="13">
        <v>0.0</v>
      </c>
      <c r="G437" s="13">
        <f t="shared" si="4"/>
        <v>60198</v>
      </c>
      <c r="H437" s="13">
        <v>204.0</v>
      </c>
      <c r="I437" s="14">
        <f t="shared" si="10"/>
        <v>10</v>
      </c>
      <c r="J437" s="13">
        <v>0.0</v>
      </c>
      <c r="K437" s="14">
        <f t="shared" si="6"/>
        <v>30</v>
      </c>
      <c r="L437" s="13">
        <v>0.0</v>
      </c>
      <c r="M437" s="13">
        <v>43.0</v>
      </c>
      <c r="N437" s="14">
        <f t="shared" si="2"/>
        <v>0</v>
      </c>
      <c r="O437" s="13">
        <v>0.0</v>
      </c>
      <c r="P437" s="13">
        <v>0.0</v>
      </c>
      <c r="Q437" s="13">
        <v>1.0</v>
      </c>
      <c r="R437" s="13">
        <v>39.0</v>
      </c>
      <c r="S437" s="13">
        <v>204.0</v>
      </c>
      <c r="T437" s="13">
        <v>56980.0</v>
      </c>
      <c r="U437" s="13">
        <v>3196.0</v>
      </c>
      <c r="V437" s="13">
        <v>0.0</v>
      </c>
      <c r="W437" s="13">
        <v>0.0</v>
      </c>
      <c r="X437" s="19" t="s">
        <v>381</v>
      </c>
    </row>
    <row r="438">
      <c r="A438" s="18">
        <v>44289.0</v>
      </c>
      <c r="B438" s="13">
        <v>18.0</v>
      </c>
      <c r="C438" s="13">
        <v>0.0</v>
      </c>
      <c r="D438" s="13">
        <f t="shared" si="11"/>
        <v>60468</v>
      </c>
      <c r="E438" s="13">
        <v>9.0</v>
      </c>
      <c r="F438" s="13">
        <v>0.0</v>
      </c>
      <c r="G438" s="13">
        <f t="shared" si="4"/>
        <v>60207</v>
      </c>
      <c r="H438" s="13">
        <v>212.0</v>
      </c>
      <c r="I438" s="14">
        <f t="shared" si="10"/>
        <v>11</v>
      </c>
      <c r="J438" s="13">
        <v>0.0</v>
      </c>
      <c r="K438" s="14">
        <f t="shared" si="6"/>
        <v>30</v>
      </c>
      <c r="L438" s="13">
        <v>0.0</v>
      </c>
      <c r="M438" s="13">
        <v>17.0</v>
      </c>
      <c r="N438" s="14">
        <f t="shared" si="2"/>
        <v>1</v>
      </c>
      <c r="O438" s="13">
        <v>0.0</v>
      </c>
      <c r="P438" s="13">
        <v>1.0</v>
      </c>
      <c r="Q438" s="13">
        <v>1.0</v>
      </c>
      <c r="R438" s="13">
        <v>40.0</v>
      </c>
      <c r="S438" s="13">
        <v>212.0</v>
      </c>
      <c r="T438" s="13">
        <v>56989.0</v>
      </c>
      <c r="U438" s="13">
        <v>3196.0</v>
      </c>
      <c r="V438" s="13">
        <v>0.0</v>
      </c>
      <c r="W438" s="13">
        <v>1.0</v>
      </c>
      <c r="X438" s="19" t="s">
        <v>381</v>
      </c>
    </row>
    <row r="439">
      <c r="A439" s="18">
        <v>44290.0</v>
      </c>
      <c r="B439" s="13">
        <v>10.0</v>
      </c>
      <c r="C439" s="13">
        <v>0.0</v>
      </c>
      <c r="D439" s="13">
        <f t="shared" si="11"/>
        <v>60478</v>
      </c>
      <c r="E439" s="13">
        <v>17.0</v>
      </c>
      <c r="F439" s="13">
        <v>0.0</v>
      </c>
      <c r="G439" s="13">
        <f t="shared" si="4"/>
        <v>60224</v>
      </c>
      <c r="H439" s="13">
        <v>206.0</v>
      </c>
      <c r="I439" s="14">
        <f t="shared" si="10"/>
        <v>10</v>
      </c>
      <c r="J439" s="13">
        <v>0.0</v>
      </c>
      <c r="K439" s="14">
        <f t="shared" si="6"/>
        <v>30</v>
      </c>
      <c r="L439" s="13">
        <v>0.0</v>
      </c>
      <c r="M439" s="13">
        <v>10.0</v>
      </c>
      <c r="N439" s="14">
        <f t="shared" si="2"/>
        <v>0</v>
      </c>
      <c r="O439" s="13">
        <v>0.0</v>
      </c>
      <c r="P439" s="13">
        <v>0.0</v>
      </c>
      <c r="Q439" s="13">
        <v>1.0</v>
      </c>
      <c r="R439" s="13">
        <v>39.0</v>
      </c>
      <c r="S439" s="13">
        <v>206.0</v>
      </c>
      <c r="T439" s="13">
        <v>57004.0</v>
      </c>
      <c r="U439" s="13">
        <v>3198.0</v>
      </c>
      <c r="V439" s="13">
        <v>0.0</v>
      </c>
      <c r="W439" s="13">
        <v>0.0</v>
      </c>
      <c r="X439" s="19" t="s">
        <v>381</v>
      </c>
    </row>
    <row r="440">
      <c r="A440" s="18">
        <v>44291.0</v>
      </c>
      <c r="B440" s="13">
        <v>17.0</v>
      </c>
      <c r="C440" s="13">
        <v>0.0</v>
      </c>
      <c r="D440" s="13">
        <f t="shared" si="11"/>
        <v>60495</v>
      </c>
      <c r="E440" s="13">
        <v>12.0</v>
      </c>
      <c r="F440" s="13">
        <v>0.0</v>
      </c>
      <c r="G440" s="13">
        <f t="shared" si="4"/>
        <v>60236</v>
      </c>
      <c r="H440" s="13">
        <v>205.0</v>
      </c>
      <c r="I440" s="14">
        <f t="shared" si="10"/>
        <v>16</v>
      </c>
      <c r="J440" s="13">
        <v>0.0</v>
      </c>
      <c r="K440" s="14">
        <f t="shared" si="6"/>
        <v>30</v>
      </c>
      <c r="L440" s="13">
        <v>0.0</v>
      </c>
      <c r="M440" s="13">
        <v>17.0</v>
      </c>
      <c r="N440" s="14">
        <f t="shared" si="2"/>
        <v>0</v>
      </c>
      <c r="O440" s="13">
        <v>0.0</v>
      </c>
      <c r="P440" s="13">
        <v>0.0</v>
      </c>
      <c r="Q440" s="13">
        <v>1.0</v>
      </c>
      <c r="R440" s="13">
        <v>45.0</v>
      </c>
      <c r="S440" s="13">
        <v>205.0</v>
      </c>
      <c r="T440" s="13">
        <v>57014.0</v>
      </c>
      <c r="U440" s="13">
        <v>3200.0</v>
      </c>
      <c r="V440" s="13">
        <v>0.0</v>
      </c>
      <c r="W440" s="13">
        <v>0.0</v>
      </c>
      <c r="X440" s="19" t="s">
        <v>381</v>
      </c>
    </row>
    <row r="441">
      <c r="A441" s="18">
        <v>44292.0</v>
      </c>
      <c r="B441" s="13">
        <v>24.0</v>
      </c>
      <c r="C441" s="13">
        <v>0.0</v>
      </c>
      <c r="D441" s="13">
        <f t="shared" si="11"/>
        <v>60519</v>
      </c>
      <c r="E441" s="13">
        <v>25.0</v>
      </c>
      <c r="F441" s="13">
        <v>0.0</v>
      </c>
      <c r="G441" s="13">
        <f t="shared" si="4"/>
        <v>60261</v>
      </c>
      <c r="H441" s="13">
        <v>202.0</v>
      </c>
      <c r="I441" s="14">
        <f t="shared" si="10"/>
        <v>18</v>
      </c>
      <c r="J441" s="13">
        <v>0.0</v>
      </c>
      <c r="K441" s="14">
        <f t="shared" si="6"/>
        <v>30</v>
      </c>
      <c r="L441" s="13">
        <v>0.0</v>
      </c>
      <c r="M441" s="13">
        <v>24.0</v>
      </c>
      <c r="N441" s="14">
        <f t="shared" si="2"/>
        <v>0</v>
      </c>
      <c r="O441" s="13">
        <v>0.0</v>
      </c>
      <c r="P441" s="13">
        <v>0.0</v>
      </c>
      <c r="Q441" s="13">
        <v>1.0</v>
      </c>
      <c r="R441" s="13">
        <v>47.0</v>
      </c>
      <c r="S441" s="13">
        <v>202.0</v>
      </c>
      <c r="T441" s="13">
        <v>57037.0</v>
      </c>
      <c r="U441" s="13">
        <v>3202.0</v>
      </c>
      <c r="V441" s="13">
        <v>0.0</v>
      </c>
      <c r="W441" s="13">
        <v>0.0</v>
      </c>
      <c r="X441" s="19" t="s">
        <v>381</v>
      </c>
    </row>
    <row r="442">
      <c r="A442" s="18">
        <v>44293.0</v>
      </c>
      <c r="B442" s="13">
        <v>35.0</v>
      </c>
      <c r="C442" s="13">
        <v>0.0</v>
      </c>
      <c r="D442" s="13">
        <f t="shared" si="11"/>
        <v>60554</v>
      </c>
      <c r="E442" s="13">
        <v>21.0</v>
      </c>
      <c r="F442" s="13">
        <v>0.0</v>
      </c>
      <c r="G442" s="13">
        <f t="shared" si="4"/>
        <v>60282</v>
      </c>
      <c r="H442" s="13">
        <v>218.0</v>
      </c>
      <c r="I442" s="14">
        <f t="shared" si="10"/>
        <v>16</v>
      </c>
      <c r="J442" s="13">
        <v>0.0</v>
      </c>
      <c r="K442" s="14">
        <f t="shared" si="6"/>
        <v>30</v>
      </c>
      <c r="L442" s="13">
        <v>0.0</v>
      </c>
      <c r="M442" s="13">
        <v>34.0</v>
      </c>
      <c r="N442" s="14">
        <f t="shared" si="2"/>
        <v>1</v>
      </c>
      <c r="O442" s="13">
        <v>0.0</v>
      </c>
      <c r="P442" s="13">
        <v>1.0</v>
      </c>
      <c r="Q442" s="13">
        <v>1.0</v>
      </c>
      <c r="R442" s="13">
        <v>45.0</v>
      </c>
      <c r="S442" s="13">
        <v>218.0</v>
      </c>
      <c r="T442" s="13">
        <v>57504.0</v>
      </c>
      <c r="U442" s="13">
        <v>3206.0</v>
      </c>
      <c r="V442" s="13">
        <v>0.0</v>
      </c>
      <c r="W442" s="13">
        <v>1.0</v>
      </c>
      <c r="X442" s="19" t="s">
        <v>381</v>
      </c>
    </row>
    <row r="443">
      <c r="A443" s="18">
        <v>44294.0</v>
      </c>
      <c r="B443" s="13">
        <v>21.0</v>
      </c>
      <c r="C443" s="13">
        <v>0.0</v>
      </c>
      <c r="D443" s="13">
        <f t="shared" si="11"/>
        <v>60575</v>
      </c>
      <c r="E443" s="13">
        <v>24.0</v>
      </c>
      <c r="F443" s="13">
        <v>0.0</v>
      </c>
      <c r="G443" s="13">
        <f t="shared" si="4"/>
        <v>60306</v>
      </c>
      <c r="H443" s="13">
        <v>218.0</v>
      </c>
      <c r="I443" s="14">
        <f t="shared" si="10"/>
        <v>13</v>
      </c>
      <c r="J443" s="13">
        <v>0.0</v>
      </c>
      <c r="K443" s="14">
        <f t="shared" si="6"/>
        <v>30</v>
      </c>
      <c r="L443" s="13">
        <v>0.0</v>
      </c>
      <c r="M443" s="13">
        <v>21.0</v>
      </c>
      <c r="N443" s="14">
        <f t="shared" si="2"/>
        <v>0</v>
      </c>
      <c r="O443" s="13">
        <v>0.0</v>
      </c>
      <c r="P443" s="13">
        <v>0.0</v>
      </c>
      <c r="Q443" s="13">
        <v>1.0</v>
      </c>
      <c r="R443" s="13">
        <v>42.0</v>
      </c>
      <c r="S443" s="13">
        <v>218.0</v>
      </c>
      <c r="T443" s="13">
        <v>57074.0</v>
      </c>
      <c r="U443" s="13">
        <v>3210.0</v>
      </c>
      <c r="V443" s="13">
        <v>0.0</v>
      </c>
      <c r="W443" s="13">
        <v>0.0</v>
      </c>
      <c r="X443" s="19" t="s">
        <v>381</v>
      </c>
    </row>
    <row r="444">
      <c r="A444" s="18">
        <v>44295.0</v>
      </c>
      <c r="B444" s="13">
        <v>26.0</v>
      </c>
      <c r="C444" s="13">
        <v>0.0</v>
      </c>
      <c r="D444" s="13">
        <f t="shared" si="11"/>
        <v>60601</v>
      </c>
      <c r="E444" s="13">
        <v>20.0</v>
      </c>
      <c r="F444" s="13">
        <v>0.0</v>
      </c>
      <c r="G444" s="13">
        <f t="shared" si="4"/>
        <v>60326</v>
      </c>
      <c r="H444" s="13">
        <v>223.0</v>
      </c>
      <c r="I444" s="14">
        <f t="shared" si="10"/>
        <v>14</v>
      </c>
      <c r="J444" s="13">
        <v>0.0</v>
      </c>
      <c r="K444" s="14">
        <f t="shared" si="6"/>
        <v>30</v>
      </c>
      <c r="L444" s="13">
        <v>0.0</v>
      </c>
      <c r="M444" s="13">
        <v>26.0</v>
      </c>
      <c r="N444" s="14">
        <f t="shared" si="2"/>
        <v>0</v>
      </c>
      <c r="O444" s="13">
        <v>0.0</v>
      </c>
      <c r="P444" s="13">
        <v>0.0</v>
      </c>
      <c r="Q444" s="13">
        <v>1.0</v>
      </c>
      <c r="R444" s="13">
        <v>43.0</v>
      </c>
      <c r="S444" s="13">
        <v>223.0</v>
      </c>
      <c r="T444" s="13">
        <v>57090.0</v>
      </c>
      <c r="U444" s="13">
        <v>3214.0</v>
      </c>
      <c r="V444" s="13">
        <v>0.0</v>
      </c>
      <c r="W444" s="13">
        <v>0.0</v>
      </c>
      <c r="X444" s="19" t="s">
        <v>381</v>
      </c>
    </row>
    <row r="445">
      <c r="A445" s="18">
        <v>44296.0</v>
      </c>
      <c r="B445" s="13">
        <v>32.0</v>
      </c>
      <c r="C445" s="13">
        <v>0.0</v>
      </c>
      <c r="D445" s="13">
        <f t="shared" si="11"/>
        <v>60633</v>
      </c>
      <c r="E445" s="13">
        <v>18.0</v>
      </c>
      <c r="F445" s="13">
        <v>0.0</v>
      </c>
      <c r="G445" s="13">
        <f t="shared" si="4"/>
        <v>60344</v>
      </c>
      <c r="H445" s="13">
        <v>236.0</v>
      </c>
      <c r="I445" s="14">
        <f t="shared" si="10"/>
        <v>15</v>
      </c>
      <c r="J445" s="13">
        <v>0.0</v>
      </c>
      <c r="K445" s="14">
        <f t="shared" si="6"/>
        <v>30</v>
      </c>
      <c r="L445" s="13">
        <v>0.0</v>
      </c>
      <c r="M445" s="13">
        <v>31.0</v>
      </c>
      <c r="N445" s="14">
        <f t="shared" si="2"/>
        <v>1</v>
      </c>
      <c r="O445" s="13">
        <v>0.0</v>
      </c>
      <c r="P445" s="13">
        <v>1.0</v>
      </c>
      <c r="Q445" s="13">
        <v>1.0</v>
      </c>
      <c r="R445" s="13">
        <v>44.0</v>
      </c>
      <c r="S445" s="13">
        <v>236.0</v>
      </c>
      <c r="T445" s="13">
        <v>57106.0</v>
      </c>
      <c r="U445" s="13">
        <v>3216.0</v>
      </c>
      <c r="V445" s="13">
        <v>0.0</v>
      </c>
      <c r="W445" s="13">
        <v>1.0</v>
      </c>
      <c r="X445" s="19" t="s">
        <v>381</v>
      </c>
    </row>
    <row r="446">
      <c r="A446" s="18">
        <v>44297.0</v>
      </c>
      <c r="B446" s="13">
        <v>20.0</v>
      </c>
      <c r="C446" s="13">
        <v>0.0</v>
      </c>
      <c r="D446" s="13">
        <f t="shared" si="11"/>
        <v>60653</v>
      </c>
      <c r="E446" s="13">
        <v>13.0</v>
      </c>
      <c r="F446" s="13">
        <v>0.0</v>
      </c>
      <c r="G446" s="13">
        <f t="shared" si="4"/>
        <v>60357</v>
      </c>
      <c r="H446" s="13">
        <v>230.0</v>
      </c>
      <c r="I446" s="14">
        <f t="shared" si="10"/>
        <v>28</v>
      </c>
      <c r="J446" s="13">
        <v>0.0</v>
      </c>
      <c r="K446" s="14">
        <f t="shared" si="6"/>
        <v>30</v>
      </c>
      <c r="L446" s="13">
        <v>0.0</v>
      </c>
      <c r="M446" s="13">
        <v>19.0</v>
      </c>
      <c r="N446" s="14">
        <f t="shared" si="2"/>
        <v>1</v>
      </c>
      <c r="O446" s="13">
        <v>1.0</v>
      </c>
      <c r="P446" s="13">
        <v>0.0</v>
      </c>
      <c r="Q446" s="13">
        <v>1.0</v>
      </c>
      <c r="R446" s="13">
        <v>57.0</v>
      </c>
      <c r="S446" s="13">
        <v>230.0</v>
      </c>
      <c r="T446" s="13">
        <v>57118.0</v>
      </c>
      <c r="U446" s="13">
        <v>3217.0</v>
      </c>
      <c r="V446" s="13">
        <v>0.0</v>
      </c>
      <c r="W446" s="13">
        <v>0.0</v>
      </c>
      <c r="X446" s="19" t="s">
        <v>381</v>
      </c>
    </row>
    <row r="447">
      <c r="A447" s="18">
        <v>44298.0</v>
      </c>
      <c r="B447" s="13">
        <v>25.0</v>
      </c>
      <c r="C447" s="13">
        <v>0.0</v>
      </c>
      <c r="D447" s="13">
        <f t="shared" si="11"/>
        <v>60678</v>
      </c>
      <c r="E447" s="13">
        <v>22.0</v>
      </c>
      <c r="F447" s="13">
        <v>0.0</v>
      </c>
      <c r="G447" s="13">
        <f t="shared" si="4"/>
        <v>60379</v>
      </c>
      <c r="H447" s="13">
        <v>235.0</v>
      </c>
      <c r="I447" s="14">
        <f t="shared" si="10"/>
        <v>26</v>
      </c>
      <c r="J447" s="13">
        <v>0.0</v>
      </c>
      <c r="K447" s="14">
        <f t="shared" si="6"/>
        <v>30</v>
      </c>
      <c r="L447" s="13">
        <v>0.0</v>
      </c>
      <c r="M447" s="13">
        <v>25.0</v>
      </c>
      <c r="N447" s="14">
        <f t="shared" si="2"/>
        <v>0</v>
      </c>
      <c r="O447" s="13">
        <v>0.0</v>
      </c>
      <c r="P447" s="13">
        <v>0.0</v>
      </c>
      <c r="Q447" s="13">
        <v>1.0</v>
      </c>
      <c r="R447" s="13">
        <v>55.0</v>
      </c>
      <c r="S447" s="13">
        <v>235.0</v>
      </c>
      <c r="T447" s="13">
        <v>57135.0</v>
      </c>
      <c r="U447" s="13">
        <v>3222.0</v>
      </c>
      <c r="V447" s="13">
        <v>0.0</v>
      </c>
      <c r="W447" s="13">
        <v>0.0</v>
      </c>
      <c r="X447" s="19" t="s">
        <v>381</v>
      </c>
    </row>
    <row r="448">
      <c r="A448" s="18">
        <v>44299.0</v>
      </c>
      <c r="B448" s="13">
        <v>14.0</v>
      </c>
      <c r="C448" s="13">
        <v>0.0</v>
      </c>
      <c r="D448" s="13">
        <f t="shared" si="11"/>
        <v>60692</v>
      </c>
      <c r="E448" s="13">
        <v>17.0</v>
      </c>
      <c r="F448" s="13">
        <v>0.0</v>
      </c>
      <c r="G448" s="13">
        <f t="shared" si="4"/>
        <v>60396</v>
      </c>
      <c r="H448" s="13">
        <v>227.0</v>
      </c>
      <c r="I448" s="14">
        <f t="shared" si="10"/>
        <v>31</v>
      </c>
      <c r="J448" s="13">
        <v>0.0</v>
      </c>
      <c r="K448" s="14">
        <f t="shared" si="6"/>
        <v>30</v>
      </c>
      <c r="L448" s="13">
        <v>0.0</v>
      </c>
      <c r="M448" s="13">
        <v>14.0</v>
      </c>
      <c r="N448" s="14">
        <f t="shared" si="2"/>
        <v>0</v>
      </c>
      <c r="O448" s="13">
        <v>0.0</v>
      </c>
      <c r="P448" s="13">
        <v>0.0</v>
      </c>
      <c r="Q448" s="13">
        <v>1.0</v>
      </c>
      <c r="R448" s="13">
        <v>60.0</v>
      </c>
      <c r="S448" s="13">
        <v>227.0</v>
      </c>
      <c r="T448" s="13">
        <v>57146.0</v>
      </c>
      <c r="U448" s="13">
        <v>3228.0</v>
      </c>
      <c r="V448" s="13">
        <v>0.0</v>
      </c>
      <c r="W448" s="13">
        <v>0.0</v>
      </c>
      <c r="X448" s="19" t="s">
        <v>381</v>
      </c>
    </row>
    <row r="449">
      <c r="A449" s="18">
        <v>44300.0</v>
      </c>
      <c r="B449" s="13">
        <v>27.0</v>
      </c>
      <c r="C449" s="13">
        <v>0.0</v>
      </c>
      <c r="D449" s="13">
        <f t="shared" si="11"/>
        <v>60719</v>
      </c>
      <c r="E449" s="13">
        <v>18.0</v>
      </c>
      <c r="F449" s="13">
        <v>0.0</v>
      </c>
      <c r="G449" s="13">
        <f t="shared" si="4"/>
        <v>60414</v>
      </c>
      <c r="H449" s="13">
        <v>236.0</v>
      </c>
      <c r="I449" s="14">
        <f t="shared" si="10"/>
        <v>31</v>
      </c>
      <c r="J449" s="13">
        <v>0.0</v>
      </c>
      <c r="K449" s="14">
        <f t="shared" si="6"/>
        <v>30</v>
      </c>
      <c r="L449" s="13">
        <v>0.0</v>
      </c>
      <c r="M449" s="13">
        <v>26.0</v>
      </c>
      <c r="N449" s="14">
        <f t="shared" si="2"/>
        <v>1</v>
      </c>
      <c r="O449" s="13">
        <v>0.0</v>
      </c>
      <c r="P449" s="13">
        <v>1.0</v>
      </c>
      <c r="Q449" s="13">
        <v>2.0</v>
      </c>
      <c r="R449" s="13">
        <v>59.0</v>
      </c>
      <c r="S449" s="13">
        <v>236.0</v>
      </c>
      <c r="T449" s="13">
        <v>57161.0</v>
      </c>
      <c r="U449" s="13">
        <v>3231.0</v>
      </c>
      <c r="V449" s="13">
        <v>1.0</v>
      </c>
      <c r="W449" s="13">
        <v>0.0</v>
      </c>
      <c r="X449" s="19" t="s">
        <v>381</v>
      </c>
    </row>
    <row r="450">
      <c r="A450" s="18">
        <v>44301.0</v>
      </c>
      <c r="B450" s="13">
        <v>16.0</v>
      </c>
      <c r="C450" s="13">
        <v>0.0</v>
      </c>
      <c r="D450" s="13">
        <f t="shared" si="11"/>
        <v>60735</v>
      </c>
      <c r="E450" s="13">
        <v>25.0</v>
      </c>
      <c r="F450" s="13">
        <v>0.0</v>
      </c>
      <c r="G450" s="13">
        <f t="shared" si="4"/>
        <v>60439</v>
      </c>
      <c r="H450" s="13">
        <v>231.0</v>
      </c>
      <c r="I450" s="14">
        <f t="shared" si="10"/>
        <v>27</v>
      </c>
      <c r="J450" s="13">
        <v>0.0</v>
      </c>
      <c r="K450" s="14">
        <f t="shared" si="6"/>
        <v>30</v>
      </c>
      <c r="L450" s="13">
        <v>0.0</v>
      </c>
      <c r="M450" s="13">
        <v>16.0</v>
      </c>
      <c r="N450" s="14">
        <f t="shared" si="2"/>
        <v>0</v>
      </c>
      <c r="O450" s="13">
        <v>0.0</v>
      </c>
      <c r="P450" s="13">
        <v>0.0</v>
      </c>
      <c r="Q450" s="13">
        <v>2.0</v>
      </c>
      <c r="R450" s="13">
        <v>55.0</v>
      </c>
      <c r="S450" s="13">
        <v>231.0</v>
      </c>
      <c r="T450" s="13">
        <v>57183.0</v>
      </c>
      <c r="U450" s="13">
        <v>3234.0</v>
      </c>
      <c r="V450" s="13">
        <v>0.0</v>
      </c>
      <c r="W450" s="13">
        <v>0.0</v>
      </c>
      <c r="X450" s="19" t="s">
        <v>381</v>
      </c>
    </row>
    <row r="451">
      <c r="A451" s="18">
        <v>44302.0</v>
      </c>
      <c r="B451" s="13">
        <v>34.0</v>
      </c>
      <c r="C451" s="13">
        <v>0.0</v>
      </c>
      <c r="D451" s="13">
        <f t="shared" si="11"/>
        <v>60769</v>
      </c>
      <c r="E451" s="13">
        <v>29.0</v>
      </c>
      <c r="F451" s="13">
        <v>0.0</v>
      </c>
      <c r="G451" s="13">
        <f t="shared" si="4"/>
        <v>60468</v>
      </c>
      <c r="H451" s="13">
        <v>242.0</v>
      </c>
      <c r="I451" s="14">
        <f t="shared" si="10"/>
        <v>21</v>
      </c>
      <c r="J451" s="13">
        <v>0.0</v>
      </c>
      <c r="K451" s="14">
        <f t="shared" si="6"/>
        <v>30</v>
      </c>
      <c r="L451" s="13">
        <v>0.0</v>
      </c>
      <c r="M451" s="13">
        <v>32.0</v>
      </c>
      <c r="N451" s="14">
        <f t="shared" si="2"/>
        <v>2</v>
      </c>
      <c r="O451" s="13">
        <v>0.0</v>
      </c>
      <c r="P451" s="13">
        <v>2.0</v>
      </c>
      <c r="Q451" s="13">
        <v>2.0</v>
      </c>
      <c r="R451" s="13">
        <v>49.0</v>
      </c>
      <c r="S451" s="13">
        <v>242.0</v>
      </c>
      <c r="T451" s="13">
        <v>57209.0</v>
      </c>
      <c r="U451" s="13">
        <v>3237.0</v>
      </c>
      <c r="V451" s="13">
        <v>2.0</v>
      </c>
      <c r="W451" s="13">
        <v>0.0</v>
      </c>
      <c r="X451" s="19" t="s">
        <v>381</v>
      </c>
    </row>
    <row r="452">
      <c r="A452" s="18">
        <v>44303.0</v>
      </c>
      <c r="B452" s="13">
        <v>39.0</v>
      </c>
      <c r="C452" s="13">
        <v>0.0</v>
      </c>
      <c r="D452" s="13">
        <f t="shared" si="11"/>
        <v>60808</v>
      </c>
      <c r="E452" s="13">
        <v>17.0</v>
      </c>
      <c r="F452" s="13">
        <v>0.0</v>
      </c>
      <c r="G452" s="13">
        <f t="shared" si="4"/>
        <v>60485</v>
      </c>
      <c r="H452" s="13">
        <v>253.0</v>
      </c>
      <c r="I452" s="14">
        <f t="shared" si="10"/>
        <v>32</v>
      </c>
      <c r="J452" s="13">
        <v>0.0</v>
      </c>
      <c r="K452" s="14">
        <f t="shared" si="6"/>
        <v>30</v>
      </c>
      <c r="L452" s="13">
        <v>0.0</v>
      </c>
      <c r="M452" s="13">
        <v>35.0</v>
      </c>
      <c r="N452" s="14">
        <f t="shared" si="2"/>
        <v>4</v>
      </c>
      <c r="O452" s="13">
        <v>0.0</v>
      </c>
      <c r="P452" s="13">
        <v>4.0</v>
      </c>
      <c r="Q452" s="13">
        <v>2.0</v>
      </c>
      <c r="R452" s="13">
        <v>60.0</v>
      </c>
      <c r="S452" s="13">
        <v>253.0</v>
      </c>
      <c r="T452" s="13">
        <v>57224.0</v>
      </c>
      <c r="U452" s="13">
        <v>3239.0</v>
      </c>
      <c r="V452" s="13">
        <v>2.0</v>
      </c>
      <c r="W452" s="13">
        <v>2.0</v>
      </c>
      <c r="X452" s="19" t="s">
        <v>381</v>
      </c>
    </row>
    <row r="453">
      <c r="A453" s="18">
        <v>44304.0</v>
      </c>
      <c r="B453" s="13">
        <v>23.0</v>
      </c>
      <c r="C453" s="13">
        <v>0.0</v>
      </c>
      <c r="D453" s="13">
        <f t="shared" si="11"/>
        <v>60831</v>
      </c>
      <c r="E453" s="13">
        <v>22.0</v>
      </c>
      <c r="F453" s="13">
        <v>0.0</v>
      </c>
      <c r="G453" s="13">
        <f t="shared" si="4"/>
        <v>60507</v>
      </c>
      <c r="H453" s="13">
        <v>248.0</v>
      </c>
      <c r="I453" s="14">
        <f t="shared" si="10"/>
        <v>38</v>
      </c>
      <c r="J453" s="13">
        <v>0.0</v>
      </c>
      <c r="K453" s="14">
        <f t="shared" si="6"/>
        <v>30</v>
      </c>
      <c r="L453" s="13">
        <v>0.0</v>
      </c>
      <c r="M453" s="13">
        <v>22.0</v>
      </c>
      <c r="N453" s="14">
        <f t="shared" si="2"/>
        <v>1</v>
      </c>
      <c r="O453" s="13">
        <v>0.0</v>
      </c>
      <c r="P453" s="13">
        <v>1.0</v>
      </c>
      <c r="Q453" s="13">
        <v>2.0</v>
      </c>
      <c r="R453" s="13">
        <v>66.0</v>
      </c>
      <c r="S453" s="13">
        <v>248.0</v>
      </c>
      <c r="T453" s="13">
        <v>57241.0</v>
      </c>
      <c r="U453" s="13">
        <v>3244.0</v>
      </c>
      <c r="V453" s="13">
        <v>0.0</v>
      </c>
      <c r="W453" s="13">
        <v>1.0</v>
      </c>
      <c r="X453" s="19" t="s">
        <v>381</v>
      </c>
    </row>
    <row r="454">
      <c r="A454" s="18">
        <v>44305.0</v>
      </c>
      <c r="B454" s="13">
        <v>20.0</v>
      </c>
      <c r="C454" s="13">
        <v>0.0</v>
      </c>
      <c r="D454" s="13">
        <f t="shared" si="11"/>
        <v>60851</v>
      </c>
      <c r="E454" s="13">
        <v>18.0</v>
      </c>
      <c r="F454" s="13">
        <v>0.0</v>
      </c>
      <c r="G454" s="13">
        <f t="shared" si="4"/>
        <v>60525</v>
      </c>
      <c r="H454" s="13">
        <v>239.0</v>
      </c>
      <c r="I454" s="14">
        <f t="shared" si="10"/>
        <v>49</v>
      </c>
      <c r="J454" s="13">
        <v>0.0</v>
      </c>
      <c r="K454" s="14">
        <f t="shared" si="6"/>
        <v>30</v>
      </c>
      <c r="L454" s="13">
        <v>0.0</v>
      </c>
      <c r="M454" s="13">
        <v>19.0</v>
      </c>
      <c r="N454" s="14">
        <f t="shared" si="2"/>
        <v>1</v>
      </c>
      <c r="O454" s="13">
        <v>0.0</v>
      </c>
      <c r="P454" s="13">
        <v>1.0</v>
      </c>
      <c r="Q454" s="13">
        <v>1.0</v>
      </c>
      <c r="R454" s="13">
        <v>78.0</v>
      </c>
      <c r="S454" s="13">
        <v>239.0</v>
      </c>
      <c r="T454" s="13">
        <v>57256.0</v>
      </c>
      <c r="U454" s="13">
        <v>3247.0</v>
      </c>
      <c r="V454" s="13">
        <v>1.0</v>
      </c>
      <c r="W454" s="13">
        <v>0.0</v>
      </c>
      <c r="X454" s="19" t="s">
        <v>381</v>
      </c>
    </row>
    <row r="455">
      <c r="A455" s="18">
        <v>44306.0</v>
      </c>
      <c r="B455" s="13">
        <v>14.0</v>
      </c>
      <c r="C455" s="13">
        <v>0.0</v>
      </c>
      <c r="D455" s="13">
        <f t="shared" si="11"/>
        <v>60865</v>
      </c>
      <c r="E455" s="13">
        <v>37.0</v>
      </c>
      <c r="F455" s="13">
        <v>0.0</v>
      </c>
      <c r="G455" s="13">
        <f t="shared" si="4"/>
        <v>60562</v>
      </c>
      <c r="H455" s="13">
        <v>221.0</v>
      </c>
      <c r="I455" s="14">
        <f t="shared" si="10"/>
        <v>44</v>
      </c>
      <c r="J455" s="13">
        <v>0.0</v>
      </c>
      <c r="K455" s="14">
        <f t="shared" si="6"/>
        <v>30</v>
      </c>
      <c r="L455" s="13">
        <v>0.0</v>
      </c>
      <c r="M455" s="13">
        <v>13.0</v>
      </c>
      <c r="N455" s="14">
        <f t="shared" si="2"/>
        <v>1</v>
      </c>
      <c r="O455" s="13">
        <v>1.0</v>
      </c>
      <c r="P455" s="13">
        <v>0.0</v>
      </c>
      <c r="Q455" s="13">
        <v>1.0</v>
      </c>
      <c r="R455" s="13">
        <v>73.0</v>
      </c>
      <c r="S455" s="13">
        <v>221.0</v>
      </c>
      <c r="T455" s="13">
        <v>57288.0</v>
      </c>
      <c r="U455" s="13">
        <v>3252.0</v>
      </c>
      <c r="V455" s="13">
        <v>0.0</v>
      </c>
      <c r="W455" s="13">
        <v>0.0</v>
      </c>
      <c r="X455" s="19" t="s">
        <v>381</v>
      </c>
    </row>
    <row r="456">
      <c r="A456" s="18">
        <v>44307.0</v>
      </c>
      <c r="B456" s="13">
        <v>15.0</v>
      </c>
      <c r="C456" s="13">
        <v>0.0</v>
      </c>
      <c r="D456" s="13">
        <f t="shared" si="11"/>
        <v>60880</v>
      </c>
      <c r="E456" s="13">
        <v>36.0</v>
      </c>
      <c r="F456" s="13">
        <v>0.0</v>
      </c>
      <c r="G456" s="13">
        <f t="shared" si="4"/>
        <v>60598</v>
      </c>
      <c r="H456" s="13">
        <v>204.0</v>
      </c>
      <c r="I456" s="14">
        <f t="shared" si="10"/>
        <v>40</v>
      </c>
      <c r="J456" s="13">
        <v>0.0</v>
      </c>
      <c r="K456" s="14">
        <f t="shared" si="6"/>
        <v>30</v>
      </c>
      <c r="L456" s="13">
        <v>0.0</v>
      </c>
      <c r="M456" s="13">
        <v>14.0</v>
      </c>
      <c r="N456" s="14">
        <f t="shared" si="2"/>
        <v>1</v>
      </c>
      <c r="O456" s="13">
        <v>0.0</v>
      </c>
      <c r="P456" s="13">
        <v>1.0</v>
      </c>
      <c r="Q456" s="13">
        <v>1.0</v>
      </c>
      <c r="R456" s="13">
        <v>69.0</v>
      </c>
      <c r="S456" s="13">
        <v>204.0</v>
      </c>
      <c r="T456" s="13">
        <v>57315.0</v>
      </c>
      <c r="U456" s="13">
        <v>3261.0</v>
      </c>
      <c r="V456" s="13">
        <v>0.0</v>
      </c>
      <c r="W456" s="13">
        <v>1.0</v>
      </c>
      <c r="X456" s="19" t="s">
        <v>381</v>
      </c>
    </row>
    <row r="457">
      <c r="A457" s="18">
        <v>44308.0</v>
      </c>
      <c r="B457" s="13">
        <v>24.0</v>
      </c>
      <c r="C457" s="13">
        <v>0.0</v>
      </c>
      <c r="D457" s="13">
        <f t="shared" si="11"/>
        <v>60904</v>
      </c>
      <c r="E457" s="13">
        <v>27.0</v>
      </c>
      <c r="F457" s="13">
        <v>0.0</v>
      </c>
      <c r="G457" s="13">
        <f t="shared" si="4"/>
        <v>60625</v>
      </c>
      <c r="H457" s="13">
        <v>204.0</v>
      </c>
      <c r="I457" s="14">
        <f t="shared" si="10"/>
        <v>37</v>
      </c>
      <c r="J457" s="13">
        <v>0.0</v>
      </c>
      <c r="K457" s="14">
        <f t="shared" si="6"/>
        <v>30</v>
      </c>
      <c r="L457" s="13">
        <v>0.0</v>
      </c>
      <c r="M457" s="13">
        <v>22.0</v>
      </c>
      <c r="N457" s="14">
        <f t="shared" si="2"/>
        <v>2</v>
      </c>
      <c r="O457" s="13">
        <v>1.0</v>
      </c>
      <c r="P457" s="13">
        <v>1.0</v>
      </c>
      <c r="Q457" s="13">
        <v>1.0</v>
      </c>
      <c r="R457" s="13">
        <v>66.0</v>
      </c>
      <c r="S457" s="13">
        <v>204.0</v>
      </c>
      <c r="T457" s="13">
        <v>57338.0</v>
      </c>
      <c r="U457" s="13">
        <v>3265.0</v>
      </c>
      <c r="V457" s="13">
        <v>1.0</v>
      </c>
      <c r="W457" s="13">
        <v>0.0</v>
      </c>
      <c r="X457" s="19" t="s">
        <v>381</v>
      </c>
    </row>
    <row r="458">
      <c r="A458" s="18">
        <v>44309.0</v>
      </c>
      <c r="B458" s="13">
        <v>39.0</v>
      </c>
      <c r="C458" s="13">
        <v>0.0</v>
      </c>
      <c r="D458" s="13">
        <f t="shared" si="11"/>
        <v>60943</v>
      </c>
      <c r="E458" s="13">
        <v>10.0</v>
      </c>
      <c r="F458" s="13">
        <v>0.0</v>
      </c>
      <c r="G458" s="13">
        <f t="shared" si="4"/>
        <v>60635</v>
      </c>
      <c r="H458" s="13">
        <v>220.0</v>
      </c>
      <c r="I458" s="14">
        <f t="shared" si="10"/>
        <v>50</v>
      </c>
      <c r="J458" s="13">
        <v>0.0</v>
      </c>
      <c r="K458" s="14">
        <f t="shared" si="6"/>
        <v>30</v>
      </c>
      <c r="L458" s="13">
        <v>0.0</v>
      </c>
      <c r="M458" s="13">
        <v>36.0</v>
      </c>
      <c r="N458" s="14">
        <f t="shared" si="2"/>
        <v>3</v>
      </c>
      <c r="O458" s="13">
        <v>1.0</v>
      </c>
      <c r="P458" s="13">
        <v>2.0</v>
      </c>
      <c r="Q458" s="13">
        <v>1.0</v>
      </c>
      <c r="R458" s="13">
        <v>79.0</v>
      </c>
      <c r="S458" s="13">
        <v>220.0</v>
      </c>
      <c r="T458" s="13">
        <v>57346.0</v>
      </c>
      <c r="U458" s="13">
        <v>3267.0</v>
      </c>
      <c r="V458" s="13">
        <v>0.0</v>
      </c>
      <c r="W458" s="13">
        <v>2.0</v>
      </c>
      <c r="X458" s="19" t="s">
        <v>381</v>
      </c>
    </row>
    <row r="459">
      <c r="A459" s="18">
        <v>44310.0</v>
      </c>
      <c r="B459" s="13">
        <v>23.0</v>
      </c>
      <c r="C459" s="13">
        <v>0.0</v>
      </c>
      <c r="D459" s="13">
        <f t="shared" si="11"/>
        <v>60966</v>
      </c>
      <c r="E459" s="13">
        <v>16.0</v>
      </c>
      <c r="F459" s="13">
        <v>0.0</v>
      </c>
      <c r="G459" s="13">
        <f t="shared" si="4"/>
        <v>60651</v>
      </c>
      <c r="H459" s="13">
        <v>219.0</v>
      </c>
      <c r="I459" s="14">
        <f t="shared" si="10"/>
        <v>58</v>
      </c>
      <c r="J459" s="13">
        <v>0.0</v>
      </c>
      <c r="K459" s="14">
        <f t="shared" si="6"/>
        <v>30</v>
      </c>
      <c r="L459" s="13">
        <v>0.0</v>
      </c>
      <c r="M459" s="13">
        <v>18.0</v>
      </c>
      <c r="N459" s="14">
        <f t="shared" si="2"/>
        <v>5</v>
      </c>
      <c r="O459" s="13">
        <v>0.0</v>
      </c>
      <c r="P459" s="13">
        <v>5.0</v>
      </c>
      <c r="Q459" s="13">
        <v>1.0</v>
      </c>
      <c r="R459" s="13">
        <v>87.0</v>
      </c>
      <c r="S459" s="13">
        <v>219.0</v>
      </c>
      <c r="T459" s="13">
        <v>57356.0</v>
      </c>
      <c r="U459" s="13">
        <v>3273.0</v>
      </c>
      <c r="V459" s="13">
        <v>5.0</v>
      </c>
      <c r="W459" s="13">
        <v>0.0</v>
      </c>
      <c r="X459" s="19" t="s">
        <v>381</v>
      </c>
    </row>
    <row r="460">
      <c r="A460" s="18">
        <v>44311.0</v>
      </c>
      <c r="B460" s="13">
        <v>40.0</v>
      </c>
      <c r="C460" s="13">
        <v>0.0</v>
      </c>
      <c r="D460" s="13">
        <f t="shared" si="11"/>
        <v>61006</v>
      </c>
      <c r="E460" s="13">
        <v>33.0</v>
      </c>
      <c r="F460" s="13">
        <v>0.0</v>
      </c>
      <c r="G460" s="13">
        <f t="shared" si="4"/>
        <v>60684</v>
      </c>
      <c r="H460" s="13">
        <v>220.0</v>
      </c>
      <c r="I460" s="14">
        <f t="shared" si="10"/>
        <v>64</v>
      </c>
      <c r="J460" s="13">
        <v>0.0</v>
      </c>
      <c r="K460" s="14">
        <f t="shared" si="6"/>
        <v>30</v>
      </c>
      <c r="L460" s="13">
        <v>0.0</v>
      </c>
      <c r="M460" s="13">
        <v>40.0</v>
      </c>
      <c r="N460" s="14">
        <f t="shared" si="2"/>
        <v>0</v>
      </c>
      <c r="O460" s="13">
        <v>0.0</v>
      </c>
      <c r="P460" s="13">
        <v>0.0</v>
      </c>
      <c r="Q460" s="13">
        <v>1.0</v>
      </c>
      <c r="R460" s="13">
        <v>93.0</v>
      </c>
      <c r="S460" s="13">
        <v>220.0</v>
      </c>
      <c r="T460" s="13">
        <v>57386.0</v>
      </c>
      <c r="U460" s="13">
        <v>3276.0</v>
      </c>
      <c r="V460" s="13">
        <v>0.0</v>
      </c>
      <c r="W460" s="13">
        <v>0.0</v>
      </c>
      <c r="X460" s="19" t="s">
        <v>381</v>
      </c>
    </row>
    <row r="461">
      <c r="A461" s="18">
        <v>44312.0</v>
      </c>
      <c r="B461" s="13">
        <v>45.0</v>
      </c>
      <c r="C461" s="13">
        <v>0.0</v>
      </c>
      <c r="D461" s="13">
        <f t="shared" si="11"/>
        <v>61051</v>
      </c>
      <c r="E461" s="13">
        <v>20.0</v>
      </c>
      <c r="F461" s="13">
        <v>0.0</v>
      </c>
      <c r="G461" s="13">
        <f t="shared" si="4"/>
        <v>60704</v>
      </c>
      <c r="H461" s="13">
        <v>230.0</v>
      </c>
      <c r="I461" s="14">
        <f t="shared" si="10"/>
        <v>79</v>
      </c>
      <c r="J461" s="13">
        <v>0.0</v>
      </c>
      <c r="K461" s="14">
        <f t="shared" si="6"/>
        <v>30</v>
      </c>
      <c r="L461" s="13">
        <v>0.0</v>
      </c>
      <c r="M461" s="13">
        <v>43.0</v>
      </c>
      <c r="N461" s="14">
        <f t="shared" si="2"/>
        <v>2</v>
      </c>
      <c r="O461" s="13">
        <v>1.0</v>
      </c>
      <c r="P461" s="13">
        <v>1.0</v>
      </c>
      <c r="Q461" s="13">
        <v>0.0</v>
      </c>
      <c r="R461" s="13">
        <v>109.0</v>
      </c>
      <c r="S461" s="13">
        <v>230.0</v>
      </c>
      <c r="T461" s="13">
        <v>57403.0</v>
      </c>
      <c r="U461" s="13">
        <v>3279.0</v>
      </c>
      <c r="V461" s="13">
        <v>0.0</v>
      </c>
      <c r="W461" s="13">
        <v>1.0</v>
      </c>
      <c r="X461" s="19" t="s">
        <v>381</v>
      </c>
    </row>
    <row r="462">
      <c r="A462" s="18">
        <v>44313.0</v>
      </c>
      <c r="B462" s="13">
        <v>12.0</v>
      </c>
      <c r="C462" s="13">
        <v>0.0</v>
      </c>
      <c r="D462" s="13">
        <f t="shared" si="11"/>
        <v>61063</v>
      </c>
      <c r="E462" s="13">
        <v>22.0</v>
      </c>
      <c r="F462" s="13">
        <v>0.0</v>
      </c>
      <c r="G462" s="13">
        <f t="shared" si="4"/>
        <v>60726</v>
      </c>
      <c r="H462" s="13">
        <v>221.0</v>
      </c>
      <c r="I462" s="14">
        <f t="shared" si="10"/>
        <v>78</v>
      </c>
      <c r="J462" s="13">
        <v>0.0</v>
      </c>
      <c r="K462" s="14">
        <f t="shared" si="6"/>
        <v>30</v>
      </c>
      <c r="L462" s="13">
        <v>0.0</v>
      </c>
      <c r="M462" s="13">
        <v>11.0</v>
      </c>
      <c r="N462" s="14">
        <f t="shared" si="2"/>
        <v>1</v>
      </c>
      <c r="O462" s="13">
        <v>0.0</v>
      </c>
      <c r="P462" s="13">
        <v>1.0</v>
      </c>
      <c r="Q462" s="13">
        <v>0.0</v>
      </c>
      <c r="R462" s="13">
        <v>108.0</v>
      </c>
      <c r="S462" s="13">
        <v>221.0</v>
      </c>
      <c r="T462" s="13">
        <v>57418.0</v>
      </c>
      <c r="U462" s="13">
        <v>3286.0</v>
      </c>
      <c r="V462" s="13">
        <v>1.0</v>
      </c>
      <c r="W462" s="13">
        <v>0.0</v>
      </c>
      <c r="X462" s="19" t="s">
        <v>381</v>
      </c>
    </row>
    <row r="463">
      <c r="A463" s="18">
        <v>44314.0</v>
      </c>
      <c r="B463" s="13">
        <v>23.0</v>
      </c>
      <c r="C463" s="13">
        <v>0.0</v>
      </c>
      <c r="D463" s="13">
        <f t="shared" si="11"/>
        <v>61086</v>
      </c>
      <c r="E463" s="13">
        <v>14.0</v>
      </c>
      <c r="F463" s="13">
        <v>0.0</v>
      </c>
      <c r="G463" s="13">
        <f t="shared" si="4"/>
        <v>60740</v>
      </c>
      <c r="H463" s="13">
        <v>226.0</v>
      </c>
      <c r="I463" s="14">
        <f t="shared" si="10"/>
        <v>82</v>
      </c>
      <c r="J463" s="13">
        <v>0.0</v>
      </c>
      <c r="K463" s="14">
        <f t="shared" si="6"/>
        <v>30</v>
      </c>
      <c r="L463" s="13">
        <v>0.0</v>
      </c>
      <c r="M463" s="13">
        <v>20.0</v>
      </c>
      <c r="N463" s="14">
        <f t="shared" si="2"/>
        <v>3</v>
      </c>
      <c r="O463" s="13">
        <v>0.0</v>
      </c>
      <c r="P463" s="13">
        <v>3.0</v>
      </c>
      <c r="Q463" s="13">
        <v>0.0</v>
      </c>
      <c r="R463" s="13">
        <v>112.0</v>
      </c>
      <c r="S463" s="13">
        <v>226.0</v>
      </c>
      <c r="T463" s="13">
        <v>57430.0</v>
      </c>
      <c r="U463" s="13">
        <v>3288.0</v>
      </c>
      <c r="V463" s="13">
        <v>0.0</v>
      </c>
      <c r="W463" s="13">
        <v>3.0</v>
      </c>
      <c r="X463" s="19" t="s">
        <v>381</v>
      </c>
    </row>
    <row r="464">
      <c r="A464" s="18">
        <v>44315.0</v>
      </c>
      <c r="B464" s="13">
        <v>35.0</v>
      </c>
      <c r="C464" s="13">
        <v>0.0</v>
      </c>
      <c r="D464" s="13">
        <f t="shared" si="11"/>
        <v>61121</v>
      </c>
      <c r="E464" s="13">
        <v>20.0</v>
      </c>
      <c r="F464" s="13">
        <v>0.0</v>
      </c>
      <c r="G464" s="13">
        <f t="shared" si="4"/>
        <v>60760</v>
      </c>
      <c r="H464" s="13">
        <v>243.0</v>
      </c>
      <c r="I464" s="14">
        <f t="shared" si="10"/>
        <v>80</v>
      </c>
      <c r="J464" s="13">
        <v>0.0</v>
      </c>
      <c r="K464" s="14">
        <f t="shared" si="6"/>
        <v>30</v>
      </c>
      <c r="L464" s="13">
        <v>0.0</v>
      </c>
      <c r="M464" s="13">
        <v>19.0</v>
      </c>
      <c r="N464" s="14">
        <f t="shared" si="2"/>
        <v>16</v>
      </c>
      <c r="O464" s="13">
        <v>0.0</v>
      </c>
      <c r="P464" s="13">
        <v>16.0</v>
      </c>
      <c r="Q464" s="13">
        <v>0.0</v>
      </c>
      <c r="R464" s="13">
        <v>110.0</v>
      </c>
      <c r="S464" s="13">
        <v>243.0</v>
      </c>
      <c r="T464" s="13">
        <v>57446.0</v>
      </c>
      <c r="U464" s="13">
        <v>3292.0</v>
      </c>
      <c r="V464" s="13">
        <v>15.0</v>
      </c>
      <c r="W464" s="13">
        <v>1.0</v>
      </c>
      <c r="X464" s="19" t="s">
        <v>381</v>
      </c>
    </row>
    <row r="465">
      <c r="A465" s="18">
        <v>44316.0</v>
      </c>
      <c r="B465" s="13">
        <v>24.0</v>
      </c>
      <c r="C465" s="13">
        <v>0.0</v>
      </c>
      <c r="D465" s="13">
        <f t="shared" si="11"/>
        <v>61145</v>
      </c>
      <c r="E465" s="13">
        <v>13.0</v>
      </c>
      <c r="F465" s="13">
        <v>0.0</v>
      </c>
      <c r="G465" s="13">
        <f t="shared" si="4"/>
        <v>60773</v>
      </c>
      <c r="H465" s="13">
        <v>251.0</v>
      </c>
      <c r="I465" s="14">
        <f t="shared" si="10"/>
        <v>83</v>
      </c>
      <c r="J465" s="13">
        <v>0.0</v>
      </c>
      <c r="K465" s="14">
        <f t="shared" si="6"/>
        <v>30</v>
      </c>
      <c r="L465" s="13">
        <v>0.0</v>
      </c>
      <c r="M465" s="13">
        <v>15.0</v>
      </c>
      <c r="N465" s="14">
        <f t="shared" si="2"/>
        <v>9</v>
      </c>
      <c r="O465" s="13">
        <v>0.0</v>
      </c>
      <c r="P465" s="13">
        <v>9.0</v>
      </c>
      <c r="Q465" s="13">
        <v>0.0</v>
      </c>
      <c r="R465" s="13">
        <v>113.0</v>
      </c>
      <c r="S465" s="13">
        <v>251.0</v>
      </c>
      <c r="T465" s="13">
        <v>57455.0</v>
      </c>
      <c r="U465" s="13">
        <v>3296.0</v>
      </c>
      <c r="V465" s="13">
        <v>8.0</v>
      </c>
      <c r="W465" s="13">
        <v>1.0</v>
      </c>
      <c r="X465" s="19" t="s">
        <v>381</v>
      </c>
    </row>
    <row r="466">
      <c r="A466" s="18">
        <v>44317.0</v>
      </c>
      <c r="B466" s="13">
        <v>34.0</v>
      </c>
      <c r="C466" s="13">
        <v>0.0</v>
      </c>
      <c r="D466" s="13">
        <f t="shared" si="11"/>
        <v>61179</v>
      </c>
      <c r="E466" s="13">
        <v>14.0</v>
      </c>
      <c r="F466" s="13">
        <v>0.0</v>
      </c>
      <c r="G466" s="13">
        <f t="shared" si="4"/>
        <v>60787</v>
      </c>
      <c r="H466" s="13">
        <v>272.0</v>
      </c>
      <c r="I466" s="14">
        <f t="shared" si="10"/>
        <v>81</v>
      </c>
      <c r="J466" s="13">
        <v>1.0</v>
      </c>
      <c r="K466" s="14">
        <f t="shared" si="6"/>
        <v>31</v>
      </c>
      <c r="L466" s="13">
        <v>0.0</v>
      </c>
      <c r="M466" s="13">
        <v>25.0</v>
      </c>
      <c r="N466" s="14">
        <f t="shared" si="2"/>
        <v>9</v>
      </c>
      <c r="O466" s="13">
        <v>2.0</v>
      </c>
      <c r="P466" s="13">
        <v>7.0</v>
      </c>
      <c r="Q466" s="13">
        <v>0.0</v>
      </c>
      <c r="R466" s="13">
        <v>112.0</v>
      </c>
      <c r="S466" s="13">
        <v>272.0</v>
      </c>
      <c r="T466" s="13">
        <v>57469.0</v>
      </c>
      <c r="U466" s="13">
        <v>3296.0</v>
      </c>
      <c r="V466" s="13">
        <v>3.0</v>
      </c>
      <c r="W466" s="13">
        <v>4.0</v>
      </c>
      <c r="X466" s="19" t="s">
        <v>381</v>
      </c>
    </row>
    <row r="467">
      <c r="A467" s="18">
        <v>44318.0</v>
      </c>
      <c r="B467" s="13">
        <v>39.0</v>
      </c>
      <c r="C467" s="13">
        <v>0.0</v>
      </c>
      <c r="D467" s="13">
        <f t="shared" si="11"/>
        <v>61218</v>
      </c>
      <c r="E467" s="13">
        <v>21.0</v>
      </c>
      <c r="F467" s="13">
        <v>0.0</v>
      </c>
      <c r="G467" s="13">
        <f t="shared" si="4"/>
        <v>60808</v>
      </c>
      <c r="H467" s="13">
        <v>275.0</v>
      </c>
      <c r="I467" s="14">
        <f t="shared" si="10"/>
        <v>96</v>
      </c>
      <c r="J467" s="13">
        <v>0.0</v>
      </c>
      <c r="K467" s="14">
        <f t="shared" si="6"/>
        <v>31</v>
      </c>
      <c r="L467" s="13">
        <v>0.0</v>
      </c>
      <c r="M467" s="13">
        <v>25.0</v>
      </c>
      <c r="N467" s="14">
        <f t="shared" si="2"/>
        <v>14</v>
      </c>
      <c r="O467" s="13">
        <v>0.0</v>
      </c>
      <c r="P467" s="13">
        <v>14.0</v>
      </c>
      <c r="Q467" s="13">
        <v>0.0</v>
      </c>
      <c r="R467" s="13">
        <v>126.0</v>
      </c>
      <c r="S467" s="13">
        <v>275.0</v>
      </c>
      <c r="T467" s="13">
        <v>57485.0</v>
      </c>
      <c r="U467" s="13">
        <v>3301.0</v>
      </c>
      <c r="V467" s="13">
        <v>13.0</v>
      </c>
      <c r="W467" s="13">
        <v>1.0</v>
      </c>
      <c r="X467" s="19" t="s">
        <v>381</v>
      </c>
    </row>
    <row r="468">
      <c r="A468" s="18">
        <v>44319.0</v>
      </c>
      <c r="B468" s="13">
        <v>17.0</v>
      </c>
      <c r="C468" s="13">
        <v>0.0</v>
      </c>
      <c r="D468" s="13">
        <f t="shared" si="11"/>
        <v>61235</v>
      </c>
      <c r="E468" s="13">
        <v>20.0</v>
      </c>
      <c r="F468" s="13">
        <v>0.0</v>
      </c>
      <c r="G468" s="13">
        <f t="shared" si="4"/>
        <v>60828</v>
      </c>
      <c r="H468" s="13">
        <v>267.0</v>
      </c>
      <c r="I468" s="14">
        <f t="shared" si="10"/>
        <v>101</v>
      </c>
      <c r="J468" s="13">
        <v>0.0</v>
      </c>
      <c r="K468" s="14">
        <f t="shared" si="6"/>
        <v>31</v>
      </c>
      <c r="L468" s="13">
        <v>0.0</v>
      </c>
      <c r="M468" s="13">
        <v>7.0</v>
      </c>
      <c r="N468" s="14">
        <f t="shared" si="2"/>
        <v>10</v>
      </c>
      <c r="O468" s="13">
        <v>0.0</v>
      </c>
      <c r="P468" s="13">
        <v>10.0</v>
      </c>
      <c r="Q468" s="13">
        <v>0.0</v>
      </c>
      <c r="R468" s="13">
        <v>131.0</v>
      </c>
      <c r="S468" s="13">
        <v>267.0</v>
      </c>
      <c r="T468" s="13">
        <v>57502.0</v>
      </c>
      <c r="U468" s="13">
        <v>3304.0</v>
      </c>
      <c r="V468" s="13">
        <v>10.0</v>
      </c>
      <c r="W468" s="13">
        <v>0.0</v>
      </c>
      <c r="X468" s="19" t="s">
        <v>381</v>
      </c>
    </row>
    <row r="469">
      <c r="A469" s="18">
        <v>44320.0</v>
      </c>
      <c r="B469" s="13">
        <v>17.0</v>
      </c>
      <c r="C469" s="13">
        <v>0.0</v>
      </c>
      <c r="D469" s="13">
        <f t="shared" si="11"/>
        <v>61252</v>
      </c>
      <c r="E469" s="13">
        <v>17.0</v>
      </c>
      <c r="F469" s="13">
        <v>0.0</v>
      </c>
      <c r="G469" s="13">
        <f t="shared" si="4"/>
        <v>60845</v>
      </c>
      <c r="H469" s="13">
        <v>267.0</v>
      </c>
      <c r="I469" s="14">
        <f t="shared" si="10"/>
        <v>101</v>
      </c>
      <c r="J469" s="13">
        <v>0.0</v>
      </c>
      <c r="K469" s="14">
        <f t="shared" si="6"/>
        <v>31</v>
      </c>
      <c r="L469" s="13">
        <v>0.0</v>
      </c>
      <c r="M469" s="13">
        <v>12.0</v>
      </c>
      <c r="N469" s="14">
        <f t="shared" si="2"/>
        <v>5</v>
      </c>
      <c r="O469" s="13">
        <v>0.0</v>
      </c>
      <c r="P469" s="13">
        <v>5.0</v>
      </c>
      <c r="Q469" s="13">
        <v>2.0</v>
      </c>
      <c r="R469" s="13">
        <v>129.0</v>
      </c>
      <c r="S469" s="13">
        <v>267.0</v>
      </c>
      <c r="T469" s="13">
        <v>57517.0</v>
      </c>
      <c r="U469" s="13">
        <v>3306.0</v>
      </c>
      <c r="V469" s="13">
        <v>5.0</v>
      </c>
      <c r="W469" s="13">
        <v>0.0</v>
      </c>
      <c r="X469" s="19" t="s">
        <v>381</v>
      </c>
    </row>
    <row r="470">
      <c r="A470" s="18">
        <v>44321.0</v>
      </c>
      <c r="B470" s="13">
        <v>16.0</v>
      </c>
      <c r="C470" s="13">
        <v>0.0</v>
      </c>
      <c r="D470" s="13">
        <f t="shared" si="11"/>
        <v>61268</v>
      </c>
      <c r="E470" s="13">
        <v>21.0</v>
      </c>
      <c r="F470" s="13">
        <v>0.0</v>
      </c>
      <c r="G470" s="13">
        <f t="shared" si="4"/>
        <v>60866</v>
      </c>
      <c r="H470" s="13">
        <v>262.0</v>
      </c>
      <c r="I470" s="14">
        <f t="shared" si="10"/>
        <v>101</v>
      </c>
      <c r="J470" s="13">
        <v>0.0</v>
      </c>
      <c r="K470" s="14">
        <f t="shared" si="6"/>
        <v>31</v>
      </c>
      <c r="L470" s="13">
        <v>0.0</v>
      </c>
      <c r="M470" s="13">
        <v>15.0</v>
      </c>
      <c r="N470" s="14">
        <f t="shared" si="2"/>
        <v>1</v>
      </c>
      <c r="O470" s="13">
        <v>0.0</v>
      </c>
      <c r="P470" s="13">
        <v>1.0</v>
      </c>
      <c r="Q470" s="13">
        <v>2.0</v>
      </c>
      <c r="R470" s="13">
        <v>129.0</v>
      </c>
      <c r="S470" s="13">
        <v>262.0</v>
      </c>
      <c r="T470" s="13">
        <v>57535.0</v>
      </c>
      <c r="U470" s="13">
        <v>3309.0</v>
      </c>
      <c r="V470" s="13">
        <v>1.0</v>
      </c>
      <c r="W470" s="13">
        <v>0.0</v>
      </c>
      <c r="X470" s="19" t="s">
        <v>381</v>
      </c>
    </row>
    <row r="471">
      <c r="A471" s="18">
        <v>44322.0</v>
      </c>
      <c r="B471" s="13">
        <v>18.0</v>
      </c>
      <c r="C471" s="13">
        <v>0.0</v>
      </c>
      <c r="D471" s="13">
        <f t="shared" si="11"/>
        <v>61286</v>
      </c>
      <c r="E471" s="13">
        <v>29.0</v>
      </c>
      <c r="F471" s="13">
        <v>0.0</v>
      </c>
      <c r="G471" s="13">
        <f t="shared" si="4"/>
        <v>60895</v>
      </c>
      <c r="H471" s="13">
        <v>262.0</v>
      </c>
      <c r="I471" s="14">
        <f t="shared" si="10"/>
        <v>90</v>
      </c>
      <c r="J471" s="13">
        <v>0.0</v>
      </c>
      <c r="K471" s="14">
        <f t="shared" si="6"/>
        <v>31</v>
      </c>
      <c r="L471" s="13">
        <v>0.0</v>
      </c>
      <c r="M471" s="13">
        <v>16.0</v>
      </c>
      <c r="N471" s="14">
        <f t="shared" si="2"/>
        <v>2</v>
      </c>
      <c r="O471" s="13">
        <v>0.0</v>
      </c>
      <c r="P471" s="13">
        <v>2.0</v>
      </c>
      <c r="Q471" s="13">
        <v>1.0</v>
      </c>
      <c r="R471" s="13">
        <v>119.0</v>
      </c>
      <c r="S471" s="13">
        <v>262.0</v>
      </c>
      <c r="T471" s="13">
        <v>57557.0</v>
      </c>
      <c r="U471" s="13">
        <v>3316.0</v>
      </c>
      <c r="V471" s="13">
        <v>1.0</v>
      </c>
      <c r="W471" s="13">
        <v>1.0</v>
      </c>
      <c r="X471" s="19" t="s">
        <v>381</v>
      </c>
    </row>
    <row r="472">
      <c r="A472" s="18">
        <v>44323.0</v>
      </c>
      <c r="B472" s="13">
        <v>25.0</v>
      </c>
      <c r="C472" s="13">
        <v>0.0</v>
      </c>
      <c r="D472" s="13">
        <f t="shared" si="11"/>
        <v>61311</v>
      </c>
      <c r="E472" s="13">
        <v>33.0</v>
      </c>
      <c r="F472" s="13">
        <v>0.0</v>
      </c>
      <c r="G472" s="13">
        <f t="shared" si="4"/>
        <v>60928</v>
      </c>
      <c r="H472" s="13">
        <v>236.0</v>
      </c>
      <c r="I472" s="14">
        <f t="shared" si="10"/>
        <v>108</v>
      </c>
      <c r="J472" s="13">
        <v>0.0</v>
      </c>
      <c r="K472" s="14">
        <f t="shared" si="6"/>
        <v>31</v>
      </c>
      <c r="L472" s="13">
        <v>0.0</v>
      </c>
      <c r="M472" s="13">
        <v>21.0</v>
      </c>
      <c r="N472" s="14">
        <f t="shared" si="2"/>
        <v>4</v>
      </c>
      <c r="O472" s="13">
        <v>0.0</v>
      </c>
      <c r="P472" s="13">
        <v>4.0</v>
      </c>
      <c r="Q472" s="13">
        <v>2.0</v>
      </c>
      <c r="R472" s="13">
        <v>136.0</v>
      </c>
      <c r="S472" s="13">
        <v>236.0</v>
      </c>
      <c r="T472" s="13">
        <v>57586.0</v>
      </c>
      <c r="U472" s="13">
        <v>3320.0</v>
      </c>
      <c r="V472" s="13">
        <v>1.0</v>
      </c>
      <c r="W472" s="13">
        <v>3.0</v>
      </c>
      <c r="X472" s="19" t="s">
        <v>381</v>
      </c>
    </row>
    <row r="473">
      <c r="A473" s="18">
        <v>44324.0</v>
      </c>
      <c r="B473" s="13">
        <v>20.0</v>
      </c>
      <c r="C473" s="13">
        <v>0.0</v>
      </c>
      <c r="D473" s="13">
        <f t="shared" si="11"/>
        <v>61331</v>
      </c>
      <c r="E473" s="13">
        <v>6.0</v>
      </c>
      <c r="F473" s="13">
        <v>0.0</v>
      </c>
      <c r="G473" s="13">
        <f t="shared" si="4"/>
        <v>60934</v>
      </c>
      <c r="H473" s="13">
        <v>255.0</v>
      </c>
      <c r="I473" s="14">
        <f t="shared" si="10"/>
        <v>103</v>
      </c>
      <c r="J473" s="13">
        <v>0.0</v>
      </c>
      <c r="K473" s="14">
        <f t="shared" si="6"/>
        <v>31</v>
      </c>
      <c r="L473" s="13">
        <v>0.0</v>
      </c>
      <c r="M473" s="13">
        <v>13.0</v>
      </c>
      <c r="N473" s="14">
        <f t="shared" si="2"/>
        <v>7</v>
      </c>
      <c r="O473" s="13">
        <v>0.0</v>
      </c>
      <c r="P473" s="13">
        <v>7.0</v>
      </c>
      <c r="Q473" s="13">
        <v>2.0</v>
      </c>
      <c r="R473" s="13">
        <v>131.0</v>
      </c>
      <c r="S473" s="13">
        <v>255.0</v>
      </c>
      <c r="T473" s="13">
        <v>57589.0</v>
      </c>
      <c r="U473" s="13">
        <v>3323.0</v>
      </c>
      <c r="V473" s="13">
        <v>2.0</v>
      </c>
      <c r="W473" s="13">
        <v>5.0</v>
      </c>
      <c r="X473" s="19" t="s">
        <v>188</v>
      </c>
    </row>
    <row r="474">
      <c r="A474" s="18">
        <v>44325.0</v>
      </c>
      <c r="B474" s="13">
        <v>28.0</v>
      </c>
      <c r="C474" s="13">
        <v>0.0</v>
      </c>
      <c r="D474" s="13">
        <f t="shared" si="11"/>
        <v>61359</v>
      </c>
      <c r="E474" s="13">
        <v>21.0</v>
      </c>
      <c r="F474" s="13">
        <v>0.0</v>
      </c>
      <c r="G474" s="13">
        <f t="shared" si="4"/>
        <v>60955</v>
      </c>
      <c r="H474" s="13">
        <v>262.0</v>
      </c>
      <c r="I474" s="14">
        <f t="shared" si="10"/>
        <v>103</v>
      </c>
      <c r="J474" s="13">
        <v>0.0</v>
      </c>
      <c r="K474" s="14">
        <f t="shared" si="6"/>
        <v>31</v>
      </c>
      <c r="L474" s="13">
        <v>0.0</v>
      </c>
      <c r="M474" s="13">
        <v>18.0</v>
      </c>
      <c r="N474" s="14">
        <f t="shared" si="2"/>
        <v>10</v>
      </c>
      <c r="O474" s="13">
        <v>0.0</v>
      </c>
      <c r="P474" s="13">
        <v>10.0</v>
      </c>
      <c r="Q474" s="13">
        <v>2.0</v>
      </c>
      <c r="R474" s="13">
        <v>131.0</v>
      </c>
      <c r="S474" s="13">
        <v>262.0</v>
      </c>
      <c r="T474" s="13">
        <v>57606.0</v>
      </c>
      <c r="U474" s="13">
        <v>3327.0</v>
      </c>
      <c r="V474" s="13">
        <v>7.0</v>
      </c>
      <c r="W474" s="13">
        <v>3.0</v>
      </c>
      <c r="X474" s="19" t="s">
        <v>188</v>
      </c>
    </row>
    <row r="475">
      <c r="A475" s="18">
        <v>44326.0</v>
      </c>
      <c r="B475" s="13">
        <v>19.0</v>
      </c>
      <c r="C475" s="13">
        <v>0.0</v>
      </c>
      <c r="D475" s="13">
        <f t="shared" si="11"/>
        <v>61378</v>
      </c>
      <c r="E475" s="13">
        <v>20.0</v>
      </c>
      <c r="F475" s="13">
        <v>0.0</v>
      </c>
      <c r="G475" s="13">
        <f t="shared" si="4"/>
        <v>60975</v>
      </c>
      <c r="H475" s="13">
        <v>259.0</v>
      </c>
      <c r="I475" s="14">
        <f t="shared" si="10"/>
        <v>105</v>
      </c>
      <c r="J475" s="13">
        <v>0.0</v>
      </c>
      <c r="K475" s="14">
        <f t="shared" si="6"/>
        <v>31</v>
      </c>
      <c r="L475" s="13">
        <v>0.0</v>
      </c>
      <c r="M475" s="13">
        <v>16.0</v>
      </c>
      <c r="N475" s="14">
        <f t="shared" si="2"/>
        <v>3</v>
      </c>
      <c r="O475" s="13">
        <v>0.0</v>
      </c>
      <c r="P475" s="13">
        <v>3.0</v>
      </c>
      <c r="Q475" s="13">
        <v>3.0</v>
      </c>
      <c r="R475" s="13">
        <v>132.0</v>
      </c>
      <c r="S475" s="13">
        <v>259.0</v>
      </c>
      <c r="T475" s="13">
        <v>57625.0</v>
      </c>
      <c r="U475" s="13">
        <v>3328.0</v>
      </c>
      <c r="V475" s="13">
        <v>2.0</v>
      </c>
      <c r="W475" s="13">
        <v>1.0</v>
      </c>
      <c r="X475" s="19" t="s">
        <v>188</v>
      </c>
    </row>
    <row r="476">
      <c r="A476" s="18">
        <v>44327.0</v>
      </c>
      <c r="B476" s="13">
        <v>25.0</v>
      </c>
      <c r="C476" s="13">
        <v>0.0</v>
      </c>
      <c r="D476" s="13">
        <f t="shared" si="11"/>
        <v>61403</v>
      </c>
      <c r="E476" s="13">
        <v>22.0</v>
      </c>
      <c r="F476" s="13">
        <v>0.0</v>
      </c>
      <c r="G476" s="13">
        <f t="shared" si="4"/>
        <v>60997</v>
      </c>
      <c r="H476" s="13">
        <v>253.0</v>
      </c>
      <c r="I476" s="14">
        <f t="shared" si="10"/>
        <v>114</v>
      </c>
      <c r="J476" s="13">
        <v>0.0</v>
      </c>
      <c r="K476" s="14">
        <f t="shared" si="6"/>
        <v>31</v>
      </c>
      <c r="L476" s="13">
        <v>0.0</v>
      </c>
      <c r="M476" s="13">
        <v>12.0</v>
      </c>
      <c r="N476" s="14">
        <f t="shared" si="2"/>
        <v>13</v>
      </c>
      <c r="O476" s="13">
        <v>0.0</v>
      </c>
      <c r="P476" s="13">
        <v>13.0</v>
      </c>
      <c r="Q476" s="13">
        <v>3.0</v>
      </c>
      <c r="R476" s="13">
        <v>141.0</v>
      </c>
      <c r="S476" s="13">
        <v>253.0</v>
      </c>
      <c r="T476" s="13">
        <v>57643.0</v>
      </c>
      <c r="U476" s="13">
        <v>3332.0</v>
      </c>
      <c r="V476" s="13">
        <v>10.0</v>
      </c>
      <c r="W476" s="13">
        <v>3.0</v>
      </c>
      <c r="X476" s="19" t="s">
        <v>188</v>
      </c>
    </row>
    <row r="477">
      <c r="A477" s="18">
        <v>44328.0</v>
      </c>
      <c r="B477" s="13">
        <v>16.0</v>
      </c>
      <c r="C477" s="13">
        <v>0.0</v>
      </c>
      <c r="D477" s="13">
        <f t="shared" si="11"/>
        <v>61419</v>
      </c>
      <c r="E477" s="13">
        <v>31.0</v>
      </c>
      <c r="F477" s="13">
        <v>0.0</v>
      </c>
      <c r="G477" s="13">
        <f t="shared" si="4"/>
        <v>61028</v>
      </c>
      <c r="H477" s="13">
        <v>239.0</v>
      </c>
      <c r="I477" s="14">
        <f t="shared" si="10"/>
        <v>113</v>
      </c>
      <c r="J477" s="13">
        <v>0.0</v>
      </c>
      <c r="K477" s="14">
        <f t="shared" si="6"/>
        <v>31</v>
      </c>
      <c r="L477" s="13">
        <v>0.0</v>
      </c>
      <c r="M477" s="13">
        <v>6.0</v>
      </c>
      <c r="N477" s="14">
        <f t="shared" si="2"/>
        <v>10</v>
      </c>
      <c r="O477" s="13">
        <v>0.0</v>
      </c>
      <c r="P477" s="13">
        <v>10.0</v>
      </c>
      <c r="Q477" s="13">
        <v>3.0</v>
      </c>
      <c r="R477" s="13">
        <v>140.0</v>
      </c>
      <c r="S477" s="13">
        <v>239.0</v>
      </c>
      <c r="T477" s="13">
        <v>57663.0</v>
      </c>
      <c r="U477" s="13">
        <v>3343.0</v>
      </c>
      <c r="V477" s="13">
        <v>9.0</v>
      </c>
      <c r="W477" s="13">
        <v>1.0</v>
      </c>
      <c r="X477" s="19" t="s">
        <v>188</v>
      </c>
    </row>
    <row r="478">
      <c r="A478" s="18">
        <v>44329.0</v>
      </c>
      <c r="B478" s="13">
        <v>34.0</v>
      </c>
      <c r="C478" s="13">
        <v>0.0</v>
      </c>
      <c r="D478" s="13">
        <f t="shared" si="11"/>
        <v>61453</v>
      </c>
      <c r="E478" s="13">
        <v>23.0</v>
      </c>
      <c r="F478" s="13">
        <v>0.0</v>
      </c>
      <c r="G478" s="13">
        <f t="shared" si="4"/>
        <v>61051</v>
      </c>
      <c r="H478" s="13">
        <v>243.0</v>
      </c>
      <c r="I478" s="14">
        <f t="shared" si="10"/>
        <v>120</v>
      </c>
      <c r="J478" s="13">
        <v>0.0</v>
      </c>
      <c r="K478" s="14">
        <f t="shared" si="6"/>
        <v>31</v>
      </c>
      <c r="L478" s="13">
        <v>0.0</v>
      </c>
      <c r="M478" s="13">
        <v>10.0</v>
      </c>
      <c r="N478" s="14">
        <f t="shared" si="2"/>
        <v>24</v>
      </c>
      <c r="O478" s="13">
        <v>0.0</v>
      </c>
      <c r="P478" s="13">
        <v>24.0</v>
      </c>
      <c r="Q478" s="13">
        <v>3.0</v>
      </c>
      <c r="R478" s="13">
        <v>147.0</v>
      </c>
      <c r="S478" s="13">
        <v>243.0</v>
      </c>
      <c r="T478" s="13">
        <v>57682.0</v>
      </c>
      <c r="U478" s="13">
        <v>3347.0</v>
      </c>
      <c r="V478" s="13">
        <v>20.0</v>
      </c>
      <c r="W478" s="13">
        <v>4.0</v>
      </c>
      <c r="X478" s="19" t="s">
        <v>188</v>
      </c>
    </row>
    <row r="479">
      <c r="A479" s="18">
        <v>44330.0</v>
      </c>
      <c r="B479" s="13">
        <v>52.0</v>
      </c>
      <c r="C479" s="13">
        <v>0.0</v>
      </c>
      <c r="D479" s="13">
        <f t="shared" si="11"/>
        <v>61505</v>
      </c>
      <c r="E479" s="13">
        <v>18.0</v>
      </c>
      <c r="F479" s="13">
        <v>0.0</v>
      </c>
      <c r="G479" s="13">
        <f t="shared" si="4"/>
        <v>61069</v>
      </c>
      <c r="H479" s="13">
        <v>247.0</v>
      </c>
      <c r="I479" s="14">
        <f t="shared" si="10"/>
        <v>150</v>
      </c>
      <c r="J479" s="13">
        <v>0.0</v>
      </c>
      <c r="K479" s="14">
        <f t="shared" si="6"/>
        <v>31</v>
      </c>
      <c r="L479" s="13">
        <v>0.0</v>
      </c>
      <c r="M479" s="13">
        <v>28.0</v>
      </c>
      <c r="N479" s="14">
        <f t="shared" si="2"/>
        <v>24</v>
      </c>
      <c r="O479" s="13">
        <v>0.0</v>
      </c>
      <c r="P479" s="13">
        <v>24.0</v>
      </c>
      <c r="Q479" s="13">
        <v>3.0</v>
      </c>
      <c r="R479" s="13">
        <v>177.0</v>
      </c>
      <c r="S479" s="13">
        <v>247.0</v>
      </c>
      <c r="T479" s="13">
        <v>57697.0</v>
      </c>
      <c r="U479" s="13">
        <v>3350.0</v>
      </c>
      <c r="V479" s="13">
        <v>20.0</v>
      </c>
      <c r="W479" s="13">
        <v>4.0</v>
      </c>
      <c r="X479" s="19" t="s">
        <v>188</v>
      </c>
    </row>
    <row r="480">
      <c r="A480" s="18">
        <v>44331.0</v>
      </c>
      <c r="B480" s="13">
        <v>31.0</v>
      </c>
      <c r="C480" s="13">
        <v>0.0</v>
      </c>
      <c r="D480" s="13">
        <f t="shared" si="11"/>
        <v>61536</v>
      </c>
      <c r="E480" s="13">
        <v>15.0</v>
      </c>
      <c r="F480" s="13">
        <v>0.0</v>
      </c>
      <c r="G480" s="13">
        <f t="shared" si="4"/>
        <v>61084</v>
      </c>
      <c r="H480" s="13">
        <v>253.0</v>
      </c>
      <c r="I480" s="14">
        <f t="shared" si="10"/>
        <v>160</v>
      </c>
      <c r="J480" s="13">
        <v>0.0</v>
      </c>
      <c r="K480" s="14">
        <f t="shared" si="6"/>
        <v>31</v>
      </c>
      <c r="L480" s="13">
        <v>0.0</v>
      </c>
      <c r="M480" s="13">
        <v>12.0</v>
      </c>
      <c r="N480" s="14">
        <f t="shared" si="2"/>
        <v>19</v>
      </c>
      <c r="O480" s="13">
        <v>0.0</v>
      </c>
      <c r="P480" s="13">
        <v>19.0</v>
      </c>
      <c r="Q480" s="13">
        <v>3.0</v>
      </c>
      <c r="R480" s="13">
        <v>187.0</v>
      </c>
      <c r="S480" s="13">
        <v>253.0</v>
      </c>
      <c r="T480" s="13">
        <v>57708.0</v>
      </c>
      <c r="U480" s="13">
        <v>3354.0</v>
      </c>
      <c r="V480" s="13">
        <v>17.0</v>
      </c>
      <c r="W480" s="13">
        <v>2.0</v>
      </c>
      <c r="X480" s="19" t="s">
        <v>188</v>
      </c>
    </row>
    <row r="481">
      <c r="A481" s="18">
        <v>44332.0</v>
      </c>
      <c r="B481" s="13">
        <v>49.0</v>
      </c>
      <c r="C481" s="13">
        <v>0.0</v>
      </c>
      <c r="D481" s="13">
        <f t="shared" si="11"/>
        <v>61585</v>
      </c>
      <c r="E481" s="13">
        <v>42.0</v>
      </c>
      <c r="F481" s="13">
        <v>0.0</v>
      </c>
      <c r="G481" s="13">
        <f t="shared" si="4"/>
        <v>61126</v>
      </c>
      <c r="H481" s="13">
        <v>243.0</v>
      </c>
      <c r="I481" s="14">
        <f t="shared" si="10"/>
        <v>177</v>
      </c>
      <c r="J481" s="13">
        <v>0.0</v>
      </c>
      <c r="K481" s="14">
        <f t="shared" si="6"/>
        <v>31</v>
      </c>
      <c r="L481" s="13">
        <v>0.0</v>
      </c>
      <c r="M481" s="13">
        <v>11.0</v>
      </c>
      <c r="N481" s="14">
        <f t="shared" si="2"/>
        <v>38</v>
      </c>
      <c r="O481" s="13">
        <v>0.0</v>
      </c>
      <c r="P481" s="13">
        <v>38.0</v>
      </c>
      <c r="Q481" s="13">
        <v>2.0</v>
      </c>
      <c r="R481" s="13">
        <v>205.0</v>
      </c>
      <c r="S481" s="13">
        <v>243.0</v>
      </c>
      <c r="T481" s="13">
        <v>57741.0</v>
      </c>
      <c r="U481" s="13">
        <v>3363.0</v>
      </c>
      <c r="V481" s="13">
        <v>21.0</v>
      </c>
      <c r="W481" s="13">
        <v>17.0</v>
      </c>
      <c r="X481" s="19" t="s">
        <v>521</v>
      </c>
    </row>
    <row r="482">
      <c r="A482" s="18">
        <v>44333.0</v>
      </c>
      <c r="B482" s="13">
        <v>28.0</v>
      </c>
      <c r="C482" s="13">
        <v>0.0</v>
      </c>
      <c r="D482" s="13">
        <f t="shared" si="11"/>
        <v>61613</v>
      </c>
      <c r="E482" s="13">
        <v>19.0</v>
      </c>
      <c r="F482" s="13">
        <v>0.0</v>
      </c>
      <c r="G482" s="13">
        <f t="shared" si="4"/>
        <v>61145</v>
      </c>
      <c r="H482" s="13">
        <v>246.0</v>
      </c>
      <c r="I482" s="14">
        <f t="shared" si="10"/>
        <v>183</v>
      </c>
      <c r="J482" s="13">
        <v>0.0</v>
      </c>
      <c r="K482" s="14">
        <f t="shared" si="6"/>
        <v>31</v>
      </c>
      <c r="L482" s="13">
        <v>0.0</v>
      </c>
      <c r="M482" s="13">
        <v>7.0</v>
      </c>
      <c r="N482" s="14">
        <f t="shared" si="2"/>
        <v>21</v>
      </c>
      <c r="O482" s="13">
        <v>0.0</v>
      </c>
      <c r="P482" s="13">
        <v>21.0</v>
      </c>
      <c r="Q482" s="13">
        <v>3.0</v>
      </c>
      <c r="R482" s="13">
        <v>210.0</v>
      </c>
      <c r="S482" s="13">
        <v>246.0</v>
      </c>
      <c r="T482" s="13">
        <v>57754.0</v>
      </c>
      <c r="U482" s="13">
        <v>3369.0</v>
      </c>
      <c r="V482" s="13">
        <v>10.0</v>
      </c>
      <c r="W482" s="13">
        <v>11.0</v>
      </c>
      <c r="X482" s="19" t="s">
        <v>521</v>
      </c>
    </row>
    <row r="483">
      <c r="A483" s="18">
        <v>44334.0</v>
      </c>
      <c r="B483" s="13">
        <v>38.0</v>
      </c>
      <c r="C483" s="13">
        <v>0.0</v>
      </c>
      <c r="D483" s="13">
        <f t="shared" si="11"/>
        <v>61651</v>
      </c>
      <c r="E483" s="13">
        <v>11.0</v>
      </c>
      <c r="F483" s="13">
        <v>0.0</v>
      </c>
      <c r="G483" s="13">
        <f t="shared" si="4"/>
        <v>61156</v>
      </c>
      <c r="H483" s="13">
        <v>266.0</v>
      </c>
      <c r="I483" s="14">
        <f t="shared" si="10"/>
        <v>190</v>
      </c>
      <c r="J483" s="13">
        <v>0.0</v>
      </c>
      <c r="K483" s="14">
        <f t="shared" si="6"/>
        <v>31</v>
      </c>
      <c r="L483" s="13">
        <v>0.0</v>
      </c>
      <c r="M483" s="13">
        <v>11.0</v>
      </c>
      <c r="N483" s="14">
        <f t="shared" si="2"/>
        <v>27</v>
      </c>
      <c r="O483" s="13">
        <v>0.0</v>
      </c>
      <c r="P483" s="13">
        <v>27.0</v>
      </c>
      <c r="Q483" s="13">
        <v>5.0</v>
      </c>
      <c r="R483" s="13">
        <v>215.0</v>
      </c>
      <c r="S483" s="13">
        <v>266.0</v>
      </c>
      <c r="T483" s="13">
        <v>57765.0</v>
      </c>
      <c r="U483" s="13">
        <v>3369.0</v>
      </c>
      <c r="V483" s="13">
        <v>16.0</v>
      </c>
      <c r="W483" s="13">
        <v>11.0</v>
      </c>
      <c r="X483" s="19" t="s">
        <v>521</v>
      </c>
    </row>
    <row r="484">
      <c r="A484" s="18">
        <v>44335.0</v>
      </c>
      <c r="B484" s="13">
        <v>38.0</v>
      </c>
      <c r="C484" s="13">
        <v>0.0</v>
      </c>
      <c r="D484" s="13">
        <f t="shared" si="11"/>
        <v>61689</v>
      </c>
      <c r="E484" s="13">
        <v>49.0</v>
      </c>
      <c r="F484" s="13">
        <v>0.0</v>
      </c>
      <c r="G484" s="13">
        <f t="shared" si="4"/>
        <v>61205</v>
      </c>
      <c r="H484" s="13">
        <v>254.0</v>
      </c>
      <c r="I484" s="14">
        <f t="shared" si="10"/>
        <v>191</v>
      </c>
      <c r="J484" s="13">
        <v>0.0</v>
      </c>
      <c r="K484" s="14">
        <f t="shared" si="6"/>
        <v>31</v>
      </c>
      <c r="L484" s="13">
        <v>0.0</v>
      </c>
      <c r="M484" s="13">
        <v>4.0</v>
      </c>
      <c r="N484" s="14">
        <f t="shared" si="2"/>
        <v>34</v>
      </c>
      <c r="O484" s="13">
        <v>0.0</v>
      </c>
      <c r="P484" s="13">
        <v>34.0</v>
      </c>
      <c r="Q484" s="13">
        <v>5.0</v>
      </c>
      <c r="R484" s="13">
        <v>216.0</v>
      </c>
      <c r="S484" s="13">
        <v>254.0</v>
      </c>
      <c r="T484" s="13">
        <v>57807.0</v>
      </c>
      <c r="U484" s="13">
        <v>3376.0</v>
      </c>
      <c r="V484" s="13">
        <v>30.0</v>
      </c>
      <c r="W484" s="13">
        <v>4.0</v>
      </c>
      <c r="X484" s="19" t="s">
        <v>521</v>
      </c>
    </row>
    <row r="485">
      <c r="A485" s="18">
        <v>44336.0</v>
      </c>
      <c r="B485" s="13">
        <v>41.0</v>
      </c>
      <c r="C485" s="13">
        <v>0.0</v>
      </c>
      <c r="D485" s="13">
        <f t="shared" si="11"/>
        <v>61730</v>
      </c>
      <c r="E485" s="13">
        <v>46.0</v>
      </c>
      <c r="F485" s="13">
        <v>0.0</v>
      </c>
      <c r="G485" s="13">
        <f t="shared" si="4"/>
        <v>61251</v>
      </c>
      <c r="H485" s="13">
        <v>229.0</v>
      </c>
      <c r="I485" s="14">
        <f t="shared" si="10"/>
        <v>210</v>
      </c>
      <c r="J485" s="13">
        <v>1.0</v>
      </c>
      <c r="K485" s="14">
        <f t="shared" si="6"/>
        <v>32</v>
      </c>
      <c r="L485" s="13">
        <v>0.0</v>
      </c>
      <c r="M485" s="13">
        <v>14.0</v>
      </c>
      <c r="N485" s="14">
        <f t="shared" si="2"/>
        <v>27</v>
      </c>
      <c r="O485" s="13">
        <v>0.0</v>
      </c>
      <c r="P485" s="13">
        <v>27.0</v>
      </c>
      <c r="Q485" s="13">
        <v>4.0</v>
      </c>
      <c r="R485" s="13">
        <v>236.0</v>
      </c>
      <c r="S485" s="13">
        <v>229.0</v>
      </c>
      <c r="T485" s="13">
        <v>57852.0</v>
      </c>
      <c r="U485" s="13">
        <v>3377.0</v>
      </c>
      <c r="V485" s="13">
        <v>21.0</v>
      </c>
      <c r="W485" s="13">
        <v>6.0</v>
      </c>
      <c r="X485" s="19" t="s">
        <v>521</v>
      </c>
    </row>
    <row r="486">
      <c r="A486" s="18">
        <v>44337.0</v>
      </c>
      <c r="B486" s="13">
        <v>40.0</v>
      </c>
      <c r="C486" s="13">
        <v>0.0</v>
      </c>
      <c r="D486" s="13">
        <f t="shared" si="11"/>
        <v>61770</v>
      </c>
      <c r="E486" s="13">
        <v>13.0</v>
      </c>
      <c r="F486" s="13">
        <v>0.0</v>
      </c>
      <c r="G486" s="13">
        <f t="shared" si="4"/>
        <v>61264</v>
      </c>
      <c r="H486" s="13">
        <v>247.0</v>
      </c>
      <c r="I486" s="14">
        <f t="shared" si="10"/>
        <v>219</v>
      </c>
      <c r="J486" s="13">
        <v>0.0</v>
      </c>
      <c r="K486" s="14">
        <f t="shared" si="6"/>
        <v>32</v>
      </c>
      <c r="L486" s="13">
        <v>0.0</v>
      </c>
      <c r="M486" s="13">
        <v>10.0</v>
      </c>
      <c r="N486" s="14">
        <f t="shared" si="2"/>
        <v>30</v>
      </c>
      <c r="O486" s="13">
        <v>0.0</v>
      </c>
      <c r="P486" s="13">
        <v>30.0</v>
      </c>
      <c r="Q486" s="13">
        <v>4.0</v>
      </c>
      <c r="R486" s="13">
        <v>245.0</v>
      </c>
      <c r="S486" s="13">
        <v>247.0</v>
      </c>
      <c r="T486" s="13">
        <v>57861.0</v>
      </c>
      <c r="U486" s="13">
        <v>3381.0</v>
      </c>
      <c r="V486" s="13">
        <v>22.0</v>
      </c>
      <c r="W486" s="13">
        <v>8.0</v>
      </c>
      <c r="X486" s="19" t="s">
        <v>521</v>
      </c>
    </row>
    <row r="487">
      <c r="A487" s="18">
        <v>44338.0</v>
      </c>
      <c r="B487" s="13">
        <v>29.0</v>
      </c>
      <c r="C487" s="13">
        <v>0.0</v>
      </c>
      <c r="D487" s="13">
        <f t="shared" si="11"/>
        <v>61799</v>
      </c>
      <c r="E487" s="13">
        <v>35.0</v>
      </c>
      <c r="F487" s="13">
        <v>0.0</v>
      </c>
      <c r="G487" s="13">
        <f t="shared" si="4"/>
        <v>61299</v>
      </c>
      <c r="H487" s="13">
        <v>235.0</v>
      </c>
      <c r="I487" s="14">
        <f t="shared" si="10"/>
        <v>225</v>
      </c>
      <c r="J487" s="13">
        <v>0.0</v>
      </c>
      <c r="K487" s="14">
        <f t="shared" si="6"/>
        <v>32</v>
      </c>
      <c r="L487" s="13">
        <v>0.0</v>
      </c>
      <c r="M487" s="13">
        <v>7.0</v>
      </c>
      <c r="N487" s="14">
        <f t="shared" si="2"/>
        <v>22</v>
      </c>
      <c r="O487" s="13">
        <v>0.0</v>
      </c>
      <c r="P487" s="13">
        <v>22.0</v>
      </c>
      <c r="Q487" s="13">
        <v>5.0</v>
      </c>
      <c r="R487" s="13">
        <v>250.0</v>
      </c>
      <c r="S487" s="13">
        <v>235.0</v>
      </c>
      <c r="T487" s="13">
        <v>57893.0</v>
      </c>
      <c r="U487" s="13">
        <v>3384.0</v>
      </c>
      <c r="V487" s="13">
        <v>15.0</v>
      </c>
      <c r="W487" s="13">
        <v>7.0</v>
      </c>
      <c r="X487" s="19" t="s">
        <v>521</v>
      </c>
    </row>
    <row r="488">
      <c r="A488" s="18">
        <v>44339.0</v>
      </c>
      <c r="B488" s="13">
        <v>25.0</v>
      </c>
      <c r="C488" s="13">
        <v>0.0</v>
      </c>
      <c r="D488" s="13">
        <f t="shared" si="11"/>
        <v>61824</v>
      </c>
      <c r="E488" s="13">
        <v>17.0</v>
      </c>
      <c r="F488" s="13">
        <v>0.0</v>
      </c>
      <c r="G488" s="13">
        <f t="shared" si="4"/>
        <v>61316</v>
      </c>
      <c r="H488" s="13">
        <v>256.0</v>
      </c>
      <c r="I488" s="14">
        <f t="shared" si="10"/>
        <v>212</v>
      </c>
      <c r="J488" s="13">
        <v>0.0</v>
      </c>
      <c r="K488" s="14">
        <f t="shared" si="6"/>
        <v>32</v>
      </c>
      <c r="L488" s="13">
        <v>0.0</v>
      </c>
      <c r="M488" s="13">
        <v>3.0</v>
      </c>
      <c r="N488" s="14">
        <f t="shared" si="2"/>
        <v>22</v>
      </c>
      <c r="O488" s="13">
        <v>1.0</v>
      </c>
      <c r="P488" s="13">
        <v>21.0</v>
      </c>
      <c r="Q488" s="13">
        <v>3.0</v>
      </c>
      <c r="R488" s="13">
        <v>239.0</v>
      </c>
      <c r="S488" s="13">
        <v>256.0</v>
      </c>
      <c r="T488" s="13">
        <v>57903.0</v>
      </c>
      <c r="U488" s="13">
        <v>3391.0</v>
      </c>
      <c r="V488" s="13">
        <v>19.0</v>
      </c>
      <c r="W488" s="13">
        <v>2.0</v>
      </c>
      <c r="X488" s="19" t="s">
        <v>521</v>
      </c>
    </row>
    <row r="489">
      <c r="A489" s="18">
        <v>44340.0</v>
      </c>
      <c r="B489" s="13">
        <v>36.0</v>
      </c>
      <c r="C489" s="13">
        <v>0.0</v>
      </c>
      <c r="D489" s="13">
        <f t="shared" si="11"/>
        <v>61860</v>
      </c>
      <c r="E489" s="13">
        <v>22.0</v>
      </c>
      <c r="F489" s="13">
        <v>0.0</v>
      </c>
      <c r="G489" s="13">
        <f t="shared" si="4"/>
        <v>61338</v>
      </c>
      <c r="H489" s="13">
        <v>268.0</v>
      </c>
      <c r="I489" s="14">
        <f t="shared" si="10"/>
        <v>214</v>
      </c>
      <c r="J489" s="13">
        <v>0.0</v>
      </c>
      <c r="K489" s="14">
        <f t="shared" si="6"/>
        <v>32</v>
      </c>
      <c r="L489" s="13">
        <v>0.0</v>
      </c>
      <c r="M489" s="13">
        <v>12.0</v>
      </c>
      <c r="N489" s="14">
        <f t="shared" si="2"/>
        <v>24</v>
      </c>
      <c r="O489" s="13">
        <v>0.0</v>
      </c>
      <c r="P489" s="13">
        <v>24.0</v>
      </c>
      <c r="Q489" s="13">
        <v>3.0</v>
      </c>
      <c r="R489" s="13">
        <v>241.0</v>
      </c>
      <c r="S489" s="13">
        <v>268.0</v>
      </c>
      <c r="T489" s="13">
        <v>57920.0</v>
      </c>
      <c r="U489" s="13">
        <v>3396.0</v>
      </c>
      <c r="V489" s="13">
        <v>22.0</v>
      </c>
      <c r="W489" s="13">
        <v>2.0</v>
      </c>
      <c r="X489" s="19" t="s">
        <v>521</v>
      </c>
    </row>
    <row r="490">
      <c r="A490" s="18">
        <v>44341.0</v>
      </c>
      <c r="B490" s="13">
        <v>30.0</v>
      </c>
      <c r="C490" s="13">
        <v>0.0</v>
      </c>
      <c r="D490" s="13">
        <f t="shared" si="11"/>
        <v>61890</v>
      </c>
      <c r="E490" s="13">
        <v>13.0</v>
      </c>
      <c r="F490" s="13">
        <v>0.0</v>
      </c>
      <c r="G490" s="13">
        <f t="shared" si="4"/>
        <v>61351</v>
      </c>
      <c r="H490" s="13">
        <v>279.0</v>
      </c>
      <c r="I490" s="14">
        <f t="shared" si="10"/>
        <v>220</v>
      </c>
      <c r="J490" s="13">
        <v>0.0</v>
      </c>
      <c r="K490" s="14">
        <f t="shared" si="6"/>
        <v>32</v>
      </c>
      <c r="L490" s="13">
        <v>0.0</v>
      </c>
      <c r="M490" s="13">
        <v>9.0</v>
      </c>
      <c r="N490" s="14">
        <f t="shared" si="2"/>
        <v>21</v>
      </c>
      <c r="O490" s="13">
        <v>3.0</v>
      </c>
      <c r="P490" s="13">
        <v>18.0</v>
      </c>
      <c r="Q490" s="13">
        <v>2.0</v>
      </c>
      <c r="R490" s="13">
        <v>248.0</v>
      </c>
      <c r="S490" s="13">
        <v>279.0</v>
      </c>
      <c r="T490" s="13">
        <v>57932.0</v>
      </c>
      <c r="U490" s="13">
        <v>3397.0</v>
      </c>
      <c r="V490" s="13">
        <v>12.0</v>
      </c>
      <c r="W490" s="13">
        <v>6.0</v>
      </c>
      <c r="X490" s="19" t="s">
        <v>521</v>
      </c>
    </row>
    <row r="491">
      <c r="A491" s="18">
        <v>44342.0</v>
      </c>
      <c r="B491" s="13">
        <v>26.0</v>
      </c>
      <c r="C491" s="13">
        <v>0.0</v>
      </c>
      <c r="D491" s="13">
        <f t="shared" si="11"/>
        <v>61916</v>
      </c>
      <c r="E491" s="13">
        <v>31.0</v>
      </c>
      <c r="F491" s="13">
        <v>0.0</v>
      </c>
      <c r="G491" s="13">
        <f t="shared" si="4"/>
        <v>61382</v>
      </c>
      <c r="H491" s="13">
        <v>282.0</v>
      </c>
      <c r="I491" s="14">
        <f t="shared" si="10"/>
        <v>212</v>
      </c>
      <c r="J491" s="13">
        <v>0.0</v>
      </c>
      <c r="K491" s="14">
        <f t="shared" si="6"/>
        <v>32</v>
      </c>
      <c r="L491" s="13">
        <v>0.0</v>
      </c>
      <c r="M491" s="13">
        <v>2.0</v>
      </c>
      <c r="N491" s="14">
        <f t="shared" si="2"/>
        <v>24</v>
      </c>
      <c r="O491" s="13">
        <v>1.0</v>
      </c>
      <c r="P491" s="13">
        <v>23.0</v>
      </c>
      <c r="Q491" s="13">
        <v>2.0</v>
      </c>
      <c r="R491" s="13">
        <v>240.0</v>
      </c>
      <c r="S491" s="13">
        <v>282.0</v>
      </c>
      <c r="T491" s="13">
        <v>57953.0</v>
      </c>
      <c r="U491" s="13">
        <v>3407.0</v>
      </c>
      <c r="V491" s="13">
        <v>20.0</v>
      </c>
      <c r="W491" s="13">
        <v>3.0</v>
      </c>
      <c r="X491" s="19" t="s">
        <v>521</v>
      </c>
    </row>
    <row r="492">
      <c r="A492" s="18">
        <v>44343.0</v>
      </c>
      <c r="B492" s="13">
        <v>24.0</v>
      </c>
      <c r="C492" s="13">
        <v>0.0</v>
      </c>
      <c r="D492" s="13">
        <f t="shared" si="11"/>
        <v>61940</v>
      </c>
      <c r="E492" s="13">
        <v>12.0</v>
      </c>
      <c r="F492" s="13">
        <v>0.0</v>
      </c>
      <c r="G492" s="13">
        <f t="shared" si="4"/>
        <v>61394</v>
      </c>
      <c r="H492" s="13">
        <v>291.0</v>
      </c>
      <c r="I492" s="14">
        <f t="shared" si="10"/>
        <v>215</v>
      </c>
      <c r="J492" s="13">
        <v>0.0</v>
      </c>
      <c r="K492" s="14">
        <f t="shared" si="6"/>
        <v>32</v>
      </c>
      <c r="L492" s="13">
        <v>0.0</v>
      </c>
      <c r="M492" s="13">
        <v>9.0</v>
      </c>
      <c r="N492" s="14">
        <f t="shared" si="2"/>
        <v>15</v>
      </c>
      <c r="O492" s="13">
        <v>1.0</v>
      </c>
      <c r="P492" s="13">
        <v>14.0</v>
      </c>
      <c r="Q492" s="13">
        <v>2.0</v>
      </c>
      <c r="R492" s="13">
        <v>243.0</v>
      </c>
      <c r="S492" s="13">
        <v>291.0</v>
      </c>
      <c r="T492" s="13">
        <v>57965.0</v>
      </c>
      <c r="U492" s="13">
        <v>3407.0</v>
      </c>
      <c r="V492" s="13">
        <v>12.0</v>
      </c>
      <c r="W492" s="13">
        <v>2.0</v>
      </c>
      <c r="X492" s="19" t="s">
        <v>521</v>
      </c>
    </row>
    <row r="493">
      <c r="A493" s="18">
        <v>44344.0</v>
      </c>
      <c r="B493" s="13">
        <v>30.0</v>
      </c>
      <c r="C493" s="13">
        <v>0.0</v>
      </c>
      <c r="D493" s="13">
        <f t="shared" si="11"/>
        <v>61970</v>
      </c>
      <c r="E493" s="13">
        <v>35.0</v>
      </c>
      <c r="F493" s="13">
        <v>0.0</v>
      </c>
      <c r="G493" s="13">
        <f t="shared" si="4"/>
        <v>61429</v>
      </c>
      <c r="H493" s="13">
        <v>290.0</v>
      </c>
      <c r="I493" s="14">
        <f t="shared" si="10"/>
        <v>211</v>
      </c>
      <c r="J493" s="13">
        <v>0.0</v>
      </c>
      <c r="K493" s="14">
        <f t="shared" si="6"/>
        <v>32</v>
      </c>
      <c r="L493" s="13">
        <v>0.0</v>
      </c>
      <c r="M493" s="13">
        <v>15.0</v>
      </c>
      <c r="N493" s="14">
        <f t="shared" si="2"/>
        <v>15</v>
      </c>
      <c r="O493" s="13">
        <v>0.0</v>
      </c>
      <c r="P493" s="13">
        <v>15.0</v>
      </c>
      <c r="Q493" s="13">
        <v>3.0</v>
      </c>
      <c r="R493" s="13">
        <v>238.0</v>
      </c>
      <c r="S493" s="13">
        <v>290.0</v>
      </c>
      <c r="T493" s="13">
        <v>57993.0</v>
      </c>
      <c r="U493" s="13">
        <v>3414.0</v>
      </c>
      <c r="V493" s="13">
        <v>11.0</v>
      </c>
      <c r="W493" s="13">
        <v>4.0</v>
      </c>
      <c r="X493" s="19" t="s">
        <v>521</v>
      </c>
    </row>
    <row r="494">
      <c r="A494" s="18">
        <v>44345.0</v>
      </c>
      <c r="B494" s="13">
        <v>33.0</v>
      </c>
      <c r="C494" s="13">
        <v>0.0</v>
      </c>
      <c r="D494" s="13">
        <f t="shared" si="11"/>
        <v>62003</v>
      </c>
      <c r="E494" s="13">
        <v>16.0</v>
      </c>
      <c r="F494" s="13">
        <v>0.0</v>
      </c>
      <c r="G494" s="13">
        <f t="shared" si="4"/>
        <v>61445</v>
      </c>
      <c r="H494" s="13">
        <v>322.0</v>
      </c>
      <c r="I494" s="14">
        <f t="shared" si="10"/>
        <v>196</v>
      </c>
      <c r="J494" s="13">
        <v>0.0</v>
      </c>
      <c r="K494" s="14">
        <f t="shared" si="6"/>
        <v>32</v>
      </c>
      <c r="L494" s="13">
        <v>0.0</v>
      </c>
      <c r="M494" s="13">
        <v>10.0</v>
      </c>
      <c r="N494" s="14">
        <f t="shared" si="2"/>
        <v>23</v>
      </c>
      <c r="O494" s="13">
        <v>0.0</v>
      </c>
      <c r="P494" s="13">
        <v>23.0</v>
      </c>
      <c r="Q494" s="13">
        <v>3.0</v>
      </c>
      <c r="R494" s="13">
        <v>223.0</v>
      </c>
      <c r="S494" s="13">
        <v>322.0</v>
      </c>
      <c r="T494" s="13">
        <v>57997.0</v>
      </c>
      <c r="U494" s="13">
        <v>3426.0</v>
      </c>
      <c r="V494" s="13">
        <v>19.0</v>
      </c>
      <c r="W494" s="13">
        <v>4.0</v>
      </c>
      <c r="X494" s="19" t="s">
        <v>521</v>
      </c>
    </row>
    <row r="495">
      <c r="A495" s="18">
        <v>44346.0</v>
      </c>
      <c r="B495" s="13">
        <v>25.0</v>
      </c>
      <c r="C495" s="13">
        <v>0.0</v>
      </c>
      <c r="D495" s="13">
        <f t="shared" si="11"/>
        <v>62028</v>
      </c>
      <c r="E495" s="13">
        <v>11.0</v>
      </c>
      <c r="F495" s="13">
        <v>0.0</v>
      </c>
      <c r="G495" s="13">
        <f t="shared" si="4"/>
        <v>61456</v>
      </c>
      <c r="H495" s="13">
        <v>339.0</v>
      </c>
      <c r="I495" s="14">
        <f t="shared" si="10"/>
        <v>192</v>
      </c>
      <c r="J495" s="13">
        <v>1.0</v>
      </c>
      <c r="K495" s="14">
        <f t="shared" si="6"/>
        <v>33</v>
      </c>
      <c r="L495" s="13">
        <v>0.0</v>
      </c>
      <c r="M495" s="13">
        <v>6.0</v>
      </c>
      <c r="N495" s="14">
        <f t="shared" si="2"/>
        <v>19</v>
      </c>
      <c r="O495" s="13">
        <v>0.0</v>
      </c>
      <c r="P495" s="13">
        <v>19.0</v>
      </c>
      <c r="Q495" s="13">
        <v>3.0</v>
      </c>
      <c r="R495" s="13">
        <v>219.0</v>
      </c>
      <c r="S495" s="13">
        <v>339.0</v>
      </c>
      <c r="T495" s="13">
        <v>58005.0</v>
      </c>
      <c r="U495" s="13">
        <v>3429.0</v>
      </c>
      <c r="V495" s="13">
        <v>14.0</v>
      </c>
      <c r="W495" s="13">
        <v>5.0</v>
      </c>
      <c r="X495" s="19" t="s">
        <v>521</v>
      </c>
    </row>
    <row r="496">
      <c r="A496" s="18">
        <v>44347.0</v>
      </c>
      <c r="B496" s="13">
        <v>23.0</v>
      </c>
      <c r="C496" s="13">
        <v>0.0</v>
      </c>
      <c r="D496" s="13">
        <f t="shared" si="11"/>
        <v>62051</v>
      </c>
      <c r="E496" s="13">
        <v>25.0</v>
      </c>
      <c r="F496" s="13">
        <v>0.0</v>
      </c>
      <c r="G496" s="13">
        <f t="shared" si="4"/>
        <v>61481</v>
      </c>
      <c r="H496" s="13">
        <v>336.0</v>
      </c>
      <c r="I496" s="14">
        <f t="shared" si="10"/>
        <v>193</v>
      </c>
      <c r="J496" s="13">
        <v>0.0</v>
      </c>
      <c r="K496" s="14">
        <f t="shared" si="6"/>
        <v>33</v>
      </c>
      <c r="L496" s="13">
        <v>0.0</v>
      </c>
      <c r="M496" s="13">
        <v>7.0</v>
      </c>
      <c r="N496" s="14">
        <f t="shared" si="2"/>
        <v>16</v>
      </c>
      <c r="O496" s="13">
        <v>0.0</v>
      </c>
      <c r="P496" s="13">
        <v>16.0</v>
      </c>
      <c r="Q496" s="13">
        <v>2.0</v>
      </c>
      <c r="R496" s="13">
        <v>221.0</v>
      </c>
      <c r="S496" s="13">
        <v>336.0</v>
      </c>
      <c r="T496" s="13">
        <v>58021.0</v>
      </c>
      <c r="U496" s="13">
        <v>3438.0</v>
      </c>
      <c r="V496" s="13">
        <v>13.0</v>
      </c>
      <c r="W496" s="13">
        <v>3.0</v>
      </c>
      <c r="X496" s="19" t="s">
        <v>521</v>
      </c>
    </row>
    <row r="497">
      <c r="A497" s="18">
        <v>44348.0</v>
      </c>
      <c r="B497" s="13">
        <v>18.0</v>
      </c>
      <c r="C497" s="13">
        <v>0.0</v>
      </c>
      <c r="D497" s="13">
        <f t="shared" si="11"/>
        <v>62069</v>
      </c>
      <c r="E497" s="13">
        <v>22.0</v>
      </c>
      <c r="F497" s="13">
        <v>0.0</v>
      </c>
      <c r="G497" s="13">
        <f t="shared" si="4"/>
        <v>61503</v>
      </c>
      <c r="H497" s="13">
        <v>338.0</v>
      </c>
      <c r="I497" s="14">
        <f t="shared" si="10"/>
        <v>187</v>
      </c>
      <c r="J497" s="13">
        <v>0.0</v>
      </c>
      <c r="K497" s="14">
        <f t="shared" si="6"/>
        <v>33</v>
      </c>
      <c r="L497" s="13">
        <v>0.0</v>
      </c>
      <c r="M497" s="13">
        <v>3.0</v>
      </c>
      <c r="N497" s="14">
        <f t="shared" si="2"/>
        <v>15</v>
      </c>
      <c r="O497" s="13">
        <v>0.0</v>
      </c>
      <c r="P497" s="13">
        <v>15.0</v>
      </c>
      <c r="Q497" s="13">
        <v>2.0</v>
      </c>
      <c r="R497" s="13">
        <v>215.0</v>
      </c>
      <c r="S497" s="13">
        <v>338.0</v>
      </c>
      <c r="T497" s="13">
        <v>58037.0</v>
      </c>
      <c r="U497" s="13">
        <v>3444.0</v>
      </c>
      <c r="V497" s="13">
        <v>8.0</v>
      </c>
      <c r="W497" s="13">
        <v>7.0</v>
      </c>
      <c r="X497" s="19" t="s">
        <v>521</v>
      </c>
    </row>
    <row r="498">
      <c r="A498" s="18">
        <v>44349.0</v>
      </c>
      <c r="B498" s="13">
        <v>31.0</v>
      </c>
      <c r="C498" s="13">
        <v>0.0</v>
      </c>
      <c r="D498" s="13">
        <f t="shared" si="11"/>
        <v>62100</v>
      </c>
      <c r="E498" s="13">
        <v>42.0</v>
      </c>
      <c r="F498" s="13">
        <v>0.0</v>
      </c>
      <c r="G498" s="13">
        <f t="shared" si="4"/>
        <v>61545</v>
      </c>
      <c r="H498" s="13">
        <v>328.0</v>
      </c>
      <c r="I498" s="14">
        <f t="shared" si="10"/>
        <v>186</v>
      </c>
      <c r="J498" s="13">
        <v>0.0</v>
      </c>
      <c r="K498" s="14">
        <f t="shared" si="6"/>
        <v>33</v>
      </c>
      <c r="L498" s="13">
        <v>0.0</v>
      </c>
      <c r="M498" s="13">
        <v>7.0</v>
      </c>
      <c r="N498" s="14">
        <f t="shared" si="2"/>
        <v>24</v>
      </c>
      <c r="O498" s="13">
        <v>0.0</v>
      </c>
      <c r="P498" s="13">
        <v>24.0</v>
      </c>
      <c r="Q498" s="13">
        <v>2.0</v>
      </c>
      <c r="R498" s="13">
        <v>214.0</v>
      </c>
      <c r="S498" s="13">
        <v>328.0</v>
      </c>
      <c r="T498" s="13">
        <v>58069.0</v>
      </c>
      <c r="U498" s="13">
        <v>3454.0</v>
      </c>
      <c r="V498" s="13">
        <v>19.0</v>
      </c>
      <c r="W498" s="13">
        <v>5.0</v>
      </c>
      <c r="X498" s="19" t="s">
        <v>521</v>
      </c>
    </row>
    <row r="499">
      <c r="A499" s="18">
        <v>44350.0</v>
      </c>
      <c r="B499" s="13">
        <v>45.0</v>
      </c>
      <c r="C499" s="13">
        <v>0.0</v>
      </c>
      <c r="D499" s="13">
        <f t="shared" si="11"/>
        <v>62145</v>
      </c>
      <c r="E499" s="13">
        <v>34.0</v>
      </c>
      <c r="F499" s="13">
        <v>0.0</v>
      </c>
      <c r="G499" s="13">
        <f t="shared" si="4"/>
        <v>61579</v>
      </c>
      <c r="H499" s="13">
        <v>324.0</v>
      </c>
      <c r="I499" s="14">
        <f t="shared" si="10"/>
        <v>201</v>
      </c>
      <c r="J499" s="13">
        <v>0.0</v>
      </c>
      <c r="K499" s="14">
        <f t="shared" si="6"/>
        <v>33</v>
      </c>
      <c r="L499" s="13">
        <v>0.0</v>
      </c>
      <c r="M499" s="13">
        <v>10.0</v>
      </c>
      <c r="N499" s="14">
        <f t="shared" si="2"/>
        <v>35</v>
      </c>
      <c r="O499" s="13">
        <v>0.0</v>
      </c>
      <c r="P499" s="13">
        <v>35.0</v>
      </c>
      <c r="Q499" s="13">
        <v>2.0</v>
      </c>
      <c r="R499" s="13">
        <v>229.0</v>
      </c>
      <c r="S499" s="13">
        <v>324.0</v>
      </c>
      <c r="T499" s="13">
        <v>58093.0</v>
      </c>
      <c r="U499" s="13">
        <v>3464.0</v>
      </c>
      <c r="V499" s="13">
        <v>34.0</v>
      </c>
      <c r="W499" s="13">
        <v>1.0</v>
      </c>
      <c r="X499" s="19" t="s">
        <v>521</v>
      </c>
    </row>
    <row r="500">
      <c r="A500" s="18">
        <v>44351.0</v>
      </c>
      <c r="B500" s="13">
        <v>13.0</v>
      </c>
      <c r="C500" s="13">
        <v>0.0</v>
      </c>
      <c r="D500" s="13">
        <f t="shared" si="11"/>
        <v>62158</v>
      </c>
      <c r="E500" s="13">
        <v>23.0</v>
      </c>
      <c r="F500" s="13">
        <v>0.0</v>
      </c>
      <c r="G500" s="13">
        <f t="shared" si="4"/>
        <v>61602</v>
      </c>
      <c r="H500" s="13">
        <v>316.0</v>
      </c>
      <c r="I500" s="14">
        <f t="shared" si="10"/>
        <v>199</v>
      </c>
      <c r="J500" s="13">
        <v>0.0</v>
      </c>
      <c r="K500" s="14">
        <f t="shared" si="6"/>
        <v>33</v>
      </c>
      <c r="L500" s="13">
        <v>0.0</v>
      </c>
      <c r="M500" s="13">
        <v>6.0</v>
      </c>
      <c r="N500" s="14">
        <f t="shared" si="2"/>
        <v>7</v>
      </c>
      <c r="O500" s="13">
        <v>0.0</v>
      </c>
      <c r="P500" s="13">
        <v>7.0</v>
      </c>
      <c r="Q500" s="13">
        <v>2.0</v>
      </c>
      <c r="R500" s="13">
        <v>227.0</v>
      </c>
      <c r="S500" s="13">
        <v>316.0</v>
      </c>
      <c r="T500" s="13">
        <v>58110.0</v>
      </c>
      <c r="U500" s="13">
        <v>3470.0</v>
      </c>
      <c r="V500" s="13">
        <v>6.0</v>
      </c>
      <c r="W500" s="13">
        <v>1.0</v>
      </c>
      <c r="X500" s="19" t="s">
        <v>521</v>
      </c>
    </row>
    <row r="501">
      <c r="A501" s="18">
        <v>44352.0</v>
      </c>
      <c r="B501" s="13">
        <v>18.0</v>
      </c>
      <c r="C501" s="13">
        <v>0.0</v>
      </c>
      <c r="D501" s="13">
        <f t="shared" si="11"/>
        <v>62176</v>
      </c>
      <c r="E501" s="13">
        <v>33.0</v>
      </c>
      <c r="F501" s="13">
        <v>0.0</v>
      </c>
      <c r="G501" s="13">
        <f t="shared" si="4"/>
        <v>61635</v>
      </c>
      <c r="H501" s="13">
        <v>323.0</v>
      </c>
      <c r="I501" s="14">
        <f t="shared" si="10"/>
        <v>177</v>
      </c>
      <c r="J501" s="13">
        <v>0.0</v>
      </c>
      <c r="K501" s="14">
        <f t="shared" si="6"/>
        <v>33</v>
      </c>
      <c r="L501" s="13">
        <v>0.0</v>
      </c>
      <c r="M501" s="13">
        <v>5.0</v>
      </c>
      <c r="N501" s="14">
        <f t="shared" si="2"/>
        <v>13</v>
      </c>
      <c r="O501" s="13">
        <v>0.0</v>
      </c>
      <c r="P501" s="13">
        <v>13.0</v>
      </c>
      <c r="Q501" s="13">
        <v>2.0</v>
      </c>
      <c r="R501" s="13">
        <v>205.0</v>
      </c>
      <c r="S501" s="13">
        <v>323.0</v>
      </c>
      <c r="T501" s="13">
        <v>58133.0</v>
      </c>
      <c r="U501" s="13">
        <v>3480.0</v>
      </c>
      <c r="V501" s="13">
        <v>13.0</v>
      </c>
      <c r="W501" s="13">
        <v>0.0</v>
      </c>
      <c r="X501" s="19" t="s">
        <v>521</v>
      </c>
    </row>
    <row r="502">
      <c r="A502" s="18">
        <v>44353.0</v>
      </c>
      <c r="B502" s="13">
        <v>20.0</v>
      </c>
      <c r="C502" s="13">
        <v>0.0</v>
      </c>
      <c r="D502" s="13">
        <f t="shared" si="11"/>
        <v>62196</v>
      </c>
      <c r="E502" s="13">
        <v>22.0</v>
      </c>
      <c r="F502" s="13">
        <v>0.0</v>
      </c>
      <c r="G502" s="13">
        <f t="shared" si="4"/>
        <v>61657</v>
      </c>
      <c r="H502" s="13">
        <v>321.0</v>
      </c>
      <c r="I502" s="14">
        <f t="shared" si="10"/>
        <v>177</v>
      </c>
      <c r="J502" s="13">
        <v>0.0</v>
      </c>
      <c r="K502" s="14">
        <f t="shared" si="6"/>
        <v>33</v>
      </c>
      <c r="L502" s="13">
        <v>0.0</v>
      </c>
      <c r="M502" s="13">
        <v>14.0</v>
      </c>
      <c r="N502" s="14">
        <f t="shared" si="2"/>
        <v>6</v>
      </c>
      <c r="O502" s="13">
        <v>0.0</v>
      </c>
      <c r="P502" s="13">
        <v>6.0</v>
      </c>
      <c r="Q502" s="13">
        <v>2.0</v>
      </c>
      <c r="R502" s="13">
        <v>205.0</v>
      </c>
      <c r="S502" s="13">
        <v>321.0</v>
      </c>
      <c r="T502" s="13">
        <v>58145.0</v>
      </c>
      <c r="U502" s="13">
        <v>3490.0</v>
      </c>
      <c r="V502" s="13">
        <v>5.0</v>
      </c>
      <c r="W502" s="13">
        <v>1.0</v>
      </c>
      <c r="X502" s="19" t="s">
        <v>521</v>
      </c>
    </row>
    <row r="503">
      <c r="A503" s="18">
        <v>44354.0</v>
      </c>
      <c r="B503" s="13">
        <v>14.0</v>
      </c>
      <c r="C503" s="13">
        <v>0.0</v>
      </c>
      <c r="D503" s="13">
        <f t="shared" si="11"/>
        <v>62210</v>
      </c>
      <c r="E503" s="13">
        <v>25.0</v>
      </c>
      <c r="F503" s="13">
        <v>0.0</v>
      </c>
      <c r="G503" s="13">
        <f t="shared" si="4"/>
        <v>61682</v>
      </c>
      <c r="H503" s="13">
        <v>313.0</v>
      </c>
      <c r="I503" s="14">
        <f t="shared" si="10"/>
        <v>174</v>
      </c>
      <c r="J503" s="13">
        <v>0.0</v>
      </c>
      <c r="K503" s="14">
        <f t="shared" si="6"/>
        <v>33</v>
      </c>
      <c r="L503" s="13">
        <v>0.0</v>
      </c>
      <c r="M503" s="13">
        <v>9.0</v>
      </c>
      <c r="N503" s="14">
        <f t="shared" si="2"/>
        <v>5</v>
      </c>
      <c r="O503" s="13">
        <v>0.0</v>
      </c>
      <c r="P503" s="13">
        <v>5.0</v>
      </c>
      <c r="Q503" s="13">
        <v>2.0</v>
      </c>
      <c r="R503" s="13">
        <v>202.0</v>
      </c>
      <c r="S503" s="13">
        <v>313.0</v>
      </c>
      <c r="T503" s="13">
        <v>58166.0</v>
      </c>
      <c r="U503" s="13">
        <v>3494.0</v>
      </c>
      <c r="V503" s="13">
        <v>5.0</v>
      </c>
      <c r="W503" s="13">
        <v>0.0</v>
      </c>
      <c r="X503" s="19" t="s">
        <v>521</v>
      </c>
    </row>
    <row r="504">
      <c r="A504" s="18">
        <v>44355.0</v>
      </c>
      <c r="B504" s="13">
        <v>9.0</v>
      </c>
      <c r="C504" s="13">
        <v>0.0</v>
      </c>
      <c r="D504" s="13">
        <f t="shared" si="11"/>
        <v>62219</v>
      </c>
      <c r="E504" s="13">
        <v>42.0</v>
      </c>
      <c r="F504" s="13">
        <v>0.0</v>
      </c>
      <c r="G504" s="13">
        <f t="shared" si="4"/>
        <v>61724</v>
      </c>
      <c r="H504" s="13">
        <v>296.0</v>
      </c>
      <c r="I504" s="14">
        <f t="shared" si="10"/>
        <v>157</v>
      </c>
      <c r="J504" s="13">
        <v>1.0</v>
      </c>
      <c r="K504" s="14">
        <f t="shared" si="6"/>
        <v>34</v>
      </c>
      <c r="L504" s="13">
        <v>0.0</v>
      </c>
      <c r="M504" s="13">
        <v>5.0</v>
      </c>
      <c r="N504" s="14">
        <f t="shared" si="2"/>
        <v>4</v>
      </c>
      <c r="O504" s="13">
        <v>1.0</v>
      </c>
      <c r="P504" s="13">
        <v>3.0</v>
      </c>
      <c r="Q504" s="13">
        <v>2.0</v>
      </c>
      <c r="R504" s="13">
        <v>185.0</v>
      </c>
      <c r="S504" s="13">
        <v>296.0</v>
      </c>
      <c r="T504" s="13">
        <v>58197.0</v>
      </c>
      <c r="U504" s="13">
        <v>3505.0</v>
      </c>
      <c r="V504" s="13">
        <v>1.0</v>
      </c>
      <c r="W504" s="13">
        <v>3.0</v>
      </c>
      <c r="X504" s="19" t="s">
        <v>521</v>
      </c>
    </row>
    <row r="505">
      <c r="A505" s="18">
        <v>44356.0</v>
      </c>
      <c r="B505" s="13">
        <v>4.0</v>
      </c>
      <c r="C505" s="13">
        <v>0.0</v>
      </c>
      <c r="D505" s="13">
        <f t="shared" si="11"/>
        <v>62223</v>
      </c>
      <c r="E505" s="13">
        <v>38.0</v>
      </c>
      <c r="F505" s="13">
        <v>0.0</v>
      </c>
      <c r="G505" s="13">
        <f t="shared" si="4"/>
        <v>61762</v>
      </c>
      <c r="H505" s="13">
        <v>291.0</v>
      </c>
      <c r="I505" s="14">
        <f t="shared" si="10"/>
        <v>128</v>
      </c>
      <c r="J505" s="13">
        <v>0.0</v>
      </c>
      <c r="K505" s="14">
        <f t="shared" si="6"/>
        <v>34</v>
      </c>
      <c r="L505" s="13">
        <v>0.0</v>
      </c>
      <c r="M505" s="13">
        <v>2.0</v>
      </c>
      <c r="N505" s="14">
        <f t="shared" si="2"/>
        <v>2</v>
      </c>
      <c r="O505" s="13">
        <v>0.0</v>
      </c>
      <c r="P505" s="13">
        <v>2.0</v>
      </c>
      <c r="Q505" s="13">
        <v>1.0</v>
      </c>
      <c r="R505" s="13">
        <v>157.0</v>
      </c>
      <c r="S505" s="13">
        <v>291.0</v>
      </c>
      <c r="T505" s="13">
        <v>58231.0</v>
      </c>
      <c r="U505" s="13">
        <v>3509.0</v>
      </c>
      <c r="V505" s="13">
        <v>1.0</v>
      </c>
      <c r="W505" s="13">
        <v>1.0</v>
      </c>
      <c r="X505" s="19" t="s">
        <v>521</v>
      </c>
    </row>
    <row r="506">
      <c r="A506" s="18">
        <v>44357.0</v>
      </c>
      <c r="B506" s="13">
        <v>13.0</v>
      </c>
      <c r="C506" s="13">
        <v>0.0</v>
      </c>
      <c r="D506" s="13">
        <f t="shared" si="11"/>
        <v>62236</v>
      </c>
      <c r="E506" s="13">
        <v>25.0</v>
      </c>
      <c r="F506" s="13">
        <v>0.0</v>
      </c>
      <c r="G506" s="13">
        <f t="shared" si="4"/>
        <v>61787</v>
      </c>
      <c r="H506" s="13">
        <v>287.0</v>
      </c>
      <c r="I506" s="14">
        <f t="shared" si="10"/>
        <v>120</v>
      </c>
      <c r="J506" s="13">
        <v>0.0</v>
      </c>
      <c r="K506" s="14">
        <f t="shared" si="6"/>
        <v>34</v>
      </c>
      <c r="L506" s="13">
        <v>0.0</v>
      </c>
      <c r="M506" s="13">
        <v>9.0</v>
      </c>
      <c r="N506" s="14">
        <f t="shared" si="2"/>
        <v>4</v>
      </c>
      <c r="O506" s="13">
        <v>0.0</v>
      </c>
      <c r="P506" s="13">
        <v>4.0</v>
      </c>
      <c r="Q506" s="13">
        <v>1.0</v>
      </c>
      <c r="R506" s="13">
        <v>149.0</v>
      </c>
      <c r="S506" s="13">
        <v>287.0</v>
      </c>
      <c r="T506" s="13">
        <v>58251.0</v>
      </c>
      <c r="U506" s="13">
        <v>3514.0</v>
      </c>
      <c r="V506" s="13">
        <v>2.0</v>
      </c>
      <c r="W506" s="13">
        <v>2.0</v>
      </c>
      <c r="X506" s="19" t="s">
        <v>521</v>
      </c>
    </row>
    <row r="507">
      <c r="A507" s="18">
        <v>44358.0</v>
      </c>
      <c r="B507" s="13">
        <v>9.0</v>
      </c>
      <c r="C507" s="13">
        <v>0.0</v>
      </c>
      <c r="D507" s="13">
        <f t="shared" si="11"/>
        <v>62245</v>
      </c>
      <c r="E507" s="13">
        <v>34.0</v>
      </c>
      <c r="F507" s="13">
        <v>0.0</v>
      </c>
      <c r="G507" s="13">
        <f t="shared" si="4"/>
        <v>61821</v>
      </c>
      <c r="H507" s="13">
        <v>279.0</v>
      </c>
      <c r="I507" s="14">
        <f t="shared" si="10"/>
        <v>103</v>
      </c>
      <c r="J507" s="13">
        <v>0.0</v>
      </c>
      <c r="K507" s="14">
        <f t="shared" si="6"/>
        <v>34</v>
      </c>
      <c r="L507" s="13">
        <v>0.0</v>
      </c>
      <c r="M507" s="13">
        <v>6.0</v>
      </c>
      <c r="N507" s="14">
        <f t="shared" si="2"/>
        <v>3</v>
      </c>
      <c r="O507" s="13">
        <v>0.0</v>
      </c>
      <c r="P507" s="13">
        <v>3.0</v>
      </c>
      <c r="Q507" s="13">
        <v>1.0</v>
      </c>
      <c r="R507" s="13">
        <v>132.0</v>
      </c>
      <c r="S507" s="13">
        <v>279.0</v>
      </c>
      <c r="T507" s="13">
        <v>58272.0</v>
      </c>
      <c r="U507" s="13">
        <v>3527.0</v>
      </c>
      <c r="V507" s="13">
        <v>0.0</v>
      </c>
      <c r="W507" s="13">
        <v>3.0</v>
      </c>
      <c r="X507" s="19" t="s">
        <v>521</v>
      </c>
    </row>
    <row r="508">
      <c r="A508" s="18">
        <v>44359.0</v>
      </c>
      <c r="B508" s="13">
        <v>18.0</v>
      </c>
      <c r="C508" s="13">
        <v>0.0</v>
      </c>
      <c r="D508" s="13">
        <f t="shared" si="11"/>
        <v>62263</v>
      </c>
      <c r="E508" s="13">
        <v>39.0</v>
      </c>
      <c r="F508" s="13">
        <v>0.0</v>
      </c>
      <c r="G508" s="13">
        <f t="shared" si="4"/>
        <v>61860</v>
      </c>
      <c r="H508" s="13">
        <v>266.0</v>
      </c>
      <c r="I508" s="14">
        <f t="shared" si="10"/>
        <v>95</v>
      </c>
      <c r="J508" s="13">
        <v>0.0</v>
      </c>
      <c r="K508" s="14">
        <f t="shared" si="6"/>
        <v>34</v>
      </c>
      <c r="L508" s="13">
        <v>0.0</v>
      </c>
      <c r="M508" s="13">
        <v>9.0</v>
      </c>
      <c r="N508" s="14">
        <f t="shared" si="2"/>
        <v>9</v>
      </c>
      <c r="O508" s="13">
        <v>0.0</v>
      </c>
      <c r="P508" s="13">
        <v>9.0</v>
      </c>
      <c r="Q508" s="13">
        <v>1.0</v>
      </c>
      <c r="R508" s="13">
        <v>124.0</v>
      </c>
      <c r="S508" s="13">
        <v>266.0</v>
      </c>
      <c r="T508" s="13">
        <v>58301.0</v>
      </c>
      <c r="U508" s="13">
        <v>3537.0</v>
      </c>
      <c r="V508" s="13">
        <v>4.0</v>
      </c>
      <c r="W508" s="13">
        <v>5.0</v>
      </c>
      <c r="X508" s="19" t="s">
        <v>521</v>
      </c>
    </row>
    <row r="509">
      <c r="A509" s="18">
        <v>44360.0</v>
      </c>
      <c r="B509" s="13">
        <v>13.0</v>
      </c>
      <c r="C509" s="13">
        <v>0.0</v>
      </c>
      <c r="D509" s="13">
        <f t="shared" si="11"/>
        <v>62276</v>
      </c>
      <c r="E509" s="13">
        <v>31.0</v>
      </c>
      <c r="F509" s="13">
        <v>0.0</v>
      </c>
      <c r="G509" s="13">
        <f t="shared" si="4"/>
        <v>61891</v>
      </c>
      <c r="H509" s="13">
        <v>243.0</v>
      </c>
      <c r="I509" s="14">
        <f t="shared" si="10"/>
        <v>100</v>
      </c>
      <c r="J509" s="13">
        <v>0.0</v>
      </c>
      <c r="K509" s="14">
        <f t="shared" si="6"/>
        <v>34</v>
      </c>
      <c r="L509" s="13">
        <v>0.0</v>
      </c>
      <c r="M509" s="13">
        <v>3.0</v>
      </c>
      <c r="N509" s="14">
        <f t="shared" si="2"/>
        <v>10</v>
      </c>
      <c r="O509" s="13">
        <v>0.0</v>
      </c>
      <c r="P509" s="13">
        <v>10.0</v>
      </c>
      <c r="Q509" s="13">
        <v>1.0</v>
      </c>
      <c r="R509" s="13">
        <v>129.0</v>
      </c>
      <c r="S509" s="13">
        <v>243.0</v>
      </c>
      <c r="T509" s="13">
        <v>58323.0</v>
      </c>
      <c r="U509" s="13">
        <v>3546.0</v>
      </c>
      <c r="V509" s="13">
        <v>8.0</v>
      </c>
      <c r="W509" s="13">
        <v>2.0</v>
      </c>
      <c r="X509" s="19" t="s">
        <v>521</v>
      </c>
    </row>
    <row r="510">
      <c r="A510" s="18">
        <v>44361.0</v>
      </c>
      <c r="B510" s="13">
        <v>25.0</v>
      </c>
      <c r="C510" s="13">
        <v>0.0</v>
      </c>
      <c r="D510" s="13">
        <f t="shared" si="11"/>
        <v>62301</v>
      </c>
      <c r="E510" s="13">
        <v>25.0</v>
      </c>
      <c r="F510" s="13">
        <v>0.0</v>
      </c>
      <c r="G510" s="13">
        <f t="shared" si="4"/>
        <v>61916</v>
      </c>
      <c r="H510" s="13">
        <v>235.0</v>
      </c>
      <c r="I510" s="14">
        <f t="shared" si="10"/>
        <v>108</v>
      </c>
      <c r="J510" s="13">
        <v>0.0</v>
      </c>
      <c r="K510" s="14">
        <f t="shared" si="6"/>
        <v>34</v>
      </c>
      <c r="L510" s="13">
        <v>0.0</v>
      </c>
      <c r="M510" s="13">
        <v>6.0</v>
      </c>
      <c r="N510" s="14">
        <f t="shared" si="2"/>
        <v>19</v>
      </c>
      <c r="O510" s="13">
        <v>1.0</v>
      </c>
      <c r="P510" s="13">
        <v>18.0</v>
      </c>
      <c r="Q510" s="13">
        <v>2.0</v>
      </c>
      <c r="R510" s="13">
        <v>136.0</v>
      </c>
      <c r="S510" s="13">
        <v>235.0</v>
      </c>
      <c r="T510" s="13">
        <v>58341.0</v>
      </c>
      <c r="U510" s="13">
        <v>3553.0</v>
      </c>
      <c r="V510" s="13">
        <v>18.0</v>
      </c>
      <c r="W510" s="13">
        <v>1.0</v>
      </c>
      <c r="X510" s="20" t="s">
        <v>551</v>
      </c>
    </row>
    <row r="511">
      <c r="A511" s="18">
        <v>44362.0</v>
      </c>
      <c r="B511" s="13">
        <v>14.0</v>
      </c>
      <c r="C511" s="13">
        <v>0.0</v>
      </c>
      <c r="D511" s="13">
        <f t="shared" si="11"/>
        <v>62315</v>
      </c>
      <c r="E511" s="13">
        <v>17.0</v>
      </c>
      <c r="F511" s="13">
        <v>0.0</v>
      </c>
      <c r="G511" s="13">
        <f t="shared" si="4"/>
        <v>61933</v>
      </c>
      <c r="H511" s="13">
        <v>233.0</v>
      </c>
      <c r="I511" s="14">
        <f t="shared" si="10"/>
        <v>107</v>
      </c>
      <c r="J511" s="13">
        <v>0.0</v>
      </c>
      <c r="K511" s="14">
        <f t="shared" si="6"/>
        <v>34</v>
      </c>
      <c r="L511" s="13">
        <v>0.0</v>
      </c>
      <c r="M511" s="13">
        <v>0.0</v>
      </c>
      <c r="N511" s="14">
        <f t="shared" si="2"/>
        <v>14</v>
      </c>
      <c r="O511" s="13">
        <v>0.0</v>
      </c>
      <c r="P511" s="13">
        <v>14.0</v>
      </c>
      <c r="Q511" s="13">
        <v>2.0</v>
      </c>
      <c r="R511" s="13">
        <v>135.0</v>
      </c>
      <c r="S511" s="13">
        <v>233.0</v>
      </c>
      <c r="T511" s="13">
        <v>58351.0</v>
      </c>
      <c r="U511" s="13">
        <v>3560.0</v>
      </c>
      <c r="V511" s="13">
        <v>10.0</v>
      </c>
      <c r="W511" s="13">
        <v>4.0</v>
      </c>
      <c r="X511" s="20" t="s">
        <v>551</v>
      </c>
    </row>
    <row r="512">
      <c r="A512" s="18">
        <v>44363.0</v>
      </c>
      <c r="B512" s="13">
        <v>24.0</v>
      </c>
      <c r="C512" s="13">
        <v>0.0</v>
      </c>
      <c r="D512" s="13">
        <f t="shared" si="11"/>
        <v>62339</v>
      </c>
      <c r="E512" s="13">
        <v>20.0</v>
      </c>
      <c r="F512" s="13">
        <v>0.0</v>
      </c>
      <c r="G512" s="13">
        <f t="shared" si="4"/>
        <v>61953</v>
      </c>
      <c r="H512" s="13">
        <v>228.0</v>
      </c>
      <c r="I512" s="14">
        <f t="shared" si="10"/>
        <v>116</v>
      </c>
      <c r="J512" s="13">
        <v>0.0</v>
      </c>
      <c r="K512" s="14">
        <f t="shared" si="6"/>
        <v>34</v>
      </c>
      <c r="L512" s="13">
        <v>0.0</v>
      </c>
      <c r="M512" s="13">
        <v>5.0</v>
      </c>
      <c r="N512" s="14">
        <f t="shared" si="2"/>
        <v>19</v>
      </c>
      <c r="O512" s="13">
        <v>0.0</v>
      </c>
      <c r="P512" s="13">
        <v>19.0</v>
      </c>
      <c r="Q512" s="13">
        <v>1.0</v>
      </c>
      <c r="R512" s="13">
        <v>145.0</v>
      </c>
      <c r="S512" s="13">
        <v>228.0</v>
      </c>
      <c r="T512" s="13">
        <v>58366.0</v>
      </c>
      <c r="U512" s="13">
        <v>3565.0</v>
      </c>
      <c r="V512" s="13">
        <v>16.0</v>
      </c>
      <c r="W512" s="13">
        <v>3.0</v>
      </c>
      <c r="X512" s="20" t="s">
        <v>551</v>
      </c>
    </row>
    <row r="513">
      <c r="A513" s="18">
        <v>44364.0</v>
      </c>
      <c r="B513" s="13">
        <v>27.0</v>
      </c>
      <c r="C513" s="13">
        <v>0.0</v>
      </c>
      <c r="D513" s="13">
        <f t="shared" si="11"/>
        <v>62366</v>
      </c>
      <c r="E513" s="13">
        <v>29.0</v>
      </c>
      <c r="F513" s="13">
        <v>0.0</v>
      </c>
      <c r="G513" s="13">
        <f t="shared" si="4"/>
        <v>61982</v>
      </c>
      <c r="H513" s="13">
        <v>221.0</v>
      </c>
      <c r="I513" s="14">
        <f t="shared" si="10"/>
        <v>121</v>
      </c>
      <c r="J513" s="13">
        <v>0.0</v>
      </c>
      <c r="K513" s="14">
        <f t="shared" si="6"/>
        <v>34</v>
      </c>
      <c r="L513" s="13">
        <v>0.0</v>
      </c>
      <c r="M513" s="13">
        <v>7.0</v>
      </c>
      <c r="N513" s="14">
        <f t="shared" si="2"/>
        <v>20</v>
      </c>
      <c r="O513" s="13">
        <v>0.0</v>
      </c>
      <c r="P513" s="13">
        <v>20.0</v>
      </c>
      <c r="Q513" s="13">
        <v>1.0</v>
      </c>
      <c r="R513" s="13">
        <v>150.0</v>
      </c>
      <c r="S513" s="13">
        <v>221.0</v>
      </c>
      <c r="T513" s="13">
        <v>58388.0</v>
      </c>
      <c r="U513" s="13">
        <v>3572.0</v>
      </c>
      <c r="V513" s="13">
        <v>19.0</v>
      </c>
      <c r="W513" s="13">
        <v>1.0</v>
      </c>
      <c r="X513" s="20" t="s">
        <v>551</v>
      </c>
    </row>
    <row r="514">
      <c r="A514" s="18">
        <v>44365.0</v>
      </c>
      <c r="B514" s="13">
        <v>16.0</v>
      </c>
      <c r="C514" s="13">
        <v>0.0</v>
      </c>
      <c r="D514" s="13">
        <f t="shared" si="11"/>
        <v>62382</v>
      </c>
      <c r="E514" s="13">
        <v>27.0</v>
      </c>
      <c r="F514" s="13">
        <v>0.0</v>
      </c>
      <c r="G514" s="13">
        <f t="shared" si="4"/>
        <v>62009</v>
      </c>
      <c r="H514" s="13">
        <v>209.0</v>
      </c>
      <c r="I514" s="14">
        <f t="shared" si="10"/>
        <v>122</v>
      </c>
      <c r="J514" s="13">
        <v>0.0</v>
      </c>
      <c r="K514" s="14">
        <f t="shared" si="6"/>
        <v>34</v>
      </c>
      <c r="L514" s="13">
        <v>0.0</v>
      </c>
      <c r="M514" s="13">
        <v>2.0</v>
      </c>
      <c r="N514" s="14">
        <f t="shared" si="2"/>
        <v>14</v>
      </c>
      <c r="O514" s="13">
        <v>0.0</v>
      </c>
      <c r="P514" s="13">
        <v>14.0</v>
      </c>
      <c r="Q514" s="13">
        <v>1.0</v>
      </c>
      <c r="R514" s="13">
        <v>151.0</v>
      </c>
      <c r="S514" s="13">
        <v>209.0</v>
      </c>
      <c r="T514" s="13">
        <v>58409.0</v>
      </c>
      <c r="U514" s="13">
        <v>3578.0</v>
      </c>
      <c r="V514" s="13">
        <v>10.0</v>
      </c>
      <c r="W514" s="13">
        <v>4.0</v>
      </c>
      <c r="X514" s="20" t="s">
        <v>551</v>
      </c>
    </row>
    <row r="515">
      <c r="A515" s="18">
        <v>44366.0</v>
      </c>
      <c r="B515" s="13">
        <v>21.0</v>
      </c>
      <c r="C515" s="13">
        <v>0.0</v>
      </c>
      <c r="D515" s="13">
        <f t="shared" si="11"/>
        <v>62403</v>
      </c>
      <c r="E515" s="13">
        <v>36.0</v>
      </c>
      <c r="F515" s="13">
        <v>0.0</v>
      </c>
      <c r="G515" s="13">
        <f t="shared" si="4"/>
        <v>62045</v>
      </c>
      <c r="H515" s="13">
        <v>193.0</v>
      </c>
      <c r="I515" s="14">
        <f t="shared" si="10"/>
        <v>123</v>
      </c>
      <c r="J515" s="13">
        <v>0.0</v>
      </c>
      <c r="K515" s="14">
        <f t="shared" si="6"/>
        <v>34</v>
      </c>
      <c r="L515" s="13">
        <v>0.0</v>
      </c>
      <c r="M515" s="13">
        <v>7.0</v>
      </c>
      <c r="N515" s="14">
        <f t="shared" si="2"/>
        <v>14</v>
      </c>
      <c r="O515" s="13">
        <v>0.0</v>
      </c>
      <c r="P515" s="13">
        <v>14.0</v>
      </c>
      <c r="Q515" s="13">
        <v>1.0</v>
      </c>
      <c r="R515" s="13">
        <v>152.0</v>
      </c>
      <c r="S515" s="13">
        <v>193.0</v>
      </c>
      <c r="T515" s="13">
        <v>58438.0</v>
      </c>
      <c r="U515" s="13">
        <v>3585.0</v>
      </c>
      <c r="V515" s="13">
        <v>10.0</v>
      </c>
      <c r="W515" s="13">
        <v>4.0</v>
      </c>
      <c r="X515" s="20" t="s">
        <v>551</v>
      </c>
    </row>
    <row r="516">
      <c r="A516" s="18">
        <v>44367.0</v>
      </c>
      <c r="B516" s="13">
        <v>11.0</v>
      </c>
      <c r="C516" s="13">
        <v>0.0</v>
      </c>
      <c r="D516" s="13">
        <f t="shared" si="11"/>
        <v>62414</v>
      </c>
      <c r="E516" s="13">
        <v>19.0</v>
      </c>
      <c r="F516" s="13">
        <v>0.0</v>
      </c>
      <c r="G516" s="13">
        <f t="shared" si="4"/>
        <v>62064</v>
      </c>
      <c r="H516" s="13">
        <v>196.0</v>
      </c>
      <c r="I516" s="14">
        <f t="shared" si="10"/>
        <v>112</v>
      </c>
      <c r="J516" s="13">
        <v>0.0</v>
      </c>
      <c r="K516" s="14">
        <f t="shared" si="6"/>
        <v>34</v>
      </c>
      <c r="L516" s="13">
        <v>0.0</v>
      </c>
      <c r="M516" s="13">
        <v>2.0</v>
      </c>
      <c r="N516" s="14">
        <f t="shared" si="2"/>
        <v>9</v>
      </c>
      <c r="O516" s="13">
        <v>0.0</v>
      </c>
      <c r="P516" s="13">
        <v>9.0</v>
      </c>
      <c r="Q516" s="13">
        <v>1.0</v>
      </c>
      <c r="R516" s="13">
        <v>141.0</v>
      </c>
      <c r="S516" s="13">
        <v>196.0</v>
      </c>
      <c r="T516" s="13">
        <v>58450.0</v>
      </c>
      <c r="U516" s="13">
        <v>3592.0</v>
      </c>
      <c r="V516" s="13">
        <v>4.0</v>
      </c>
      <c r="W516" s="13">
        <v>5.0</v>
      </c>
      <c r="X516" s="20" t="s">
        <v>551</v>
      </c>
    </row>
    <row r="517">
      <c r="A517" s="18">
        <v>44368.0</v>
      </c>
      <c r="B517" s="13">
        <v>16.0</v>
      </c>
      <c r="C517" s="13">
        <v>0.0</v>
      </c>
      <c r="D517" s="13">
        <f t="shared" si="11"/>
        <v>62430</v>
      </c>
      <c r="E517" s="13">
        <v>28.0</v>
      </c>
      <c r="F517" s="13">
        <v>0.0</v>
      </c>
      <c r="G517" s="13">
        <f t="shared" si="4"/>
        <v>62092</v>
      </c>
      <c r="H517" s="13">
        <v>191.0</v>
      </c>
      <c r="I517" s="14">
        <f t="shared" si="10"/>
        <v>104</v>
      </c>
      <c r="J517" s="13">
        <v>1.0</v>
      </c>
      <c r="K517" s="14">
        <f t="shared" si="6"/>
        <v>35</v>
      </c>
      <c r="L517" s="13">
        <v>0.0</v>
      </c>
      <c r="M517" s="13">
        <v>3.0</v>
      </c>
      <c r="N517" s="14">
        <f t="shared" si="2"/>
        <v>13</v>
      </c>
      <c r="O517" s="13">
        <v>0.0</v>
      </c>
      <c r="P517" s="13">
        <v>13.0</v>
      </c>
      <c r="Q517" s="13">
        <v>0.0</v>
      </c>
      <c r="R517" s="13">
        <v>134.0</v>
      </c>
      <c r="S517" s="13">
        <v>191.0</v>
      </c>
      <c r="T517" s="13">
        <v>58459.0</v>
      </c>
      <c r="U517" s="13">
        <v>3611.0</v>
      </c>
      <c r="V517" s="13">
        <v>10.0</v>
      </c>
      <c r="W517" s="13">
        <v>3.0</v>
      </c>
      <c r="X517" s="20" t="s">
        <v>551</v>
      </c>
    </row>
    <row r="518">
      <c r="A518" s="18">
        <v>44369.0</v>
      </c>
      <c r="B518" s="13">
        <v>18.0</v>
      </c>
      <c r="C518" s="13">
        <v>0.0</v>
      </c>
      <c r="D518" s="13">
        <f t="shared" si="11"/>
        <v>62448</v>
      </c>
      <c r="E518" s="13">
        <v>28.0</v>
      </c>
      <c r="F518" s="13">
        <v>0.0</v>
      </c>
      <c r="G518" s="13">
        <f t="shared" si="4"/>
        <v>62120</v>
      </c>
      <c r="H518" s="13">
        <v>173.0</v>
      </c>
      <c r="I518" s="14">
        <f t="shared" si="10"/>
        <v>112</v>
      </c>
      <c r="J518" s="13">
        <v>0.0</v>
      </c>
      <c r="K518" s="14">
        <f t="shared" si="6"/>
        <v>35</v>
      </c>
      <c r="L518" s="13">
        <v>0.0</v>
      </c>
      <c r="M518" s="13">
        <v>3.0</v>
      </c>
      <c r="N518" s="14">
        <f t="shared" si="2"/>
        <v>15</v>
      </c>
      <c r="O518" s="13">
        <v>0.0</v>
      </c>
      <c r="P518" s="13">
        <v>15.0</v>
      </c>
      <c r="Q518" s="13">
        <v>2.0</v>
      </c>
      <c r="R518" s="13">
        <v>140.0</v>
      </c>
      <c r="S518" s="13">
        <v>173.0</v>
      </c>
      <c r="T518" s="13">
        <v>58486.0</v>
      </c>
      <c r="U518" s="13">
        <v>3612.0</v>
      </c>
      <c r="V518" s="13">
        <v>10.0</v>
      </c>
      <c r="W518" s="13">
        <v>5.0</v>
      </c>
      <c r="X518" s="20" t="s">
        <v>551</v>
      </c>
    </row>
    <row r="519">
      <c r="A519" s="18">
        <v>44370.0</v>
      </c>
      <c r="B519" s="13">
        <v>22.0</v>
      </c>
      <c r="C519" s="13">
        <v>0.0</v>
      </c>
      <c r="D519" s="13">
        <f t="shared" si="11"/>
        <v>62470</v>
      </c>
      <c r="E519" s="13">
        <v>15.0</v>
      </c>
      <c r="F519" s="13">
        <v>0.0</v>
      </c>
      <c r="G519" s="13">
        <f t="shared" si="4"/>
        <v>62135</v>
      </c>
      <c r="H519" s="13">
        <v>181.0</v>
      </c>
      <c r="I519" s="14">
        <f t="shared" si="10"/>
        <v>111</v>
      </c>
      <c r="J519" s="13">
        <v>0.0</v>
      </c>
      <c r="K519" s="14">
        <f t="shared" si="6"/>
        <v>35</v>
      </c>
      <c r="L519" s="13">
        <v>0.0</v>
      </c>
      <c r="M519" s="13">
        <v>9.0</v>
      </c>
      <c r="N519" s="14">
        <f t="shared" si="2"/>
        <v>13</v>
      </c>
      <c r="O519" s="13">
        <v>0.0</v>
      </c>
      <c r="P519" s="13">
        <v>13.0</v>
      </c>
      <c r="Q519" s="13">
        <v>5.0</v>
      </c>
      <c r="R519" s="13">
        <v>136.0</v>
      </c>
      <c r="S519" s="13">
        <v>181.0</v>
      </c>
      <c r="T519" s="13">
        <v>58496.0</v>
      </c>
      <c r="U519" s="13">
        <v>3617.0</v>
      </c>
      <c r="V519" s="13">
        <v>10.0</v>
      </c>
      <c r="W519" s="13">
        <v>3.0</v>
      </c>
      <c r="X519" s="20" t="s">
        <v>551</v>
      </c>
    </row>
    <row r="520">
      <c r="A520" s="18">
        <v>44371.0</v>
      </c>
      <c r="B520" s="13">
        <v>23.0</v>
      </c>
      <c r="C520" s="13">
        <v>0.0</v>
      </c>
      <c r="D520" s="13">
        <f t="shared" si="11"/>
        <v>62493</v>
      </c>
      <c r="E520" s="13">
        <v>27.0</v>
      </c>
      <c r="F520" s="13">
        <v>0.0</v>
      </c>
      <c r="G520" s="13">
        <f t="shared" si="4"/>
        <v>62162</v>
      </c>
      <c r="H520" s="13">
        <v>182.0</v>
      </c>
      <c r="I520" s="14">
        <f t="shared" si="10"/>
        <v>106</v>
      </c>
      <c r="J520" s="13">
        <v>0.0</v>
      </c>
      <c r="K520" s="14">
        <f t="shared" si="6"/>
        <v>35</v>
      </c>
      <c r="L520" s="13">
        <v>0.0</v>
      </c>
      <c r="M520" s="13">
        <v>9.0</v>
      </c>
      <c r="N520" s="14">
        <f t="shared" si="2"/>
        <v>14</v>
      </c>
      <c r="O520" s="13">
        <v>0.0</v>
      </c>
      <c r="P520" s="13">
        <v>14.0</v>
      </c>
      <c r="Q520" s="13">
        <v>4.0</v>
      </c>
      <c r="R520" s="13">
        <v>132.0</v>
      </c>
      <c r="S520" s="13">
        <v>182.0</v>
      </c>
      <c r="T520" s="13">
        <v>58517.0</v>
      </c>
      <c r="U520" s="13">
        <v>3623.0</v>
      </c>
      <c r="V520" s="13">
        <v>12.0</v>
      </c>
      <c r="W520" s="13">
        <v>2.0</v>
      </c>
      <c r="X520" s="20" t="s">
        <v>551</v>
      </c>
    </row>
    <row r="521">
      <c r="A521" s="18">
        <v>44372.0</v>
      </c>
    </row>
    <row r="522">
      <c r="A522" s="18">
        <v>44373.0</v>
      </c>
    </row>
    <row r="523">
      <c r="A523" s="18">
        <v>44374.0</v>
      </c>
    </row>
    <row r="524">
      <c r="A524" s="18">
        <v>44375.0</v>
      </c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43"/>
    <col customWidth="1" min="2" max="2" width="11.14"/>
    <col customWidth="1" min="3" max="3" width="10.0"/>
    <col customWidth="1" min="4" max="4" width="10.86"/>
    <col customWidth="1" min="5" max="5" width="11.29"/>
    <col customWidth="1" min="6" max="8" width="11.57"/>
    <col customWidth="1" min="9" max="9" width="11.43"/>
    <col customWidth="1" min="10" max="11" width="10.43"/>
    <col customWidth="1" min="12" max="12" width="10.14"/>
    <col customWidth="1" min="13" max="13" width="10.43"/>
    <col customWidth="1" min="14" max="14" width="12.86"/>
    <col customWidth="1" min="15" max="17" width="13.0"/>
    <col customWidth="1" min="18" max="22" width="11.57"/>
    <col customWidth="1" min="23" max="23" width="11.0"/>
  </cols>
  <sheetData>
    <row r="1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13" t="s">
        <v>24</v>
      </c>
    </row>
    <row r="2">
      <c r="A2" s="18">
        <v>43853.0</v>
      </c>
      <c r="B2" s="13">
        <v>1.0</v>
      </c>
      <c r="C2" s="13"/>
      <c r="D2" s="13">
        <v>1.0</v>
      </c>
      <c r="E2" s="13">
        <v>0.0</v>
      </c>
      <c r="F2" s="13">
        <v>0.0</v>
      </c>
      <c r="G2" s="13">
        <v>0.0</v>
      </c>
      <c r="H2" s="13">
        <v>0.0</v>
      </c>
      <c r="I2" s="14">
        <f>D2-E2-L2</f>
        <v>1</v>
      </c>
      <c r="J2" s="13">
        <v>0.0</v>
      </c>
      <c r="K2" s="13">
        <v>0.0</v>
      </c>
      <c r="L2" s="13">
        <v>0.0</v>
      </c>
      <c r="M2" s="14">
        <f t="shared" ref="M2:M13" si="1">B2</f>
        <v>1</v>
      </c>
      <c r="N2" s="14">
        <f t="shared" ref="N2:N520" si="2">B2-M2</f>
        <v>0</v>
      </c>
      <c r="O2" s="13"/>
      <c r="P2" s="13"/>
      <c r="Q2" s="13">
        <v>0.0</v>
      </c>
      <c r="R2" s="13"/>
      <c r="S2" s="13"/>
      <c r="T2" s="13"/>
      <c r="U2" s="13"/>
      <c r="V2" s="13"/>
    </row>
    <row r="3">
      <c r="A3" s="18">
        <v>43854.0</v>
      </c>
      <c r="B3" s="13">
        <v>2.0</v>
      </c>
      <c r="C3" s="13"/>
      <c r="D3" s="13">
        <f t="shared" ref="D3:D110" si="3">SUM($B$2:B3)</f>
        <v>3</v>
      </c>
      <c r="E3" s="13">
        <v>0.0</v>
      </c>
      <c r="F3" s="13">
        <v>0.0</v>
      </c>
      <c r="G3" s="13">
        <f t="shared" ref="G3:G520" si="4">SUM($E$2:E3)</f>
        <v>0</v>
      </c>
      <c r="H3" s="13">
        <v>0.0</v>
      </c>
      <c r="I3" s="14">
        <f t="shared" ref="I3:I9" si="5">D3-SUM($E$2:E3)-L3</f>
        <v>3</v>
      </c>
      <c r="J3" s="13">
        <v>0.0</v>
      </c>
      <c r="K3" s="14">
        <f t="shared" ref="K3:K520" si="6">SUM($J$2:J3)</f>
        <v>0</v>
      </c>
      <c r="L3" s="13">
        <v>0.0</v>
      </c>
      <c r="M3" s="14">
        <f t="shared" si="1"/>
        <v>2</v>
      </c>
      <c r="N3" s="14">
        <f t="shared" si="2"/>
        <v>0</v>
      </c>
      <c r="O3" s="13"/>
      <c r="P3" s="13"/>
      <c r="Q3" s="13">
        <v>0.0</v>
      </c>
      <c r="R3" s="13"/>
      <c r="S3" s="13"/>
      <c r="T3" s="13"/>
      <c r="U3" s="13"/>
      <c r="V3" s="13"/>
    </row>
    <row r="4">
      <c r="A4" s="18">
        <v>43855.0</v>
      </c>
      <c r="B4" s="13">
        <v>1.0</v>
      </c>
      <c r="C4" s="13"/>
      <c r="D4" s="13">
        <f t="shared" si="3"/>
        <v>4</v>
      </c>
      <c r="E4" s="13">
        <v>0.0</v>
      </c>
      <c r="F4" s="13">
        <v>0.0</v>
      </c>
      <c r="G4" s="13">
        <f t="shared" si="4"/>
        <v>0</v>
      </c>
      <c r="H4" s="13">
        <v>0.0</v>
      </c>
      <c r="I4" s="14">
        <f t="shared" si="5"/>
        <v>4</v>
      </c>
      <c r="J4" s="13">
        <v>0.0</v>
      </c>
      <c r="K4" s="14">
        <f t="shared" si="6"/>
        <v>0</v>
      </c>
      <c r="L4" s="13">
        <v>0.0</v>
      </c>
      <c r="M4" s="14">
        <f t="shared" si="1"/>
        <v>1</v>
      </c>
      <c r="N4" s="14">
        <f t="shared" si="2"/>
        <v>0</v>
      </c>
      <c r="O4" s="13"/>
      <c r="P4" s="13"/>
      <c r="Q4" s="13">
        <v>0.0</v>
      </c>
      <c r="R4" s="13"/>
      <c r="S4" s="13"/>
      <c r="T4" s="13"/>
      <c r="U4" s="13"/>
      <c r="V4" s="13"/>
    </row>
    <row r="5">
      <c r="A5" s="18">
        <v>43856.0</v>
      </c>
      <c r="B5" s="13">
        <v>0.0</v>
      </c>
      <c r="C5" s="13"/>
      <c r="D5" s="13">
        <f t="shared" si="3"/>
        <v>4</v>
      </c>
      <c r="E5" s="13">
        <v>0.0</v>
      </c>
      <c r="F5" s="13">
        <v>0.0</v>
      </c>
      <c r="G5" s="13">
        <f t="shared" si="4"/>
        <v>0</v>
      </c>
      <c r="H5" s="13">
        <v>0.0</v>
      </c>
      <c r="I5" s="14">
        <f t="shared" si="5"/>
        <v>4</v>
      </c>
      <c r="J5" s="13">
        <v>0.0</v>
      </c>
      <c r="K5" s="14">
        <f t="shared" si="6"/>
        <v>0</v>
      </c>
      <c r="L5" s="13">
        <v>0.0</v>
      </c>
      <c r="M5" s="14">
        <f t="shared" si="1"/>
        <v>0</v>
      </c>
      <c r="N5" s="14">
        <f t="shared" si="2"/>
        <v>0</v>
      </c>
      <c r="O5" s="13"/>
      <c r="P5" s="13"/>
      <c r="Q5" s="13">
        <v>0.0</v>
      </c>
      <c r="R5" s="13"/>
      <c r="S5" s="13"/>
      <c r="T5" s="13"/>
      <c r="U5" s="13"/>
      <c r="V5" s="13"/>
    </row>
    <row r="6">
      <c r="A6" s="18">
        <v>43857.0</v>
      </c>
      <c r="B6" s="13">
        <v>1.0</v>
      </c>
      <c r="C6" s="13"/>
      <c r="D6" s="13">
        <f t="shared" si="3"/>
        <v>5</v>
      </c>
      <c r="E6" s="13">
        <v>0.0</v>
      </c>
      <c r="F6" s="13">
        <v>0.0</v>
      </c>
      <c r="G6" s="13">
        <f t="shared" si="4"/>
        <v>0</v>
      </c>
      <c r="H6" s="13">
        <v>0.0</v>
      </c>
      <c r="I6" s="14">
        <f t="shared" si="5"/>
        <v>5</v>
      </c>
      <c r="J6" s="13">
        <v>0.0</v>
      </c>
      <c r="K6" s="14">
        <f t="shared" si="6"/>
        <v>0</v>
      </c>
      <c r="L6" s="13">
        <v>0.0</v>
      </c>
      <c r="M6" s="14">
        <f t="shared" si="1"/>
        <v>1</v>
      </c>
      <c r="N6" s="14">
        <f t="shared" si="2"/>
        <v>0</v>
      </c>
      <c r="O6" s="13"/>
      <c r="P6" s="13"/>
      <c r="Q6" s="13">
        <v>0.0</v>
      </c>
      <c r="R6" s="13"/>
      <c r="S6" s="13"/>
      <c r="T6" s="13"/>
      <c r="U6" s="13"/>
      <c r="V6" s="13"/>
    </row>
    <row r="7">
      <c r="A7" s="18">
        <v>43858.0</v>
      </c>
      <c r="B7" s="13">
        <v>2.0</v>
      </c>
      <c r="C7" s="13"/>
      <c r="D7" s="13">
        <f t="shared" si="3"/>
        <v>7</v>
      </c>
      <c r="E7" s="13">
        <v>0.0</v>
      </c>
      <c r="F7" s="13">
        <v>0.0</v>
      </c>
      <c r="G7" s="13">
        <f t="shared" si="4"/>
        <v>0</v>
      </c>
      <c r="H7" s="13">
        <v>0.0</v>
      </c>
      <c r="I7" s="14">
        <f t="shared" si="5"/>
        <v>7</v>
      </c>
      <c r="J7" s="13">
        <v>0.0</v>
      </c>
      <c r="K7" s="14">
        <f t="shared" si="6"/>
        <v>0</v>
      </c>
      <c r="L7" s="13">
        <v>0.0</v>
      </c>
      <c r="M7" s="14">
        <f t="shared" si="1"/>
        <v>2</v>
      </c>
      <c r="N7" s="14">
        <f t="shared" si="2"/>
        <v>0</v>
      </c>
      <c r="O7" s="13"/>
      <c r="P7" s="13"/>
      <c r="Q7" s="13">
        <v>0.0</v>
      </c>
      <c r="R7" s="13"/>
      <c r="S7" s="13"/>
      <c r="T7" s="13"/>
      <c r="U7" s="13"/>
      <c r="V7" s="13"/>
    </row>
    <row r="8">
      <c r="A8" s="18">
        <v>43859.0</v>
      </c>
      <c r="B8" s="13">
        <v>3.0</v>
      </c>
      <c r="C8" s="13"/>
      <c r="D8" s="13">
        <f t="shared" si="3"/>
        <v>10</v>
      </c>
      <c r="E8" s="13">
        <v>0.0</v>
      </c>
      <c r="F8" s="13">
        <v>0.0</v>
      </c>
      <c r="G8" s="13">
        <f t="shared" si="4"/>
        <v>0</v>
      </c>
      <c r="H8" s="13">
        <v>0.0</v>
      </c>
      <c r="I8" s="14">
        <f t="shared" si="5"/>
        <v>10</v>
      </c>
      <c r="J8" s="13">
        <v>0.0</v>
      </c>
      <c r="K8" s="14">
        <f t="shared" si="6"/>
        <v>0</v>
      </c>
      <c r="L8" s="13">
        <v>0.0</v>
      </c>
      <c r="M8" s="14">
        <f t="shared" si="1"/>
        <v>3</v>
      </c>
      <c r="N8" s="14">
        <f t="shared" si="2"/>
        <v>0</v>
      </c>
      <c r="O8" s="13"/>
      <c r="P8" s="13"/>
      <c r="Q8" s="13">
        <v>0.0</v>
      </c>
      <c r="R8" s="13"/>
      <c r="S8" s="13"/>
      <c r="T8" s="13"/>
      <c r="U8" s="13"/>
      <c r="V8" s="13"/>
    </row>
    <row r="9">
      <c r="A9" s="18">
        <v>43860.0</v>
      </c>
      <c r="B9" s="13">
        <v>3.0</v>
      </c>
      <c r="C9" s="13"/>
      <c r="D9" s="13">
        <f t="shared" si="3"/>
        <v>13</v>
      </c>
      <c r="E9" s="13">
        <v>0.0</v>
      </c>
      <c r="F9" s="13">
        <v>0.0</v>
      </c>
      <c r="G9" s="13">
        <f t="shared" si="4"/>
        <v>0</v>
      </c>
      <c r="H9" s="13">
        <v>0.0</v>
      </c>
      <c r="I9" s="14">
        <f t="shared" si="5"/>
        <v>13</v>
      </c>
      <c r="J9" s="13">
        <v>0.0</v>
      </c>
      <c r="K9" s="14">
        <f t="shared" si="6"/>
        <v>0</v>
      </c>
      <c r="L9" s="13">
        <v>0.0</v>
      </c>
      <c r="M9" s="14">
        <f t="shared" si="1"/>
        <v>3</v>
      </c>
      <c r="N9" s="14">
        <f t="shared" si="2"/>
        <v>0</v>
      </c>
      <c r="O9" s="13"/>
      <c r="P9" s="13"/>
      <c r="Q9" s="13">
        <v>0.0</v>
      </c>
      <c r="R9" s="13"/>
      <c r="S9" s="13"/>
      <c r="T9" s="13"/>
      <c r="U9" s="13"/>
      <c r="V9" s="13"/>
    </row>
    <row r="10">
      <c r="A10" s="18">
        <v>43861.0</v>
      </c>
      <c r="B10" s="13">
        <v>3.0</v>
      </c>
      <c r="C10" s="13"/>
      <c r="D10" s="13">
        <f t="shared" si="3"/>
        <v>16</v>
      </c>
      <c r="E10" s="13">
        <v>0.0</v>
      </c>
      <c r="F10" s="13">
        <v>0.0</v>
      </c>
      <c r="G10" s="13">
        <f t="shared" si="4"/>
        <v>0</v>
      </c>
      <c r="H10" s="13">
        <v>0.0</v>
      </c>
      <c r="I10" s="14">
        <f t="shared" ref="I10:I59" si="7">D10-SUM($E$2:E10)</f>
        <v>16</v>
      </c>
      <c r="J10" s="13">
        <v>0.0</v>
      </c>
      <c r="K10" s="14">
        <f t="shared" si="6"/>
        <v>0</v>
      </c>
      <c r="L10" s="13">
        <v>0.0</v>
      </c>
      <c r="M10" s="14">
        <f t="shared" si="1"/>
        <v>3</v>
      </c>
      <c r="N10" s="14">
        <f t="shared" si="2"/>
        <v>0</v>
      </c>
      <c r="O10" s="13"/>
      <c r="P10" s="13"/>
      <c r="Q10" s="13">
        <v>0.0</v>
      </c>
      <c r="R10" s="13"/>
      <c r="S10" s="13"/>
      <c r="T10" s="13"/>
      <c r="U10" s="13"/>
      <c r="V10" s="13"/>
    </row>
    <row r="11">
      <c r="A11" s="18">
        <v>43862.0</v>
      </c>
      <c r="B11" s="13">
        <v>2.0</v>
      </c>
      <c r="C11" s="13"/>
      <c r="D11" s="13">
        <f t="shared" si="3"/>
        <v>18</v>
      </c>
      <c r="E11" s="13">
        <v>0.0</v>
      </c>
      <c r="F11" s="13">
        <v>0.0</v>
      </c>
      <c r="G11" s="13">
        <f t="shared" si="4"/>
        <v>0</v>
      </c>
      <c r="H11" s="13">
        <v>0.0</v>
      </c>
      <c r="I11" s="14">
        <f t="shared" si="7"/>
        <v>18</v>
      </c>
      <c r="J11" s="13">
        <v>0.0</v>
      </c>
      <c r="K11" s="14">
        <f t="shared" si="6"/>
        <v>0</v>
      </c>
      <c r="L11" s="13">
        <v>0.0</v>
      </c>
      <c r="M11" s="14">
        <f t="shared" si="1"/>
        <v>2</v>
      </c>
      <c r="N11" s="14">
        <f t="shared" si="2"/>
        <v>0</v>
      </c>
      <c r="O11" s="13"/>
      <c r="P11" s="13"/>
      <c r="Q11" s="13">
        <v>0.0</v>
      </c>
      <c r="R11" s="13"/>
      <c r="S11" s="13"/>
      <c r="T11" s="13"/>
      <c r="U11" s="13"/>
      <c r="V11" s="13"/>
    </row>
    <row r="12">
      <c r="A12" s="18">
        <v>43863.0</v>
      </c>
      <c r="B12" s="13">
        <v>0.0</v>
      </c>
      <c r="C12" s="13"/>
      <c r="D12" s="13">
        <f t="shared" si="3"/>
        <v>18</v>
      </c>
      <c r="E12" s="13">
        <v>0.0</v>
      </c>
      <c r="F12" s="13">
        <v>0.0</v>
      </c>
      <c r="G12" s="13">
        <f t="shared" si="4"/>
        <v>0</v>
      </c>
      <c r="H12" s="13">
        <v>0.0</v>
      </c>
      <c r="I12" s="14">
        <f t="shared" si="7"/>
        <v>18</v>
      </c>
      <c r="J12" s="13">
        <v>0.0</v>
      </c>
      <c r="K12" s="14">
        <f t="shared" si="6"/>
        <v>0</v>
      </c>
      <c r="L12" s="13">
        <v>0.0</v>
      </c>
      <c r="M12" s="14">
        <f t="shared" si="1"/>
        <v>0</v>
      </c>
      <c r="N12" s="14">
        <f t="shared" si="2"/>
        <v>0</v>
      </c>
      <c r="O12" s="13"/>
      <c r="P12" s="13"/>
      <c r="Q12" s="13">
        <v>0.0</v>
      </c>
      <c r="R12" s="13"/>
      <c r="S12" s="13"/>
      <c r="T12" s="13"/>
      <c r="U12" s="13"/>
      <c r="V12" s="13"/>
    </row>
    <row r="13">
      <c r="A13" s="18">
        <v>43864.0</v>
      </c>
      <c r="B13" s="13">
        <v>0.0</v>
      </c>
      <c r="C13" s="13"/>
      <c r="D13" s="13">
        <f t="shared" si="3"/>
        <v>18</v>
      </c>
      <c r="E13" s="13">
        <v>0.0</v>
      </c>
      <c r="F13" s="13">
        <v>0.0</v>
      </c>
      <c r="G13" s="13">
        <f t="shared" si="4"/>
        <v>0</v>
      </c>
      <c r="H13" s="13">
        <v>0.0</v>
      </c>
      <c r="I13" s="14">
        <f t="shared" si="7"/>
        <v>18</v>
      </c>
      <c r="J13" s="13">
        <v>0.0</v>
      </c>
      <c r="K13" s="14">
        <f t="shared" si="6"/>
        <v>0</v>
      </c>
      <c r="L13" s="13">
        <v>0.0</v>
      </c>
      <c r="M13" s="14">
        <f t="shared" si="1"/>
        <v>0</v>
      </c>
      <c r="N13" s="14">
        <f t="shared" si="2"/>
        <v>0</v>
      </c>
      <c r="O13" s="13"/>
      <c r="P13" s="13"/>
      <c r="Q13" s="13">
        <v>0.0</v>
      </c>
      <c r="R13" s="13"/>
      <c r="S13" s="13"/>
      <c r="T13" s="13"/>
      <c r="U13" s="13"/>
      <c r="V13" s="13"/>
    </row>
    <row r="14">
      <c r="A14" s="18">
        <v>43865.0</v>
      </c>
      <c r="B14" s="13">
        <v>6.0</v>
      </c>
      <c r="C14" s="13"/>
      <c r="D14" s="13">
        <f t="shared" si="3"/>
        <v>24</v>
      </c>
      <c r="E14" s="13">
        <v>1.0</v>
      </c>
      <c r="F14" s="13">
        <v>0.0</v>
      </c>
      <c r="G14" s="13">
        <f t="shared" si="4"/>
        <v>1</v>
      </c>
      <c r="H14" s="13">
        <v>0.0</v>
      </c>
      <c r="I14" s="14">
        <f t="shared" si="7"/>
        <v>23</v>
      </c>
      <c r="J14" s="13">
        <v>0.0</v>
      </c>
      <c r="K14" s="14">
        <f t="shared" si="6"/>
        <v>0</v>
      </c>
      <c r="L14" s="13">
        <v>0.0</v>
      </c>
      <c r="M14" s="13">
        <v>2.0</v>
      </c>
      <c r="N14" s="14">
        <f t="shared" si="2"/>
        <v>4</v>
      </c>
      <c r="O14" s="13"/>
      <c r="P14" s="13"/>
      <c r="Q14" s="13">
        <v>0.0</v>
      </c>
      <c r="R14" s="13"/>
      <c r="S14" s="13"/>
      <c r="T14" s="13"/>
      <c r="U14" s="13"/>
      <c r="V14" s="13"/>
    </row>
    <row r="15">
      <c r="A15" s="18">
        <v>43866.0</v>
      </c>
      <c r="B15" s="13">
        <v>4.0</v>
      </c>
      <c r="C15" s="13"/>
      <c r="D15" s="13">
        <f t="shared" si="3"/>
        <v>28</v>
      </c>
      <c r="E15" s="13">
        <v>0.0</v>
      </c>
      <c r="F15" s="13">
        <v>0.0</v>
      </c>
      <c r="G15" s="13">
        <f t="shared" si="4"/>
        <v>1</v>
      </c>
      <c r="H15" s="13">
        <v>0.0</v>
      </c>
      <c r="I15" s="14">
        <f t="shared" si="7"/>
        <v>27</v>
      </c>
      <c r="J15" s="13">
        <v>0.0</v>
      </c>
      <c r="K15" s="14">
        <f t="shared" si="6"/>
        <v>0</v>
      </c>
      <c r="L15" s="13">
        <v>0.0</v>
      </c>
      <c r="M15" s="13">
        <v>1.0</v>
      </c>
      <c r="N15" s="14">
        <f t="shared" si="2"/>
        <v>3</v>
      </c>
      <c r="O15" s="13"/>
      <c r="P15" s="13"/>
      <c r="Q15" s="13">
        <v>0.0</v>
      </c>
      <c r="R15" s="13"/>
      <c r="S15" s="13"/>
      <c r="T15" s="13"/>
      <c r="U15" s="13"/>
      <c r="V15" s="13"/>
    </row>
    <row r="16">
      <c r="A16" s="18">
        <v>43867.0</v>
      </c>
      <c r="B16" s="13">
        <v>2.0</v>
      </c>
      <c r="C16" s="13"/>
      <c r="D16" s="13">
        <f t="shared" si="3"/>
        <v>30</v>
      </c>
      <c r="E16" s="13">
        <v>0.0</v>
      </c>
      <c r="F16" s="13">
        <v>0.0</v>
      </c>
      <c r="G16" s="13">
        <f t="shared" si="4"/>
        <v>1</v>
      </c>
      <c r="H16" s="13">
        <v>0.0</v>
      </c>
      <c r="I16" s="14">
        <f t="shared" si="7"/>
        <v>29</v>
      </c>
      <c r="J16" s="13">
        <v>0.0</v>
      </c>
      <c r="K16" s="14">
        <f t="shared" si="6"/>
        <v>0</v>
      </c>
      <c r="L16" s="13">
        <v>0.0</v>
      </c>
      <c r="M16" s="13">
        <v>0.0</v>
      </c>
      <c r="N16" s="14">
        <f t="shared" si="2"/>
        <v>2</v>
      </c>
      <c r="O16" s="13"/>
      <c r="P16" s="13"/>
      <c r="Q16" s="13">
        <v>1.0</v>
      </c>
      <c r="R16" s="13"/>
      <c r="S16" s="13"/>
      <c r="T16" s="13"/>
      <c r="U16" s="13"/>
      <c r="V16" s="13"/>
    </row>
    <row r="17">
      <c r="A17" s="18">
        <v>43868.0</v>
      </c>
      <c r="B17" s="13">
        <v>3.0</v>
      </c>
      <c r="C17" s="13"/>
      <c r="D17" s="13">
        <f t="shared" si="3"/>
        <v>33</v>
      </c>
      <c r="E17" s="13">
        <v>1.0</v>
      </c>
      <c r="F17" s="13">
        <v>0.0</v>
      </c>
      <c r="G17" s="13">
        <f t="shared" si="4"/>
        <v>2</v>
      </c>
      <c r="H17" s="13">
        <v>0.0</v>
      </c>
      <c r="I17" s="14">
        <f t="shared" si="7"/>
        <v>31</v>
      </c>
      <c r="J17" s="13">
        <v>0.0</v>
      </c>
      <c r="K17" s="14">
        <f t="shared" si="6"/>
        <v>0</v>
      </c>
      <c r="L17" s="13">
        <v>0.0</v>
      </c>
      <c r="M17" s="13">
        <v>0.0</v>
      </c>
      <c r="N17" s="14">
        <f t="shared" si="2"/>
        <v>3</v>
      </c>
      <c r="O17" s="13"/>
      <c r="P17" s="13"/>
      <c r="Q17" s="13">
        <v>2.0</v>
      </c>
      <c r="R17" s="13"/>
      <c r="S17" s="13"/>
      <c r="T17" s="13"/>
      <c r="U17" s="13"/>
      <c r="V17" s="13"/>
    </row>
    <row r="18">
      <c r="A18" s="18">
        <v>43869.0</v>
      </c>
      <c r="B18" s="13">
        <v>7.0</v>
      </c>
      <c r="C18" s="13"/>
      <c r="D18" s="13">
        <f t="shared" si="3"/>
        <v>40</v>
      </c>
      <c r="E18" s="13">
        <v>0.0</v>
      </c>
      <c r="F18" s="13">
        <v>0.0</v>
      </c>
      <c r="G18" s="13">
        <f t="shared" si="4"/>
        <v>2</v>
      </c>
      <c r="H18" s="13">
        <v>0.0</v>
      </c>
      <c r="I18" s="14">
        <f t="shared" si="7"/>
        <v>38</v>
      </c>
      <c r="J18" s="13">
        <v>0.0</v>
      </c>
      <c r="K18" s="14">
        <f t="shared" si="6"/>
        <v>0</v>
      </c>
      <c r="L18" s="13">
        <v>0.0</v>
      </c>
      <c r="M18" s="13">
        <v>0.0</v>
      </c>
      <c r="N18" s="14">
        <f t="shared" si="2"/>
        <v>7</v>
      </c>
      <c r="O18" s="13"/>
      <c r="P18" s="13"/>
      <c r="Q18" s="13">
        <v>4.0</v>
      </c>
      <c r="R18" s="13"/>
      <c r="S18" s="13"/>
      <c r="T18" s="13"/>
      <c r="U18" s="13"/>
      <c r="V18" s="13"/>
    </row>
    <row r="19">
      <c r="A19" s="18">
        <v>43870.0</v>
      </c>
      <c r="B19" s="13">
        <v>3.0</v>
      </c>
      <c r="C19" s="13"/>
      <c r="D19" s="13">
        <f t="shared" si="3"/>
        <v>43</v>
      </c>
      <c r="E19" s="13">
        <v>4.0</v>
      </c>
      <c r="F19" s="13">
        <v>0.0</v>
      </c>
      <c r="G19" s="13">
        <f t="shared" si="4"/>
        <v>6</v>
      </c>
      <c r="H19" s="13">
        <v>0.0</v>
      </c>
      <c r="I19" s="14">
        <f t="shared" si="7"/>
        <v>37</v>
      </c>
      <c r="J19" s="13">
        <v>0.0</v>
      </c>
      <c r="K19" s="14">
        <f t="shared" si="6"/>
        <v>0</v>
      </c>
      <c r="L19" s="13">
        <v>0.0</v>
      </c>
      <c r="M19" s="13">
        <v>0.0</v>
      </c>
      <c r="N19" s="14">
        <f t="shared" si="2"/>
        <v>3</v>
      </c>
      <c r="O19" s="13"/>
      <c r="P19" s="13"/>
      <c r="Q19" s="13">
        <v>6.0</v>
      </c>
      <c r="R19" s="13"/>
      <c r="S19" s="13"/>
      <c r="T19" s="13"/>
      <c r="U19" s="13"/>
      <c r="V19" s="13"/>
    </row>
    <row r="20">
      <c r="A20" s="18">
        <v>43871.0</v>
      </c>
      <c r="B20" s="13">
        <v>2.0</v>
      </c>
      <c r="C20" s="13"/>
      <c r="D20" s="13">
        <f t="shared" si="3"/>
        <v>45</v>
      </c>
      <c r="E20" s="13">
        <v>1.0</v>
      </c>
      <c r="F20" s="13">
        <v>0.0</v>
      </c>
      <c r="G20" s="13">
        <f t="shared" si="4"/>
        <v>7</v>
      </c>
      <c r="H20" s="13">
        <v>0.0</v>
      </c>
      <c r="I20" s="14">
        <f t="shared" si="7"/>
        <v>38</v>
      </c>
      <c r="J20" s="13">
        <v>0.0</v>
      </c>
      <c r="K20" s="14">
        <f t="shared" si="6"/>
        <v>0</v>
      </c>
      <c r="L20" s="13">
        <v>0.0</v>
      </c>
      <c r="M20" s="13">
        <v>1.0</v>
      </c>
      <c r="N20" s="14">
        <f t="shared" si="2"/>
        <v>1</v>
      </c>
      <c r="O20" s="13"/>
      <c r="P20" s="13"/>
      <c r="Q20" s="13">
        <v>7.0</v>
      </c>
      <c r="R20" s="13"/>
      <c r="S20" s="13"/>
      <c r="T20" s="13"/>
      <c r="U20" s="13"/>
      <c r="V20" s="13"/>
    </row>
    <row r="21">
      <c r="A21" s="18">
        <v>43872.0</v>
      </c>
      <c r="B21" s="13">
        <v>2.0</v>
      </c>
      <c r="C21" s="13"/>
      <c r="D21" s="13">
        <f t="shared" si="3"/>
        <v>47</v>
      </c>
      <c r="E21" s="13">
        <v>2.0</v>
      </c>
      <c r="F21" s="13">
        <v>0.0</v>
      </c>
      <c r="G21" s="13">
        <f t="shared" si="4"/>
        <v>9</v>
      </c>
      <c r="H21" s="13">
        <v>0.0</v>
      </c>
      <c r="I21" s="14">
        <f t="shared" si="7"/>
        <v>38</v>
      </c>
      <c r="J21" s="13">
        <v>0.0</v>
      </c>
      <c r="K21" s="14">
        <f t="shared" si="6"/>
        <v>0</v>
      </c>
      <c r="L21" s="13">
        <v>0.0</v>
      </c>
      <c r="M21" s="13">
        <v>0.0</v>
      </c>
      <c r="N21" s="14">
        <f t="shared" si="2"/>
        <v>2</v>
      </c>
      <c r="O21" s="13"/>
      <c r="P21" s="13"/>
      <c r="Q21" s="13">
        <v>7.0</v>
      </c>
      <c r="R21" s="13"/>
      <c r="S21" s="13"/>
      <c r="T21" s="13"/>
      <c r="U21" s="13"/>
      <c r="V21" s="13"/>
    </row>
    <row r="22">
      <c r="A22" s="18">
        <v>43873.0</v>
      </c>
      <c r="B22" s="13">
        <v>3.0</v>
      </c>
      <c r="C22" s="13"/>
      <c r="D22" s="13">
        <f t="shared" si="3"/>
        <v>50</v>
      </c>
      <c r="E22" s="13">
        <v>6.0</v>
      </c>
      <c r="F22" s="13">
        <v>0.0</v>
      </c>
      <c r="G22" s="13">
        <f t="shared" si="4"/>
        <v>15</v>
      </c>
      <c r="H22" s="13">
        <v>0.0</v>
      </c>
      <c r="I22" s="14">
        <f t="shared" si="7"/>
        <v>35</v>
      </c>
      <c r="J22" s="13">
        <v>0.0</v>
      </c>
      <c r="K22" s="14">
        <f t="shared" si="6"/>
        <v>0</v>
      </c>
      <c r="L22" s="13">
        <v>0.0</v>
      </c>
      <c r="M22" s="13">
        <v>0.0</v>
      </c>
      <c r="N22" s="14">
        <f t="shared" si="2"/>
        <v>3</v>
      </c>
      <c r="O22" s="13"/>
      <c r="P22" s="13"/>
      <c r="Q22" s="13">
        <v>8.0</v>
      </c>
      <c r="R22" s="13"/>
      <c r="S22" s="13"/>
      <c r="T22" s="13"/>
      <c r="U22" s="13"/>
      <c r="V22" s="13"/>
    </row>
    <row r="23">
      <c r="A23" s="18">
        <v>43874.0</v>
      </c>
      <c r="B23" s="13">
        <v>8.0</v>
      </c>
      <c r="C23" s="13"/>
      <c r="D23" s="13">
        <f t="shared" si="3"/>
        <v>58</v>
      </c>
      <c r="E23" s="13">
        <v>0.0</v>
      </c>
      <c r="F23" s="13">
        <v>0.0</v>
      </c>
      <c r="G23" s="13">
        <f t="shared" si="4"/>
        <v>15</v>
      </c>
      <c r="H23" s="13">
        <v>0.0</v>
      </c>
      <c r="I23" s="14">
        <f t="shared" si="7"/>
        <v>43</v>
      </c>
      <c r="J23" s="13">
        <v>0.0</v>
      </c>
      <c r="K23" s="14">
        <f t="shared" si="6"/>
        <v>0</v>
      </c>
      <c r="L23" s="13">
        <v>0.0</v>
      </c>
      <c r="M23" s="13">
        <v>0.0</v>
      </c>
      <c r="N23" s="14">
        <f t="shared" si="2"/>
        <v>8</v>
      </c>
      <c r="O23" s="13"/>
      <c r="P23" s="13"/>
      <c r="Q23" s="13">
        <v>7.0</v>
      </c>
      <c r="R23" s="13"/>
      <c r="S23" s="13"/>
      <c r="T23" s="13"/>
      <c r="U23" s="13"/>
      <c r="V23" s="13"/>
    </row>
    <row r="24">
      <c r="A24" s="18">
        <v>43875.0</v>
      </c>
      <c r="B24" s="13">
        <v>9.0</v>
      </c>
      <c r="C24" s="13"/>
      <c r="D24" s="13">
        <f t="shared" si="3"/>
        <v>67</v>
      </c>
      <c r="E24" s="13">
        <v>2.0</v>
      </c>
      <c r="F24" s="13">
        <v>0.0</v>
      </c>
      <c r="G24" s="13">
        <f t="shared" si="4"/>
        <v>17</v>
      </c>
      <c r="H24" s="13">
        <v>0.0</v>
      </c>
      <c r="I24" s="14">
        <f t="shared" si="7"/>
        <v>50</v>
      </c>
      <c r="J24" s="13">
        <v>0.0</v>
      </c>
      <c r="K24" s="14">
        <f t="shared" si="6"/>
        <v>0</v>
      </c>
      <c r="L24" s="13">
        <v>0.0</v>
      </c>
      <c r="M24" s="13">
        <v>0.0</v>
      </c>
      <c r="N24" s="14">
        <f t="shared" si="2"/>
        <v>9</v>
      </c>
      <c r="O24" s="13"/>
      <c r="P24" s="13"/>
      <c r="Q24" s="13">
        <v>6.0</v>
      </c>
      <c r="R24" s="13"/>
      <c r="S24" s="13"/>
      <c r="T24" s="13"/>
      <c r="U24" s="13"/>
      <c r="V24" s="13"/>
    </row>
    <row r="25">
      <c r="A25" s="18">
        <v>43876.0</v>
      </c>
      <c r="B25" s="13">
        <v>5.0</v>
      </c>
      <c r="C25" s="13"/>
      <c r="D25" s="13">
        <f t="shared" si="3"/>
        <v>72</v>
      </c>
      <c r="E25" s="13">
        <v>1.0</v>
      </c>
      <c r="F25" s="13">
        <v>0.0</v>
      </c>
      <c r="G25" s="13">
        <f t="shared" si="4"/>
        <v>18</v>
      </c>
      <c r="H25" s="13">
        <v>0.0</v>
      </c>
      <c r="I25" s="14">
        <f t="shared" si="7"/>
        <v>54</v>
      </c>
      <c r="J25" s="13">
        <v>0.0</v>
      </c>
      <c r="K25" s="14">
        <f t="shared" si="6"/>
        <v>0</v>
      </c>
      <c r="L25" s="13">
        <v>0.0</v>
      </c>
      <c r="M25" s="13">
        <v>0.0</v>
      </c>
      <c r="N25" s="14">
        <f t="shared" si="2"/>
        <v>5</v>
      </c>
      <c r="O25" s="13"/>
      <c r="P25" s="13"/>
      <c r="Q25" s="13">
        <v>6.0</v>
      </c>
      <c r="R25" s="13"/>
      <c r="S25" s="13"/>
      <c r="T25" s="13"/>
      <c r="U25" s="13"/>
      <c r="V25" s="13"/>
    </row>
    <row r="26">
      <c r="A26" s="18">
        <v>43877.0</v>
      </c>
      <c r="B26" s="13">
        <v>3.0</v>
      </c>
      <c r="C26" s="13"/>
      <c r="D26" s="13">
        <f t="shared" si="3"/>
        <v>75</v>
      </c>
      <c r="E26" s="13">
        <v>1.0</v>
      </c>
      <c r="F26" s="13">
        <v>0.0</v>
      </c>
      <c r="G26" s="13">
        <f t="shared" si="4"/>
        <v>19</v>
      </c>
      <c r="H26" s="13">
        <v>0.0</v>
      </c>
      <c r="I26" s="14">
        <f t="shared" si="7"/>
        <v>56</v>
      </c>
      <c r="J26" s="13">
        <v>0.0</v>
      </c>
      <c r="K26" s="14">
        <f t="shared" si="6"/>
        <v>0</v>
      </c>
      <c r="L26" s="13">
        <v>0.0</v>
      </c>
      <c r="M26" s="13">
        <v>0.0</v>
      </c>
      <c r="N26" s="14">
        <f t="shared" si="2"/>
        <v>3</v>
      </c>
      <c r="O26" s="13"/>
      <c r="P26" s="13"/>
      <c r="Q26" s="13">
        <v>5.0</v>
      </c>
      <c r="R26" s="13"/>
      <c r="S26" s="13"/>
      <c r="T26" s="13"/>
      <c r="U26" s="13"/>
      <c r="V26" s="13"/>
    </row>
    <row r="27">
      <c r="A27" s="18">
        <v>43878.0</v>
      </c>
      <c r="B27" s="13">
        <v>2.0</v>
      </c>
      <c r="C27" s="13"/>
      <c r="D27" s="13">
        <f t="shared" si="3"/>
        <v>77</v>
      </c>
      <c r="E27" s="13">
        <v>5.0</v>
      </c>
      <c r="F27" s="13">
        <v>0.0</v>
      </c>
      <c r="G27" s="13">
        <f t="shared" si="4"/>
        <v>24</v>
      </c>
      <c r="H27" s="13">
        <v>0.0</v>
      </c>
      <c r="I27" s="14">
        <f t="shared" si="7"/>
        <v>53</v>
      </c>
      <c r="J27" s="13">
        <v>0.0</v>
      </c>
      <c r="K27" s="14">
        <f t="shared" si="6"/>
        <v>0</v>
      </c>
      <c r="L27" s="13">
        <v>0.0</v>
      </c>
      <c r="M27" s="13">
        <v>1.0</v>
      </c>
      <c r="N27" s="14">
        <f t="shared" si="2"/>
        <v>1</v>
      </c>
      <c r="O27" s="13"/>
      <c r="P27" s="13"/>
      <c r="Q27" s="13">
        <v>4.0</v>
      </c>
      <c r="R27" s="13"/>
      <c r="S27" s="13"/>
      <c r="T27" s="13"/>
      <c r="U27" s="13"/>
      <c r="V27" s="13"/>
    </row>
    <row r="28">
      <c r="A28" s="18">
        <v>43879.0</v>
      </c>
      <c r="B28" s="13">
        <v>4.0</v>
      </c>
      <c r="C28" s="13"/>
      <c r="D28" s="13">
        <f t="shared" si="3"/>
        <v>81</v>
      </c>
      <c r="E28" s="13">
        <v>5.0</v>
      </c>
      <c r="F28" s="13">
        <v>0.0</v>
      </c>
      <c r="G28" s="13">
        <f t="shared" si="4"/>
        <v>29</v>
      </c>
      <c r="H28" s="13">
        <v>0.0</v>
      </c>
      <c r="I28" s="14">
        <f t="shared" si="7"/>
        <v>52</v>
      </c>
      <c r="J28" s="13">
        <v>0.0</v>
      </c>
      <c r="K28" s="14">
        <f t="shared" si="6"/>
        <v>0</v>
      </c>
      <c r="L28" s="13">
        <v>0.0</v>
      </c>
      <c r="M28" s="13">
        <v>0.0</v>
      </c>
      <c r="N28" s="14">
        <f t="shared" si="2"/>
        <v>4</v>
      </c>
      <c r="O28" s="13"/>
      <c r="P28" s="13"/>
      <c r="Q28" s="13">
        <v>4.0</v>
      </c>
      <c r="R28" s="13"/>
      <c r="S28" s="13"/>
      <c r="T28" s="13"/>
      <c r="U28" s="13"/>
      <c r="V28" s="13"/>
    </row>
    <row r="29">
      <c r="A29" s="18">
        <v>43880.0</v>
      </c>
      <c r="B29" s="13">
        <v>3.0</v>
      </c>
      <c r="C29" s="13"/>
      <c r="D29" s="13">
        <f t="shared" si="3"/>
        <v>84</v>
      </c>
      <c r="E29" s="13">
        <v>5.0</v>
      </c>
      <c r="F29" s="13">
        <v>0.0</v>
      </c>
      <c r="G29" s="13">
        <f t="shared" si="4"/>
        <v>34</v>
      </c>
      <c r="H29" s="13">
        <v>0.0</v>
      </c>
      <c r="I29" s="14">
        <f t="shared" si="7"/>
        <v>50</v>
      </c>
      <c r="J29" s="13">
        <v>0.0</v>
      </c>
      <c r="K29" s="14">
        <f t="shared" si="6"/>
        <v>0</v>
      </c>
      <c r="L29" s="13">
        <v>0.0</v>
      </c>
      <c r="M29" s="13">
        <v>0.0</v>
      </c>
      <c r="N29" s="14">
        <f t="shared" si="2"/>
        <v>3</v>
      </c>
      <c r="O29" s="13"/>
      <c r="P29" s="13"/>
      <c r="Q29" s="13">
        <v>4.0</v>
      </c>
      <c r="R29" s="13"/>
      <c r="S29" s="13"/>
      <c r="T29" s="13"/>
      <c r="U29" s="13"/>
      <c r="V29" s="13"/>
    </row>
    <row r="30">
      <c r="A30" s="18">
        <v>43881.0</v>
      </c>
      <c r="B30" s="13">
        <v>1.0</v>
      </c>
      <c r="C30" s="13"/>
      <c r="D30" s="13">
        <f t="shared" si="3"/>
        <v>85</v>
      </c>
      <c r="E30" s="13">
        <v>3.0</v>
      </c>
      <c r="F30" s="13">
        <v>0.0</v>
      </c>
      <c r="G30" s="13">
        <f t="shared" si="4"/>
        <v>37</v>
      </c>
      <c r="H30" s="13">
        <v>0.0</v>
      </c>
      <c r="I30" s="14">
        <f t="shared" si="7"/>
        <v>48</v>
      </c>
      <c r="J30" s="13">
        <v>0.0</v>
      </c>
      <c r="K30" s="14">
        <f t="shared" si="6"/>
        <v>0</v>
      </c>
      <c r="L30" s="13">
        <v>0.0</v>
      </c>
      <c r="M30" s="13">
        <v>0.0</v>
      </c>
      <c r="N30" s="14">
        <f t="shared" si="2"/>
        <v>1</v>
      </c>
      <c r="O30" s="13"/>
      <c r="P30" s="13"/>
      <c r="Q30" s="13">
        <v>4.0</v>
      </c>
      <c r="R30" s="13"/>
      <c r="S30" s="13"/>
      <c r="T30" s="13"/>
      <c r="U30" s="13"/>
      <c r="V30" s="13"/>
    </row>
    <row r="31">
      <c r="A31" s="18">
        <v>43882.0</v>
      </c>
      <c r="B31" s="13">
        <v>1.0</v>
      </c>
      <c r="C31" s="13"/>
      <c r="D31" s="13">
        <f t="shared" si="3"/>
        <v>86</v>
      </c>
      <c r="E31" s="13">
        <v>10.0</v>
      </c>
      <c r="F31" s="13">
        <v>0.0</v>
      </c>
      <c r="G31" s="13">
        <f t="shared" si="4"/>
        <v>47</v>
      </c>
      <c r="H31" s="13">
        <v>0.0</v>
      </c>
      <c r="I31" s="14">
        <f t="shared" si="7"/>
        <v>39</v>
      </c>
      <c r="J31" s="13">
        <v>0.0</v>
      </c>
      <c r="K31" s="14">
        <f t="shared" si="6"/>
        <v>0</v>
      </c>
      <c r="L31" s="13">
        <v>0.0</v>
      </c>
      <c r="M31" s="13">
        <v>0.0</v>
      </c>
      <c r="N31" s="14">
        <f t="shared" si="2"/>
        <v>1</v>
      </c>
      <c r="O31" s="13"/>
      <c r="P31" s="13"/>
      <c r="Q31" s="13">
        <v>5.0</v>
      </c>
      <c r="R31" s="13"/>
      <c r="S31" s="13"/>
      <c r="T31" s="13"/>
      <c r="U31" s="13"/>
      <c r="V31" s="13"/>
    </row>
    <row r="32">
      <c r="A32" s="18">
        <v>43883.0</v>
      </c>
      <c r="B32" s="13">
        <v>3.0</v>
      </c>
      <c r="C32" s="13"/>
      <c r="D32" s="13">
        <f t="shared" si="3"/>
        <v>89</v>
      </c>
      <c r="E32" s="13">
        <v>2.0</v>
      </c>
      <c r="F32" s="13">
        <v>0.0</v>
      </c>
      <c r="G32" s="13">
        <f t="shared" si="4"/>
        <v>49</v>
      </c>
      <c r="H32" s="13">
        <v>0.0</v>
      </c>
      <c r="I32" s="14">
        <f t="shared" si="7"/>
        <v>40</v>
      </c>
      <c r="J32" s="13">
        <v>0.0</v>
      </c>
      <c r="K32" s="14">
        <f t="shared" si="6"/>
        <v>0</v>
      </c>
      <c r="L32" s="13">
        <v>0.0</v>
      </c>
      <c r="M32" s="13">
        <v>1.0</v>
      </c>
      <c r="N32" s="14">
        <f t="shared" si="2"/>
        <v>2</v>
      </c>
      <c r="O32" s="13"/>
      <c r="P32" s="13"/>
      <c r="Q32" s="13">
        <v>5.0</v>
      </c>
      <c r="R32" s="13"/>
      <c r="S32" s="13"/>
      <c r="T32" s="13"/>
      <c r="U32" s="13"/>
      <c r="V32" s="13"/>
    </row>
    <row r="33">
      <c r="A33" s="18">
        <v>43884.0</v>
      </c>
      <c r="B33" s="13">
        <v>0.0</v>
      </c>
      <c r="C33" s="13"/>
      <c r="D33" s="13">
        <f t="shared" si="3"/>
        <v>89</v>
      </c>
      <c r="E33" s="13">
        <v>2.0</v>
      </c>
      <c r="F33" s="13">
        <v>0.0</v>
      </c>
      <c r="G33" s="13">
        <f t="shared" si="4"/>
        <v>51</v>
      </c>
      <c r="H33" s="13">
        <v>0.0</v>
      </c>
      <c r="I33" s="14">
        <f t="shared" si="7"/>
        <v>38</v>
      </c>
      <c r="J33" s="13">
        <v>0.0</v>
      </c>
      <c r="K33" s="14">
        <f t="shared" si="6"/>
        <v>0</v>
      </c>
      <c r="L33" s="13">
        <v>0.0</v>
      </c>
      <c r="M33" s="13">
        <v>0.0</v>
      </c>
      <c r="N33" s="14">
        <f t="shared" si="2"/>
        <v>0</v>
      </c>
      <c r="O33" s="13"/>
      <c r="P33" s="13"/>
      <c r="Q33" s="13">
        <v>5.0</v>
      </c>
      <c r="R33" s="13"/>
      <c r="S33" s="13"/>
      <c r="T33" s="13"/>
      <c r="U33" s="13"/>
      <c r="V33" s="13"/>
    </row>
    <row r="34">
      <c r="A34" s="18">
        <v>43885.0</v>
      </c>
      <c r="B34" s="13">
        <v>1.0</v>
      </c>
      <c r="C34" s="13"/>
      <c r="D34" s="13">
        <f t="shared" si="3"/>
        <v>90</v>
      </c>
      <c r="E34" s="13">
        <v>2.0</v>
      </c>
      <c r="F34" s="13">
        <v>0.0</v>
      </c>
      <c r="G34" s="13">
        <f t="shared" si="4"/>
        <v>53</v>
      </c>
      <c r="H34" s="13">
        <v>0.0</v>
      </c>
      <c r="I34" s="14">
        <f t="shared" si="7"/>
        <v>37</v>
      </c>
      <c r="J34" s="13">
        <v>0.0</v>
      </c>
      <c r="K34" s="14">
        <f t="shared" si="6"/>
        <v>0</v>
      </c>
      <c r="L34" s="13">
        <v>0.0</v>
      </c>
      <c r="M34" s="13">
        <v>0.0</v>
      </c>
      <c r="N34" s="14">
        <f t="shared" si="2"/>
        <v>1</v>
      </c>
      <c r="O34" s="13"/>
      <c r="P34" s="13"/>
      <c r="Q34" s="13">
        <v>7.0</v>
      </c>
      <c r="R34" s="13"/>
      <c r="S34" s="13"/>
      <c r="T34" s="13"/>
      <c r="U34" s="13"/>
      <c r="V34" s="13"/>
    </row>
    <row r="35">
      <c r="A35" s="18">
        <v>43886.0</v>
      </c>
      <c r="B35" s="13">
        <v>1.0</v>
      </c>
      <c r="C35" s="13"/>
      <c r="D35" s="13">
        <f t="shared" si="3"/>
        <v>91</v>
      </c>
      <c r="E35" s="13">
        <v>5.0</v>
      </c>
      <c r="F35" s="13">
        <v>0.0</v>
      </c>
      <c r="G35" s="13">
        <f t="shared" si="4"/>
        <v>58</v>
      </c>
      <c r="H35" s="13">
        <v>0.0</v>
      </c>
      <c r="I35" s="14">
        <f t="shared" si="7"/>
        <v>33</v>
      </c>
      <c r="J35" s="13">
        <v>0.0</v>
      </c>
      <c r="K35" s="14">
        <f t="shared" si="6"/>
        <v>0</v>
      </c>
      <c r="L35" s="13">
        <v>0.0</v>
      </c>
      <c r="M35" s="13">
        <v>0.0</v>
      </c>
      <c r="N35" s="14">
        <f t="shared" si="2"/>
        <v>1</v>
      </c>
      <c r="O35" s="13"/>
      <c r="P35" s="13"/>
      <c r="Q35" s="13">
        <v>7.0</v>
      </c>
      <c r="R35" s="13"/>
      <c r="S35" s="13"/>
      <c r="T35" s="13"/>
      <c r="U35" s="13"/>
      <c r="V35" s="13"/>
    </row>
    <row r="36">
      <c r="A36" s="18">
        <v>43887.0</v>
      </c>
      <c r="B36" s="13">
        <v>2.0</v>
      </c>
      <c r="C36" s="13"/>
      <c r="D36" s="13">
        <f t="shared" si="3"/>
        <v>93</v>
      </c>
      <c r="E36" s="13">
        <v>4.0</v>
      </c>
      <c r="F36" s="13">
        <v>0.0</v>
      </c>
      <c r="G36" s="13">
        <f t="shared" si="4"/>
        <v>62</v>
      </c>
      <c r="H36" s="13">
        <v>0.0</v>
      </c>
      <c r="I36" s="14">
        <f t="shared" si="7"/>
        <v>31</v>
      </c>
      <c r="J36" s="13">
        <v>0.0</v>
      </c>
      <c r="K36" s="14">
        <f t="shared" si="6"/>
        <v>0</v>
      </c>
      <c r="L36" s="13">
        <v>0.0</v>
      </c>
      <c r="M36" s="13">
        <v>0.0</v>
      </c>
      <c r="N36" s="14">
        <f t="shared" si="2"/>
        <v>2</v>
      </c>
      <c r="O36" s="13"/>
      <c r="P36" s="13"/>
      <c r="Q36" s="13">
        <v>7.0</v>
      </c>
      <c r="R36" s="13"/>
      <c r="S36" s="13"/>
      <c r="T36" s="13"/>
      <c r="U36" s="13"/>
      <c r="V36" s="13"/>
    </row>
    <row r="37">
      <c r="A37" s="18">
        <v>43888.0</v>
      </c>
      <c r="B37" s="13">
        <v>3.0</v>
      </c>
      <c r="C37" s="13"/>
      <c r="D37" s="13">
        <f t="shared" si="3"/>
        <v>96</v>
      </c>
      <c r="E37" s="13">
        <v>4.0</v>
      </c>
      <c r="F37" s="13">
        <v>0.0</v>
      </c>
      <c r="G37" s="13">
        <f t="shared" si="4"/>
        <v>66</v>
      </c>
      <c r="H37" s="13">
        <v>0.0</v>
      </c>
      <c r="I37" s="14">
        <f t="shared" si="7"/>
        <v>30</v>
      </c>
      <c r="J37" s="13">
        <v>0.0</v>
      </c>
      <c r="K37" s="14">
        <f t="shared" si="6"/>
        <v>0</v>
      </c>
      <c r="L37" s="13">
        <v>0.0</v>
      </c>
      <c r="M37" s="13">
        <v>0.0</v>
      </c>
      <c r="N37" s="14">
        <f t="shared" si="2"/>
        <v>3</v>
      </c>
      <c r="O37" s="13"/>
      <c r="P37" s="13"/>
      <c r="Q37" s="13">
        <v>8.0</v>
      </c>
      <c r="R37" s="13"/>
      <c r="S37" s="13"/>
      <c r="T37" s="13"/>
      <c r="U37" s="13"/>
      <c r="V37" s="13"/>
    </row>
    <row r="38">
      <c r="A38" s="18">
        <v>43889.0</v>
      </c>
      <c r="B38" s="13">
        <v>2.0</v>
      </c>
      <c r="C38" s="13"/>
      <c r="D38" s="13">
        <f t="shared" si="3"/>
        <v>98</v>
      </c>
      <c r="E38" s="13">
        <v>3.0</v>
      </c>
      <c r="F38" s="13">
        <v>0.0</v>
      </c>
      <c r="G38" s="13">
        <f t="shared" si="4"/>
        <v>69</v>
      </c>
      <c r="H38" s="13">
        <v>0.0</v>
      </c>
      <c r="I38" s="14">
        <f t="shared" si="7"/>
        <v>29</v>
      </c>
      <c r="J38" s="13">
        <v>0.0</v>
      </c>
      <c r="K38" s="14">
        <f t="shared" si="6"/>
        <v>0</v>
      </c>
      <c r="L38" s="13">
        <v>0.0</v>
      </c>
      <c r="M38" s="13">
        <v>0.0</v>
      </c>
      <c r="N38" s="14">
        <f t="shared" si="2"/>
        <v>2</v>
      </c>
      <c r="O38" s="13"/>
      <c r="P38" s="13"/>
      <c r="Q38" s="13">
        <v>7.0</v>
      </c>
      <c r="R38" s="13"/>
      <c r="S38" s="13"/>
      <c r="T38" s="13"/>
      <c r="U38" s="13"/>
      <c r="V38" s="13"/>
    </row>
    <row r="39">
      <c r="A39" s="18">
        <v>43890.0</v>
      </c>
      <c r="B39" s="13">
        <v>4.0</v>
      </c>
      <c r="C39" s="13"/>
      <c r="D39" s="13">
        <f t="shared" si="3"/>
        <v>102</v>
      </c>
      <c r="E39" s="13">
        <v>3.0</v>
      </c>
      <c r="F39" s="13">
        <v>0.0</v>
      </c>
      <c r="G39" s="13">
        <f t="shared" si="4"/>
        <v>72</v>
      </c>
      <c r="H39" s="13">
        <v>0.0</v>
      </c>
      <c r="I39" s="14">
        <f t="shared" si="7"/>
        <v>30</v>
      </c>
      <c r="J39" s="13">
        <v>0.0</v>
      </c>
      <c r="K39" s="14">
        <f t="shared" si="6"/>
        <v>0</v>
      </c>
      <c r="L39" s="13">
        <v>0.0</v>
      </c>
      <c r="M39" s="13">
        <v>0.0</v>
      </c>
      <c r="N39" s="14">
        <f t="shared" si="2"/>
        <v>4</v>
      </c>
      <c r="O39" s="13"/>
      <c r="P39" s="13"/>
      <c r="Q39" s="13">
        <v>7.0</v>
      </c>
      <c r="R39" s="13"/>
      <c r="S39" s="13"/>
      <c r="T39" s="13"/>
      <c r="U39" s="13"/>
      <c r="V39" s="13"/>
    </row>
    <row r="40">
      <c r="A40" s="18">
        <v>43891.0</v>
      </c>
      <c r="B40" s="13">
        <v>4.0</v>
      </c>
      <c r="C40" s="13"/>
      <c r="D40" s="13">
        <f t="shared" si="3"/>
        <v>106</v>
      </c>
      <c r="E40" s="13">
        <v>2.0</v>
      </c>
      <c r="F40" s="13">
        <v>0.0</v>
      </c>
      <c r="G40" s="13">
        <f t="shared" si="4"/>
        <v>74</v>
      </c>
      <c r="H40" s="13">
        <v>0.0</v>
      </c>
      <c r="I40" s="14">
        <f t="shared" si="7"/>
        <v>32</v>
      </c>
      <c r="J40" s="13">
        <v>0.0</v>
      </c>
      <c r="K40" s="14">
        <f t="shared" si="6"/>
        <v>0</v>
      </c>
      <c r="L40" s="13">
        <v>0.0</v>
      </c>
      <c r="M40" s="13">
        <v>0.0</v>
      </c>
      <c r="N40" s="14">
        <f t="shared" si="2"/>
        <v>4</v>
      </c>
      <c r="O40" s="13"/>
      <c r="P40" s="13"/>
      <c r="Q40" s="13">
        <v>7.0</v>
      </c>
      <c r="R40" s="13"/>
      <c r="S40" s="13"/>
      <c r="T40" s="13"/>
      <c r="U40" s="13"/>
      <c r="V40" s="13"/>
    </row>
    <row r="41">
      <c r="A41" s="18">
        <v>43892.0</v>
      </c>
      <c r="B41" s="13">
        <v>2.0</v>
      </c>
      <c r="C41" s="13"/>
      <c r="D41" s="13">
        <f t="shared" si="3"/>
        <v>108</v>
      </c>
      <c r="E41" s="13">
        <v>4.0</v>
      </c>
      <c r="F41" s="13">
        <v>0.0</v>
      </c>
      <c r="G41" s="13">
        <f t="shared" si="4"/>
        <v>78</v>
      </c>
      <c r="H41" s="13">
        <v>0.0</v>
      </c>
      <c r="I41" s="14">
        <f t="shared" si="7"/>
        <v>30</v>
      </c>
      <c r="J41" s="13">
        <v>0.0</v>
      </c>
      <c r="K41" s="14">
        <f t="shared" si="6"/>
        <v>0</v>
      </c>
      <c r="L41" s="13">
        <v>0.0</v>
      </c>
      <c r="M41" s="13">
        <v>0.0</v>
      </c>
      <c r="N41" s="14">
        <f t="shared" si="2"/>
        <v>2</v>
      </c>
      <c r="O41" s="13"/>
      <c r="P41" s="13"/>
      <c r="Q41" s="13">
        <v>6.0</v>
      </c>
      <c r="R41" s="13"/>
      <c r="S41" s="13"/>
      <c r="T41" s="13"/>
      <c r="U41" s="13"/>
      <c r="V41" s="13"/>
    </row>
    <row r="42">
      <c r="A42" s="18">
        <v>43893.0</v>
      </c>
      <c r="B42" s="13">
        <v>2.0</v>
      </c>
      <c r="C42" s="13"/>
      <c r="D42" s="13">
        <f t="shared" si="3"/>
        <v>110</v>
      </c>
      <c r="E42" s="13">
        <v>0.0</v>
      </c>
      <c r="F42" s="13">
        <v>0.0</v>
      </c>
      <c r="G42" s="13">
        <f t="shared" si="4"/>
        <v>78</v>
      </c>
      <c r="H42" s="13">
        <v>0.0</v>
      </c>
      <c r="I42" s="14">
        <f t="shared" si="7"/>
        <v>32</v>
      </c>
      <c r="J42" s="13">
        <v>0.0</v>
      </c>
      <c r="K42" s="14">
        <f t="shared" si="6"/>
        <v>0</v>
      </c>
      <c r="L42" s="13">
        <v>0.0</v>
      </c>
      <c r="M42" s="13">
        <v>0.0</v>
      </c>
      <c r="N42" s="14">
        <f t="shared" si="2"/>
        <v>2</v>
      </c>
      <c r="O42" s="13"/>
      <c r="P42" s="13"/>
      <c r="Q42" s="13">
        <v>7.0</v>
      </c>
      <c r="R42" s="13"/>
      <c r="S42" s="13"/>
      <c r="T42" s="13"/>
      <c r="U42" s="13"/>
      <c r="V42" s="13"/>
    </row>
    <row r="43">
      <c r="A43" s="18">
        <v>43894.0</v>
      </c>
      <c r="B43" s="13">
        <v>2.0</v>
      </c>
      <c r="C43" s="13"/>
      <c r="D43" s="13">
        <f t="shared" si="3"/>
        <v>112</v>
      </c>
      <c r="E43" s="13">
        <v>1.0</v>
      </c>
      <c r="F43" s="13">
        <v>0.0</v>
      </c>
      <c r="G43" s="13">
        <f t="shared" si="4"/>
        <v>79</v>
      </c>
      <c r="H43" s="13">
        <v>0.0</v>
      </c>
      <c r="I43" s="14">
        <f t="shared" si="7"/>
        <v>33</v>
      </c>
      <c r="J43" s="13">
        <v>0.0</v>
      </c>
      <c r="K43" s="14">
        <f t="shared" si="6"/>
        <v>0</v>
      </c>
      <c r="L43" s="13">
        <v>0.0</v>
      </c>
      <c r="M43" s="13">
        <v>0.0</v>
      </c>
      <c r="N43" s="14">
        <f t="shared" si="2"/>
        <v>2</v>
      </c>
      <c r="O43" s="13"/>
      <c r="P43" s="13"/>
      <c r="Q43" s="13">
        <v>7.0</v>
      </c>
      <c r="R43" s="13"/>
      <c r="S43" s="13"/>
      <c r="T43" s="13"/>
      <c r="U43" s="13"/>
      <c r="V43" s="13"/>
    </row>
    <row r="44">
      <c r="A44" s="18">
        <v>43895.0</v>
      </c>
      <c r="B44" s="13">
        <v>5.0</v>
      </c>
      <c r="C44" s="13"/>
      <c r="D44" s="13">
        <f t="shared" si="3"/>
        <v>117</v>
      </c>
      <c r="E44" s="13">
        <v>2.0</v>
      </c>
      <c r="F44" s="13">
        <v>0.0</v>
      </c>
      <c r="G44" s="13">
        <f t="shared" si="4"/>
        <v>81</v>
      </c>
      <c r="H44" s="13">
        <v>0.0</v>
      </c>
      <c r="I44" s="14">
        <f t="shared" si="7"/>
        <v>36</v>
      </c>
      <c r="J44" s="13">
        <v>0.0</v>
      </c>
      <c r="K44" s="14">
        <f t="shared" si="6"/>
        <v>0</v>
      </c>
      <c r="L44" s="13">
        <v>0.0</v>
      </c>
      <c r="M44" s="13">
        <v>1.0</v>
      </c>
      <c r="N44" s="14">
        <f t="shared" si="2"/>
        <v>4</v>
      </c>
      <c r="O44" s="13"/>
      <c r="P44" s="13"/>
      <c r="Q44" s="13">
        <v>7.0</v>
      </c>
      <c r="R44" s="13"/>
      <c r="S44" s="13"/>
      <c r="T44" s="13"/>
      <c r="U44" s="13"/>
      <c r="V44" s="13"/>
    </row>
    <row r="45">
      <c r="A45" s="18">
        <v>43896.0</v>
      </c>
      <c r="B45" s="13">
        <v>13.0</v>
      </c>
      <c r="C45" s="13"/>
      <c r="D45" s="13">
        <f t="shared" si="3"/>
        <v>130</v>
      </c>
      <c r="E45" s="13">
        <v>1.0</v>
      </c>
      <c r="F45" s="13">
        <v>0.0</v>
      </c>
      <c r="G45" s="13">
        <f t="shared" si="4"/>
        <v>82</v>
      </c>
      <c r="H45" s="13">
        <v>0.0</v>
      </c>
      <c r="I45" s="14">
        <f t="shared" si="7"/>
        <v>48</v>
      </c>
      <c r="J45" s="13">
        <v>0.0</v>
      </c>
      <c r="K45" s="14">
        <f t="shared" si="6"/>
        <v>0</v>
      </c>
      <c r="L45" s="13">
        <v>0.0</v>
      </c>
      <c r="M45" s="13">
        <v>2.0</v>
      </c>
      <c r="N45" s="14">
        <f t="shared" si="2"/>
        <v>11</v>
      </c>
      <c r="O45" s="13"/>
      <c r="P45" s="13"/>
      <c r="Q45" s="13">
        <v>9.0</v>
      </c>
      <c r="R45" s="13"/>
      <c r="S45" s="13"/>
      <c r="T45" s="13"/>
      <c r="U45" s="13"/>
      <c r="V45" s="13"/>
    </row>
    <row r="46">
      <c r="A46" s="18">
        <v>43897.0</v>
      </c>
      <c r="B46" s="13">
        <v>8.0</v>
      </c>
      <c r="C46" s="13"/>
      <c r="D46" s="13">
        <f t="shared" si="3"/>
        <v>138</v>
      </c>
      <c r="E46" s="13">
        <v>8.0</v>
      </c>
      <c r="F46" s="13">
        <v>0.0</v>
      </c>
      <c r="G46" s="13">
        <f t="shared" si="4"/>
        <v>90</v>
      </c>
      <c r="H46" s="13">
        <v>0.0</v>
      </c>
      <c r="I46" s="14">
        <f t="shared" si="7"/>
        <v>48</v>
      </c>
      <c r="J46" s="13">
        <v>0.0</v>
      </c>
      <c r="K46" s="14">
        <f t="shared" si="6"/>
        <v>0</v>
      </c>
      <c r="L46" s="13">
        <v>0.0</v>
      </c>
      <c r="M46" s="13">
        <v>2.0</v>
      </c>
      <c r="N46" s="14">
        <f t="shared" si="2"/>
        <v>6</v>
      </c>
      <c r="O46" s="13"/>
      <c r="P46" s="13"/>
      <c r="Q46" s="13">
        <v>8.0</v>
      </c>
      <c r="R46" s="13"/>
      <c r="S46" s="13"/>
      <c r="T46" s="13"/>
      <c r="U46" s="13"/>
      <c r="V46" s="13"/>
    </row>
    <row r="47">
      <c r="A47" s="18">
        <v>43898.0</v>
      </c>
      <c r="B47" s="13">
        <v>12.0</v>
      </c>
      <c r="C47" s="13"/>
      <c r="D47" s="13">
        <f t="shared" si="3"/>
        <v>150</v>
      </c>
      <c r="E47" s="13">
        <v>0.0</v>
      </c>
      <c r="F47" s="13">
        <v>0.0</v>
      </c>
      <c r="G47" s="13">
        <f t="shared" si="4"/>
        <v>90</v>
      </c>
      <c r="H47" s="13">
        <v>0.0</v>
      </c>
      <c r="I47" s="14">
        <f t="shared" si="7"/>
        <v>60</v>
      </c>
      <c r="J47" s="13">
        <v>0.0</v>
      </c>
      <c r="K47" s="14">
        <f t="shared" si="6"/>
        <v>0</v>
      </c>
      <c r="L47" s="13">
        <v>0.0</v>
      </c>
      <c r="M47" s="13">
        <v>1.0</v>
      </c>
      <c r="N47" s="14">
        <f t="shared" si="2"/>
        <v>11</v>
      </c>
      <c r="O47" s="13"/>
      <c r="P47" s="13"/>
      <c r="Q47" s="13">
        <v>9.0</v>
      </c>
      <c r="R47" s="13"/>
      <c r="S47" s="13"/>
      <c r="T47" s="13"/>
      <c r="U47" s="13"/>
      <c r="V47" s="13"/>
    </row>
    <row r="48">
      <c r="A48" s="18">
        <v>43899.0</v>
      </c>
      <c r="B48" s="13">
        <v>10.0</v>
      </c>
      <c r="C48" s="13"/>
      <c r="D48" s="13">
        <f t="shared" si="3"/>
        <v>160</v>
      </c>
      <c r="E48" s="13">
        <v>3.0</v>
      </c>
      <c r="F48" s="13">
        <v>0.0</v>
      </c>
      <c r="G48" s="13">
        <f t="shared" si="4"/>
        <v>93</v>
      </c>
      <c r="H48" s="13">
        <v>0.0</v>
      </c>
      <c r="I48" s="14">
        <f t="shared" si="7"/>
        <v>67</v>
      </c>
      <c r="J48" s="13">
        <v>0.0</v>
      </c>
      <c r="K48" s="14">
        <f t="shared" si="6"/>
        <v>0</v>
      </c>
      <c r="L48" s="13">
        <v>0.0</v>
      </c>
      <c r="M48" s="13">
        <v>3.0</v>
      </c>
      <c r="N48" s="14">
        <f t="shared" si="2"/>
        <v>7</v>
      </c>
      <c r="O48" s="13"/>
      <c r="P48" s="13"/>
      <c r="Q48" s="13">
        <v>10.0</v>
      </c>
      <c r="R48" s="13"/>
      <c r="S48" s="13"/>
      <c r="T48" s="13"/>
      <c r="U48" s="13"/>
      <c r="V48" s="13"/>
    </row>
    <row r="49">
      <c r="A49" s="18">
        <v>43900.0</v>
      </c>
      <c r="B49" s="13">
        <v>6.0</v>
      </c>
      <c r="C49" s="13"/>
      <c r="D49" s="13">
        <f t="shared" si="3"/>
        <v>166</v>
      </c>
      <c r="E49" s="13">
        <v>0.0</v>
      </c>
      <c r="F49" s="13">
        <v>0.0</v>
      </c>
      <c r="G49" s="13">
        <f t="shared" si="4"/>
        <v>93</v>
      </c>
      <c r="H49" s="13">
        <v>0.0</v>
      </c>
      <c r="I49" s="14">
        <f t="shared" si="7"/>
        <v>73</v>
      </c>
      <c r="J49" s="13">
        <v>0.0</v>
      </c>
      <c r="K49" s="14">
        <f t="shared" si="6"/>
        <v>0</v>
      </c>
      <c r="L49" s="13">
        <v>0.0</v>
      </c>
      <c r="M49" s="13">
        <v>0.0</v>
      </c>
      <c r="N49" s="14">
        <f t="shared" si="2"/>
        <v>6</v>
      </c>
      <c r="O49" s="13"/>
      <c r="P49" s="13"/>
      <c r="Q49" s="13">
        <v>12.0</v>
      </c>
      <c r="R49" s="13"/>
      <c r="S49" s="13"/>
      <c r="T49" s="13"/>
      <c r="U49" s="13"/>
      <c r="V49" s="13"/>
    </row>
    <row r="50">
      <c r="A50" s="18">
        <v>43901.0</v>
      </c>
      <c r="B50" s="13">
        <v>12.0</v>
      </c>
      <c r="C50" s="13"/>
      <c r="D50" s="13">
        <f t="shared" si="3"/>
        <v>178</v>
      </c>
      <c r="E50" s="13">
        <v>3.0</v>
      </c>
      <c r="F50" s="13">
        <v>0.0</v>
      </c>
      <c r="G50" s="13">
        <f t="shared" si="4"/>
        <v>96</v>
      </c>
      <c r="H50" s="13">
        <v>0.0</v>
      </c>
      <c r="I50" s="14">
        <f t="shared" si="7"/>
        <v>82</v>
      </c>
      <c r="J50" s="13">
        <v>0.0</v>
      </c>
      <c r="K50" s="14">
        <f t="shared" si="6"/>
        <v>0</v>
      </c>
      <c r="L50" s="13">
        <v>0.0</v>
      </c>
      <c r="M50" s="13">
        <v>8.0</v>
      </c>
      <c r="N50" s="14">
        <f t="shared" si="2"/>
        <v>4</v>
      </c>
      <c r="O50" s="13"/>
      <c r="P50" s="13"/>
      <c r="Q50" s="13">
        <v>9.0</v>
      </c>
      <c r="R50" s="13"/>
      <c r="S50" s="13"/>
      <c r="T50" s="13"/>
      <c r="U50" s="13"/>
      <c r="V50" s="13"/>
    </row>
    <row r="51">
      <c r="A51" s="18">
        <v>43902.0</v>
      </c>
      <c r="B51" s="13">
        <v>9.0</v>
      </c>
      <c r="C51" s="13"/>
      <c r="D51" s="13">
        <f t="shared" si="3"/>
        <v>187</v>
      </c>
      <c r="E51" s="13">
        <v>0.0</v>
      </c>
      <c r="F51" s="13">
        <v>0.0</v>
      </c>
      <c r="G51" s="13">
        <f t="shared" si="4"/>
        <v>96</v>
      </c>
      <c r="H51" s="13">
        <v>0.0</v>
      </c>
      <c r="I51" s="14">
        <f t="shared" si="7"/>
        <v>91</v>
      </c>
      <c r="J51" s="13">
        <v>0.0</v>
      </c>
      <c r="K51" s="14">
        <f t="shared" si="6"/>
        <v>0</v>
      </c>
      <c r="L51" s="13">
        <v>0.0</v>
      </c>
      <c r="M51" s="13">
        <v>5.0</v>
      </c>
      <c r="N51" s="14">
        <f t="shared" si="2"/>
        <v>4</v>
      </c>
      <c r="O51" s="13"/>
      <c r="P51" s="13"/>
      <c r="Q51" s="13">
        <v>9.0</v>
      </c>
      <c r="R51" s="13"/>
      <c r="S51" s="13"/>
      <c r="T51" s="13"/>
      <c r="U51" s="13"/>
      <c r="V51" s="13"/>
    </row>
    <row r="52">
      <c r="A52" s="18">
        <v>43903.0</v>
      </c>
      <c r="B52" s="13">
        <v>13.0</v>
      </c>
      <c r="C52" s="13"/>
      <c r="D52" s="13">
        <f t="shared" si="3"/>
        <v>200</v>
      </c>
      <c r="E52" s="13">
        <v>1.0</v>
      </c>
      <c r="F52" s="13">
        <v>0.0</v>
      </c>
      <c r="G52" s="13">
        <f t="shared" si="4"/>
        <v>97</v>
      </c>
      <c r="H52" s="13">
        <v>0.0</v>
      </c>
      <c r="I52" s="14">
        <f t="shared" si="7"/>
        <v>103</v>
      </c>
      <c r="J52" s="13">
        <v>0.0</v>
      </c>
      <c r="K52" s="14">
        <f t="shared" si="6"/>
        <v>0</v>
      </c>
      <c r="L52" s="13">
        <v>0.0</v>
      </c>
      <c r="M52" s="13">
        <v>9.0</v>
      </c>
      <c r="N52" s="14">
        <f t="shared" si="2"/>
        <v>4</v>
      </c>
      <c r="O52" s="13"/>
      <c r="P52" s="13"/>
      <c r="Q52" s="13">
        <v>11.0</v>
      </c>
      <c r="R52" s="13"/>
      <c r="S52" s="13"/>
      <c r="T52" s="13"/>
      <c r="U52" s="13"/>
      <c r="V52" s="13"/>
    </row>
    <row r="53">
      <c r="A53" s="18">
        <v>43904.0</v>
      </c>
      <c r="B53" s="13">
        <v>12.0</v>
      </c>
      <c r="C53" s="13"/>
      <c r="D53" s="13">
        <f t="shared" si="3"/>
        <v>212</v>
      </c>
      <c r="E53" s="13">
        <v>8.0</v>
      </c>
      <c r="F53" s="13">
        <v>0.0</v>
      </c>
      <c r="G53" s="13">
        <f t="shared" si="4"/>
        <v>105</v>
      </c>
      <c r="H53" s="13">
        <v>0.0</v>
      </c>
      <c r="I53" s="14">
        <f t="shared" si="7"/>
        <v>107</v>
      </c>
      <c r="J53" s="13">
        <v>0.0</v>
      </c>
      <c r="K53" s="14">
        <f t="shared" si="6"/>
        <v>0</v>
      </c>
      <c r="L53" s="13">
        <v>0.0</v>
      </c>
      <c r="M53" s="13">
        <v>9.0</v>
      </c>
      <c r="N53" s="14">
        <f t="shared" si="2"/>
        <v>3</v>
      </c>
      <c r="O53" s="13"/>
      <c r="P53" s="13"/>
      <c r="Q53" s="13">
        <v>14.0</v>
      </c>
      <c r="R53" s="13"/>
      <c r="S53" s="13"/>
      <c r="T53" s="13"/>
      <c r="U53" s="13"/>
      <c r="V53" s="13"/>
    </row>
    <row r="54">
      <c r="A54" s="18">
        <v>43905.0</v>
      </c>
      <c r="B54" s="13">
        <v>14.0</v>
      </c>
      <c r="C54" s="13"/>
      <c r="D54" s="13">
        <f t="shared" si="3"/>
        <v>226</v>
      </c>
      <c r="E54" s="13">
        <v>0.0</v>
      </c>
      <c r="F54" s="13">
        <v>0.0</v>
      </c>
      <c r="G54" s="13">
        <f t="shared" si="4"/>
        <v>105</v>
      </c>
      <c r="H54" s="13">
        <v>0.0</v>
      </c>
      <c r="I54" s="14">
        <f t="shared" si="7"/>
        <v>121</v>
      </c>
      <c r="J54" s="13">
        <v>0.0</v>
      </c>
      <c r="K54" s="14">
        <f t="shared" si="6"/>
        <v>0</v>
      </c>
      <c r="L54" s="13">
        <v>0.0</v>
      </c>
      <c r="M54" s="13">
        <v>9.0</v>
      </c>
      <c r="N54" s="14">
        <f t="shared" si="2"/>
        <v>5</v>
      </c>
      <c r="O54" s="13"/>
      <c r="P54" s="13"/>
      <c r="Q54" s="13">
        <v>13.0</v>
      </c>
      <c r="R54" s="13"/>
      <c r="S54" s="13"/>
      <c r="T54" s="13"/>
      <c r="U54" s="13"/>
      <c r="V54" s="13"/>
    </row>
    <row r="55">
      <c r="A55" s="18">
        <v>43906.0</v>
      </c>
      <c r="B55" s="13">
        <v>17.0</v>
      </c>
      <c r="C55" s="13"/>
      <c r="D55" s="13">
        <f t="shared" si="3"/>
        <v>243</v>
      </c>
      <c r="E55" s="13">
        <v>4.0</v>
      </c>
      <c r="F55" s="13">
        <v>0.0</v>
      </c>
      <c r="G55" s="13">
        <f t="shared" si="4"/>
        <v>109</v>
      </c>
      <c r="H55" s="13">
        <v>0.0</v>
      </c>
      <c r="I55" s="14">
        <f t="shared" si="7"/>
        <v>134</v>
      </c>
      <c r="J55" s="13">
        <v>0.0</v>
      </c>
      <c r="K55" s="14">
        <f t="shared" si="6"/>
        <v>0</v>
      </c>
      <c r="L55" s="13">
        <v>0.0</v>
      </c>
      <c r="M55" s="13">
        <v>11.0</v>
      </c>
      <c r="N55" s="14">
        <f t="shared" si="2"/>
        <v>6</v>
      </c>
      <c r="O55" s="13"/>
      <c r="P55" s="13"/>
      <c r="Q55" s="13">
        <v>13.0</v>
      </c>
      <c r="R55" s="13"/>
      <c r="S55" s="13"/>
      <c r="T55" s="13"/>
      <c r="U55" s="13"/>
      <c r="V55" s="13"/>
    </row>
    <row r="56">
      <c r="A56" s="18">
        <v>43907.0</v>
      </c>
      <c r="B56" s="13">
        <v>23.0</v>
      </c>
      <c r="C56" s="13"/>
      <c r="D56" s="13">
        <f t="shared" si="3"/>
        <v>266</v>
      </c>
      <c r="E56" s="13">
        <v>5.0</v>
      </c>
      <c r="F56" s="13">
        <v>0.0</v>
      </c>
      <c r="G56" s="13">
        <f t="shared" si="4"/>
        <v>114</v>
      </c>
      <c r="H56" s="13">
        <v>0.0</v>
      </c>
      <c r="I56" s="14">
        <f t="shared" si="7"/>
        <v>152</v>
      </c>
      <c r="J56" s="13">
        <v>0.0</v>
      </c>
      <c r="K56" s="14">
        <f t="shared" si="6"/>
        <v>0</v>
      </c>
      <c r="L56" s="13">
        <v>0.0</v>
      </c>
      <c r="M56" s="13">
        <v>17.0</v>
      </c>
      <c r="N56" s="14">
        <f t="shared" si="2"/>
        <v>6</v>
      </c>
      <c r="O56" s="13"/>
      <c r="P56" s="13"/>
      <c r="Q56" s="13">
        <v>14.0</v>
      </c>
      <c r="R56" s="13"/>
      <c r="S56" s="13"/>
      <c r="T56" s="13"/>
      <c r="U56" s="13"/>
      <c r="V56" s="13"/>
    </row>
    <row r="57">
      <c r="A57" s="18">
        <v>43908.0</v>
      </c>
      <c r="B57" s="13">
        <v>47.0</v>
      </c>
      <c r="C57" s="13"/>
      <c r="D57" s="13">
        <f t="shared" si="3"/>
        <v>313</v>
      </c>
      <c r="E57" s="13">
        <v>3.0</v>
      </c>
      <c r="F57" s="13">
        <v>0.0</v>
      </c>
      <c r="G57" s="13">
        <f t="shared" si="4"/>
        <v>117</v>
      </c>
      <c r="H57" s="13">
        <v>0.0</v>
      </c>
      <c r="I57" s="14">
        <f t="shared" si="7"/>
        <v>196</v>
      </c>
      <c r="J57" s="13">
        <v>0.0</v>
      </c>
      <c r="K57" s="14">
        <f t="shared" si="6"/>
        <v>0</v>
      </c>
      <c r="L57" s="13">
        <v>0.0</v>
      </c>
      <c r="M57" s="13">
        <v>33.0</v>
      </c>
      <c r="N57" s="14">
        <f t="shared" si="2"/>
        <v>14</v>
      </c>
      <c r="O57" s="13"/>
      <c r="P57" s="13"/>
      <c r="Q57" s="13">
        <v>15.0</v>
      </c>
      <c r="R57" s="13"/>
      <c r="S57" s="13"/>
      <c r="T57" s="13"/>
      <c r="U57" s="13"/>
      <c r="V57" s="13"/>
    </row>
    <row r="58">
      <c r="A58" s="18">
        <v>43909.0</v>
      </c>
      <c r="B58" s="13">
        <v>32.0</v>
      </c>
      <c r="C58" s="13"/>
      <c r="D58" s="13">
        <f t="shared" si="3"/>
        <v>345</v>
      </c>
      <c r="E58" s="13">
        <v>7.0</v>
      </c>
      <c r="F58" s="13">
        <v>0.0</v>
      </c>
      <c r="G58" s="13">
        <f t="shared" si="4"/>
        <v>124</v>
      </c>
      <c r="H58" s="13">
        <v>0.0</v>
      </c>
      <c r="I58" s="14">
        <f t="shared" si="7"/>
        <v>221</v>
      </c>
      <c r="J58" s="13">
        <v>0.0</v>
      </c>
      <c r="K58" s="14">
        <f t="shared" si="6"/>
        <v>0</v>
      </c>
      <c r="L58" s="13">
        <v>0.0</v>
      </c>
      <c r="M58" s="13">
        <v>24.0</v>
      </c>
      <c r="N58" s="14">
        <f t="shared" si="2"/>
        <v>8</v>
      </c>
      <c r="O58" s="13"/>
      <c r="P58" s="13"/>
      <c r="Q58" s="13">
        <v>15.0</v>
      </c>
      <c r="R58" s="13"/>
      <c r="S58" s="13"/>
      <c r="T58" s="13"/>
      <c r="U58" s="13"/>
      <c r="V58" s="13"/>
    </row>
    <row r="59">
      <c r="A59" s="18">
        <v>43910.0</v>
      </c>
      <c r="B59" s="13">
        <v>40.0</v>
      </c>
      <c r="C59" s="13"/>
      <c r="D59" s="13">
        <f t="shared" si="3"/>
        <v>385</v>
      </c>
      <c r="E59" s="13">
        <v>7.0</v>
      </c>
      <c r="F59" s="13">
        <v>0.0</v>
      </c>
      <c r="G59" s="13">
        <f t="shared" si="4"/>
        <v>131</v>
      </c>
      <c r="H59" s="13">
        <v>0.0</v>
      </c>
      <c r="I59" s="14">
        <f t="shared" si="7"/>
        <v>254</v>
      </c>
      <c r="J59" s="13">
        <v>0.0</v>
      </c>
      <c r="K59" s="14">
        <f t="shared" si="6"/>
        <v>0</v>
      </c>
      <c r="L59" s="13">
        <v>0.0</v>
      </c>
      <c r="M59" s="13">
        <v>30.0</v>
      </c>
      <c r="N59" s="14">
        <f t="shared" si="2"/>
        <v>10</v>
      </c>
      <c r="O59" s="13"/>
      <c r="P59" s="13"/>
      <c r="Q59" s="13">
        <v>16.0</v>
      </c>
      <c r="R59" s="13">
        <v>238.0</v>
      </c>
      <c r="S59" s="13">
        <v>0.0</v>
      </c>
      <c r="T59" s="13">
        <v>0.0</v>
      </c>
      <c r="U59" s="13">
        <v>131.0</v>
      </c>
      <c r="V59" s="13"/>
    </row>
    <row r="60">
      <c r="A60" s="18">
        <v>43911.0</v>
      </c>
      <c r="B60" s="13">
        <v>47.0</v>
      </c>
      <c r="C60" s="13"/>
      <c r="D60" s="13">
        <f t="shared" si="3"/>
        <v>432</v>
      </c>
      <c r="E60" s="13">
        <v>9.0</v>
      </c>
      <c r="F60" s="13">
        <v>0.0</v>
      </c>
      <c r="G60" s="13">
        <f t="shared" si="4"/>
        <v>140</v>
      </c>
      <c r="H60" s="13">
        <v>0.0</v>
      </c>
      <c r="I60" s="14">
        <f>D60-SUM($E$2:E60)-J60</f>
        <v>290</v>
      </c>
      <c r="J60" s="13">
        <v>2.0</v>
      </c>
      <c r="K60" s="14">
        <f t="shared" si="6"/>
        <v>2</v>
      </c>
      <c r="L60" s="13">
        <v>0.0</v>
      </c>
      <c r="M60" s="13">
        <v>39.0</v>
      </c>
      <c r="N60" s="14">
        <f t="shared" si="2"/>
        <v>8</v>
      </c>
      <c r="O60" s="13"/>
      <c r="P60" s="13"/>
      <c r="Q60" s="13">
        <v>14.0</v>
      </c>
      <c r="R60" s="13">
        <v>276.0</v>
      </c>
      <c r="S60" s="13">
        <v>0.0</v>
      </c>
      <c r="T60" s="13">
        <v>0.0</v>
      </c>
      <c r="U60" s="13">
        <v>140.0</v>
      </c>
      <c r="V60" s="13"/>
    </row>
    <row r="61">
      <c r="A61" s="18">
        <v>43912.0</v>
      </c>
      <c r="B61" s="13">
        <v>23.0</v>
      </c>
      <c r="C61" s="13"/>
      <c r="D61" s="13">
        <f t="shared" si="3"/>
        <v>455</v>
      </c>
      <c r="E61" s="13">
        <v>4.0</v>
      </c>
      <c r="F61" s="13">
        <v>0.0</v>
      </c>
      <c r="G61" s="13">
        <f t="shared" si="4"/>
        <v>144</v>
      </c>
      <c r="H61" s="13">
        <v>0.0</v>
      </c>
      <c r="I61" s="14">
        <f t="shared" ref="I61:I63" si="8">D61-SUM($E$2:E61)-SUM($J$2:J61)</f>
        <v>309</v>
      </c>
      <c r="J61" s="13">
        <v>0.0</v>
      </c>
      <c r="K61" s="14">
        <f t="shared" si="6"/>
        <v>2</v>
      </c>
      <c r="L61" s="13">
        <v>0.0</v>
      </c>
      <c r="M61" s="13">
        <v>18.0</v>
      </c>
      <c r="N61" s="14">
        <f t="shared" si="2"/>
        <v>5</v>
      </c>
      <c r="O61" s="13"/>
      <c r="P61" s="13"/>
      <c r="Q61" s="13">
        <v>14.0</v>
      </c>
      <c r="R61" s="13">
        <v>295.0</v>
      </c>
      <c r="S61" s="13">
        <v>0.0</v>
      </c>
      <c r="T61" s="13">
        <v>0.0</v>
      </c>
      <c r="U61" s="13">
        <v>144.0</v>
      </c>
      <c r="V61" s="13"/>
    </row>
    <row r="62">
      <c r="A62" s="18">
        <v>43913.0</v>
      </c>
      <c r="B62" s="13">
        <v>54.0</v>
      </c>
      <c r="C62" s="13"/>
      <c r="D62" s="13">
        <f t="shared" si="3"/>
        <v>509</v>
      </c>
      <c r="E62" s="13">
        <v>8.0</v>
      </c>
      <c r="F62" s="13">
        <v>0.0</v>
      </c>
      <c r="G62" s="13">
        <f t="shared" si="4"/>
        <v>152</v>
      </c>
      <c r="H62" s="13">
        <v>0.0</v>
      </c>
      <c r="I62" s="14">
        <f t="shared" si="8"/>
        <v>355</v>
      </c>
      <c r="J62" s="13">
        <v>0.0</v>
      </c>
      <c r="K62" s="14">
        <f t="shared" si="6"/>
        <v>2</v>
      </c>
      <c r="L62" s="13">
        <v>0.0</v>
      </c>
      <c r="M62" s="13">
        <v>48.0</v>
      </c>
      <c r="N62" s="14">
        <f t="shared" si="2"/>
        <v>6</v>
      </c>
      <c r="O62" s="13"/>
      <c r="P62" s="13"/>
      <c r="Q62" s="13">
        <v>15.0</v>
      </c>
      <c r="R62" s="13">
        <v>340.0</v>
      </c>
      <c r="S62" s="13">
        <v>0.0</v>
      </c>
      <c r="T62" s="13">
        <v>0.0</v>
      </c>
      <c r="U62" s="13">
        <v>152.0</v>
      </c>
      <c r="V62" s="13"/>
    </row>
    <row r="63">
      <c r="A63" s="18">
        <v>43914.0</v>
      </c>
      <c r="B63" s="13">
        <v>49.0</v>
      </c>
      <c r="C63" s="13"/>
      <c r="D63" s="13">
        <f t="shared" si="3"/>
        <v>558</v>
      </c>
      <c r="E63" s="13">
        <v>3.0</v>
      </c>
      <c r="F63" s="13">
        <v>0.0</v>
      </c>
      <c r="G63" s="13">
        <f t="shared" si="4"/>
        <v>155</v>
      </c>
      <c r="H63" s="13">
        <v>0.0</v>
      </c>
      <c r="I63" s="14">
        <f t="shared" si="8"/>
        <v>401</v>
      </c>
      <c r="J63" s="13">
        <v>0.0</v>
      </c>
      <c r="K63" s="14">
        <f t="shared" si="6"/>
        <v>2</v>
      </c>
      <c r="L63" s="13">
        <v>0.0</v>
      </c>
      <c r="M63" s="13">
        <v>32.0</v>
      </c>
      <c r="N63" s="14">
        <f t="shared" si="2"/>
        <v>17</v>
      </c>
      <c r="O63" s="13"/>
      <c r="P63" s="13"/>
      <c r="Q63" s="13">
        <v>17.0</v>
      </c>
      <c r="R63" s="13">
        <v>384.0</v>
      </c>
      <c r="S63" s="13">
        <v>0.0</v>
      </c>
      <c r="T63" s="13">
        <v>0.0</v>
      </c>
      <c r="U63" s="13">
        <v>155.0</v>
      </c>
      <c r="V63" s="13"/>
    </row>
    <row r="64">
      <c r="A64" s="18">
        <v>43915.0</v>
      </c>
      <c r="B64" s="13">
        <v>73.0</v>
      </c>
      <c r="C64" s="13"/>
      <c r="D64" s="13">
        <f t="shared" si="3"/>
        <v>631</v>
      </c>
      <c r="E64" s="13">
        <v>5.0</v>
      </c>
      <c r="F64" s="13">
        <v>0.0</v>
      </c>
      <c r="G64" s="13">
        <f t="shared" si="4"/>
        <v>160</v>
      </c>
      <c r="H64" s="13">
        <v>65.0</v>
      </c>
      <c r="I64" s="14">
        <f t="shared" ref="I64:I78" si="9">D64-SUM($E$2:E64)-K64-H64</f>
        <v>404</v>
      </c>
      <c r="J64" s="13">
        <v>0.0</v>
      </c>
      <c r="K64" s="14">
        <f t="shared" si="6"/>
        <v>2</v>
      </c>
      <c r="L64" s="13">
        <v>0.0</v>
      </c>
      <c r="M64" s="13">
        <v>38.0</v>
      </c>
      <c r="N64" s="14">
        <f t="shared" si="2"/>
        <v>35</v>
      </c>
      <c r="O64" s="13"/>
      <c r="P64" s="13"/>
      <c r="Q64" s="13">
        <v>17.0</v>
      </c>
      <c r="R64" s="13">
        <v>388.0</v>
      </c>
      <c r="S64" s="13">
        <v>64.0</v>
      </c>
      <c r="T64" s="13">
        <v>0.0</v>
      </c>
      <c r="U64" s="13">
        <v>160.0</v>
      </c>
      <c r="V64" s="13"/>
    </row>
    <row r="65">
      <c r="A65" s="18">
        <v>43916.0</v>
      </c>
      <c r="B65" s="13">
        <v>52.0</v>
      </c>
      <c r="C65" s="13"/>
      <c r="D65" s="13">
        <f t="shared" si="3"/>
        <v>683</v>
      </c>
      <c r="E65" s="13">
        <v>12.0</v>
      </c>
      <c r="F65" s="13">
        <v>0.0</v>
      </c>
      <c r="G65" s="13">
        <f t="shared" si="4"/>
        <v>172</v>
      </c>
      <c r="H65" s="14">
        <f>87</f>
        <v>87</v>
      </c>
      <c r="I65" s="14">
        <f t="shared" si="9"/>
        <v>422</v>
      </c>
      <c r="J65" s="13">
        <v>0.0</v>
      </c>
      <c r="K65" s="14">
        <f t="shared" si="6"/>
        <v>2</v>
      </c>
      <c r="L65" s="13">
        <v>0.0</v>
      </c>
      <c r="M65" s="13">
        <v>28.0</v>
      </c>
      <c r="N65" s="14">
        <f t="shared" si="2"/>
        <v>24</v>
      </c>
      <c r="O65" s="13"/>
      <c r="P65" s="13"/>
      <c r="Q65" s="13">
        <v>18.0</v>
      </c>
      <c r="R65" s="13">
        <v>404.0</v>
      </c>
      <c r="S65" s="13">
        <v>87.0</v>
      </c>
      <c r="T65" s="13">
        <v>0.0</v>
      </c>
      <c r="U65" s="13">
        <v>172.0</v>
      </c>
      <c r="V65" s="13"/>
    </row>
    <row r="66">
      <c r="A66" s="18">
        <v>43917.0</v>
      </c>
      <c r="B66" s="13">
        <v>49.0</v>
      </c>
      <c r="C66" s="13"/>
      <c r="D66" s="13">
        <f t="shared" si="3"/>
        <v>732</v>
      </c>
      <c r="E66" s="13">
        <v>11.0</v>
      </c>
      <c r="F66" s="13">
        <v>0.0</v>
      </c>
      <c r="G66" s="13">
        <f t="shared" si="4"/>
        <v>183</v>
      </c>
      <c r="H66" s="13">
        <v>115.0</v>
      </c>
      <c r="I66" s="14">
        <f t="shared" si="9"/>
        <v>432</v>
      </c>
      <c r="J66" s="13">
        <v>0.0</v>
      </c>
      <c r="K66" s="14">
        <f t="shared" si="6"/>
        <v>2</v>
      </c>
      <c r="L66" s="13">
        <v>0.0</v>
      </c>
      <c r="M66" s="13">
        <v>22.0</v>
      </c>
      <c r="N66" s="14">
        <f t="shared" si="2"/>
        <v>27</v>
      </c>
      <c r="O66" s="13"/>
      <c r="P66" s="13"/>
      <c r="Q66" s="13">
        <v>17.0</v>
      </c>
      <c r="R66" s="13">
        <v>415.0</v>
      </c>
      <c r="S66" s="13">
        <v>115.0</v>
      </c>
      <c r="T66" s="13">
        <v>4.0</v>
      </c>
      <c r="U66" s="13">
        <v>179.0</v>
      </c>
      <c r="V66" s="13"/>
    </row>
    <row r="67">
      <c r="A67" s="18">
        <v>43918.0</v>
      </c>
      <c r="B67" s="13">
        <v>70.0</v>
      </c>
      <c r="C67" s="13"/>
      <c r="D67" s="13">
        <f t="shared" si="3"/>
        <v>802</v>
      </c>
      <c r="E67" s="13">
        <v>15.0</v>
      </c>
      <c r="F67" s="13">
        <v>0.0</v>
      </c>
      <c r="G67" s="13">
        <f t="shared" si="4"/>
        <v>198</v>
      </c>
      <c r="H67" s="13">
        <v>182.0</v>
      </c>
      <c r="I67" s="14">
        <f t="shared" si="9"/>
        <v>420</v>
      </c>
      <c r="J67" s="13">
        <v>0.0</v>
      </c>
      <c r="K67" s="14">
        <f t="shared" si="6"/>
        <v>2</v>
      </c>
      <c r="L67" s="13">
        <v>0.0</v>
      </c>
      <c r="M67" s="13">
        <v>41.0</v>
      </c>
      <c r="N67" s="14">
        <f t="shared" si="2"/>
        <v>29</v>
      </c>
      <c r="O67" s="13"/>
      <c r="P67" s="13"/>
      <c r="Q67" s="13">
        <v>19.0</v>
      </c>
      <c r="R67" s="13">
        <v>401.0</v>
      </c>
      <c r="S67" s="13">
        <v>182.0</v>
      </c>
      <c r="T67" s="13">
        <v>14.0</v>
      </c>
      <c r="U67" s="13">
        <v>184.0</v>
      </c>
      <c r="V67" s="13"/>
    </row>
    <row r="68">
      <c r="A68" s="18">
        <v>43919.0</v>
      </c>
      <c r="B68" s="13">
        <v>42.0</v>
      </c>
      <c r="C68" s="13"/>
      <c r="D68" s="13">
        <f t="shared" si="3"/>
        <v>844</v>
      </c>
      <c r="E68" s="13">
        <v>14.0</v>
      </c>
      <c r="F68" s="13">
        <v>0.0</v>
      </c>
      <c r="G68" s="13">
        <f t="shared" si="4"/>
        <v>212</v>
      </c>
      <c r="H68" s="13">
        <v>206.0</v>
      </c>
      <c r="I68" s="14">
        <f t="shared" si="9"/>
        <v>423</v>
      </c>
      <c r="J68" s="13">
        <v>1.0</v>
      </c>
      <c r="K68" s="14">
        <f t="shared" si="6"/>
        <v>3</v>
      </c>
      <c r="L68" s="13">
        <v>0.0</v>
      </c>
      <c r="M68" s="13">
        <v>24.0</v>
      </c>
      <c r="N68" s="14">
        <f t="shared" si="2"/>
        <v>18</v>
      </c>
      <c r="O68" s="13">
        <v>2.0</v>
      </c>
      <c r="P68" s="13">
        <v>17.0</v>
      </c>
      <c r="Q68" s="13">
        <v>19.0</v>
      </c>
      <c r="R68" s="13">
        <v>404.0</v>
      </c>
      <c r="S68" s="13">
        <v>206.0</v>
      </c>
      <c r="T68" s="13">
        <v>18.0</v>
      </c>
      <c r="U68" s="13">
        <v>194.0</v>
      </c>
      <c r="V68" s="13"/>
    </row>
    <row r="69">
      <c r="A69" s="18">
        <v>43920.0</v>
      </c>
      <c r="B69" s="13">
        <v>35.0</v>
      </c>
      <c r="C69" s="13"/>
      <c r="D69" s="13">
        <f t="shared" si="3"/>
        <v>879</v>
      </c>
      <c r="E69" s="13">
        <v>16.0</v>
      </c>
      <c r="F69" s="13">
        <v>0.0</v>
      </c>
      <c r="G69" s="13">
        <f t="shared" si="4"/>
        <v>228</v>
      </c>
      <c r="H69" s="13">
        <v>228.0</v>
      </c>
      <c r="I69" s="14">
        <f t="shared" si="9"/>
        <v>420</v>
      </c>
      <c r="J69" s="13">
        <v>0.0</v>
      </c>
      <c r="K69" s="14">
        <f t="shared" si="6"/>
        <v>3</v>
      </c>
      <c r="L69" s="13">
        <v>0.0</v>
      </c>
      <c r="M69" s="13">
        <v>9.0</v>
      </c>
      <c r="N69" s="14">
        <f t="shared" si="2"/>
        <v>26</v>
      </c>
      <c r="O69" s="13">
        <v>3.0</v>
      </c>
      <c r="P69" s="13">
        <v>22.0</v>
      </c>
      <c r="Q69" s="13">
        <v>19.0</v>
      </c>
      <c r="R69" s="13">
        <v>401.0</v>
      </c>
      <c r="S69" s="13">
        <v>228.0</v>
      </c>
      <c r="T69" s="13">
        <v>28.0</v>
      </c>
      <c r="U69" s="13">
        <v>200.0</v>
      </c>
      <c r="V69" s="13"/>
    </row>
    <row r="70">
      <c r="A70" s="18">
        <v>43921.0</v>
      </c>
      <c r="B70" s="13">
        <v>47.0</v>
      </c>
      <c r="C70" s="13"/>
      <c r="D70" s="13">
        <f t="shared" si="3"/>
        <v>926</v>
      </c>
      <c r="E70" s="13">
        <v>12.0</v>
      </c>
      <c r="F70" s="13">
        <v>0.0</v>
      </c>
      <c r="G70" s="13">
        <f t="shared" si="4"/>
        <v>240</v>
      </c>
      <c r="H70" s="13">
        <v>260.0</v>
      </c>
      <c r="I70" s="14">
        <f t="shared" si="9"/>
        <v>423</v>
      </c>
      <c r="J70" s="13">
        <v>0.0</v>
      </c>
      <c r="K70" s="14">
        <f t="shared" si="6"/>
        <v>3</v>
      </c>
      <c r="L70" s="13">
        <v>0.0</v>
      </c>
      <c r="M70" s="13">
        <v>16.0</v>
      </c>
      <c r="N70" s="14">
        <f t="shared" si="2"/>
        <v>31</v>
      </c>
      <c r="O70" s="13">
        <v>6.0</v>
      </c>
      <c r="P70" s="13">
        <v>25.0</v>
      </c>
      <c r="Q70" s="13">
        <v>22.0</v>
      </c>
      <c r="R70" s="13">
        <v>401.0</v>
      </c>
      <c r="S70" s="13">
        <v>260.0</v>
      </c>
      <c r="T70" s="13">
        <v>32.0</v>
      </c>
      <c r="U70" s="13">
        <v>208.0</v>
      </c>
      <c r="V70" s="13"/>
    </row>
    <row r="71">
      <c r="A71" s="18">
        <v>43922.0</v>
      </c>
      <c r="B71" s="13">
        <v>74.0</v>
      </c>
      <c r="C71" s="13"/>
      <c r="D71" s="13">
        <f t="shared" si="3"/>
        <v>1000</v>
      </c>
      <c r="E71" s="13">
        <v>5.0</v>
      </c>
      <c r="F71" s="13">
        <v>0.0</v>
      </c>
      <c r="G71" s="13">
        <f t="shared" si="4"/>
        <v>245</v>
      </c>
      <c r="H71" s="13">
        <v>291.0</v>
      </c>
      <c r="I71" s="14">
        <f t="shared" si="9"/>
        <v>461</v>
      </c>
      <c r="J71" s="13">
        <v>0.0</v>
      </c>
      <c r="K71" s="14">
        <f t="shared" si="6"/>
        <v>3</v>
      </c>
      <c r="L71" s="13">
        <v>0.0</v>
      </c>
      <c r="M71" s="13">
        <v>20.0</v>
      </c>
      <c r="N71" s="14">
        <f t="shared" si="2"/>
        <v>54</v>
      </c>
      <c r="O71" s="13">
        <v>11.0</v>
      </c>
      <c r="P71" s="13">
        <v>43.0</v>
      </c>
      <c r="Q71" s="13">
        <v>24.0</v>
      </c>
      <c r="R71" s="13">
        <v>437.0</v>
      </c>
      <c r="S71" s="13">
        <v>291.0</v>
      </c>
      <c r="T71" s="13">
        <v>34.0</v>
      </c>
      <c r="U71" s="13">
        <v>211.0</v>
      </c>
      <c r="V71" s="13"/>
    </row>
    <row r="72">
      <c r="A72" s="18">
        <v>43923.0</v>
      </c>
      <c r="B72" s="13">
        <v>49.0</v>
      </c>
      <c r="C72" s="13"/>
      <c r="D72" s="13">
        <f t="shared" si="3"/>
        <v>1049</v>
      </c>
      <c r="E72" s="13">
        <v>21.0</v>
      </c>
      <c r="F72" s="13">
        <v>0.0</v>
      </c>
      <c r="G72" s="13">
        <f t="shared" si="4"/>
        <v>266</v>
      </c>
      <c r="H72" s="13">
        <v>315.0</v>
      </c>
      <c r="I72" s="14">
        <f t="shared" si="9"/>
        <v>464</v>
      </c>
      <c r="J72" s="13">
        <v>1.0</v>
      </c>
      <c r="K72" s="14">
        <f t="shared" si="6"/>
        <v>4</v>
      </c>
      <c r="L72" s="13">
        <v>0.0</v>
      </c>
      <c r="M72" s="13">
        <v>8.0</v>
      </c>
      <c r="N72" s="14">
        <f t="shared" si="2"/>
        <v>41</v>
      </c>
      <c r="O72" s="13">
        <v>7.0</v>
      </c>
      <c r="P72" s="13">
        <v>34.0</v>
      </c>
      <c r="Q72" s="13">
        <v>23.0</v>
      </c>
      <c r="R72" s="13">
        <v>441.0</v>
      </c>
      <c r="S72" s="13">
        <v>315.0</v>
      </c>
      <c r="T72" s="13">
        <v>42.0</v>
      </c>
      <c r="U72" s="13">
        <v>224.0</v>
      </c>
      <c r="V72" s="13"/>
    </row>
    <row r="73">
      <c r="A73" s="18">
        <v>43924.0</v>
      </c>
      <c r="B73" s="13">
        <v>65.0</v>
      </c>
      <c r="C73" s="13"/>
      <c r="D73" s="13">
        <f t="shared" si="3"/>
        <v>1114</v>
      </c>
      <c r="E73" s="13">
        <v>16.0</v>
      </c>
      <c r="F73" s="13">
        <v>0.0</v>
      </c>
      <c r="G73" s="13">
        <f t="shared" si="4"/>
        <v>282</v>
      </c>
      <c r="H73" s="13">
        <v>354.0</v>
      </c>
      <c r="I73" s="14">
        <f t="shared" si="9"/>
        <v>473</v>
      </c>
      <c r="J73" s="13">
        <v>1.0</v>
      </c>
      <c r="K73" s="14">
        <f t="shared" si="6"/>
        <v>5</v>
      </c>
      <c r="L73" s="13">
        <v>0.0</v>
      </c>
      <c r="M73" s="13">
        <v>9.0</v>
      </c>
      <c r="N73" s="14">
        <f t="shared" si="2"/>
        <v>56</v>
      </c>
      <c r="O73" s="13">
        <v>22.0</v>
      </c>
      <c r="P73" s="13">
        <v>34.0</v>
      </c>
      <c r="Q73" s="13">
        <v>25.0</v>
      </c>
      <c r="R73" s="13">
        <v>448.0</v>
      </c>
      <c r="S73" s="13">
        <v>354.0</v>
      </c>
      <c r="T73" s="13">
        <v>47.0</v>
      </c>
      <c r="U73" s="13">
        <v>235.0</v>
      </c>
      <c r="V73" s="13"/>
    </row>
    <row r="74">
      <c r="A74" s="18">
        <v>43925.0</v>
      </c>
      <c r="B74" s="13">
        <v>75.0</v>
      </c>
      <c r="C74" s="13"/>
      <c r="D74" s="13">
        <f t="shared" si="3"/>
        <v>1189</v>
      </c>
      <c r="E74" s="13">
        <v>15.0</v>
      </c>
      <c r="F74" s="13">
        <v>0.0</v>
      </c>
      <c r="G74" s="13">
        <f t="shared" si="4"/>
        <v>297</v>
      </c>
      <c r="H74" s="13">
        <v>386.0</v>
      </c>
      <c r="I74" s="14">
        <f t="shared" si="9"/>
        <v>500</v>
      </c>
      <c r="J74" s="13">
        <v>1.0</v>
      </c>
      <c r="K74" s="14">
        <f t="shared" si="6"/>
        <v>6</v>
      </c>
      <c r="L74" s="13">
        <v>0.0</v>
      </c>
      <c r="M74" s="13">
        <v>6.0</v>
      </c>
      <c r="N74" s="14">
        <f t="shared" si="2"/>
        <v>69</v>
      </c>
      <c r="O74" s="13">
        <v>23.0</v>
      </c>
      <c r="P74" s="13">
        <v>45.0</v>
      </c>
      <c r="Q74" s="13">
        <v>26.0</v>
      </c>
      <c r="R74" s="13">
        <v>474.0</v>
      </c>
      <c r="S74" s="13">
        <v>386.0</v>
      </c>
      <c r="T74" s="13">
        <v>55.0</v>
      </c>
      <c r="U74" s="13">
        <v>242.0</v>
      </c>
      <c r="V74" s="13"/>
    </row>
    <row r="75">
      <c r="A75" s="18">
        <v>43926.0</v>
      </c>
      <c r="B75" s="13">
        <v>120.0</v>
      </c>
      <c r="C75" s="13"/>
      <c r="D75" s="13">
        <f t="shared" si="3"/>
        <v>1309</v>
      </c>
      <c r="E75" s="13">
        <v>23.0</v>
      </c>
      <c r="F75" s="13">
        <v>0.0</v>
      </c>
      <c r="G75" s="13">
        <f t="shared" si="4"/>
        <v>320</v>
      </c>
      <c r="H75" s="13">
        <v>414.0</v>
      </c>
      <c r="I75" s="14">
        <f t="shared" si="9"/>
        <v>569</v>
      </c>
      <c r="J75" s="13">
        <v>0.0</v>
      </c>
      <c r="K75" s="14">
        <f t="shared" si="6"/>
        <v>6</v>
      </c>
      <c r="L75" s="13">
        <v>0.0</v>
      </c>
      <c r="M75" s="13">
        <v>4.0</v>
      </c>
      <c r="N75" s="14">
        <f t="shared" si="2"/>
        <v>116</v>
      </c>
      <c r="O75" s="13">
        <v>57.0</v>
      </c>
      <c r="P75" s="13">
        <v>59.0</v>
      </c>
      <c r="Q75" s="13">
        <v>25.0</v>
      </c>
      <c r="R75" s="13">
        <v>544.0</v>
      </c>
      <c r="S75" s="13">
        <v>414.0</v>
      </c>
      <c r="T75" s="13">
        <v>68.0</v>
      </c>
      <c r="U75" s="13">
        <v>252.0</v>
      </c>
      <c r="V75" s="13"/>
    </row>
    <row r="76">
      <c r="A76" s="18">
        <v>43927.0</v>
      </c>
      <c r="B76" s="13">
        <v>66.0</v>
      </c>
      <c r="C76" s="13"/>
      <c r="D76" s="13">
        <f t="shared" si="3"/>
        <v>1375</v>
      </c>
      <c r="E76" s="13">
        <v>24.0</v>
      </c>
      <c r="F76" s="13">
        <v>0.0</v>
      </c>
      <c r="G76" s="13">
        <f t="shared" si="4"/>
        <v>344</v>
      </c>
      <c r="H76" s="13">
        <v>454.0</v>
      </c>
      <c r="I76" s="14">
        <f t="shared" si="9"/>
        <v>571</v>
      </c>
      <c r="J76" s="13">
        <v>0.0</v>
      </c>
      <c r="K76" s="14">
        <f t="shared" si="6"/>
        <v>6</v>
      </c>
      <c r="L76" s="13">
        <v>0.0</v>
      </c>
      <c r="M76" s="13">
        <v>1.0</v>
      </c>
      <c r="N76" s="14">
        <f t="shared" si="2"/>
        <v>65</v>
      </c>
      <c r="O76" s="13">
        <v>38.0</v>
      </c>
      <c r="P76" s="13">
        <v>27.0</v>
      </c>
      <c r="Q76" s="13">
        <v>25.0</v>
      </c>
      <c r="R76" s="13">
        <v>546.0</v>
      </c>
      <c r="S76" s="13">
        <v>454.0</v>
      </c>
      <c r="T76" s="13">
        <v>81.0</v>
      </c>
      <c r="U76" s="13">
        <v>263.0</v>
      </c>
      <c r="V76" s="13"/>
    </row>
    <row r="77">
      <c r="A77" s="18">
        <v>43928.0</v>
      </c>
      <c r="B77" s="13">
        <v>106.0</v>
      </c>
      <c r="C77" s="13"/>
      <c r="D77" s="13">
        <f t="shared" si="3"/>
        <v>1481</v>
      </c>
      <c r="E77" s="13">
        <v>33.0</v>
      </c>
      <c r="F77" s="13">
        <v>0.0</v>
      </c>
      <c r="G77" s="13">
        <f t="shared" si="4"/>
        <v>377</v>
      </c>
      <c r="H77" s="13">
        <v>471.0</v>
      </c>
      <c r="I77" s="14">
        <f t="shared" si="9"/>
        <v>627</v>
      </c>
      <c r="J77" s="13">
        <v>0.0</v>
      </c>
      <c r="K77" s="14">
        <f t="shared" si="6"/>
        <v>6</v>
      </c>
      <c r="L77" s="13">
        <v>0.0</v>
      </c>
      <c r="M77" s="13">
        <v>3.0</v>
      </c>
      <c r="N77" s="14">
        <f t="shared" si="2"/>
        <v>103</v>
      </c>
      <c r="O77" s="13">
        <v>46.0</v>
      </c>
      <c r="P77" s="13">
        <v>57.0</v>
      </c>
      <c r="Q77" s="13">
        <v>29.0</v>
      </c>
      <c r="R77" s="13">
        <v>598.0</v>
      </c>
      <c r="S77" s="13">
        <v>471.0</v>
      </c>
      <c r="T77" s="13">
        <v>101.0</v>
      </c>
      <c r="U77" s="13">
        <v>276.0</v>
      </c>
      <c r="V77" s="13"/>
      <c r="X77" s="19" t="s">
        <v>113</v>
      </c>
    </row>
    <row r="78">
      <c r="A78" s="18">
        <v>43929.0</v>
      </c>
      <c r="B78" s="13">
        <v>142.0</v>
      </c>
      <c r="C78" s="13"/>
      <c r="D78" s="13">
        <f t="shared" si="3"/>
        <v>1623</v>
      </c>
      <c r="E78" s="13">
        <v>29.0</v>
      </c>
      <c r="F78" s="13">
        <v>0.0</v>
      </c>
      <c r="G78" s="13">
        <f t="shared" si="4"/>
        <v>406</v>
      </c>
      <c r="H78" s="13">
        <v>542.0</v>
      </c>
      <c r="I78" s="14">
        <f t="shared" si="9"/>
        <v>669</v>
      </c>
      <c r="J78" s="13">
        <v>0.0</v>
      </c>
      <c r="K78" s="14">
        <f t="shared" si="6"/>
        <v>6</v>
      </c>
      <c r="L78" s="13">
        <v>0.0</v>
      </c>
      <c r="M78" s="13">
        <v>2.0</v>
      </c>
      <c r="N78" s="14">
        <f t="shared" si="2"/>
        <v>140</v>
      </c>
      <c r="O78" s="13">
        <v>65.0</v>
      </c>
      <c r="P78" s="13">
        <v>75.0</v>
      </c>
      <c r="Q78" s="13">
        <v>29.0</v>
      </c>
      <c r="R78" s="13">
        <v>640.0</v>
      </c>
      <c r="S78" s="13">
        <v>542.0</v>
      </c>
      <c r="T78" s="13">
        <v>115.0</v>
      </c>
      <c r="U78" s="13">
        <v>291.0</v>
      </c>
      <c r="V78" s="13"/>
      <c r="X78" s="19" t="s">
        <v>113</v>
      </c>
    </row>
    <row r="79">
      <c r="A79" s="18">
        <v>43930.0</v>
      </c>
      <c r="B79" s="13">
        <v>287.0</v>
      </c>
      <c r="C79" s="13"/>
      <c r="D79" s="13">
        <f t="shared" si="3"/>
        <v>1910</v>
      </c>
      <c r="E79" s="13">
        <v>54.0</v>
      </c>
      <c r="F79" s="13">
        <v>1.0</v>
      </c>
      <c r="G79" s="13">
        <f t="shared" si="4"/>
        <v>460</v>
      </c>
      <c r="H79" s="13">
        <v>559.0</v>
      </c>
      <c r="I79" s="14">
        <f t="shared" ref="I79:I520" si="10">D79-SUM($E$2:E79)-K79-H79-SUM($L$2:L79)</f>
        <v>885</v>
      </c>
      <c r="J79" s="13">
        <v>0.0</v>
      </c>
      <c r="K79" s="14">
        <f t="shared" si="6"/>
        <v>6</v>
      </c>
      <c r="L79" s="13">
        <v>0.0</v>
      </c>
      <c r="M79" s="13">
        <v>3.0</v>
      </c>
      <c r="N79" s="14">
        <f t="shared" si="2"/>
        <v>284</v>
      </c>
      <c r="O79" s="13">
        <v>214.0</v>
      </c>
      <c r="P79" s="13">
        <v>70.0</v>
      </c>
      <c r="Q79" s="13">
        <v>29.0</v>
      </c>
      <c r="R79" s="13">
        <v>856.0</v>
      </c>
      <c r="S79" s="13">
        <v>559.0</v>
      </c>
      <c r="T79" s="13">
        <v>146.0</v>
      </c>
      <c r="U79" s="13">
        <v>314.0</v>
      </c>
      <c r="V79" s="13"/>
      <c r="X79" s="19" t="s">
        <v>113</v>
      </c>
    </row>
    <row r="80">
      <c r="A80" s="18">
        <v>43931.0</v>
      </c>
      <c r="B80" s="13">
        <v>198.0</v>
      </c>
      <c r="C80" s="13"/>
      <c r="D80" s="13">
        <f t="shared" si="3"/>
        <v>2108</v>
      </c>
      <c r="E80" s="13">
        <v>32.0</v>
      </c>
      <c r="F80" s="13">
        <v>0.0</v>
      </c>
      <c r="G80" s="13">
        <f t="shared" si="4"/>
        <v>492</v>
      </c>
      <c r="H80" s="13">
        <v>734.0</v>
      </c>
      <c r="I80" s="14">
        <f t="shared" si="10"/>
        <v>875</v>
      </c>
      <c r="J80" s="13">
        <v>1.0</v>
      </c>
      <c r="K80" s="14">
        <f t="shared" si="6"/>
        <v>7</v>
      </c>
      <c r="L80" s="13">
        <v>0.0</v>
      </c>
      <c r="M80" s="13">
        <v>0.0</v>
      </c>
      <c r="N80" s="14">
        <f t="shared" si="2"/>
        <v>198</v>
      </c>
      <c r="O80" s="13">
        <v>141.0</v>
      </c>
      <c r="P80" s="13">
        <v>57.0</v>
      </c>
      <c r="Q80" s="13">
        <v>32.0</v>
      </c>
      <c r="R80" s="13">
        <v>845.0</v>
      </c>
      <c r="S80" s="13">
        <v>734.0</v>
      </c>
      <c r="T80" s="13">
        <v>172.0</v>
      </c>
      <c r="U80" s="13">
        <v>318.0</v>
      </c>
      <c r="V80" s="13"/>
      <c r="X80" s="19" t="s">
        <v>113</v>
      </c>
    </row>
    <row r="81">
      <c r="A81" s="18">
        <v>43932.0</v>
      </c>
      <c r="B81" s="13">
        <v>191.0</v>
      </c>
      <c r="C81" s="13"/>
      <c r="D81" s="13">
        <f t="shared" si="3"/>
        <v>2299</v>
      </c>
      <c r="E81" s="13">
        <v>35.0</v>
      </c>
      <c r="F81" s="13">
        <v>0.0</v>
      </c>
      <c r="G81" s="13">
        <f t="shared" si="4"/>
        <v>527</v>
      </c>
      <c r="H81" s="13">
        <v>820.0</v>
      </c>
      <c r="I81" s="14">
        <f t="shared" si="10"/>
        <v>944</v>
      </c>
      <c r="J81" s="13">
        <v>1.0</v>
      </c>
      <c r="K81" s="14">
        <f t="shared" si="6"/>
        <v>8</v>
      </c>
      <c r="L81" s="13">
        <v>0.0</v>
      </c>
      <c r="M81" s="13">
        <v>0.0</v>
      </c>
      <c r="N81" s="14">
        <f t="shared" si="2"/>
        <v>191</v>
      </c>
      <c r="O81" s="13">
        <v>152.0</v>
      </c>
      <c r="P81" s="13">
        <v>39.0</v>
      </c>
      <c r="Q81" s="13">
        <v>31.0</v>
      </c>
      <c r="R81" s="13">
        <v>914.0</v>
      </c>
      <c r="S81" s="13">
        <v>820.0</v>
      </c>
      <c r="T81" s="13">
        <v>199.0</v>
      </c>
      <c r="U81" s="13">
        <v>327.0</v>
      </c>
      <c r="V81" s="13"/>
      <c r="X81" s="19" t="s">
        <v>113</v>
      </c>
    </row>
    <row r="82">
      <c r="A82" s="18">
        <v>43933.0</v>
      </c>
      <c r="B82" s="13">
        <v>233.0</v>
      </c>
      <c r="C82" s="13"/>
      <c r="D82" s="13">
        <f t="shared" si="3"/>
        <v>2532</v>
      </c>
      <c r="E82" s="13">
        <v>32.0</v>
      </c>
      <c r="F82" s="13">
        <v>0.0</v>
      </c>
      <c r="G82" s="13">
        <f t="shared" si="4"/>
        <v>559</v>
      </c>
      <c r="H82" s="13">
        <v>988.0</v>
      </c>
      <c r="I82" s="14">
        <f t="shared" si="10"/>
        <v>977</v>
      </c>
      <c r="J82" s="13">
        <v>0.0</v>
      </c>
      <c r="K82" s="14">
        <f t="shared" si="6"/>
        <v>8</v>
      </c>
      <c r="L82" s="13">
        <v>0.0</v>
      </c>
      <c r="M82" s="13">
        <v>0.0</v>
      </c>
      <c r="N82" s="14">
        <f t="shared" si="2"/>
        <v>233</v>
      </c>
      <c r="O82" s="13">
        <v>188.0</v>
      </c>
      <c r="P82" s="13">
        <v>45.0</v>
      </c>
      <c r="Q82" s="13">
        <v>31.0</v>
      </c>
      <c r="R82" s="13">
        <v>947.0</v>
      </c>
      <c r="S82" s="13">
        <v>988.0</v>
      </c>
      <c r="T82" s="13">
        <v>217.0</v>
      </c>
      <c r="U82" s="13">
        <v>341.0</v>
      </c>
      <c r="V82" s="13"/>
      <c r="X82" s="19" t="s">
        <v>113</v>
      </c>
    </row>
    <row r="83">
      <c r="A83" s="18">
        <v>43934.0</v>
      </c>
      <c r="B83" s="13">
        <v>386.0</v>
      </c>
      <c r="C83" s="13"/>
      <c r="D83" s="13">
        <f t="shared" si="3"/>
        <v>2918</v>
      </c>
      <c r="E83" s="13">
        <v>26.0</v>
      </c>
      <c r="F83" s="13">
        <v>0.0</v>
      </c>
      <c r="G83" s="13">
        <f t="shared" si="4"/>
        <v>585</v>
      </c>
      <c r="H83" s="13">
        <v>1165.0</v>
      </c>
      <c r="I83" s="14">
        <f t="shared" si="10"/>
        <v>1159</v>
      </c>
      <c r="J83" s="13">
        <v>1.0</v>
      </c>
      <c r="K83" s="14">
        <f t="shared" si="6"/>
        <v>9</v>
      </c>
      <c r="L83" s="13">
        <v>0.0</v>
      </c>
      <c r="M83" s="13">
        <v>0.0</v>
      </c>
      <c r="N83" s="14">
        <f t="shared" si="2"/>
        <v>386</v>
      </c>
      <c r="O83" s="13">
        <v>334.0</v>
      </c>
      <c r="P83" s="13">
        <v>52.0</v>
      </c>
      <c r="Q83" s="13">
        <v>29.0</v>
      </c>
      <c r="R83" s="13">
        <v>1131.0</v>
      </c>
      <c r="S83" s="13">
        <v>1165.0</v>
      </c>
      <c r="T83" s="13">
        <v>239.0</v>
      </c>
      <c r="U83" s="13">
        <v>345.0</v>
      </c>
      <c r="V83" s="13"/>
      <c r="X83" s="19" t="s">
        <v>113</v>
      </c>
    </row>
    <row r="84">
      <c r="A84" s="18">
        <v>43935.0</v>
      </c>
      <c r="B84" s="13">
        <v>334.0</v>
      </c>
      <c r="C84" s="13"/>
      <c r="D84" s="13">
        <f t="shared" si="3"/>
        <v>3252</v>
      </c>
      <c r="E84" s="13">
        <v>25.0</v>
      </c>
      <c r="F84" s="13">
        <v>0.0</v>
      </c>
      <c r="G84" s="13">
        <f t="shared" si="4"/>
        <v>610</v>
      </c>
      <c r="H84" s="13">
        <v>1316.0</v>
      </c>
      <c r="I84" s="14">
        <f t="shared" si="10"/>
        <v>1316</v>
      </c>
      <c r="J84" s="13">
        <v>1.0</v>
      </c>
      <c r="K84" s="14">
        <f t="shared" si="6"/>
        <v>10</v>
      </c>
      <c r="L84" s="13">
        <v>0.0</v>
      </c>
      <c r="M84" s="13">
        <v>0.0</v>
      </c>
      <c r="N84" s="14">
        <f t="shared" si="2"/>
        <v>334</v>
      </c>
      <c r="O84" s="13">
        <v>275.0</v>
      </c>
      <c r="P84" s="13">
        <v>59.0</v>
      </c>
      <c r="Q84" s="13">
        <v>28.0</v>
      </c>
      <c r="R84" s="13">
        <v>1289.0</v>
      </c>
      <c r="S84" s="13">
        <v>1316.0</v>
      </c>
      <c r="T84" s="13">
        <v>259.0</v>
      </c>
      <c r="U84" s="13">
        <v>350.0</v>
      </c>
      <c r="V84" s="13"/>
      <c r="X84" s="19" t="s">
        <v>113</v>
      </c>
    </row>
    <row r="85">
      <c r="A85" s="18">
        <v>43936.0</v>
      </c>
      <c r="B85" s="13">
        <v>447.0</v>
      </c>
      <c r="C85" s="13"/>
      <c r="D85" s="13">
        <f t="shared" si="3"/>
        <v>3699</v>
      </c>
      <c r="E85" s="13">
        <v>41.0</v>
      </c>
      <c r="F85" s="13">
        <v>0.0</v>
      </c>
      <c r="G85" s="13">
        <f t="shared" si="4"/>
        <v>651</v>
      </c>
      <c r="H85" s="13">
        <v>1540.0</v>
      </c>
      <c r="I85" s="14">
        <f t="shared" si="10"/>
        <v>1497</v>
      </c>
      <c r="J85" s="13">
        <v>0.0</v>
      </c>
      <c r="K85" s="14">
        <f t="shared" si="6"/>
        <v>10</v>
      </c>
      <c r="L85" s="13">
        <v>1.0</v>
      </c>
      <c r="M85" s="13">
        <v>0.0</v>
      </c>
      <c r="N85" s="14">
        <f t="shared" si="2"/>
        <v>447</v>
      </c>
      <c r="O85" s="13">
        <v>406.0</v>
      </c>
      <c r="P85" s="13">
        <v>41.0</v>
      </c>
      <c r="Q85" s="13">
        <v>26.0</v>
      </c>
      <c r="R85" s="13">
        <v>1473.0</v>
      </c>
      <c r="S85" s="13">
        <v>1541.0</v>
      </c>
      <c r="T85" s="13">
        <v>284.0</v>
      </c>
      <c r="U85" s="13">
        <v>365.0</v>
      </c>
      <c r="V85" s="13"/>
      <c r="X85" s="19" t="s">
        <v>113</v>
      </c>
    </row>
    <row r="86">
      <c r="A86" s="18">
        <v>43937.0</v>
      </c>
      <c r="B86" s="13">
        <v>728.0</v>
      </c>
      <c r="C86" s="13"/>
      <c r="D86" s="13">
        <f t="shared" si="3"/>
        <v>4427</v>
      </c>
      <c r="E86" s="13">
        <v>31.0</v>
      </c>
      <c r="F86" s="13">
        <v>0.0</v>
      </c>
      <c r="G86" s="13">
        <f t="shared" si="4"/>
        <v>682</v>
      </c>
      <c r="H86" s="13">
        <v>1848.0</v>
      </c>
      <c r="I86" s="14">
        <f t="shared" si="10"/>
        <v>1886</v>
      </c>
      <c r="J86" s="13">
        <v>0.0</v>
      </c>
      <c r="K86" s="14">
        <f t="shared" si="6"/>
        <v>10</v>
      </c>
      <c r="L86" s="13">
        <v>0.0</v>
      </c>
      <c r="M86" s="13">
        <v>0.0</v>
      </c>
      <c r="N86" s="14">
        <f t="shared" si="2"/>
        <v>728</v>
      </c>
      <c r="O86" s="13">
        <v>676.0</v>
      </c>
      <c r="P86" s="13">
        <v>52.0</v>
      </c>
      <c r="Q86" s="13">
        <v>23.0</v>
      </c>
      <c r="R86" s="13">
        <v>1866.0</v>
      </c>
      <c r="S86" s="13">
        <v>1848.0</v>
      </c>
      <c r="T86" s="13">
        <v>309.0</v>
      </c>
      <c r="U86" s="13">
        <v>371.0</v>
      </c>
      <c r="V86" s="13"/>
      <c r="X86" s="19" t="s">
        <v>113</v>
      </c>
    </row>
    <row r="87">
      <c r="A87" s="18">
        <v>43938.0</v>
      </c>
      <c r="B87" s="13">
        <v>623.0</v>
      </c>
      <c r="C87" s="13"/>
      <c r="D87" s="13">
        <f t="shared" si="3"/>
        <v>5050</v>
      </c>
      <c r="E87" s="13">
        <v>25.0</v>
      </c>
      <c r="F87" s="13">
        <v>0.0</v>
      </c>
      <c r="G87" s="13">
        <f t="shared" si="4"/>
        <v>707</v>
      </c>
      <c r="H87" s="13">
        <v>2218.0</v>
      </c>
      <c r="I87" s="14">
        <f t="shared" si="10"/>
        <v>2113</v>
      </c>
      <c r="J87" s="13">
        <v>1.0</v>
      </c>
      <c r="K87" s="14">
        <f t="shared" si="6"/>
        <v>11</v>
      </c>
      <c r="L87" s="13">
        <v>0.0</v>
      </c>
      <c r="M87" s="13">
        <v>1.0</v>
      </c>
      <c r="N87" s="14">
        <f t="shared" si="2"/>
        <v>622</v>
      </c>
      <c r="O87" s="13">
        <v>559.0</v>
      </c>
      <c r="P87" s="13">
        <v>63.0</v>
      </c>
      <c r="Q87" s="13">
        <v>22.0</v>
      </c>
      <c r="R87" s="13">
        <v>2095.0</v>
      </c>
      <c r="S87" s="13">
        <v>2218.0</v>
      </c>
      <c r="T87" s="13">
        <v>312.0</v>
      </c>
      <c r="U87" s="13">
        <v>392.0</v>
      </c>
      <c r="V87" s="13"/>
      <c r="X87" s="19" t="s">
        <v>113</v>
      </c>
    </row>
    <row r="88">
      <c r="A88" s="18">
        <v>43939.0</v>
      </c>
      <c r="B88" s="13">
        <v>942.0</v>
      </c>
      <c r="C88" s="13"/>
      <c r="D88" s="13">
        <f t="shared" si="3"/>
        <v>5992</v>
      </c>
      <c r="E88" s="13">
        <v>38.0</v>
      </c>
      <c r="F88" s="13">
        <v>0.0</v>
      </c>
      <c r="G88" s="13">
        <f t="shared" si="4"/>
        <v>745</v>
      </c>
      <c r="H88" s="13">
        <v>2678.0</v>
      </c>
      <c r="I88" s="14">
        <f t="shared" si="10"/>
        <v>2557</v>
      </c>
      <c r="J88" s="13">
        <v>0.0</v>
      </c>
      <c r="K88" s="14">
        <f t="shared" si="6"/>
        <v>11</v>
      </c>
      <c r="L88" s="13">
        <v>0.0</v>
      </c>
      <c r="M88" s="13">
        <v>0.0</v>
      </c>
      <c r="N88" s="14">
        <f t="shared" si="2"/>
        <v>942</v>
      </c>
      <c r="O88" s="13">
        <v>893.0</v>
      </c>
      <c r="P88" s="13">
        <v>49.0</v>
      </c>
      <c r="Q88" s="13">
        <v>23.0</v>
      </c>
      <c r="R88" s="13">
        <v>2538.0</v>
      </c>
      <c r="S88" s="13">
        <v>2683.0</v>
      </c>
      <c r="T88" s="13">
        <v>331.0</v>
      </c>
      <c r="U88" s="13">
        <v>406.0</v>
      </c>
      <c r="V88" s="13"/>
      <c r="X88" s="19" t="s">
        <v>113</v>
      </c>
    </row>
    <row r="89">
      <c r="A89" s="18">
        <v>43940.0</v>
      </c>
      <c r="B89" s="13">
        <v>596.0</v>
      </c>
      <c r="C89" s="13"/>
      <c r="D89" s="13">
        <f t="shared" si="3"/>
        <v>6588</v>
      </c>
      <c r="E89" s="13">
        <v>26.0</v>
      </c>
      <c r="F89" s="13">
        <v>0.0</v>
      </c>
      <c r="G89" s="13">
        <f t="shared" si="4"/>
        <v>771</v>
      </c>
      <c r="H89" s="13">
        <v>2888.0</v>
      </c>
      <c r="I89" s="14">
        <f t="shared" si="10"/>
        <v>2917</v>
      </c>
      <c r="J89" s="13">
        <v>0.0</v>
      </c>
      <c r="K89" s="14">
        <f t="shared" si="6"/>
        <v>11</v>
      </c>
      <c r="L89" s="13">
        <v>0.0</v>
      </c>
      <c r="M89" s="13">
        <v>0.0</v>
      </c>
      <c r="N89" s="14">
        <f t="shared" si="2"/>
        <v>596</v>
      </c>
      <c r="O89" s="13">
        <v>544.0</v>
      </c>
      <c r="P89" s="13">
        <v>52.0</v>
      </c>
      <c r="Q89" s="13">
        <v>22.0</v>
      </c>
      <c r="R89" s="13">
        <v>2899.0</v>
      </c>
      <c r="S89" s="13">
        <v>2893.0</v>
      </c>
      <c r="T89" s="13">
        <v>339.0</v>
      </c>
      <c r="U89" s="13">
        <v>424.0</v>
      </c>
      <c r="V89" s="13"/>
      <c r="X89" s="19" t="s">
        <v>113</v>
      </c>
    </row>
    <row r="90">
      <c r="A90" s="18">
        <v>43941.0</v>
      </c>
      <c r="B90" s="13">
        <v>1426.0</v>
      </c>
      <c r="C90" s="13"/>
      <c r="D90" s="13">
        <f t="shared" si="3"/>
        <v>8014</v>
      </c>
      <c r="E90" s="13">
        <v>33.0</v>
      </c>
      <c r="F90" s="13">
        <v>0.0</v>
      </c>
      <c r="G90" s="13">
        <f t="shared" si="4"/>
        <v>804</v>
      </c>
      <c r="H90" s="13">
        <v>3782.0</v>
      </c>
      <c r="I90" s="14">
        <f t="shared" si="10"/>
        <v>3416</v>
      </c>
      <c r="J90" s="13">
        <v>0.0</v>
      </c>
      <c r="K90" s="14">
        <f t="shared" si="6"/>
        <v>11</v>
      </c>
      <c r="L90" s="13">
        <v>0.0</v>
      </c>
      <c r="M90" s="13">
        <v>0.0</v>
      </c>
      <c r="N90" s="14">
        <f t="shared" si="2"/>
        <v>1426</v>
      </c>
      <c r="O90" s="13">
        <v>1371.0</v>
      </c>
      <c r="P90" s="13">
        <v>55.0</v>
      </c>
      <c r="Q90" s="13">
        <v>23.0</v>
      </c>
      <c r="R90" s="13">
        <v>1364.0</v>
      </c>
      <c r="S90" s="13">
        <v>5829.0</v>
      </c>
      <c r="T90" s="13">
        <v>351.0</v>
      </c>
      <c r="U90" s="13">
        <v>436.0</v>
      </c>
      <c r="V90" s="13"/>
      <c r="X90" s="19" t="s">
        <v>113</v>
      </c>
    </row>
    <row r="91">
      <c r="A91" s="18">
        <v>43942.0</v>
      </c>
      <c r="B91" s="13">
        <v>1111.0</v>
      </c>
      <c r="C91" s="13"/>
      <c r="D91" s="13">
        <f t="shared" si="3"/>
        <v>9125</v>
      </c>
      <c r="E91" s="13">
        <v>39.0</v>
      </c>
      <c r="F91" s="13">
        <v>0.0</v>
      </c>
      <c r="G91" s="13">
        <f t="shared" si="4"/>
        <v>843</v>
      </c>
      <c r="H91" s="13">
        <v>4682.0</v>
      </c>
      <c r="I91" s="14">
        <f t="shared" si="10"/>
        <v>3588</v>
      </c>
      <c r="J91" s="13">
        <v>0.0</v>
      </c>
      <c r="K91" s="14">
        <f t="shared" si="6"/>
        <v>11</v>
      </c>
      <c r="L91" s="13">
        <v>0.0</v>
      </c>
      <c r="M91" s="13">
        <v>0.0</v>
      </c>
      <c r="N91" s="14">
        <f t="shared" si="2"/>
        <v>1111</v>
      </c>
      <c r="O91" s="13">
        <v>1050.0</v>
      </c>
      <c r="P91" s="13">
        <v>61.0</v>
      </c>
      <c r="Q91" s="13">
        <v>27.0</v>
      </c>
      <c r="R91" s="13">
        <v>1381.0</v>
      </c>
      <c r="S91" s="13">
        <v>6881.0</v>
      </c>
      <c r="T91" s="13">
        <v>371.0</v>
      </c>
      <c r="U91" s="13">
        <v>454.0</v>
      </c>
      <c r="V91" s="13"/>
      <c r="X91" s="19" t="s">
        <v>113</v>
      </c>
    </row>
    <row r="92">
      <c r="A92" s="18">
        <v>43943.0</v>
      </c>
      <c r="B92" s="13">
        <v>1016.0</v>
      </c>
      <c r="C92" s="13"/>
      <c r="D92" s="13">
        <f t="shared" si="3"/>
        <v>10141</v>
      </c>
      <c r="E92" s="13">
        <v>57.0</v>
      </c>
      <c r="F92" s="13">
        <v>0.0</v>
      </c>
      <c r="G92" s="13">
        <f t="shared" si="4"/>
        <v>900</v>
      </c>
      <c r="H92" s="13">
        <v>4999.0</v>
      </c>
      <c r="I92" s="14">
        <f t="shared" si="10"/>
        <v>4229</v>
      </c>
      <c r="J92" s="13">
        <v>1.0</v>
      </c>
      <c r="K92" s="14">
        <f t="shared" si="6"/>
        <v>12</v>
      </c>
      <c r="L92" s="13">
        <v>0.0</v>
      </c>
      <c r="M92" s="13">
        <v>0.0</v>
      </c>
      <c r="N92" s="14">
        <f t="shared" si="2"/>
        <v>1016</v>
      </c>
      <c r="O92" s="13">
        <v>967.0</v>
      </c>
      <c r="P92" s="13">
        <v>49.0</v>
      </c>
      <c r="Q92" s="13">
        <v>25.0</v>
      </c>
      <c r="R92" s="13">
        <v>1571.0</v>
      </c>
      <c r="S92" s="13">
        <v>7651.0</v>
      </c>
      <c r="T92" s="13">
        <v>413.0</v>
      </c>
      <c r="U92" s="13">
        <v>469.0</v>
      </c>
      <c r="V92" s="13"/>
      <c r="X92" s="19" t="s">
        <v>113</v>
      </c>
    </row>
    <row r="93">
      <c r="A93" s="18">
        <v>43944.0</v>
      </c>
      <c r="B93" s="13">
        <v>1037.0</v>
      </c>
      <c r="C93" s="13"/>
      <c r="D93" s="13">
        <f t="shared" si="3"/>
        <v>11178</v>
      </c>
      <c r="E93" s="13">
        <v>36.0</v>
      </c>
      <c r="F93" s="13">
        <v>1.0</v>
      </c>
      <c r="G93" s="13">
        <f t="shared" si="4"/>
        <v>936</v>
      </c>
      <c r="H93" s="13">
        <v>8874.0</v>
      </c>
      <c r="I93" s="14">
        <f t="shared" si="10"/>
        <v>1355</v>
      </c>
      <c r="J93" s="13">
        <v>0.0</v>
      </c>
      <c r="K93" s="14">
        <f t="shared" si="6"/>
        <v>12</v>
      </c>
      <c r="L93" s="13">
        <v>0.0</v>
      </c>
      <c r="M93" s="13">
        <v>0.0</v>
      </c>
      <c r="N93" s="14">
        <f t="shared" si="2"/>
        <v>1037</v>
      </c>
      <c r="O93" s="13">
        <v>982.0</v>
      </c>
      <c r="P93" s="13">
        <v>55.0</v>
      </c>
      <c r="Q93" s="13">
        <v>26.0</v>
      </c>
      <c r="R93" s="13">
        <v>1342.0</v>
      </c>
      <c r="S93" s="13">
        <v>8880.0</v>
      </c>
      <c r="T93" s="13">
        <v>434.0</v>
      </c>
      <c r="U93" s="13">
        <v>484.0</v>
      </c>
      <c r="V93" s="13"/>
      <c r="X93" s="19" t="s">
        <v>113</v>
      </c>
    </row>
    <row r="94">
      <c r="A94" s="18">
        <v>43945.0</v>
      </c>
      <c r="B94" s="13">
        <v>897.0</v>
      </c>
      <c r="C94" s="13"/>
      <c r="D94" s="13">
        <f t="shared" si="3"/>
        <v>12075</v>
      </c>
      <c r="E94" s="13">
        <v>38.0</v>
      </c>
      <c r="F94" s="13">
        <v>0.0</v>
      </c>
      <c r="G94" s="13">
        <f t="shared" si="4"/>
        <v>974</v>
      </c>
      <c r="H94" s="13">
        <v>9878.0</v>
      </c>
      <c r="I94" s="14">
        <f t="shared" si="10"/>
        <v>1210</v>
      </c>
      <c r="J94" s="13">
        <v>0.0</v>
      </c>
      <c r="K94" s="14">
        <f t="shared" si="6"/>
        <v>12</v>
      </c>
      <c r="L94" s="13">
        <v>0.0</v>
      </c>
      <c r="M94" s="13">
        <v>0.0</v>
      </c>
      <c r="N94" s="14">
        <f t="shared" si="2"/>
        <v>897</v>
      </c>
      <c r="O94" s="13">
        <v>852.0</v>
      </c>
      <c r="P94" s="13">
        <v>45.0</v>
      </c>
      <c r="Q94" s="13">
        <v>24.0</v>
      </c>
      <c r="R94" s="13">
        <v>1205.0</v>
      </c>
      <c r="S94" s="13">
        <v>9878.0</v>
      </c>
      <c r="T94" s="13">
        <v>449.0</v>
      </c>
      <c r="U94" s="13">
        <v>507.0</v>
      </c>
      <c r="X94" s="19" t="s">
        <v>113</v>
      </c>
    </row>
    <row r="95">
      <c r="A95" s="18">
        <v>43946.0</v>
      </c>
      <c r="B95" s="13">
        <v>618.0</v>
      </c>
      <c r="C95" s="13"/>
      <c r="D95" s="13">
        <f t="shared" si="3"/>
        <v>12693</v>
      </c>
      <c r="E95" s="13">
        <v>46.0</v>
      </c>
      <c r="F95" s="13">
        <v>0.0</v>
      </c>
      <c r="G95" s="13">
        <f t="shared" si="4"/>
        <v>1020</v>
      </c>
      <c r="H95" s="13">
        <v>10465.0</v>
      </c>
      <c r="I95" s="14">
        <f t="shared" si="10"/>
        <v>1195</v>
      </c>
      <c r="J95" s="13">
        <v>0.0</v>
      </c>
      <c r="K95" s="14">
        <f t="shared" si="6"/>
        <v>12</v>
      </c>
      <c r="L95" s="13">
        <v>0.0</v>
      </c>
      <c r="M95" s="13">
        <v>0.0</v>
      </c>
      <c r="N95" s="14">
        <f t="shared" si="2"/>
        <v>618</v>
      </c>
      <c r="O95" s="13">
        <v>597.0</v>
      </c>
      <c r="P95" s="13">
        <v>21.0</v>
      </c>
      <c r="Q95" s="13">
        <v>24.0</v>
      </c>
      <c r="R95" s="13">
        <v>1190.0</v>
      </c>
      <c r="S95" s="13">
        <v>10465.0</v>
      </c>
      <c r="T95" s="13">
        <v>474.0</v>
      </c>
      <c r="U95" s="13">
        <v>528.0</v>
      </c>
      <c r="X95" s="19" t="s">
        <v>113</v>
      </c>
    </row>
    <row r="96">
      <c r="A96" s="18">
        <v>43947.0</v>
      </c>
      <c r="B96" s="13">
        <v>931.0</v>
      </c>
      <c r="C96" s="13"/>
      <c r="D96" s="13">
        <f t="shared" si="3"/>
        <v>13624</v>
      </c>
      <c r="E96" s="13">
        <v>58.0</v>
      </c>
      <c r="F96" s="13">
        <v>0.0</v>
      </c>
      <c r="G96" s="13">
        <f t="shared" si="4"/>
        <v>1078</v>
      </c>
      <c r="H96" s="13">
        <v>11241.0</v>
      </c>
      <c r="I96" s="14">
        <f t="shared" si="10"/>
        <v>1292</v>
      </c>
      <c r="J96" s="13">
        <v>0.0</v>
      </c>
      <c r="K96" s="14">
        <f t="shared" si="6"/>
        <v>12</v>
      </c>
      <c r="L96" s="13">
        <v>0.0</v>
      </c>
      <c r="M96" s="13">
        <v>2.0</v>
      </c>
      <c r="N96" s="14">
        <f t="shared" si="2"/>
        <v>929</v>
      </c>
      <c r="O96" s="13">
        <v>886.0</v>
      </c>
      <c r="P96" s="13">
        <v>43.0</v>
      </c>
      <c r="Q96" s="13">
        <v>22.0</v>
      </c>
      <c r="R96" s="13">
        <v>1289.0</v>
      </c>
      <c r="S96" s="13">
        <v>11241.0</v>
      </c>
      <c r="T96" s="13">
        <v>514.0</v>
      </c>
      <c r="U96" s="13">
        <v>546.0</v>
      </c>
      <c r="X96" s="19" t="s">
        <v>113</v>
      </c>
    </row>
    <row r="97">
      <c r="A97" s="18">
        <v>43948.0</v>
      </c>
      <c r="B97" s="13">
        <v>799.0</v>
      </c>
      <c r="C97" s="13"/>
      <c r="D97" s="13">
        <f t="shared" si="3"/>
        <v>14423</v>
      </c>
      <c r="E97" s="13">
        <v>35.0</v>
      </c>
      <c r="F97" s="13">
        <v>0.0</v>
      </c>
      <c r="G97" s="13">
        <f t="shared" si="4"/>
        <v>1113</v>
      </c>
      <c r="H97" s="13">
        <v>11863.0</v>
      </c>
      <c r="I97" s="14">
        <f t="shared" si="10"/>
        <v>1432</v>
      </c>
      <c r="J97" s="13">
        <v>2.0</v>
      </c>
      <c r="K97" s="14">
        <f t="shared" si="6"/>
        <v>14</v>
      </c>
      <c r="L97" s="13">
        <v>0.0</v>
      </c>
      <c r="M97" s="13">
        <v>0.0</v>
      </c>
      <c r="N97" s="14">
        <f t="shared" si="2"/>
        <v>799</v>
      </c>
      <c r="O97" s="13">
        <v>764.0</v>
      </c>
      <c r="P97" s="13">
        <v>35.0</v>
      </c>
      <c r="Q97" s="13">
        <v>20.0</v>
      </c>
      <c r="R97" s="13">
        <v>1431.0</v>
      </c>
      <c r="S97" s="13">
        <v>11863.0</v>
      </c>
      <c r="T97" s="13">
        <v>532.0</v>
      </c>
      <c r="U97" s="13">
        <v>563.0</v>
      </c>
      <c r="X97" s="19" t="s">
        <v>113</v>
      </c>
    </row>
    <row r="98">
      <c r="A98" s="18">
        <v>43949.0</v>
      </c>
      <c r="B98" s="13">
        <v>528.0</v>
      </c>
      <c r="C98" s="13"/>
      <c r="D98" s="13">
        <f t="shared" si="3"/>
        <v>14951</v>
      </c>
      <c r="E98" s="13">
        <v>33.0</v>
      </c>
      <c r="F98" s="13">
        <v>0.0</v>
      </c>
      <c r="G98" s="13">
        <f t="shared" si="4"/>
        <v>1146</v>
      </c>
      <c r="H98" s="13">
        <v>12120.0</v>
      </c>
      <c r="I98" s="14">
        <f t="shared" si="10"/>
        <v>1670</v>
      </c>
      <c r="J98" s="13">
        <v>0.0</v>
      </c>
      <c r="K98" s="14">
        <f t="shared" si="6"/>
        <v>14</v>
      </c>
      <c r="L98" s="13">
        <v>0.0</v>
      </c>
      <c r="M98" s="13">
        <v>0.0</v>
      </c>
      <c r="N98" s="14">
        <f t="shared" si="2"/>
        <v>528</v>
      </c>
      <c r="O98" s="13">
        <v>511.0</v>
      </c>
      <c r="P98" s="13">
        <v>17.0</v>
      </c>
      <c r="Q98" s="13">
        <v>21.0</v>
      </c>
      <c r="R98" s="13">
        <v>1668.0</v>
      </c>
      <c r="S98" s="13">
        <v>12120.0</v>
      </c>
      <c r="T98" s="13">
        <v>551.0</v>
      </c>
      <c r="U98" s="13">
        <v>577.0</v>
      </c>
      <c r="X98" s="19" t="s">
        <v>113</v>
      </c>
    </row>
    <row r="99">
      <c r="A99" s="18">
        <v>43950.0</v>
      </c>
      <c r="B99" s="13">
        <v>690.0</v>
      </c>
      <c r="C99" s="13"/>
      <c r="D99" s="13">
        <f t="shared" si="3"/>
        <v>15641</v>
      </c>
      <c r="E99" s="13">
        <v>62.0</v>
      </c>
      <c r="F99" s="13">
        <v>0.0</v>
      </c>
      <c r="G99" s="13">
        <f t="shared" si="4"/>
        <v>1208</v>
      </c>
      <c r="H99" s="13">
        <v>12725.0</v>
      </c>
      <c r="I99" s="14">
        <f t="shared" si="10"/>
        <v>1693</v>
      </c>
      <c r="J99" s="13">
        <v>0.0</v>
      </c>
      <c r="K99" s="14">
        <f t="shared" si="6"/>
        <v>14</v>
      </c>
      <c r="L99" s="13">
        <v>0.0</v>
      </c>
      <c r="M99" s="13">
        <v>0.0</v>
      </c>
      <c r="N99" s="14">
        <f t="shared" si="2"/>
        <v>690</v>
      </c>
      <c r="O99" s="13">
        <v>660.0</v>
      </c>
      <c r="P99" s="13">
        <v>30.0</v>
      </c>
      <c r="Q99" s="13">
        <v>22.0</v>
      </c>
      <c r="R99" s="13">
        <v>1692.0</v>
      </c>
      <c r="S99" s="13">
        <v>12725.0</v>
      </c>
      <c r="T99" s="13">
        <v>594.0</v>
      </c>
      <c r="U99" s="13">
        <v>594.0</v>
      </c>
      <c r="X99" s="19" t="s">
        <v>113</v>
      </c>
    </row>
    <row r="100">
      <c r="A100" s="18">
        <v>43951.0</v>
      </c>
      <c r="B100" s="13">
        <v>528.0</v>
      </c>
      <c r="C100" s="13"/>
      <c r="D100" s="13">
        <f t="shared" si="3"/>
        <v>16169</v>
      </c>
      <c r="E100" s="13">
        <v>56.0</v>
      </c>
      <c r="F100" s="13">
        <v>0.0</v>
      </c>
      <c r="G100" s="13">
        <f t="shared" si="4"/>
        <v>1264</v>
      </c>
      <c r="H100" s="13">
        <v>13202.0</v>
      </c>
      <c r="I100" s="14">
        <f t="shared" si="10"/>
        <v>1687</v>
      </c>
      <c r="J100" s="13">
        <v>1.0</v>
      </c>
      <c r="K100" s="14">
        <f t="shared" si="6"/>
        <v>15</v>
      </c>
      <c r="L100" s="13">
        <v>0.0</v>
      </c>
      <c r="M100" s="13">
        <v>0.0</v>
      </c>
      <c r="N100" s="14">
        <f t="shared" si="2"/>
        <v>528</v>
      </c>
      <c r="O100" s="13">
        <v>488.0</v>
      </c>
      <c r="P100" s="13">
        <v>40.0</v>
      </c>
      <c r="Q100" s="13">
        <v>21.0</v>
      </c>
      <c r="R100" s="13">
        <v>1687.0</v>
      </c>
      <c r="S100" s="13">
        <v>13202.0</v>
      </c>
      <c r="T100" s="13">
        <v>624.0</v>
      </c>
      <c r="U100" s="13">
        <v>620.0</v>
      </c>
      <c r="X100" s="19" t="s">
        <v>113</v>
      </c>
    </row>
    <row r="101">
      <c r="A101" s="18">
        <v>43952.0</v>
      </c>
      <c r="B101" s="13">
        <v>932.0</v>
      </c>
      <c r="C101" s="13"/>
      <c r="D101" s="13">
        <f t="shared" si="3"/>
        <v>17101</v>
      </c>
      <c r="E101" s="13">
        <v>24.0</v>
      </c>
      <c r="F101" s="13">
        <v>0.0</v>
      </c>
      <c r="G101" s="13">
        <f t="shared" si="4"/>
        <v>1288</v>
      </c>
      <c r="H101" s="13">
        <v>14053.0</v>
      </c>
      <c r="I101" s="14">
        <f t="shared" si="10"/>
        <v>1743</v>
      </c>
      <c r="J101" s="13">
        <v>1.0</v>
      </c>
      <c r="K101" s="14">
        <f t="shared" si="6"/>
        <v>16</v>
      </c>
      <c r="L101" s="13">
        <v>0.0</v>
      </c>
      <c r="M101" s="13">
        <v>0.0</v>
      </c>
      <c r="N101" s="14">
        <f t="shared" si="2"/>
        <v>932</v>
      </c>
      <c r="O101" s="13">
        <v>905.0</v>
      </c>
      <c r="P101" s="13">
        <v>27.0</v>
      </c>
      <c r="Q101" s="13">
        <v>23.0</v>
      </c>
      <c r="R101" s="13">
        <v>1741.0</v>
      </c>
      <c r="S101" s="13">
        <v>14053.0</v>
      </c>
      <c r="T101" s="13">
        <v>630.0</v>
      </c>
      <c r="U101" s="13">
        <v>638.0</v>
      </c>
      <c r="X101" s="19" t="s">
        <v>113</v>
      </c>
    </row>
    <row r="102">
      <c r="A102" s="18">
        <v>43953.0</v>
      </c>
      <c r="B102" s="13">
        <v>447.0</v>
      </c>
      <c r="C102" s="13"/>
      <c r="D102" s="13">
        <f t="shared" si="3"/>
        <v>17548</v>
      </c>
      <c r="E102" s="13">
        <v>79.0</v>
      </c>
      <c r="F102" s="13">
        <v>0.0</v>
      </c>
      <c r="G102" s="13">
        <f t="shared" si="4"/>
        <v>1367</v>
      </c>
      <c r="H102" s="13">
        <v>14474.0</v>
      </c>
      <c r="I102" s="14">
        <f t="shared" si="10"/>
        <v>1688</v>
      </c>
      <c r="J102" s="13">
        <v>1.0</v>
      </c>
      <c r="K102" s="14">
        <f t="shared" si="6"/>
        <v>17</v>
      </c>
      <c r="L102" s="13">
        <v>1.0</v>
      </c>
      <c r="M102" s="13">
        <v>0.0</v>
      </c>
      <c r="N102" s="14">
        <f t="shared" si="2"/>
        <v>447</v>
      </c>
      <c r="O102" s="13">
        <v>431.0</v>
      </c>
      <c r="P102" s="13">
        <v>16.0</v>
      </c>
      <c r="Q102" s="13">
        <v>24.0</v>
      </c>
      <c r="R102" s="13">
        <v>1686.0</v>
      </c>
      <c r="S102" s="13">
        <v>14474.0</v>
      </c>
      <c r="T102" s="13">
        <v>685.0</v>
      </c>
      <c r="U102" s="13">
        <v>662.0</v>
      </c>
      <c r="X102" s="19" t="s">
        <v>113</v>
      </c>
    </row>
    <row r="103">
      <c r="A103" s="18">
        <v>43954.0</v>
      </c>
      <c r="B103" s="13">
        <v>657.0</v>
      </c>
      <c r="C103" s="13"/>
      <c r="D103" s="13">
        <f t="shared" si="3"/>
        <v>18205</v>
      </c>
      <c r="E103" s="13">
        <v>61.0</v>
      </c>
      <c r="F103" s="13">
        <v>0.0</v>
      </c>
      <c r="G103" s="13">
        <f t="shared" si="4"/>
        <v>1428</v>
      </c>
      <c r="H103" s="13">
        <v>15149.0</v>
      </c>
      <c r="I103" s="14">
        <f t="shared" si="10"/>
        <v>1608</v>
      </c>
      <c r="J103" s="13">
        <v>1.0</v>
      </c>
      <c r="K103" s="14">
        <f t="shared" si="6"/>
        <v>18</v>
      </c>
      <c r="L103" s="13">
        <v>0.0</v>
      </c>
      <c r="M103" s="13">
        <v>0.0</v>
      </c>
      <c r="N103" s="14">
        <f t="shared" si="2"/>
        <v>657</v>
      </c>
      <c r="O103" s="13">
        <v>626.0</v>
      </c>
      <c r="P103" s="13">
        <v>31.0</v>
      </c>
      <c r="Q103" s="13">
        <v>22.0</v>
      </c>
      <c r="R103" s="13">
        <v>1608.0</v>
      </c>
      <c r="S103" s="13">
        <v>15149.0</v>
      </c>
      <c r="T103" s="13">
        <v>722.0</v>
      </c>
      <c r="U103" s="13">
        <v>686.0</v>
      </c>
      <c r="X103" s="19" t="s">
        <v>113</v>
      </c>
    </row>
    <row r="104">
      <c r="A104" s="18">
        <v>43955.0</v>
      </c>
      <c r="B104" s="13">
        <v>573.0</v>
      </c>
      <c r="C104" s="13"/>
      <c r="D104" s="13">
        <f t="shared" si="3"/>
        <v>18778</v>
      </c>
      <c r="E104" s="13">
        <v>49.0</v>
      </c>
      <c r="F104" s="13">
        <v>0.0</v>
      </c>
      <c r="G104" s="13">
        <f t="shared" si="4"/>
        <v>1477</v>
      </c>
      <c r="H104" s="13">
        <v>15812.0</v>
      </c>
      <c r="I104" s="14">
        <f t="shared" si="10"/>
        <v>1469</v>
      </c>
      <c r="J104" s="13">
        <v>0.0</v>
      </c>
      <c r="K104" s="14">
        <f t="shared" si="6"/>
        <v>18</v>
      </c>
      <c r="L104" s="13">
        <v>0.0</v>
      </c>
      <c r="M104" s="13">
        <v>0.0</v>
      </c>
      <c r="N104" s="14">
        <f t="shared" si="2"/>
        <v>573</v>
      </c>
      <c r="O104" s="13">
        <v>560.0</v>
      </c>
      <c r="P104" s="13">
        <v>13.0</v>
      </c>
      <c r="Q104" s="13">
        <v>25.0</v>
      </c>
      <c r="R104" s="13">
        <v>1466.0</v>
      </c>
      <c r="S104" s="13">
        <v>15812.0</v>
      </c>
      <c r="T104" s="13">
        <v>744.0</v>
      </c>
      <c r="U104" s="13">
        <v>713.0</v>
      </c>
      <c r="X104" s="19" t="s">
        <v>113</v>
      </c>
    </row>
    <row r="105">
      <c r="A105" s="18">
        <v>43956.0</v>
      </c>
      <c r="B105" s="13">
        <v>632.0</v>
      </c>
      <c r="C105" s="13"/>
      <c r="D105" s="13">
        <f t="shared" si="3"/>
        <v>19410</v>
      </c>
      <c r="E105" s="13">
        <v>62.0</v>
      </c>
      <c r="F105" s="13">
        <v>1.0</v>
      </c>
      <c r="G105" s="13">
        <f t="shared" si="4"/>
        <v>1539</v>
      </c>
      <c r="H105" s="13">
        <v>16289.0</v>
      </c>
      <c r="I105" s="14">
        <f t="shared" si="10"/>
        <v>1562</v>
      </c>
      <c r="J105" s="13">
        <v>0.0</v>
      </c>
      <c r="K105" s="14">
        <f t="shared" si="6"/>
        <v>18</v>
      </c>
      <c r="L105" s="13">
        <v>0.0</v>
      </c>
      <c r="M105" s="13">
        <v>0.0</v>
      </c>
      <c r="N105" s="14">
        <f t="shared" si="2"/>
        <v>632</v>
      </c>
      <c r="O105" s="13">
        <v>605.0</v>
      </c>
      <c r="P105" s="13">
        <v>27.0</v>
      </c>
      <c r="Q105" s="13">
        <v>24.0</v>
      </c>
      <c r="R105" s="13">
        <v>1560.0</v>
      </c>
      <c r="S105" s="13">
        <v>16289.0</v>
      </c>
      <c r="T105" s="13">
        <v>786.0</v>
      </c>
      <c r="U105" s="13">
        <v>733.0</v>
      </c>
      <c r="X105" s="19" t="s">
        <v>113</v>
      </c>
    </row>
    <row r="106">
      <c r="A106" s="18">
        <v>43957.0</v>
      </c>
      <c r="B106" s="13">
        <v>788.0</v>
      </c>
      <c r="C106" s="13"/>
      <c r="D106" s="13">
        <f t="shared" si="3"/>
        <v>20198</v>
      </c>
      <c r="E106" s="13">
        <v>115.0</v>
      </c>
      <c r="F106" s="13">
        <v>0.0</v>
      </c>
      <c r="G106" s="13">
        <f t="shared" si="4"/>
        <v>1654</v>
      </c>
      <c r="H106" s="13">
        <v>17082.0</v>
      </c>
      <c r="I106" s="14">
        <f t="shared" si="10"/>
        <v>1440</v>
      </c>
      <c r="J106" s="13">
        <v>2.0</v>
      </c>
      <c r="K106" s="14">
        <f t="shared" si="6"/>
        <v>20</v>
      </c>
      <c r="L106" s="13">
        <v>0.0</v>
      </c>
      <c r="M106" s="13">
        <v>0.0</v>
      </c>
      <c r="N106" s="14">
        <f t="shared" si="2"/>
        <v>788</v>
      </c>
      <c r="O106" s="13">
        <v>760.0</v>
      </c>
      <c r="P106" s="13">
        <v>28.0</v>
      </c>
      <c r="Q106" s="13">
        <v>23.0</v>
      </c>
      <c r="R106" s="13">
        <v>1439.0</v>
      </c>
      <c r="S106" s="13">
        <v>17082.0</v>
      </c>
      <c r="T106" s="13">
        <v>860.0</v>
      </c>
      <c r="U106" s="13">
        <v>774.0</v>
      </c>
      <c r="X106" s="19" t="s">
        <v>113</v>
      </c>
    </row>
    <row r="107">
      <c r="A107" s="18">
        <v>43958.0</v>
      </c>
      <c r="B107" s="13">
        <v>741.0</v>
      </c>
      <c r="C107" s="13"/>
      <c r="D107" s="13">
        <f t="shared" si="3"/>
        <v>20939</v>
      </c>
      <c r="E107" s="13">
        <v>78.0</v>
      </c>
      <c r="F107" s="13">
        <v>0.0</v>
      </c>
      <c r="G107" s="13">
        <f t="shared" si="4"/>
        <v>1732</v>
      </c>
      <c r="H107" s="13">
        <v>17831.0</v>
      </c>
      <c r="I107" s="14">
        <f t="shared" si="10"/>
        <v>1354</v>
      </c>
      <c r="J107" s="13">
        <v>0.0</v>
      </c>
      <c r="K107" s="14">
        <f t="shared" si="6"/>
        <v>20</v>
      </c>
      <c r="L107" s="13">
        <v>0.0</v>
      </c>
      <c r="M107" s="13">
        <v>0.0</v>
      </c>
      <c r="N107" s="14">
        <f t="shared" si="2"/>
        <v>741</v>
      </c>
      <c r="O107" s="13">
        <v>725.0</v>
      </c>
      <c r="P107" s="13">
        <v>16.0</v>
      </c>
      <c r="Q107" s="13">
        <v>19.0</v>
      </c>
      <c r="R107" s="13">
        <v>1357.0</v>
      </c>
      <c r="S107" s="13">
        <v>17831.0</v>
      </c>
      <c r="T107" s="13">
        <v>896.0</v>
      </c>
      <c r="U107" s="13">
        <v>816.0</v>
      </c>
      <c r="X107" s="19" t="s">
        <v>113</v>
      </c>
    </row>
    <row r="108">
      <c r="A108" s="18">
        <v>43959.0</v>
      </c>
      <c r="B108" s="13">
        <v>768.0</v>
      </c>
      <c r="C108" s="13"/>
      <c r="D108" s="13">
        <f t="shared" si="3"/>
        <v>21707</v>
      </c>
      <c r="E108" s="13">
        <v>328.0</v>
      </c>
      <c r="F108" s="13">
        <v>0.0</v>
      </c>
      <c r="G108" s="13">
        <f t="shared" si="4"/>
        <v>2060</v>
      </c>
      <c r="H108" s="13">
        <v>18402.0</v>
      </c>
      <c r="I108" s="14">
        <f t="shared" si="10"/>
        <v>1223</v>
      </c>
      <c r="J108" s="13">
        <v>0.0</v>
      </c>
      <c r="K108" s="14">
        <f t="shared" si="6"/>
        <v>20</v>
      </c>
      <c r="L108" s="13">
        <v>0.0</v>
      </c>
      <c r="M108" s="13">
        <v>0.0</v>
      </c>
      <c r="N108" s="14">
        <f t="shared" si="2"/>
        <v>768</v>
      </c>
      <c r="O108" s="13">
        <v>750.0</v>
      </c>
      <c r="P108" s="13">
        <v>18.0</v>
      </c>
      <c r="Q108" s="13">
        <v>22.0</v>
      </c>
      <c r="R108" s="13">
        <v>1223.0</v>
      </c>
      <c r="S108" s="13">
        <v>18402.0</v>
      </c>
      <c r="T108" s="13">
        <v>1205.0</v>
      </c>
      <c r="U108" s="13">
        <v>835.0</v>
      </c>
      <c r="X108" s="19" t="s">
        <v>113</v>
      </c>
    </row>
    <row r="109">
      <c r="A109" s="18">
        <v>43960.0</v>
      </c>
      <c r="B109" s="13">
        <v>753.0</v>
      </c>
      <c r="C109" s="13"/>
      <c r="D109" s="13">
        <f t="shared" si="3"/>
        <v>22460</v>
      </c>
      <c r="E109" s="13">
        <v>256.0</v>
      </c>
      <c r="F109" s="13">
        <v>0.0</v>
      </c>
      <c r="G109" s="13">
        <f t="shared" si="4"/>
        <v>2316</v>
      </c>
      <c r="H109" s="13">
        <v>19020.0</v>
      </c>
      <c r="I109" s="14">
        <f t="shared" si="10"/>
        <v>1102</v>
      </c>
      <c r="J109" s="13">
        <v>0.0</v>
      </c>
      <c r="K109" s="14">
        <f t="shared" si="6"/>
        <v>20</v>
      </c>
      <c r="L109" s="13">
        <v>0.0</v>
      </c>
      <c r="M109" s="13">
        <v>0.0</v>
      </c>
      <c r="N109" s="14">
        <f t="shared" si="2"/>
        <v>753</v>
      </c>
      <c r="O109" s="13">
        <v>739.0</v>
      </c>
      <c r="P109" s="13">
        <v>14.0</v>
      </c>
      <c r="Q109" s="13">
        <v>23.0</v>
      </c>
      <c r="R109" s="13">
        <v>1101.0</v>
      </c>
      <c r="S109" s="13">
        <v>19020.0</v>
      </c>
      <c r="T109" s="13">
        <v>1442.0</v>
      </c>
      <c r="U109" s="13">
        <v>854.0</v>
      </c>
      <c r="X109" s="19" t="s">
        <v>113</v>
      </c>
    </row>
    <row r="110">
      <c r="A110" s="18">
        <v>43961.0</v>
      </c>
      <c r="B110" s="13">
        <v>876.0</v>
      </c>
      <c r="C110" s="13"/>
      <c r="D110" s="13">
        <f t="shared" si="3"/>
        <v>23336</v>
      </c>
      <c r="E110" s="13">
        <v>425.0</v>
      </c>
      <c r="F110" s="13">
        <v>0.0</v>
      </c>
      <c r="G110" s="13">
        <f t="shared" si="4"/>
        <v>2741</v>
      </c>
      <c r="H110" s="13">
        <v>19498.0</v>
      </c>
      <c r="I110" s="14">
        <f t="shared" si="10"/>
        <v>1075</v>
      </c>
      <c r="J110" s="13">
        <v>0.0</v>
      </c>
      <c r="K110" s="14">
        <f t="shared" si="6"/>
        <v>20</v>
      </c>
      <c r="L110" s="13">
        <v>0.0</v>
      </c>
      <c r="M110" s="13">
        <v>1.0</v>
      </c>
      <c r="N110" s="14">
        <f t="shared" si="2"/>
        <v>875</v>
      </c>
      <c r="O110" s="13">
        <v>860.0</v>
      </c>
      <c r="P110" s="13">
        <v>15.0</v>
      </c>
      <c r="Q110" s="13">
        <v>22.0</v>
      </c>
      <c r="R110" s="13">
        <v>1075.0</v>
      </c>
      <c r="S110" s="13">
        <v>19498.0</v>
      </c>
      <c r="T110" s="13">
        <v>1836.0</v>
      </c>
      <c r="U110" s="13">
        <v>885.0</v>
      </c>
      <c r="X110" s="19" t="s">
        <v>113</v>
      </c>
    </row>
    <row r="111">
      <c r="A111" s="18">
        <v>43962.0</v>
      </c>
      <c r="B111" s="13">
        <v>486.0</v>
      </c>
      <c r="C111" s="13">
        <v>35.0</v>
      </c>
      <c r="D111" s="13">
        <f t="shared" ref="D111:D520" si="11">SUM($B$2:B111)-SUM($C$2:C111)</f>
        <v>23787</v>
      </c>
      <c r="E111" s="13">
        <v>504.0</v>
      </c>
      <c r="F111" s="13">
        <v>0.0</v>
      </c>
      <c r="G111" s="13">
        <f t="shared" si="4"/>
        <v>3245</v>
      </c>
      <c r="H111" s="13">
        <v>19448.0</v>
      </c>
      <c r="I111" s="14">
        <f t="shared" si="10"/>
        <v>1070</v>
      </c>
      <c r="J111" s="13">
        <v>1.0</v>
      </c>
      <c r="K111" s="14">
        <f t="shared" si="6"/>
        <v>21</v>
      </c>
      <c r="L111" s="13">
        <v>1.0</v>
      </c>
      <c r="M111" s="13">
        <v>0.0</v>
      </c>
      <c r="N111" s="14">
        <f t="shared" si="2"/>
        <v>486</v>
      </c>
      <c r="O111" s="13">
        <v>481.0</v>
      </c>
      <c r="P111" s="13">
        <v>5.0</v>
      </c>
      <c r="Q111" s="13">
        <v>24.0</v>
      </c>
      <c r="R111" s="13">
        <v>1069.0</v>
      </c>
      <c r="S111" s="13">
        <v>19448.0</v>
      </c>
      <c r="T111" s="13">
        <v>2322.0</v>
      </c>
      <c r="U111" s="13">
        <v>903.0</v>
      </c>
      <c r="X111" s="19" t="s">
        <v>113</v>
      </c>
    </row>
    <row r="112">
      <c r="A112" s="18">
        <v>43963.0</v>
      </c>
      <c r="B112" s="13">
        <v>884.0</v>
      </c>
      <c r="C112" s="13">
        <v>0.0</v>
      </c>
      <c r="D112" s="13">
        <f t="shared" si="11"/>
        <v>24671</v>
      </c>
      <c r="E112" s="13">
        <v>626.0</v>
      </c>
      <c r="F112" s="13">
        <v>0.0</v>
      </c>
      <c r="G112" s="13">
        <f t="shared" si="4"/>
        <v>3871</v>
      </c>
      <c r="H112" s="13">
        <v>19667.0</v>
      </c>
      <c r="I112" s="14">
        <f t="shared" si="10"/>
        <v>1107</v>
      </c>
      <c r="J112" s="13">
        <v>0.0</v>
      </c>
      <c r="K112" s="14">
        <f t="shared" si="6"/>
        <v>21</v>
      </c>
      <c r="L112" s="13">
        <v>2.0</v>
      </c>
      <c r="M112" s="13">
        <v>0.0</v>
      </c>
      <c r="N112" s="14">
        <f t="shared" si="2"/>
        <v>884</v>
      </c>
      <c r="O112" s="13">
        <v>877.0</v>
      </c>
      <c r="P112" s="13">
        <v>7.0</v>
      </c>
      <c r="Q112" s="13">
        <v>20.0</v>
      </c>
      <c r="R112" s="13">
        <v>1112.0</v>
      </c>
      <c r="S112" s="13">
        <v>19667.0</v>
      </c>
      <c r="T112" s="13">
        <v>2927.0</v>
      </c>
      <c r="U112" s="13">
        <v>924.0</v>
      </c>
      <c r="X112" s="19" t="s">
        <v>113</v>
      </c>
    </row>
    <row r="113">
      <c r="A113" s="18">
        <v>43964.0</v>
      </c>
      <c r="B113" s="13">
        <v>675.0</v>
      </c>
      <c r="C113" s="13">
        <v>0.0</v>
      </c>
      <c r="D113" s="13">
        <f t="shared" si="11"/>
        <v>25346</v>
      </c>
      <c r="E113" s="13">
        <v>958.0</v>
      </c>
      <c r="F113" s="13">
        <v>0.0</v>
      </c>
      <c r="G113" s="13">
        <f t="shared" si="4"/>
        <v>4829</v>
      </c>
      <c r="H113" s="13">
        <v>19479.0</v>
      </c>
      <c r="I113" s="14">
        <f t="shared" si="10"/>
        <v>1012</v>
      </c>
      <c r="J113" s="13">
        <v>0.0</v>
      </c>
      <c r="K113" s="14">
        <f t="shared" si="6"/>
        <v>21</v>
      </c>
      <c r="L113" s="13">
        <v>0.0</v>
      </c>
      <c r="M113" s="13">
        <v>0.0</v>
      </c>
      <c r="N113" s="14">
        <f t="shared" si="2"/>
        <v>675</v>
      </c>
      <c r="O113" s="13">
        <v>671.0</v>
      </c>
      <c r="P113" s="13">
        <v>4.0</v>
      </c>
      <c r="Q113" s="13">
        <v>19.0</v>
      </c>
      <c r="R113" s="13">
        <v>1018.0</v>
      </c>
      <c r="S113" s="13">
        <v>19479.0</v>
      </c>
      <c r="T113" s="13">
        <v>3858.0</v>
      </c>
      <c r="U113" s="13">
        <v>951.0</v>
      </c>
      <c r="X113" s="19" t="s">
        <v>113</v>
      </c>
    </row>
    <row r="114">
      <c r="A114" s="18">
        <v>43965.0</v>
      </c>
      <c r="B114" s="13">
        <v>752.0</v>
      </c>
      <c r="C114" s="13">
        <v>0.0</v>
      </c>
      <c r="D114" s="13">
        <f t="shared" si="11"/>
        <v>26098</v>
      </c>
      <c r="E114" s="13">
        <v>1164.0</v>
      </c>
      <c r="F114" s="13">
        <v>0.0</v>
      </c>
      <c r="G114" s="13">
        <f t="shared" si="4"/>
        <v>5993</v>
      </c>
      <c r="H114" s="13">
        <v>19032.0</v>
      </c>
      <c r="I114" s="14">
        <f t="shared" si="10"/>
        <v>1047</v>
      </c>
      <c r="J114" s="13">
        <v>0.0</v>
      </c>
      <c r="K114" s="14">
        <f t="shared" si="6"/>
        <v>21</v>
      </c>
      <c r="L114" s="13">
        <v>0.0</v>
      </c>
      <c r="M114" s="13">
        <v>0.0</v>
      </c>
      <c r="N114" s="14">
        <f t="shared" si="2"/>
        <v>752</v>
      </c>
      <c r="O114" s="13">
        <v>750.0</v>
      </c>
      <c r="P114" s="13">
        <v>2.0</v>
      </c>
      <c r="Q114" s="13">
        <v>20.0</v>
      </c>
      <c r="R114" s="13">
        <v>1052.0</v>
      </c>
      <c r="S114" s="13">
        <v>19032.0</v>
      </c>
      <c r="T114" s="13">
        <v>4978.0</v>
      </c>
      <c r="U114" s="13">
        <v>995.0</v>
      </c>
      <c r="X114" s="19" t="s">
        <v>113</v>
      </c>
    </row>
    <row r="115">
      <c r="A115" s="18">
        <v>43966.0</v>
      </c>
      <c r="B115" s="13">
        <v>793.0</v>
      </c>
      <c r="C115" s="13">
        <v>0.0</v>
      </c>
      <c r="D115" s="13">
        <f t="shared" si="11"/>
        <v>26891</v>
      </c>
      <c r="E115" s="13">
        <v>1275.0</v>
      </c>
      <c r="F115" s="13">
        <v>0.0</v>
      </c>
      <c r="G115" s="13">
        <f t="shared" si="4"/>
        <v>7268</v>
      </c>
      <c r="H115" s="13">
        <v>18498.0</v>
      </c>
      <c r="I115" s="14">
        <f t="shared" si="10"/>
        <v>1099</v>
      </c>
      <c r="J115" s="13">
        <v>0.0</v>
      </c>
      <c r="K115" s="14">
        <f t="shared" si="6"/>
        <v>21</v>
      </c>
      <c r="L115" s="13">
        <v>0.0</v>
      </c>
      <c r="M115" s="13">
        <v>0.0</v>
      </c>
      <c r="N115" s="14">
        <f t="shared" si="2"/>
        <v>793</v>
      </c>
      <c r="O115" s="13">
        <v>791.0</v>
      </c>
      <c r="P115" s="13">
        <v>2.0</v>
      </c>
      <c r="Q115" s="13">
        <v>18.0</v>
      </c>
      <c r="R115" s="13">
        <v>1106.0</v>
      </c>
      <c r="S115" s="13">
        <v>18498.0</v>
      </c>
      <c r="T115" s="13">
        <v>6229.0</v>
      </c>
      <c r="U115" s="13">
        <v>1019.0</v>
      </c>
      <c r="X115" s="19" t="s">
        <v>113</v>
      </c>
    </row>
    <row r="116">
      <c r="A116" s="18">
        <v>43967.0</v>
      </c>
      <c r="B116" s="13">
        <v>465.0</v>
      </c>
      <c r="C116" s="13">
        <v>0.0</v>
      </c>
      <c r="D116" s="13">
        <f t="shared" si="11"/>
        <v>27356</v>
      </c>
      <c r="E116" s="13">
        <v>1094.0</v>
      </c>
      <c r="F116" s="13">
        <v>0.0</v>
      </c>
      <c r="G116" s="13">
        <f t="shared" si="4"/>
        <v>8362</v>
      </c>
      <c r="H116" s="13">
        <v>17881.0</v>
      </c>
      <c r="I116" s="14">
        <f t="shared" si="10"/>
        <v>1086</v>
      </c>
      <c r="J116" s="13">
        <v>1.0</v>
      </c>
      <c r="K116" s="14">
        <f t="shared" si="6"/>
        <v>22</v>
      </c>
      <c r="L116" s="13">
        <v>0.0</v>
      </c>
      <c r="M116" s="13">
        <v>0.0</v>
      </c>
      <c r="N116" s="14">
        <f t="shared" si="2"/>
        <v>465</v>
      </c>
      <c r="O116" s="13">
        <v>457.0</v>
      </c>
      <c r="P116" s="13">
        <v>8.0</v>
      </c>
      <c r="Q116" s="13">
        <v>16.0</v>
      </c>
      <c r="R116" s="13">
        <v>1095.0</v>
      </c>
      <c r="S116" s="13">
        <v>17881.0</v>
      </c>
      <c r="T116" s="13">
        <v>7309.0</v>
      </c>
      <c r="U116" s="13">
        <v>1033.0</v>
      </c>
      <c r="X116" s="19" t="s">
        <v>113</v>
      </c>
    </row>
    <row r="117">
      <c r="A117" s="18">
        <v>43968.0</v>
      </c>
      <c r="B117" s="13">
        <v>682.0</v>
      </c>
      <c r="C117" s="13">
        <v>0.0</v>
      </c>
      <c r="D117" s="13">
        <f t="shared" si="11"/>
        <v>28038</v>
      </c>
      <c r="E117" s="13">
        <v>998.0</v>
      </c>
      <c r="F117" s="13">
        <v>0.0</v>
      </c>
      <c r="G117" s="13">
        <f t="shared" si="4"/>
        <v>9360</v>
      </c>
      <c r="H117" s="13">
        <v>17466.0</v>
      </c>
      <c r="I117" s="14">
        <f t="shared" si="10"/>
        <v>1185</v>
      </c>
      <c r="J117" s="13">
        <v>0.0</v>
      </c>
      <c r="K117" s="14">
        <f t="shared" si="6"/>
        <v>22</v>
      </c>
      <c r="L117" s="13">
        <v>0.0</v>
      </c>
      <c r="M117" s="13">
        <v>0.0</v>
      </c>
      <c r="N117" s="14">
        <f t="shared" si="2"/>
        <v>682</v>
      </c>
      <c r="O117" s="13">
        <v>673.0</v>
      </c>
      <c r="P117" s="13">
        <v>9.0</v>
      </c>
      <c r="Q117" s="13">
        <v>16.0</v>
      </c>
      <c r="R117" s="13">
        <v>1194.0</v>
      </c>
      <c r="S117" s="13">
        <v>17466.0</v>
      </c>
      <c r="T117" s="13">
        <v>8286.0</v>
      </c>
      <c r="U117" s="13">
        <v>1054.0</v>
      </c>
      <c r="X117" s="19" t="s">
        <v>113</v>
      </c>
    </row>
    <row r="118">
      <c r="A118" s="18">
        <v>43969.0</v>
      </c>
      <c r="B118" s="13">
        <v>305.0</v>
      </c>
      <c r="C118" s="13">
        <v>0.0</v>
      </c>
      <c r="D118" s="13">
        <f t="shared" si="11"/>
        <v>28343</v>
      </c>
      <c r="E118" s="13">
        <v>495.0</v>
      </c>
      <c r="F118" s="13">
        <v>0.0</v>
      </c>
      <c r="G118" s="13">
        <f t="shared" si="4"/>
        <v>9855</v>
      </c>
      <c r="H118" s="13">
        <v>17450.0</v>
      </c>
      <c r="I118" s="14">
        <f t="shared" si="10"/>
        <v>1011</v>
      </c>
      <c r="J118" s="13">
        <v>0.0</v>
      </c>
      <c r="K118" s="14">
        <f t="shared" si="6"/>
        <v>22</v>
      </c>
      <c r="L118" s="13">
        <v>0.0</v>
      </c>
      <c r="M118" s="13">
        <v>0.0</v>
      </c>
      <c r="N118" s="14">
        <f t="shared" si="2"/>
        <v>305</v>
      </c>
      <c r="O118" s="13">
        <v>303.0</v>
      </c>
      <c r="P118" s="13">
        <v>2.0</v>
      </c>
      <c r="Q118" s="13">
        <v>12.0</v>
      </c>
      <c r="R118" s="13">
        <v>1024.0</v>
      </c>
      <c r="S118" s="13">
        <v>17450.0</v>
      </c>
      <c r="T118" s="13">
        <v>8776.0</v>
      </c>
      <c r="U118" s="13">
        <v>1059.0</v>
      </c>
      <c r="X118" s="19" t="s">
        <v>113</v>
      </c>
    </row>
    <row r="119">
      <c r="A119" s="18">
        <v>43970.0</v>
      </c>
      <c r="B119" s="13">
        <v>451.0</v>
      </c>
      <c r="C119" s="13">
        <v>0.0</v>
      </c>
      <c r="D119" s="13">
        <f t="shared" si="11"/>
        <v>28794</v>
      </c>
      <c r="E119" s="13">
        <v>530.0</v>
      </c>
      <c r="F119" s="13">
        <v>0.0</v>
      </c>
      <c r="G119" s="13">
        <f t="shared" si="4"/>
        <v>10385</v>
      </c>
      <c r="H119" s="13">
        <v>17403.0</v>
      </c>
      <c r="I119" s="14">
        <f t="shared" si="10"/>
        <v>979</v>
      </c>
      <c r="J119" s="13">
        <v>0.0</v>
      </c>
      <c r="K119" s="14">
        <f t="shared" si="6"/>
        <v>22</v>
      </c>
      <c r="L119" s="13">
        <v>0.0</v>
      </c>
      <c r="M119" s="13">
        <v>0.0</v>
      </c>
      <c r="N119" s="14">
        <f t="shared" si="2"/>
        <v>451</v>
      </c>
      <c r="O119" s="13">
        <v>450.0</v>
      </c>
      <c r="P119" s="13">
        <v>1.0</v>
      </c>
      <c r="Q119" s="13">
        <v>10.0</v>
      </c>
      <c r="R119" s="13">
        <v>994.0</v>
      </c>
      <c r="S119" s="13">
        <v>17403.0</v>
      </c>
      <c r="T119" s="13">
        <v>9284.0</v>
      </c>
      <c r="U119" s="13">
        <v>1081.0</v>
      </c>
      <c r="X119" s="19" t="s">
        <v>113</v>
      </c>
    </row>
    <row r="120">
      <c r="A120" s="18">
        <v>43971.0</v>
      </c>
      <c r="B120" s="13">
        <v>570.0</v>
      </c>
      <c r="C120" s="13">
        <v>0.0</v>
      </c>
      <c r="D120" s="13">
        <f t="shared" si="11"/>
        <v>29364</v>
      </c>
      <c r="E120" s="13">
        <v>842.0</v>
      </c>
      <c r="F120" s="13">
        <v>0.0</v>
      </c>
      <c r="G120" s="13">
        <f t="shared" si="4"/>
        <v>11227</v>
      </c>
      <c r="H120" s="13">
        <v>17181.0</v>
      </c>
      <c r="I120" s="14">
        <f t="shared" si="10"/>
        <v>929</v>
      </c>
      <c r="J120" s="13">
        <v>0.0</v>
      </c>
      <c r="K120" s="14">
        <f t="shared" si="6"/>
        <v>22</v>
      </c>
      <c r="L120" s="13">
        <v>0.0</v>
      </c>
      <c r="M120" s="13">
        <v>0.0</v>
      </c>
      <c r="N120" s="14">
        <f t="shared" si="2"/>
        <v>570</v>
      </c>
      <c r="O120" s="13">
        <v>562.0</v>
      </c>
      <c r="P120" s="13">
        <v>8.0</v>
      </c>
      <c r="Q120" s="13">
        <v>11.0</v>
      </c>
      <c r="R120" s="13">
        <v>943.0</v>
      </c>
      <c r="S120" s="13">
        <v>17181.0</v>
      </c>
      <c r="T120" s="13">
        <v>10110.0</v>
      </c>
      <c r="U120" s="13">
        <v>1097.0</v>
      </c>
      <c r="X120" s="19" t="s">
        <v>113</v>
      </c>
    </row>
    <row r="121">
      <c r="A121" s="18">
        <v>43972.0</v>
      </c>
      <c r="B121" s="13">
        <v>448.0</v>
      </c>
      <c r="C121" s="13">
        <v>0.0</v>
      </c>
      <c r="D121" s="13">
        <f t="shared" si="11"/>
        <v>29812</v>
      </c>
      <c r="E121" s="13">
        <v>910.0</v>
      </c>
      <c r="F121" s="13">
        <v>0.0</v>
      </c>
      <c r="G121" s="13">
        <f t="shared" si="4"/>
        <v>12137</v>
      </c>
      <c r="H121" s="13">
        <v>16771.0</v>
      </c>
      <c r="I121" s="14">
        <f t="shared" si="10"/>
        <v>876</v>
      </c>
      <c r="J121" s="13">
        <v>1.0</v>
      </c>
      <c r="K121" s="14">
        <f t="shared" si="6"/>
        <v>23</v>
      </c>
      <c r="L121" s="13">
        <v>0.0</v>
      </c>
      <c r="M121" s="13">
        <v>0.0</v>
      </c>
      <c r="N121" s="14">
        <f t="shared" si="2"/>
        <v>448</v>
      </c>
      <c r="O121" s="13">
        <v>434.0</v>
      </c>
      <c r="P121" s="13">
        <v>14.0</v>
      </c>
      <c r="Q121" s="13">
        <v>10.0</v>
      </c>
      <c r="R121" s="13">
        <v>891.0</v>
      </c>
      <c r="S121" s="13">
        <v>16771.0</v>
      </c>
      <c r="T121" s="13">
        <v>11017.0</v>
      </c>
      <c r="U121" s="13">
        <v>1100.0</v>
      </c>
      <c r="X121" s="19" t="s">
        <v>113</v>
      </c>
    </row>
    <row r="122">
      <c r="A122" s="18">
        <v>43973.0</v>
      </c>
      <c r="B122" s="13">
        <v>614.0</v>
      </c>
      <c r="C122" s="13">
        <v>0.0</v>
      </c>
      <c r="D122" s="13">
        <f t="shared" si="11"/>
        <v>30426</v>
      </c>
      <c r="E122" s="13">
        <v>838.0</v>
      </c>
      <c r="F122" s="13">
        <v>0.0</v>
      </c>
      <c r="G122" s="13">
        <f t="shared" si="4"/>
        <v>12975</v>
      </c>
      <c r="H122" s="13">
        <v>16650.0</v>
      </c>
      <c r="I122" s="14">
        <f t="shared" si="10"/>
        <v>773</v>
      </c>
      <c r="J122" s="13">
        <v>0.0</v>
      </c>
      <c r="K122" s="14">
        <f t="shared" si="6"/>
        <v>23</v>
      </c>
      <c r="L122" s="13">
        <v>0.0</v>
      </c>
      <c r="M122" s="13">
        <v>0.0</v>
      </c>
      <c r="N122" s="14">
        <f t="shared" si="2"/>
        <v>614</v>
      </c>
      <c r="O122" s="13">
        <v>610.0</v>
      </c>
      <c r="P122" s="13">
        <v>4.0</v>
      </c>
      <c r="Q122" s="13">
        <v>8.0</v>
      </c>
      <c r="R122" s="13">
        <v>790.0</v>
      </c>
      <c r="S122" s="13">
        <v>16650.0</v>
      </c>
      <c r="T122" s="13">
        <v>11883.0</v>
      </c>
      <c r="U122" s="13">
        <v>1122.0</v>
      </c>
      <c r="X122" s="19" t="s">
        <v>113</v>
      </c>
    </row>
    <row r="123">
      <c r="A123" s="18">
        <v>43974.0</v>
      </c>
      <c r="B123" s="13">
        <v>642.0</v>
      </c>
      <c r="C123" s="13">
        <v>0.0</v>
      </c>
      <c r="D123" s="13">
        <f t="shared" si="11"/>
        <v>31068</v>
      </c>
      <c r="E123" s="13">
        <v>927.0</v>
      </c>
      <c r="F123" s="13">
        <v>0.0</v>
      </c>
      <c r="G123" s="13">
        <f t="shared" si="4"/>
        <v>13902</v>
      </c>
      <c r="H123" s="13">
        <v>16452.0</v>
      </c>
      <c r="I123" s="14">
        <f t="shared" si="10"/>
        <v>686</v>
      </c>
      <c r="J123" s="13">
        <v>0.0</v>
      </c>
      <c r="K123" s="14">
        <f t="shared" si="6"/>
        <v>23</v>
      </c>
      <c r="L123" s="13">
        <v>0.0</v>
      </c>
      <c r="M123" s="13">
        <v>0.0</v>
      </c>
      <c r="N123" s="14">
        <f t="shared" si="2"/>
        <v>642</v>
      </c>
      <c r="O123" s="13">
        <v>631.0</v>
      </c>
      <c r="P123" s="13">
        <v>11.0</v>
      </c>
      <c r="Q123" s="13">
        <v>8.0</v>
      </c>
      <c r="R123" s="13">
        <v>703.0</v>
      </c>
      <c r="S123" s="13">
        <v>16452.0</v>
      </c>
      <c r="T123" s="13">
        <v>12731.0</v>
      </c>
      <c r="U123" s="13">
        <v>1151.0</v>
      </c>
      <c r="X123" s="19" t="s">
        <v>113</v>
      </c>
    </row>
    <row r="124">
      <c r="A124" s="18">
        <v>43975.0</v>
      </c>
      <c r="B124" s="13">
        <v>548.0</v>
      </c>
      <c r="C124" s="13">
        <v>0.0</v>
      </c>
      <c r="D124" s="13">
        <f t="shared" si="11"/>
        <v>31616</v>
      </c>
      <c r="E124" s="13">
        <v>994.0</v>
      </c>
      <c r="F124" s="13">
        <v>0.0</v>
      </c>
      <c r="G124" s="13">
        <f t="shared" si="4"/>
        <v>14896</v>
      </c>
      <c r="H124" s="13">
        <v>16027.0</v>
      </c>
      <c r="I124" s="14">
        <f t="shared" si="10"/>
        <v>665</v>
      </c>
      <c r="J124" s="13">
        <v>0.0</v>
      </c>
      <c r="K124" s="14">
        <f t="shared" si="6"/>
        <v>23</v>
      </c>
      <c r="L124" s="13">
        <v>0.0</v>
      </c>
      <c r="M124" s="13">
        <v>0.0</v>
      </c>
      <c r="N124" s="14">
        <f t="shared" si="2"/>
        <v>548</v>
      </c>
      <c r="O124" s="13">
        <v>544.0</v>
      </c>
      <c r="P124" s="13">
        <v>4.0</v>
      </c>
      <c r="Q124" s="13">
        <v>8.0</v>
      </c>
      <c r="R124" s="13">
        <v>682.0</v>
      </c>
      <c r="S124" s="13">
        <v>16027.0</v>
      </c>
      <c r="T124" s="13">
        <v>13686.0</v>
      </c>
      <c r="U124" s="13">
        <v>1190.0</v>
      </c>
      <c r="X124" s="19" t="s">
        <v>113</v>
      </c>
    </row>
    <row r="125">
      <c r="A125" s="18">
        <v>43976.0</v>
      </c>
      <c r="B125" s="13">
        <v>344.0</v>
      </c>
      <c r="C125" s="13">
        <v>0.0</v>
      </c>
      <c r="D125" s="13">
        <f t="shared" si="11"/>
        <v>31960</v>
      </c>
      <c r="E125" s="13">
        <v>862.0</v>
      </c>
      <c r="F125" s="13">
        <v>0.0</v>
      </c>
      <c r="G125" s="13">
        <f t="shared" si="4"/>
        <v>15758</v>
      </c>
      <c r="H125" s="13">
        <v>15592.0</v>
      </c>
      <c r="I125" s="14">
        <f t="shared" si="10"/>
        <v>582</v>
      </c>
      <c r="J125" s="13">
        <v>0.0</v>
      </c>
      <c r="K125" s="14">
        <f t="shared" si="6"/>
        <v>23</v>
      </c>
      <c r="L125" s="13">
        <v>0.0</v>
      </c>
      <c r="M125" s="13">
        <v>0.0</v>
      </c>
      <c r="N125" s="14">
        <f t="shared" si="2"/>
        <v>344</v>
      </c>
      <c r="O125" s="13">
        <v>338.0</v>
      </c>
      <c r="P125" s="13">
        <v>6.0</v>
      </c>
      <c r="Q125" s="13">
        <v>8.0</v>
      </c>
      <c r="R125" s="13">
        <v>599.0</v>
      </c>
      <c r="S125" s="13">
        <v>15592.0</v>
      </c>
      <c r="T125" s="13">
        <v>14521.0</v>
      </c>
      <c r="U125" s="13">
        <v>1217.0</v>
      </c>
      <c r="X125" s="19" t="s">
        <v>113</v>
      </c>
    </row>
    <row r="126">
      <c r="A126" s="18">
        <v>43977.0</v>
      </c>
      <c r="B126" s="13">
        <v>383.0</v>
      </c>
      <c r="C126" s="13">
        <v>0.0</v>
      </c>
      <c r="D126" s="13">
        <f t="shared" si="11"/>
        <v>32343</v>
      </c>
      <c r="E126" s="13">
        <v>706.0</v>
      </c>
      <c r="F126" s="13">
        <v>0.0</v>
      </c>
      <c r="G126" s="13">
        <f t="shared" si="4"/>
        <v>16464</v>
      </c>
      <c r="H126" s="13">
        <v>15291.0</v>
      </c>
      <c r="I126" s="14">
        <f t="shared" si="10"/>
        <v>560</v>
      </c>
      <c r="J126" s="13">
        <v>0.0</v>
      </c>
      <c r="K126" s="14">
        <f t="shared" si="6"/>
        <v>23</v>
      </c>
      <c r="L126" s="13">
        <v>0.0</v>
      </c>
      <c r="M126" s="13">
        <v>0.0</v>
      </c>
      <c r="N126" s="14">
        <f t="shared" si="2"/>
        <v>383</v>
      </c>
      <c r="O126" s="13">
        <v>381.0</v>
      </c>
      <c r="P126" s="13">
        <v>2.0</v>
      </c>
      <c r="Q126" s="13">
        <v>8.0</v>
      </c>
      <c r="R126" s="13">
        <v>577.0</v>
      </c>
      <c r="S126" s="13">
        <v>15291.0</v>
      </c>
      <c r="T126" s="13">
        <v>15203.0</v>
      </c>
      <c r="U126" s="13">
        <v>1241.0</v>
      </c>
      <c r="X126" s="19" t="s">
        <v>113</v>
      </c>
    </row>
    <row r="127">
      <c r="A127" s="18">
        <v>43978.0</v>
      </c>
      <c r="B127" s="13">
        <v>533.0</v>
      </c>
      <c r="C127" s="13">
        <v>0.0</v>
      </c>
      <c r="D127" s="13">
        <f t="shared" si="11"/>
        <v>32876</v>
      </c>
      <c r="E127" s="13">
        <v>832.0</v>
      </c>
      <c r="F127" s="13">
        <v>0.0</v>
      </c>
      <c r="G127" s="13">
        <f t="shared" si="4"/>
        <v>17296</v>
      </c>
      <c r="H127" s="13">
        <v>15052.0</v>
      </c>
      <c r="I127" s="14">
        <f t="shared" si="10"/>
        <v>500</v>
      </c>
      <c r="J127" s="13">
        <v>0.0</v>
      </c>
      <c r="K127" s="14">
        <f t="shared" si="6"/>
        <v>23</v>
      </c>
      <c r="L127" s="13">
        <v>0.0</v>
      </c>
      <c r="M127" s="13">
        <v>0.0</v>
      </c>
      <c r="N127" s="14">
        <f t="shared" si="2"/>
        <v>533</v>
      </c>
      <c r="O127" s="13">
        <v>529.0</v>
      </c>
      <c r="P127" s="13">
        <v>4.0</v>
      </c>
      <c r="Q127" s="13">
        <v>7.0</v>
      </c>
      <c r="R127" s="13">
        <v>518.0</v>
      </c>
      <c r="S127" s="13">
        <v>15052.0</v>
      </c>
      <c r="T127" s="13">
        <v>16007.0</v>
      </c>
      <c r="U127" s="13">
        <v>1269.0</v>
      </c>
      <c r="X127" s="19" t="s">
        <v>113</v>
      </c>
    </row>
    <row r="128">
      <c r="A128" s="18">
        <v>43979.0</v>
      </c>
      <c r="B128" s="13">
        <v>373.0</v>
      </c>
      <c r="C128" s="13">
        <v>0.0</v>
      </c>
      <c r="D128" s="13">
        <f t="shared" si="11"/>
        <v>33249</v>
      </c>
      <c r="E128" s="13">
        <v>1018.0</v>
      </c>
      <c r="F128" s="13">
        <v>0.0</v>
      </c>
      <c r="G128" s="13">
        <f t="shared" si="4"/>
        <v>18314</v>
      </c>
      <c r="H128" s="13">
        <v>14422.0</v>
      </c>
      <c r="I128" s="14">
        <f t="shared" si="10"/>
        <v>485</v>
      </c>
      <c r="J128" s="13">
        <v>0.0</v>
      </c>
      <c r="K128" s="14">
        <f t="shared" si="6"/>
        <v>23</v>
      </c>
      <c r="L128" s="13">
        <v>0.0</v>
      </c>
      <c r="M128" s="13">
        <v>0.0</v>
      </c>
      <c r="N128" s="14">
        <f t="shared" si="2"/>
        <v>373</v>
      </c>
      <c r="O128" s="13">
        <v>372.0</v>
      </c>
      <c r="P128" s="13">
        <v>1.0</v>
      </c>
      <c r="Q128" s="13">
        <v>7.0</v>
      </c>
      <c r="R128" s="13">
        <v>503.0</v>
      </c>
      <c r="S128" s="13">
        <v>14422.0</v>
      </c>
      <c r="T128" s="13">
        <v>16996.0</v>
      </c>
      <c r="U128" s="13">
        <v>1298.0</v>
      </c>
      <c r="X128" s="19" t="s">
        <v>113</v>
      </c>
    </row>
    <row r="129">
      <c r="A129" s="18">
        <v>43980.0</v>
      </c>
      <c r="B129" s="13">
        <v>611.0</v>
      </c>
      <c r="C129" s="13">
        <v>0.0</v>
      </c>
      <c r="D129" s="13">
        <f t="shared" si="11"/>
        <v>33860</v>
      </c>
      <c r="E129" s="13">
        <v>1337.0</v>
      </c>
      <c r="F129" s="13">
        <v>0.0</v>
      </c>
      <c r="G129" s="13">
        <f t="shared" si="4"/>
        <v>19651</v>
      </c>
      <c r="H129" s="13">
        <v>13745.0</v>
      </c>
      <c r="I129" s="14">
        <f t="shared" si="10"/>
        <v>436</v>
      </c>
      <c r="J129" s="13">
        <v>0.0</v>
      </c>
      <c r="K129" s="14">
        <f t="shared" si="6"/>
        <v>23</v>
      </c>
      <c r="L129" s="13">
        <v>0.0</v>
      </c>
      <c r="M129" s="13">
        <v>0.0</v>
      </c>
      <c r="N129" s="14">
        <f t="shared" si="2"/>
        <v>611</v>
      </c>
      <c r="O129" s="13">
        <v>602.0</v>
      </c>
      <c r="P129" s="13">
        <v>9.0</v>
      </c>
      <c r="Q129" s="13">
        <v>8.0</v>
      </c>
      <c r="R129" s="13">
        <v>453.0</v>
      </c>
      <c r="S129" s="13">
        <v>13745.0</v>
      </c>
      <c r="T129" s="13">
        <v>18298.0</v>
      </c>
      <c r="U129" s="13">
        <v>1333.0</v>
      </c>
      <c r="X129" s="19" t="s">
        <v>113</v>
      </c>
    </row>
    <row r="130">
      <c r="A130" s="18">
        <v>43981.0</v>
      </c>
      <c r="B130" s="13">
        <v>506.0</v>
      </c>
      <c r="C130" s="13">
        <v>0.0</v>
      </c>
      <c r="D130" s="13">
        <f t="shared" si="11"/>
        <v>34366</v>
      </c>
      <c r="E130" s="13">
        <v>1096.0</v>
      </c>
      <c r="F130" s="13">
        <v>0.0</v>
      </c>
      <c r="G130" s="13">
        <f t="shared" si="4"/>
        <v>20747</v>
      </c>
      <c r="H130" s="13">
        <v>13242.0</v>
      </c>
      <c r="I130" s="14">
        <f t="shared" si="10"/>
        <v>349</v>
      </c>
      <c r="J130" s="13">
        <v>0.0</v>
      </c>
      <c r="K130" s="14">
        <f t="shared" si="6"/>
        <v>23</v>
      </c>
      <c r="L130" s="13">
        <v>0.0</v>
      </c>
      <c r="M130" s="13">
        <v>0.0</v>
      </c>
      <c r="N130" s="14">
        <f t="shared" si="2"/>
        <v>506</v>
      </c>
      <c r="O130" s="13">
        <v>501.0</v>
      </c>
      <c r="P130" s="13">
        <v>5.0</v>
      </c>
      <c r="Q130" s="13">
        <v>7.0</v>
      </c>
      <c r="R130" s="13">
        <v>367.0</v>
      </c>
      <c r="S130" s="13">
        <v>13242.0</v>
      </c>
      <c r="T130" s="13">
        <v>19305.0</v>
      </c>
      <c r="U130" s="13">
        <v>1422.0</v>
      </c>
      <c r="X130" s="19" t="s">
        <v>113</v>
      </c>
    </row>
    <row r="131">
      <c r="A131" s="18">
        <v>43982.0</v>
      </c>
      <c r="B131" s="13">
        <v>518.0</v>
      </c>
      <c r="C131" s="13">
        <v>0.0</v>
      </c>
      <c r="D131" s="13">
        <f t="shared" si="11"/>
        <v>34884</v>
      </c>
      <c r="E131" s="13">
        <v>972.0</v>
      </c>
      <c r="F131" s="13">
        <v>0.0</v>
      </c>
      <c r="G131" s="13">
        <f t="shared" si="4"/>
        <v>21719</v>
      </c>
      <c r="H131" s="13">
        <v>12841.0</v>
      </c>
      <c r="I131" s="14">
        <f t="shared" si="10"/>
        <v>296</v>
      </c>
      <c r="J131" s="13">
        <v>0.0</v>
      </c>
      <c r="K131" s="14">
        <f t="shared" si="6"/>
        <v>23</v>
      </c>
      <c r="L131" s="13">
        <v>0.0</v>
      </c>
      <c r="M131" s="13">
        <v>0.0</v>
      </c>
      <c r="N131" s="14">
        <f t="shared" si="2"/>
        <v>518</v>
      </c>
      <c r="O131" s="13">
        <v>516.0</v>
      </c>
      <c r="P131" s="13">
        <v>2.0</v>
      </c>
      <c r="Q131" s="13">
        <v>8.0</v>
      </c>
      <c r="R131" s="13">
        <v>313.0</v>
      </c>
      <c r="S131" s="13">
        <v>12841.0</v>
      </c>
      <c r="T131" s="13">
        <v>20245.0</v>
      </c>
      <c r="U131" s="13">
        <v>1454.0</v>
      </c>
      <c r="X131" s="19" t="s">
        <v>113</v>
      </c>
    </row>
    <row r="132">
      <c r="A132" s="18">
        <v>43983.0</v>
      </c>
      <c r="B132" s="13">
        <v>408.0</v>
      </c>
      <c r="C132" s="13">
        <v>0.0</v>
      </c>
      <c r="D132" s="13">
        <f t="shared" si="11"/>
        <v>35292</v>
      </c>
      <c r="E132" s="13">
        <v>767.0</v>
      </c>
      <c r="F132" s="13">
        <v>0.0</v>
      </c>
      <c r="G132" s="13">
        <f t="shared" si="4"/>
        <v>22486</v>
      </c>
      <c r="H132" s="13">
        <v>12458.0</v>
      </c>
      <c r="I132" s="14">
        <f t="shared" si="10"/>
        <v>319</v>
      </c>
      <c r="J132" s="13">
        <v>1.0</v>
      </c>
      <c r="K132" s="14">
        <f t="shared" si="6"/>
        <v>24</v>
      </c>
      <c r="L132" s="13">
        <v>0.0</v>
      </c>
      <c r="M132" s="13">
        <v>0.0</v>
      </c>
      <c r="N132" s="14">
        <f t="shared" si="2"/>
        <v>408</v>
      </c>
      <c r="O132" s="13">
        <v>408.0</v>
      </c>
      <c r="P132" s="13">
        <v>0.0</v>
      </c>
      <c r="Q132" s="13">
        <v>7.0</v>
      </c>
      <c r="R132" s="13">
        <v>337.0</v>
      </c>
      <c r="S132" s="13">
        <v>12458.0</v>
      </c>
      <c r="T132" s="13">
        <v>21004.0</v>
      </c>
      <c r="U132" s="13">
        <v>1462.0</v>
      </c>
      <c r="X132" s="19" t="s">
        <v>113</v>
      </c>
    </row>
    <row r="133">
      <c r="A133" s="18">
        <v>43984.0</v>
      </c>
      <c r="B133" s="13">
        <v>544.0</v>
      </c>
      <c r="C133" s="13">
        <v>0.0</v>
      </c>
      <c r="D133" s="13">
        <f t="shared" si="11"/>
        <v>35836</v>
      </c>
      <c r="E133" s="13">
        <v>709.0</v>
      </c>
      <c r="F133" s="13">
        <v>0.0</v>
      </c>
      <c r="G133" s="13">
        <f t="shared" si="4"/>
        <v>23195</v>
      </c>
      <c r="H133" s="13">
        <v>12306.0</v>
      </c>
      <c r="I133" s="14">
        <f t="shared" si="10"/>
        <v>306</v>
      </c>
      <c r="J133" s="13">
        <v>0.0</v>
      </c>
      <c r="K133" s="14">
        <f t="shared" si="6"/>
        <v>24</v>
      </c>
      <c r="L133" s="13">
        <v>0.0</v>
      </c>
      <c r="M133" s="13">
        <v>0.0</v>
      </c>
      <c r="N133" s="14">
        <f t="shared" si="2"/>
        <v>544</v>
      </c>
      <c r="O133" s="13">
        <v>540.0</v>
      </c>
      <c r="P133" s="13">
        <v>4.0</v>
      </c>
      <c r="Q133" s="13">
        <v>6.0</v>
      </c>
      <c r="R133" s="13">
        <v>325.0</v>
      </c>
      <c r="S133" s="13">
        <v>12306.0</v>
      </c>
      <c r="T133" s="13">
        <v>21706.0</v>
      </c>
      <c r="U133" s="13">
        <v>1469.0</v>
      </c>
      <c r="X133" s="19" t="s">
        <v>170</v>
      </c>
    </row>
    <row r="134">
      <c r="A134" s="18">
        <v>43985.0</v>
      </c>
      <c r="B134" s="13">
        <v>569.0</v>
      </c>
      <c r="C134" s="13">
        <v>0.0</v>
      </c>
      <c r="D134" s="13">
        <f t="shared" si="11"/>
        <v>36405</v>
      </c>
      <c r="E134" s="13">
        <v>407.0</v>
      </c>
      <c r="F134" s="13">
        <v>0.0</v>
      </c>
      <c r="G134" s="13">
        <f t="shared" si="4"/>
        <v>23602</v>
      </c>
      <c r="H134" s="13">
        <v>12465.0</v>
      </c>
      <c r="I134" s="14">
        <f t="shared" si="10"/>
        <v>309</v>
      </c>
      <c r="J134" s="13">
        <v>0.0</v>
      </c>
      <c r="K134" s="14">
        <f t="shared" si="6"/>
        <v>24</v>
      </c>
      <c r="L134" s="13">
        <v>0.0</v>
      </c>
      <c r="M134" s="13">
        <v>0.0</v>
      </c>
      <c r="N134" s="14">
        <f t="shared" si="2"/>
        <v>569</v>
      </c>
      <c r="O134" s="13">
        <v>562.0</v>
      </c>
      <c r="P134" s="13">
        <v>7.0</v>
      </c>
      <c r="Q134" s="13">
        <v>5.0</v>
      </c>
      <c r="R134" s="13">
        <v>329.0</v>
      </c>
      <c r="S134" s="13">
        <v>12465.0</v>
      </c>
      <c r="T134" s="13">
        <v>22089.0</v>
      </c>
      <c r="U134" s="13">
        <v>1493.0</v>
      </c>
      <c r="X134" s="19" t="s">
        <v>170</v>
      </c>
    </row>
    <row r="135">
      <c r="A135" s="18">
        <v>43986.0</v>
      </c>
      <c r="B135" s="13">
        <v>517.0</v>
      </c>
      <c r="C135" s="13">
        <v>0.0</v>
      </c>
      <c r="D135" s="13">
        <f t="shared" si="11"/>
        <v>36922</v>
      </c>
      <c r="E135" s="13">
        <v>322.0</v>
      </c>
      <c r="F135" s="13">
        <v>0.0</v>
      </c>
      <c r="G135" s="13">
        <f t="shared" si="4"/>
        <v>23924</v>
      </c>
      <c r="H135" s="13">
        <v>12691.0</v>
      </c>
      <c r="I135" s="14">
        <f t="shared" si="10"/>
        <v>278</v>
      </c>
      <c r="J135" s="13">
        <v>0.0</v>
      </c>
      <c r="K135" s="14">
        <f t="shared" si="6"/>
        <v>24</v>
      </c>
      <c r="L135" s="13">
        <v>0.0</v>
      </c>
      <c r="M135" s="13">
        <v>0.0</v>
      </c>
      <c r="N135" s="14">
        <f t="shared" si="2"/>
        <v>517</v>
      </c>
      <c r="O135" s="13">
        <v>502.0</v>
      </c>
      <c r="P135" s="13">
        <v>15.0</v>
      </c>
      <c r="Q135" s="13">
        <v>5.0</v>
      </c>
      <c r="R135" s="13">
        <v>298.0</v>
      </c>
      <c r="S135" s="13">
        <v>12691.0</v>
      </c>
      <c r="T135" s="13">
        <v>22404.0</v>
      </c>
      <c r="U135" s="13">
        <v>1500.0</v>
      </c>
      <c r="X135" s="19" t="s">
        <v>170</v>
      </c>
    </row>
    <row r="136">
      <c r="A136" s="18">
        <v>43987.0</v>
      </c>
      <c r="B136" s="13">
        <v>261.0</v>
      </c>
      <c r="C136" s="13">
        <v>0.0</v>
      </c>
      <c r="D136" s="13">
        <f t="shared" si="11"/>
        <v>37183</v>
      </c>
      <c r="E136" s="13">
        <v>305.0</v>
      </c>
      <c r="F136" s="13">
        <v>0.0</v>
      </c>
      <c r="G136" s="13">
        <f t="shared" si="4"/>
        <v>24229</v>
      </c>
      <c r="H136" s="13">
        <v>12643.0</v>
      </c>
      <c r="I136" s="14">
        <f t="shared" si="10"/>
        <v>282</v>
      </c>
      <c r="J136" s="13">
        <v>0.0</v>
      </c>
      <c r="K136" s="14">
        <f t="shared" si="6"/>
        <v>24</v>
      </c>
      <c r="L136" s="13">
        <v>0.0</v>
      </c>
      <c r="M136" s="13">
        <v>0.0</v>
      </c>
      <c r="N136" s="14">
        <f t="shared" si="2"/>
        <v>261</v>
      </c>
      <c r="O136" s="13">
        <v>250.0</v>
      </c>
      <c r="P136" s="13">
        <v>11.0</v>
      </c>
      <c r="Q136" s="13">
        <v>4.0</v>
      </c>
      <c r="R136" s="13">
        <v>303.0</v>
      </c>
      <c r="S136" s="13">
        <v>12643.0</v>
      </c>
      <c r="T136" s="13">
        <v>22693.0</v>
      </c>
      <c r="U136" s="13">
        <v>1516.0</v>
      </c>
      <c r="X136" s="19" t="s">
        <v>170</v>
      </c>
    </row>
    <row r="137">
      <c r="A137" s="18">
        <v>43988.0</v>
      </c>
      <c r="B137" s="13">
        <v>344.0</v>
      </c>
      <c r="C137" s="13">
        <v>0.0</v>
      </c>
      <c r="D137" s="13">
        <f t="shared" si="11"/>
        <v>37527</v>
      </c>
      <c r="E137" s="13">
        <v>350.0</v>
      </c>
      <c r="F137" s="13">
        <v>0.0</v>
      </c>
      <c r="G137" s="13">
        <f t="shared" si="4"/>
        <v>24579</v>
      </c>
      <c r="H137" s="13">
        <v>12635.0</v>
      </c>
      <c r="I137" s="14">
        <f t="shared" si="10"/>
        <v>283</v>
      </c>
      <c r="J137" s="13">
        <v>1.0</v>
      </c>
      <c r="K137" s="14">
        <f t="shared" si="6"/>
        <v>25</v>
      </c>
      <c r="L137" s="13">
        <v>0.0</v>
      </c>
      <c r="M137" s="13">
        <v>0.0</v>
      </c>
      <c r="N137" s="14">
        <f t="shared" si="2"/>
        <v>344</v>
      </c>
      <c r="O137" s="13">
        <v>337.0</v>
      </c>
      <c r="P137" s="13">
        <v>7.0</v>
      </c>
      <c r="Q137" s="13">
        <v>4.0</v>
      </c>
      <c r="R137" s="13">
        <v>304.0</v>
      </c>
      <c r="S137" s="13">
        <v>12635.0</v>
      </c>
      <c r="T137" s="13">
        <v>23041.0</v>
      </c>
      <c r="U137" s="13">
        <v>1518.0</v>
      </c>
      <c r="X137" s="19" t="s">
        <v>170</v>
      </c>
    </row>
    <row r="138">
      <c r="A138" s="18">
        <v>43989.0</v>
      </c>
      <c r="B138" s="13">
        <v>383.0</v>
      </c>
      <c r="C138" s="13">
        <v>0.0</v>
      </c>
      <c r="D138" s="13">
        <f t="shared" si="11"/>
        <v>37910</v>
      </c>
      <c r="E138" s="13">
        <v>327.0</v>
      </c>
      <c r="F138" s="13">
        <v>0.0</v>
      </c>
      <c r="G138" s="13">
        <f t="shared" si="4"/>
        <v>24906</v>
      </c>
      <c r="H138" s="13">
        <v>12704.0</v>
      </c>
      <c r="I138" s="14">
        <f t="shared" si="10"/>
        <v>270</v>
      </c>
      <c r="J138" s="13">
        <v>0.0</v>
      </c>
      <c r="K138" s="14">
        <f t="shared" si="6"/>
        <v>25</v>
      </c>
      <c r="L138" s="13">
        <v>0.0</v>
      </c>
      <c r="M138" s="13">
        <v>0.0</v>
      </c>
      <c r="N138" s="14">
        <f t="shared" si="2"/>
        <v>383</v>
      </c>
      <c r="O138" s="13">
        <v>369.0</v>
      </c>
      <c r="P138" s="13">
        <v>14.0</v>
      </c>
      <c r="Q138" s="13">
        <v>3.0</v>
      </c>
      <c r="R138" s="13">
        <v>292.0</v>
      </c>
      <c r="S138" s="13">
        <v>12704.0</v>
      </c>
      <c r="T138" s="13">
        <v>23361.0</v>
      </c>
      <c r="U138" s="13">
        <v>1525.0</v>
      </c>
      <c r="X138" s="19" t="s">
        <v>170</v>
      </c>
    </row>
    <row r="139">
      <c r="A139" s="18">
        <v>43990.0</v>
      </c>
      <c r="B139" s="13">
        <v>386.0</v>
      </c>
      <c r="C139" s="13">
        <v>0.0</v>
      </c>
      <c r="D139" s="13">
        <f t="shared" si="11"/>
        <v>38296</v>
      </c>
      <c r="E139" s="13">
        <v>482.0</v>
      </c>
      <c r="F139" s="13">
        <v>0.0</v>
      </c>
      <c r="G139" s="13">
        <f t="shared" si="4"/>
        <v>25388</v>
      </c>
      <c r="H139" s="13">
        <v>12634.0</v>
      </c>
      <c r="I139" s="14">
        <f t="shared" si="10"/>
        <v>244</v>
      </c>
      <c r="J139" s="13">
        <v>0.0</v>
      </c>
      <c r="K139" s="14">
        <f t="shared" si="6"/>
        <v>25</v>
      </c>
      <c r="L139" s="13">
        <v>0.0</v>
      </c>
      <c r="M139" s="13">
        <v>0.0</v>
      </c>
      <c r="N139" s="14">
        <f t="shared" si="2"/>
        <v>386</v>
      </c>
      <c r="O139" s="13">
        <v>384.0</v>
      </c>
      <c r="P139" s="13">
        <v>2.0</v>
      </c>
      <c r="Q139" s="13">
        <v>4.0</v>
      </c>
      <c r="R139" s="13">
        <v>265.0</v>
      </c>
      <c r="S139" s="13">
        <v>12634.0</v>
      </c>
      <c r="T139" s="13">
        <v>23823.0</v>
      </c>
      <c r="U139" s="13">
        <v>1545.0</v>
      </c>
      <c r="X139" s="19" t="s">
        <v>170</v>
      </c>
    </row>
    <row r="140">
      <c r="A140" s="18">
        <v>43991.0</v>
      </c>
      <c r="B140" s="13">
        <v>218.0</v>
      </c>
      <c r="C140" s="13">
        <v>0.0</v>
      </c>
      <c r="D140" s="13">
        <f t="shared" si="11"/>
        <v>38514</v>
      </c>
      <c r="E140" s="13">
        <v>509.0</v>
      </c>
      <c r="F140" s="13">
        <v>0.0</v>
      </c>
      <c r="G140" s="13">
        <f t="shared" si="4"/>
        <v>25897</v>
      </c>
      <c r="H140" s="13">
        <v>12364.0</v>
      </c>
      <c r="I140" s="14">
        <f t="shared" si="10"/>
        <v>223</v>
      </c>
      <c r="J140" s="13">
        <v>0.0</v>
      </c>
      <c r="K140" s="14">
        <f t="shared" si="6"/>
        <v>25</v>
      </c>
      <c r="L140" s="13">
        <v>0.0</v>
      </c>
      <c r="M140" s="13">
        <v>0.0</v>
      </c>
      <c r="N140" s="14">
        <f t="shared" si="2"/>
        <v>218</v>
      </c>
      <c r="O140" s="13">
        <v>212.0</v>
      </c>
      <c r="P140" s="13">
        <v>6.0</v>
      </c>
      <c r="Q140" s="13">
        <v>3.0</v>
      </c>
      <c r="R140" s="13">
        <v>245.0</v>
      </c>
      <c r="S140" s="13">
        <v>12364.0</v>
      </c>
      <c r="T140" s="13">
        <v>24316.0</v>
      </c>
      <c r="U140" s="13">
        <v>1561.0</v>
      </c>
      <c r="X140" s="19" t="s">
        <v>170</v>
      </c>
    </row>
    <row r="141">
      <c r="A141" s="18">
        <v>43992.0</v>
      </c>
      <c r="B141" s="13">
        <v>451.0</v>
      </c>
      <c r="C141" s="13">
        <v>0.0</v>
      </c>
      <c r="D141" s="13">
        <f t="shared" si="11"/>
        <v>38965</v>
      </c>
      <c r="E141" s="13">
        <v>655.0</v>
      </c>
      <c r="F141" s="13">
        <v>0.0</v>
      </c>
      <c r="G141" s="13">
        <f t="shared" si="4"/>
        <v>26552</v>
      </c>
      <c r="H141" s="13">
        <v>12185.0</v>
      </c>
      <c r="I141" s="14">
        <f t="shared" si="10"/>
        <v>198</v>
      </c>
      <c r="J141" s="13">
        <v>0.0</v>
      </c>
      <c r="K141" s="14">
        <f t="shared" si="6"/>
        <v>25</v>
      </c>
      <c r="L141" s="13">
        <v>0.0</v>
      </c>
      <c r="M141" s="13">
        <v>0.0</v>
      </c>
      <c r="N141" s="14">
        <f t="shared" si="2"/>
        <v>451</v>
      </c>
      <c r="O141" s="13">
        <v>444.0</v>
      </c>
      <c r="P141" s="13">
        <v>7.0</v>
      </c>
      <c r="Q141" s="13">
        <v>3.0</v>
      </c>
      <c r="R141" s="13">
        <v>220.0</v>
      </c>
      <c r="S141" s="13">
        <v>12185.0</v>
      </c>
      <c r="T141" s="13">
        <v>24948.0</v>
      </c>
      <c r="U141" s="13">
        <v>1584.0</v>
      </c>
      <c r="X141" s="19" t="s">
        <v>170</v>
      </c>
      <c r="Y141" s="8"/>
    </row>
    <row r="142">
      <c r="A142" s="18">
        <v>43993.0</v>
      </c>
      <c r="B142" s="13">
        <v>422.0</v>
      </c>
      <c r="C142" s="13">
        <v>0.0</v>
      </c>
      <c r="D142" s="13">
        <f t="shared" si="11"/>
        <v>39387</v>
      </c>
      <c r="E142" s="13">
        <v>754.0</v>
      </c>
      <c r="F142" s="13">
        <v>0.0</v>
      </c>
      <c r="G142" s="13">
        <f t="shared" si="4"/>
        <v>27306</v>
      </c>
      <c r="H142" s="13">
        <v>11849.0</v>
      </c>
      <c r="I142" s="14">
        <f t="shared" si="10"/>
        <v>201</v>
      </c>
      <c r="J142" s="13">
        <v>0.0</v>
      </c>
      <c r="K142" s="14">
        <f t="shared" si="6"/>
        <v>25</v>
      </c>
      <c r="L142" s="13">
        <v>1.0</v>
      </c>
      <c r="M142" s="13">
        <v>0.0</v>
      </c>
      <c r="N142" s="14">
        <f t="shared" si="2"/>
        <v>422</v>
      </c>
      <c r="O142" s="13">
        <v>416.0</v>
      </c>
      <c r="P142" s="13">
        <v>6.0</v>
      </c>
      <c r="Q142" s="13">
        <v>2.0</v>
      </c>
      <c r="R142" s="13">
        <v>225.0</v>
      </c>
      <c r="S142" s="13">
        <v>11849.0</v>
      </c>
      <c r="T142" s="13">
        <v>25689.0</v>
      </c>
      <c r="U142" s="13">
        <v>1597.0</v>
      </c>
      <c r="X142" s="19" t="s">
        <v>170</v>
      </c>
    </row>
    <row r="143">
      <c r="A143" s="18">
        <v>43994.0</v>
      </c>
      <c r="B143" s="13">
        <v>463.0</v>
      </c>
      <c r="C143" s="13">
        <v>0.0</v>
      </c>
      <c r="D143" s="13">
        <f t="shared" si="11"/>
        <v>39850</v>
      </c>
      <c r="E143" s="13">
        <v>754.0</v>
      </c>
      <c r="F143" s="13">
        <v>0.0</v>
      </c>
      <c r="G143" s="13">
        <f t="shared" si="4"/>
        <v>28060</v>
      </c>
      <c r="H143" s="13">
        <v>11546.0</v>
      </c>
      <c r="I143" s="14">
        <f t="shared" si="10"/>
        <v>213</v>
      </c>
      <c r="J143" s="13">
        <v>0.0</v>
      </c>
      <c r="K143" s="14">
        <f t="shared" si="6"/>
        <v>25</v>
      </c>
      <c r="L143" s="13">
        <v>0.0</v>
      </c>
      <c r="M143" s="13">
        <v>0.0</v>
      </c>
      <c r="N143" s="14">
        <f t="shared" si="2"/>
        <v>463</v>
      </c>
      <c r="O143" s="13">
        <v>445.0</v>
      </c>
      <c r="P143" s="13">
        <v>18.0</v>
      </c>
      <c r="Q143" s="13">
        <v>2.0</v>
      </c>
      <c r="R143" s="13">
        <v>237.0</v>
      </c>
      <c r="S143" s="13">
        <v>11546.0</v>
      </c>
      <c r="T143" s="13">
        <v>26434.0</v>
      </c>
      <c r="U143" s="13">
        <v>1606.0</v>
      </c>
      <c r="X143" s="19" t="s">
        <v>170</v>
      </c>
    </row>
    <row r="144">
      <c r="A144" s="18">
        <v>43995.0</v>
      </c>
      <c r="B144" s="13">
        <v>347.0</v>
      </c>
      <c r="C144" s="13">
        <v>0.0</v>
      </c>
      <c r="D144" s="13">
        <f t="shared" si="11"/>
        <v>40197</v>
      </c>
      <c r="E144" s="13">
        <v>768.0</v>
      </c>
      <c r="F144" s="13">
        <v>0.0</v>
      </c>
      <c r="G144" s="13">
        <f t="shared" si="4"/>
        <v>28828</v>
      </c>
      <c r="H144" s="13">
        <v>11135.0</v>
      </c>
      <c r="I144" s="14">
        <f t="shared" si="10"/>
        <v>202</v>
      </c>
      <c r="J144" s="13">
        <v>1.0</v>
      </c>
      <c r="K144" s="14">
        <f t="shared" si="6"/>
        <v>26</v>
      </c>
      <c r="L144" s="13">
        <v>0.0</v>
      </c>
      <c r="M144" s="13">
        <v>0.0</v>
      </c>
      <c r="N144" s="14">
        <f t="shared" si="2"/>
        <v>347</v>
      </c>
      <c r="O144" s="13">
        <v>342.0</v>
      </c>
      <c r="P144" s="13">
        <v>5.0</v>
      </c>
      <c r="Q144" s="13">
        <v>1.0</v>
      </c>
      <c r="R144" s="13">
        <v>227.0</v>
      </c>
      <c r="S144" s="13">
        <v>11135.0</v>
      </c>
      <c r="T144" s="13">
        <v>27191.0</v>
      </c>
      <c r="U144" s="13">
        <v>1617.0</v>
      </c>
      <c r="X144" s="19" t="s">
        <v>170</v>
      </c>
    </row>
    <row r="145">
      <c r="A145" s="18">
        <v>43996.0</v>
      </c>
      <c r="B145" s="13">
        <v>407.0</v>
      </c>
      <c r="C145" s="13">
        <v>0.0</v>
      </c>
      <c r="D145" s="13">
        <f t="shared" si="11"/>
        <v>40604</v>
      </c>
      <c r="E145" s="13">
        <v>781.0</v>
      </c>
      <c r="F145" s="13">
        <v>0.0</v>
      </c>
      <c r="G145" s="13">
        <f t="shared" si="4"/>
        <v>29609</v>
      </c>
      <c r="H145" s="13">
        <v>10751.0</v>
      </c>
      <c r="I145" s="14">
        <f t="shared" si="10"/>
        <v>212</v>
      </c>
      <c r="J145" s="13">
        <v>0.0</v>
      </c>
      <c r="K145" s="14">
        <f t="shared" si="6"/>
        <v>26</v>
      </c>
      <c r="L145" s="13">
        <v>0.0</v>
      </c>
      <c r="M145" s="13">
        <v>1.0</v>
      </c>
      <c r="N145" s="14">
        <f t="shared" si="2"/>
        <v>406</v>
      </c>
      <c r="O145" s="13">
        <v>397.0</v>
      </c>
      <c r="P145" s="13">
        <v>9.0</v>
      </c>
      <c r="Q145" s="13">
        <v>2.0</v>
      </c>
      <c r="R145" s="13">
        <v>236.0</v>
      </c>
      <c r="S145" s="13">
        <v>10751.0</v>
      </c>
      <c r="T145" s="13">
        <v>27961.0</v>
      </c>
      <c r="U145" s="13">
        <v>1628.0</v>
      </c>
      <c r="X145" s="19" t="s">
        <v>170</v>
      </c>
    </row>
    <row r="146">
      <c r="A146" s="18">
        <v>43997.0</v>
      </c>
      <c r="B146" s="13">
        <v>214.0</v>
      </c>
      <c r="C146" s="13">
        <v>0.0</v>
      </c>
      <c r="D146" s="13">
        <f t="shared" si="11"/>
        <v>40818</v>
      </c>
      <c r="E146" s="13">
        <v>777.0</v>
      </c>
      <c r="F146" s="13">
        <v>0.0</v>
      </c>
      <c r="G146" s="13">
        <f t="shared" si="4"/>
        <v>30386</v>
      </c>
      <c r="H146" s="13">
        <v>10183.0</v>
      </c>
      <c r="I146" s="14">
        <f t="shared" si="10"/>
        <v>217</v>
      </c>
      <c r="J146" s="13">
        <v>0.0</v>
      </c>
      <c r="K146" s="14">
        <f t="shared" si="6"/>
        <v>26</v>
      </c>
      <c r="L146" s="13">
        <v>0.0</v>
      </c>
      <c r="M146" s="13">
        <v>0.0</v>
      </c>
      <c r="N146" s="14">
        <f t="shared" si="2"/>
        <v>214</v>
      </c>
      <c r="O146" s="13">
        <v>211.0</v>
      </c>
      <c r="P146" s="13">
        <v>3.0</v>
      </c>
      <c r="Q146" s="13">
        <v>2.0</v>
      </c>
      <c r="R146" s="13">
        <v>241.0</v>
      </c>
      <c r="S146" s="13">
        <v>10183.0</v>
      </c>
      <c r="T146" s="13">
        <v>28731.0</v>
      </c>
      <c r="U146" s="13">
        <v>1635.0</v>
      </c>
      <c r="X146" s="19" t="s">
        <v>170</v>
      </c>
    </row>
    <row r="147">
      <c r="A147" s="18">
        <v>43998.0</v>
      </c>
      <c r="B147" s="13">
        <v>151.0</v>
      </c>
      <c r="C147" s="13">
        <v>0.0</v>
      </c>
      <c r="D147" s="13">
        <f t="shared" si="11"/>
        <v>40969</v>
      </c>
      <c r="E147" s="13">
        <v>797.0</v>
      </c>
      <c r="F147" s="13">
        <v>0.0</v>
      </c>
      <c r="G147" s="13">
        <f t="shared" si="4"/>
        <v>31183</v>
      </c>
      <c r="H147" s="13">
        <v>9511.0</v>
      </c>
      <c r="I147" s="14">
        <f t="shared" si="10"/>
        <v>243</v>
      </c>
      <c r="J147" s="13">
        <v>0.0</v>
      </c>
      <c r="K147" s="14">
        <f t="shared" si="6"/>
        <v>26</v>
      </c>
      <c r="L147" s="13">
        <v>0.0</v>
      </c>
      <c r="M147" s="13">
        <v>0.0</v>
      </c>
      <c r="N147" s="14">
        <f t="shared" si="2"/>
        <v>151</v>
      </c>
      <c r="O147" s="13">
        <v>149.0</v>
      </c>
      <c r="P147" s="13">
        <v>2.0</v>
      </c>
      <c r="Q147" s="13">
        <v>2.0</v>
      </c>
      <c r="R147" s="13">
        <v>267.0</v>
      </c>
      <c r="S147" s="13">
        <v>9511.0</v>
      </c>
      <c r="T147" s="13">
        <v>29516.0</v>
      </c>
      <c r="U147" s="13">
        <v>1647.0</v>
      </c>
      <c r="X147" s="19" t="s">
        <v>170</v>
      </c>
    </row>
    <row r="148">
      <c r="A148" s="18">
        <v>43999.0</v>
      </c>
      <c r="B148" s="13">
        <v>247.0</v>
      </c>
      <c r="C148" s="13">
        <v>0.0</v>
      </c>
      <c r="D148" s="13">
        <f t="shared" si="11"/>
        <v>41216</v>
      </c>
      <c r="E148" s="13">
        <v>775.0</v>
      </c>
      <c r="F148" s="13">
        <v>0.0</v>
      </c>
      <c r="G148" s="13">
        <f t="shared" si="4"/>
        <v>31958</v>
      </c>
      <c r="H148" s="13">
        <v>8995.0</v>
      </c>
      <c r="I148" s="14">
        <f t="shared" si="10"/>
        <v>231</v>
      </c>
      <c r="J148" s="13">
        <v>0.0</v>
      </c>
      <c r="K148" s="14">
        <f t="shared" si="6"/>
        <v>26</v>
      </c>
      <c r="L148" s="13">
        <v>0.0</v>
      </c>
      <c r="M148" s="13">
        <v>0.0</v>
      </c>
      <c r="N148" s="14">
        <f t="shared" si="2"/>
        <v>247</v>
      </c>
      <c r="O148" s="13">
        <v>242.0</v>
      </c>
      <c r="P148" s="13">
        <v>5.0</v>
      </c>
      <c r="Q148" s="13">
        <v>2.0</v>
      </c>
      <c r="R148" s="13">
        <v>255.0</v>
      </c>
      <c r="S148" s="13">
        <v>8995.0</v>
      </c>
      <c r="T148" s="13">
        <v>30277.0</v>
      </c>
      <c r="U148" s="13">
        <v>1661.0</v>
      </c>
      <c r="X148" s="19" t="s">
        <v>170</v>
      </c>
    </row>
    <row r="149">
      <c r="A149" s="18">
        <v>44000.0</v>
      </c>
      <c r="B149" s="13">
        <v>257.0</v>
      </c>
      <c r="C149" s="13">
        <v>0.0</v>
      </c>
      <c r="D149" s="13">
        <f t="shared" si="11"/>
        <v>41473</v>
      </c>
      <c r="E149" s="13">
        <v>774.0</v>
      </c>
      <c r="F149" s="13">
        <v>0.0</v>
      </c>
      <c r="G149" s="13">
        <f t="shared" si="4"/>
        <v>32732</v>
      </c>
      <c r="H149" s="13">
        <v>8510.0</v>
      </c>
      <c r="I149" s="14">
        <f t="shared" si="10"/>
        <v>199</v>
      </c>
      <c r="J149" s="13">
        <v>0.0</v>
      </c>
      <c r="K149" s="14">
        <f t="shared" si="6"/>
        <v>26</v>
      </c>
      <c r="L149" s="13">
        <v>0.0</v>
      </c>
      <c r="M149" s="13">
        <v>0.0</v>
      </c>
      <c r="N149" s="14">
        <f t="shared" si="2"/>
        <v>257</v>
      </c>
      <c r="O149" s="13">
        <v>253.0</v>
      </c>
      <c r="P149" s="13">
        <v>4.0</v>
      </c>
      <c r="Q149" s="13">
        <v>2.0</v>
      </c>
      <c r="R149" s="13">
        <v>223.0</v>
      </c>
      <c r="S149" s="13">
        <v>8510.0</v>
      </c>
      <c r="T149" s="13">
        <v>31046.0</v>
      </c>
      <c r="U149" s="13">
        <v>1666.0</v>
      </c>
      <c r="X149" s="19" t="s">
        <v>170</v>
      </c>
    </row>
    <row r="150">
      <c r="A150" s="18">
        <v>44001.0</v>
      </c>
      <c r="B150" s="13">
        <v>142.0</v>
      </c>
      <c r="C150" s="13">
        <v>0.0</v>
      </c>
      <c r="D150" s="13">
        <f t="shared" si="11"/>
        <v>41615</v>
      </c>
      <c r="E150" s="13">
        <v>747.0</v>
      </c>
      <c r="F150" s="13">
        <v>0.0</v>
      </c>
      <c r="G150" s="13">
        <f t="shared" si="4"/>
        <v>33479</v>
      </c>
      <c r="H150" s="13">
        <v>7918.0</v>
      </c>
      <c r="I150" s="14">
        <f t="shared" si="10"/>
        <v>186</v>
      </c>
      <c r="J150" s="13">
        <v>0.0</v>
      </c>
      <c r="K150" s="14">
        <f t="shared" si="6"/>
        <v>26</v>
      </c>
      <c r="L150" s="13">
        <v>0.0</v>
      </c>
      <c r="M150" s="13">
        <v>0.0</v>
      </c>
      <c r="N150" s="14">
        <f t="shared" si="2"/>
        <v>142</v>
      </c>
      <c r="O150" s="13">
        <v>141.0</v>
      </c>
      <c r="P150" s="13">
        <v>1.0</v>
      </c>
      <c r="Q150" s="13">
        <v>2.0</v>
      </c>
      <c r="R150" s="13">
        <v>210.0</v>
      </c>
      <c r="S150" s="13">
        <v>7918.0</v>
      </c>
      <c r="T150" s="13">
        <v>31781.0</v>
      </c>
      <c r="U150" s="13">
        <v>1678.0</v>
      </c>
      <c r="X150" s="19" t="s">
        <v>188</v>
      </c>
    </row>
    <row r="151">
      <c r="A151" s="18">
        <v>44002.0</v>
      </c>
      <c r="B151" s="13">
        <v>218.0</v>
      </c>
      <c r="C151" s="13">
        <v>0.0</v>
      </c>
      <c r="D151" s="13">
        <f t="shared" si="11"/>
        <v>41833</v>
      </c>
      <c r="E151" s="13">
        <v>765.0</v>
      </c>
      <c r="F151" s="13">
        <v>0.0</v>
      </c>
      <c r="G151" s="13">
        <f t="shared" si="4"/>
        <v>34244</v>
      </c>
      <c r="H151" s="13">
        <v>7398.0</v>
      </c>
      <c r="I151" s="14">
        <f t="shared" si="10"/>
        <v>159</v>
      </c>
      <c r="J151" s="13">
        <v>0.0</v>
      </c>
      <c r="K151" s="14">
        <f t="shared" si="6"/>
        <v>26</v>
      </c>
      <c r="L151" s="13">
        <v>0.0</v>
      </c>
      <c r="M151" s="13">
        <v>0.0</v>
      </c>
      <c r="N151" s="14">
        <f t="shared" si="2"/>
        <v>218</v>
      </c>
      <c r="O151" s="13">
        <v>216.0</v>
      </c>
      <c r="P151" s="13">
        <v>2.0</v>
      </c>
      <c r="Q151" s="13">
        <v>1.0</v>
      </c>
      <c r="R151" s="13">
        <v>184.0</v>
      </c>
      <c r="S151" s="13">
        <v>7398.0</v>
      </c>
      <c r="T151" s="13">
        <v>32540.0</v>
      </c>
      <c r="U151" s="13">
        <v>1684.0</v>
      </c>
      <c r="X151" s="19" t="s">
        <v>188</v>
      </c>
    </row>
    <row r="152">
      <c r="A152" s="18">
        <v>44003.0</v>
      </c>
      <c r="B152" s="13">
        <v>262.0</v>
      </c>
      <c r="C152" s="13">
        <v>0.0</v>
      </c>
      <c r="D152" s="13">
        <f t="shared" si="11"/>
        <v>42095</v>
      </c>
      <c r="E152" s="13">
        <v>718.0</v>
      </c>
      <c r="F152" s="13">
        <v>0.0</v>
      </c>
      <c r="G152" s="13">
        <f t="shared" si="4"/>
        <v>34962</v>
      </c>
      <c r="H152" s="13">
        <v>6948.0</v>
      </c>
      <c r="I152" s="14">
        <f t="shared" si="10"/>
        <v>153</v>
      </c>
      <c r="J152" s="13">
        <v>0.0</v>
      </c>
      <c r="K152" s="14">
        <f t="shared" si="6"/>
        <v>26</v>
      </c>
      <c r="L152" s="13">
        <v>0.0</v>
      </c>
      <c r="M152" s="13">
        <v>0.0</v>
      </c>
      <c r="N152" s="14">
        <f t="shared" si="2"/>
        <v>262</v>
      </c>
      <c r="O152" s="13">
        <v>252.0</v>
      </c>
      <c r="P152" s="13">
        <v>10.0</v>
      </c>
      <c r="Q152" s="13">
        <v>1.0</v>
      </c>
      <c r="R152" s="13">
        <v>178.0</v>
      </c>
      <c r="S152" s="13">
        <v>6948.0</v>
      </c>
      <c r="T152" s="13">
        <v>33247.0</v>
      </c>
      <c r="U152" s="13">
        <v>1695.0</v>
      </c>
      <c r="X152" s="19" t="s">
        <v>188</v>
      </c>
    </row>
    <row r="153">
      <c r="A153" s="18">
        <v>44004.0</v>
      </c>
      <c r="B153" s="13">
        <v>218.0</v>
      </c>
      <c r="C153" s="13">
        <v>0.0</v>
      </c>
      <c r="D153" s="13">
        <f t="shared" si="11"/>
        <v>42313</v>
      </c>
      <c r="E153" s="13">
        <v>648.0</v>
      </c>
      <c r="F153" s="13">
        <v>0.0</v>
      </c>
      <c r="G153" s="13">
        <f t="shared" si="4"/>
        <v>35610</v>
      </c>
      <c r="H153" s="13">
        <v>6497.0</v>
      </c>
      <c r="I153" s="14">
        <f t="shared" si="10"/>
        <v>174</v>
      </c>
      <c r="J153" s="13">
        <v>0.0</v>
      </c>
      <c r="K153" s="14">
        <f t="shared" si="6"/>
        <v>26</v>
      </c>
      <c r="L153" s="13">
        <v>0.0</v>
      </c>
      <c r="M153" s="13">
        <v>0.0</v>
      </c>
      <c r="N153" s="14">
        <f t="shared" si="2"/>
        <v>218</v>
      </c>
      <c r="O153" s="13">
        <v>217.0</v>
      </c>
      <c r="P153" s="13">
        <v>1.0</v>
      </c>
      <c r="Q153" s="13">
        <v>1.0</v>
      </c>
      <c r="R153" s="13">
        <v>199.0</v>
      </c>
      <c r="S153" s="13">
        <v>6497.0</v>
      </c>
      <c r="T153" s="13">
        <v>33882.0</v>
      </c>
      <c r="U153" s="13">
        <v>1708.0</v>
      </c>
      <c r="X153" s="19" t="s">
        <v>188</v>
      </c>
    </row>
    <row r="154">
      <c r="A154" s="18">
        <v>44005.0</v>
      </c>
      <c r="B154" s="13">
        <v>119.0</v>
      </c>
      <c r="C154" s="13">
        <v>0.0</v>
      </c>
      <c r="D154" s="13">
        <f t="shared" si="11"/>
        <v>42432</v>
      </c>
      <c r="E154" s="13">
        <v>405.0</v>
      </c>
      <c r="F154" s="13">
        <v>1.0</v>
      </c>
      <c r="G154" s="13">
        <f t="shared" si="4"/>
        <v>36015</v>
      </c>
      <c r="H154" s="13">
        <v>6219.0</v>
      </c>
      <c r="I154" s="14">
        <f t="shared" si="10"/>
        <v>166</v>
      </c>
      <c r="J154" s="13">
        <v>0.0</v>
      </c>
      <c r="K154" s="14">
        <f t="shared" si="6"/>
        <v>26</v>
      </c>
      <c r="L154" s="13">
        <v>0.0</v>
      </c>
      <c r="M154" s="13">
        <v>0.0</v>
      </c>
      <c r="N154" s="14">
        <f t="shared" si="2"/>
        <v>119</v>
      </c>
      <c r="O154" s="13">
        <v>116.0</v>
      </c>
      <c r="P154" s="13">
        <v>3.0</v>
      </c>
      <c r="Q154" s="13">
        <v>1.0</v>
      </c>
      <c r="R154" s="13">
        <v>191.0</v>
      </c>
      <c r="S154" s="13">
        <v>6219.0</v>
      </c>
      <c r="T154" s="13">
        <v>34283.0</v>
      </c>
      <c r="U154" s="13">
        <v>1712.0</v>
      </c>
      <c r="X154" s="19" t="s">
        <v>188</v>
      </c>
    </row>
    <row r="155">
      <c r="A155" s="18">
        <v>44006.0</v>
      </c>
      <c r="B155" s="13">
        <v>191.0</v>
      </c>
      <c r="C155" s="13">
        <v>0.0</v>
      </c>
      <c r="D155" s="13">
        <f t="shared" si="11"/>
        <v>42623</v>
      </c>
      <c r="E155" s="13">
        <v>304.0</v>
      </c>
      <c r="F155" s="13">
        <v>0.0</v>
      </c>
      <c r="G155" s="13">
        <f t="shared" si="4"/>
        <v>36319</v>
      </c>
      <c r="H155" s="13">
        <v>6109.0</v>
      </c>
      <c r="I155" s="14">
        <f t="shared" si="10"/>
        <v>163</v>
      </c>
      <c r="J155" s="13">
        <v>0.0</v>
      </c>
      <c r="K155" s="14">
        <f t="shared" si="6"/>
        <v>26</v>
      </c>
      <c r="L155" s="13">
        <v>0.0</v>
      </c>
      <c r="M155" s="13">
        <v>0.0</v>
      </c>
      <c r="N155" s="14">
        <f t="shared" si="2"/>
        <v>191</v>
      </c>
      <c r="O155" s="13">
        <v>184.0</v>
      </c>
      <c r="P155" s="13">
        <v>7.0</v>
      </c>
      <c r="Q155" s="13">
        <v>1.0</v>
      </c>
      <c r="R155" s="13">
        <v>188.0</v>
      </c>
      <c r="S155" s="13">
        <v>6109.0</v>
      </c>
      <c r="T155" s="13">
        <v>34582.0</v>
      </c>
      <c r="U155" s="13">
        <v>1717.0</v>
      </c>
      <c r="X155" s="19" t="s">
        <v>188</v>
      </c>
    </row>
    <row r="156">
      <c r="A156" s="18">
        <v>44007.0</v>
      </c>
      <c r="B156" s="13">
        <v>113.0</v>
      </c>
      <c r="C156" s="13">
        <v>0.0</v>
      </c>
      <c r="D156" s="13">
        <f t="shared" si="11"/>
        <v>42736</v>
      </c>
      <c r="E156" s="13">
        <v>305.0</v>
      </c>
      <c r="F156" s="13">
        <v>0.0</v>
      </c>
      <c r="G156" s="13">
        <f t="shared" si="4"/>
        <v>36624</v>
      </c>
      <c r="H156" s="13">
        <v>5917.0</v>
      </c>
      <c r="I156" s="14">
        <f t="shared" si="10"/>
        <v>163</v>
      </c>
      <c r="J156" s="13">
        <v>0.0</v>
      </c>
      <c r="K156" s="14">
        <f t="shared" si="6"/>
        <v>26</v>
      </c>
      <c r="L156" s="13">
        <v>0.0</v>
      </c>
      <c r="M156" s="13">
        <v>0.0</v>
      </c>
      <c r="N156" s="14">
        <f t="shared" si="2"/>
        <v>113</v>
      </c>
      <c r="O156" s="13">
        <v>108.0</v>
      </c>
      <c r="P156" s="13">
        <v>5.0</v>
      </c>
      <c r="Q156" s="13">
        <v>1.0</v>
      </c>
      <c r="R156" s="13">
        <v>188.0</v>
      </c>
      <c r="S156" s="13">
        <v>5917.0</v>
      </c>
      <c r="T156" s="13">
        <v>34886.0</v>
      </c>
      <c r="U156" s="13">
        <v>1718.0</v>
      </c>
      <c r="X156" s="19" t="s">
        <v>188</v>
      </c>
    </row>
    <row r="157">
      <c r="A157" s="18">
        <v>44008.0</v>
      </c>
      <c r="B157" s="13">
        <v>219.0</v>
      </c>
      <c r="C157" s="13">
        <v>0.0</v>
      </c>
      <c r="D157" s="13">
        <f t="shared" si="11"/>
        <v>42955</v>
      </c>
      <c r="E157" s="13">
        <v>221.0</v>
      </c>
      <c r="F157" s="13">
        <v>0.0</v>
      </c>
      <c r="G157" s="13">
        <f t="shared" si="4"/>
        <v>36845</v>
      </c>
      <c r="H157" s="13">
        <v>5921.0</v>
      </c>
      <c r="I157" s="14">
        <f t="shared" si="10"/>
        <v>157</v>
      </c>
      <c r="J157" s="13">
        <v>0.0</v>
      </c>
      <c r="K157" s="14">
        <f t="shared" si="6"/>
        <v>26</v>
      </c>
      <c r="L157" s="13">
        <v>0.0</v>
      </c>
      <c r="M157" s="13">
        <v>0.0</v>
      </c>
      <c r="N157" s="14">
        <f t="shared" si="2"/>
        <v>219</v>
      </c>
      <c r="O157" s="13">
        <v>213.0</v>
      </c>
      <c r="P157" s="13">
        <v>6.0</v>
      </c>
      <c r="Q157" s="13">
        <v>1.0</v>
      </c>
      <c r="R157" s="13">
        <v>182.0</v>
      </c>
      <c r="S157" s="13">
        <v>5921.0</v>
      </c>
      <c r="T157" s="13">
        <v>35095.0</v>
      </c>
      <c r="U157" s="13">
        <v>1730.0</v>
      </c>
      <c r="X157" s="19" t="s">
        <v>188</v>
      </c>
    </row>
    <row r="158">
      <c r="A158" s="18">
        <v>44009.0</v>
      </c>
      <c r="B158" s="13">
        <v>291.0</v>
      </c>
      <c r="C158" s="13">
        <v>0.0</v>
      </c>
      <c r="D158" s="13">
        <f t="shared" si="11"/>
        <v>43246</v>
      </c>
      <c r="E158" s="13">
        <v>338.0</v>
      </c>
      <c r="F158" s="13">
        <v>1.0</v>
      </c>
      <c r="G158" s="13">
        <f t="shared" si="4"/>
        <v>37183</v>
      </c>
      <c r="H158" s="13">
        <v>5883.0</v>
      </c>
      <c r="I158" s="14">
        <f t="shared" si="10"/>
        <v>148</v>
      </c>
      <c r="J158" s="13">
        <v>0.0</v>
      </c>
      <c r="K158" s="14">
        <f t="shared" si="6"/>
        <v>26</v>
      </c>
      <c r="L158" s="13">
        <v>0.0</v>
      </c>
      <c r="M158" s="13">
        <v>0.0</v>
      </c>
      <c r="N158" s="14">
        <f t="shared" si="2"/>
        <v>291</v>
      </c>
      <c r="O158" s="13">
        <v>280.0</v>
      </c>
      <c r="P158" s="13">
        <v>11.0</v>
      </c>
      <c r="Q158" s="13">
        <v>1.0</v>
      </c>
      <c r="R158" s="13">
        <v>173.0</v>
      </c>
      <c r="S158" s="13">
        <v>5883.0</v>
      </c>
      <c r="T158" s="13">
        <v>35429.0</v>
      </c>
      <c r="U158" s="13">
        <v>1734.0</v>
      </c>
      <c r="X158" s="19" t="s">
        <v>188</v>
      </c>
    </row>
    <row r="159">
      <c r="A159" s="18">
        <v>44010.0</v>
      </c>
      <c r="B159" s="13">
        <v>213.0</v>
      </c>
      <c r="C159" s="13">
        <v>0.0</v>
      </c>
      <c r="D159" s="13">
        <f t="shared" si="11"/>
        <v>43459</v>
      </c>
      <c r="E159" s="13">
        <v>345.0</v>
      </c>
      <c r="F159" s="13">
        <v>0.0</v>
      </c>
      <c r="G159" s="13">
        <f t="shared" si="4"/>
        <v>37528</v>
      </c>
      <c r="H159" s="13">
        <v>5741.0</v>
      </c>
      <c r="I159" s="14">
        <f t="shared" si="10"/>
        <v>158</v>
      </c>
      <c r="J159" s="13">
        <v>0.0</v>
      </c>
      <c r="K159" s="14">
        <f t="shared" si="6"/>
        <v>26</v>
      </c>
      <c r="L159" s="13">
        <v>0.0</v>
      </c>
      <c r="M159" s="13">
        <v>0.0</v>
      </c>
      <c r="N159" s="14">
        <f t="shared" si="2"/>
        <v>213</v>
      </c>
      <c r="O159" s="13">
        <v>202.0</v>
      </c>
      <c r="P159" s="13">
        <v>11.0</v>
      </c>
      <c r="Q159" s="13">
        <v>1.0</v>
      </c>
      <c r="R159" s="13">
        <v>183.0</v>
      </c>
      <c r="S159" s="13">
        <v>5741.0</v>
      </c>
      <c r="T159" s="13">
        <v>35756.0</v>
      </c>
      <c r="U159" s="13">
        <v>1752.0</v>
      </c>
      <c r="X159" s="19" t="s">
        <v>188</v>
      </c>
    </row>
    <row r="160">
      <c r="A160" s="18">
        <v>44011.0</v>
      </c>
      <c r="B160" s="13">
        <v>202.0</v>
      </c>
      <c r="C160" s="13">
        <v>0.0</v>
      </c>
      <c r="D160" s="13">
        <f t="shared" si="11"/>
        <v>43661</v>
      </c>
      <c r="E160" s="13">
        <v>477.0</v>
      </c>
      <c r="F160" s="13">
        <v>0.0</v>
      </c>
      <c r="G160" s="13">
        <f t="shared" si="4"/>
        <v>38005</v>
      </c>
      <c r="H160" s="13">
        <v>5453.0</v>
      </c>
      <c r="I160" s="14">
        <f t="shared" si="10"/>
        <v>171</v>
      </c>
      <c r="J160" s="13">
        <v>0.0</v>
      </c>
      <c r="K160" s="14">
        <f t="shared" si="6"/>
        <v>26</v>
      </c>
      <c r="L160" s="13">
        <v>0.0</v>
      </c>
      <c r="M160" s="13">
        <v>0.0</v>
      </c>
      <c r="N160" s="14">
        <f t="shared" si="2"/>
        <v>202</v>
      </c>
      <c r="O160" s="13">
        <v>196.0</v>
      </c>
      <c r="P160" s="13">
        <v>6.0</v>
      </c>
      <c r="Q160" s="13">
        <v>1.0</v>
      </c>
      <c r="R160" s="13">
        <v>196.0</v>
      </c>
      <c r="S160" s="13">
        <v>5453.0</v>
      </c>
      <c r="T160" s="13">
        <v>36224.0</v>
      </c>
      <c r="U160" s="13">
        <v>1761.0</v>
      </c>
      <c r="X160" s="19" t="s">
        <v>188</v>
      </c>
    </row>
    <row r="161">
      <c r="A161" s="18">
        <v>44012.0</v>
      </c>
      <c r="B161" s="13">
        <v>246.0</v>
      </c>
      <c r="C161" s="13">
        <v>0.0</v>
      </c>
      <c r="D161" s="13">
        <f t="shared" si="11"/>
        <v>43907</v>
      </c>
      <c r="E161" s="13">
        <v>515.0</v>
      </c>
      <c r="F161" s="13">
        <v>0.0</v>
      </c>
      <c r="G161" s="13">
        <f t="shared" si="4"/>
        <v>38520</v>
      </c>
      <c r="H161" s="13">
        <v>5166.0</v>
      </c>
      <c r="I161" s="14">
        <f t="shared" si="10"/>
        <v>189</v>
      </c>
      <c r="J161" s="13">
        <v>0.0</v>
      </c>
      <c r="K161" s="14">
        <f t="shared" si="6"/>
        <v>26</v>
      </c>
      <c r="L161" s="13">
        <v>0.0</v>
      </c>
      <c r="M161" s="13">
        <v>1.0</v>
      </c>
      <c r="N161" s="14">
        <f t="shared" si="2"/>
        <v>245</v>
      </c>
      <c r="O161" s="13">
        <v>240.0</v>
      </c>
      <c r="P161" s="13">
        <v>5.0</v>
      </c>
      <c r="Q161" s="13">
        <v>1.0</v>
      </c>
      <c r="R161" s="13">
        <v>214.0</v>
      </c>
      <c r="S161" s="13">
        <v>5166.0</v>
      </c>
      <c r="T161" s="13">
        <v>36734.0</v>
      </c>
      <c r="U161" s="13">
        <v>1766.0</v>
      </c>
      <c r="X161" s="19" t="s">
        <v>188</v>
      </c>
    </row>
    <row r="162">
      <c r="A162" s="18">
        <v>44013.0</v>
      </c>
      <c r="B162" s="13">
        <v>215.0</v>
      </c>
      <c r="C162" s="13">
        <v>0.0</v>
      </c>
      <c r="D162" s="13">
        <f t="shared" si="11"/>
        <v>44122</v>
      </c>
      <c r="E162" s="13">
        <v>511.0</v>
      </c>
      <c r="F162" s="13">
        <v>0.0</v>
      </c>
      <c r="G162" s="13">
        <f t="shared" si="4"/>
        <v>39031</v>
      </c>
      <c r="H162" s="13">
        <v>4876.0</v>
      </c>
      <c r="I162" s="14">
        <f t="shared" si="10"/>
        <v>183</v>
      </c>
      <c r="J162" s="13">
        <v>0.0</v>
      </c>
      <c r="K162" s="14">
        <f t="shared" si="6"/>
        <v>26</v>
      </c>
      <c r="L162" s="13">
        <v>0.0</v>
      </c>
      <c r="M162" s="13">
        <v>4.0</v>
      </c>
      <c r="N162" s="14">
        <f t="shared" si="2"/>
        <v>211</v>
      </c>
      <c r="O162" s="13">
        <v>201.0</v>
      </c>
      <c r="P162" s="13">
        <v>10.0</v>
      </c>
      <c r="Q162" s="13">
        <v>1.0</v>
      </c>
      <c r="R162" s="13">
        <v>208.0</v>
      </c>
      <c r="S162" s="13">
        <v>4876.0</v>
      </c>
      <c r="T162" s="13">
        <v>37238.0</v>
      </c>
      <c r="U162" s="13">
        <v>1773.0</v>
      </c>
      <c r="X162" s="19" t="s">
        <v>188</v>
      </c>
    </row>
    <row r="163">
      <c r="A163" s="18">
        <v>44014.0</v>
      </c>
      <c r="B163" s="13">
        <v>188.0</v>
      </c>
      <c r="C163" s="13">
        <v>0.0</v>
      </c>
      <c r="D163" s="13">
        <f t="shared" si="11"/>
        <v>44310</v>
      </c>
      <c r="E163" s="13">
        <v>418.0</v>
      </c>
      <c r="F163" s="13">
        <v>0.0</v>
      </c>
      <c r="G163" s="13">
        <f t="shared" si="4"/>
        <v>39449</v>
      </c>
      <c r="H163" s="13">
        <v>4654.0</v>
      </c>
      <c r="I163" s="14">
        <f t="shared" si="10"/>
        <v>175</v>
      </c>
      <c r="J163" s="13">
        <v>0.0</v>
      </c>
      <c r="K163" s="14">
        <f t="shared" si="6"/>
        <v>26</v>
      </c>
      <c r="L163" s="13">
        <v>0.0</v>
      </c>
      <c r="M163" s="13">
        <v>1.0</v>
      </c>
      <c r="N163" s="14">
        <f t="shared" si="2"/>
        <v>187</v>
      </c>
      <c r="O163" s="13">
        <v>177.0</v>
      </c>
      <c r="P163" s="13">
        <v>10.0</v>
      </c>
      <c r="Q163" s="13">
        <v>1.0</v>
      </c>
      <c r="R163" s="13">
        <v>200.0</v>
      </c>
      <c r="S163" s="13">
        <v>4654.0</v>
      </c>
      <c r="T163" s="13">
        <v>37654.0</v>
      </c>
      <c r="U163" s="13">
        <v>1784.0</v>
      </c>
      <c r="X163" s="19" t="s">
        <v>188</v>
      </c>
    </row>
    <row r="164">
      <c r="A164" s="18">
        <v>44015.0</v>
      </c>
      <c r="B164" s="13">
        <v>169.0</v>
      </c>
      <c r="C164" s="13">
        <v>0.0</v>
      </c>
      <c r="D164" s="13">
        <f t="shared" si="11"/>
        <v>44479</v>
      </c>
      <c r="E164" s="13">
        <v>340.0</v>
      </c>
      <c r="F164" s="13">
        <v>0.0</v>
      </c>
      <c r="G164" s="13">
        <f t="shared" si="4"/>
        <v>39789</v>
      </c>
      <c r="H164" s="13">
        <v>4461.0</v>
      </c>
      <c r="I164" s="14">
        <f t="shared" si="10"/>
        <v>197</v>
      </c>
      <c r="J164" s="13">
        <v>0.0</v>
      </c>
      <c r="K164" s="14">
        <f t="shared" si="6"/>
        <v>26</v>
      </c>
      <c r="L164" s="13">
        <v>0.0</v>
      </c>
      <c r="M164" s="13">
        <v>3.0</v>
      </c>
      <c r="N164" s="14">
        <f t="shared" si="2"/>
        <v>166</v>
      </c>
      <c r="O164" s="13">
        <v>155.0</v>
      </c>
      <c r="P164" s="13">
        <v>11.0</v>
      </c>
      <c r="Q164" s="13">
        <v>1.0</v>
      </c>
      <c r="R164" s="13">
        <v>222.0</v>
      </c>
      <c r="S164" s="13">
        <v>4461.0</v>
      </c>
      <c r="T164" s="13">
        <v>37980.0</v>
      </c>
      <c r="U164" s="13">
        <v>1789.0</v>
      </c>
      <c r="X164" s="19" t="s">
        <v>188</v>
      </c>
    </row>
    <row r="165">
      <c r="A165" s="18">
        <v>44016.0</v>
      </c>
      <c r="B165" s="13">
        <v>185.0</v>
      </c>
      <c r="C165" s="13">
        <v>0.0</v>
      </c>
      <c r="D165" s="13">
        <f t="shared" si="11"/>
        <v>44664</v>
      </c>
      <c r="E165" s="13">
        <v>348.0</v>
      </c>
      <c r="F165" s="13">
        <v>0.0</v>
      </c>
      <c r="G165" s="13">
        <f t="shared" si="4"/>
        <v>40137</v>
      </c>
      <c r="H165" s="13">
        <v>4317.0</v>
      </c>
      <c r="I165" s="14">
        <f t="shared" si="10"/>
        <v>178</v>
      </c>
      <c r="J165" s="13">
        <v>0.0</v>
      </c>
      <c r="K165" s="14">
        <f t="shared" si="6"/>
        <v>26</v>
      </c>
      <c r="L165" s="13">
        <v>0.0</v>
      </c>
      <c r="M165" s="13">
        <v>1.0</v>
      </c>
      <c r="N165" s="14">
        <f t="shared" si="2"/>
        <v>184</v>
      </c>
      <c r="O165" s="13">
        <v>175.0</v>
      </c>
      <c r="P165" s="13">
        <v>9.0</v>
      </c>
      <c r="Q165" s="13">
        <v>2.0</v>
      </c>
      <c r="R165" s="13">
        <v>202.0</v>
      </c>
      <c r="S165" s="13">
        <v>4317.0</v>
      </c>
      <c r="T165" s="13">
        <v>38317.0</v>
      </c>
      <c r="U165" s="13">
        <v>1800.0</v>
      </c>
      <c r="X165" s="19" t="s">
        <v>188</v>
      </c>
    </row>
    <row r="166">
      <c r="A166" s="18">
        <v>44017.0</v>
      </c>
      <c r="B166" s="13">
        <v>136.0</v>
      </c>
      <c r="C166" s="13">
        <v>0.0</v>
      </c>
      <c r="D166" s="13">
        <f t="shared" si="11"/>
        <v>44800</v>
      </c>
      <c r="E166" s="13">
        <v>324.0</v>
      </c>
      <c r="F166" s="13">
        <v>0.0</v>
      </c>
      <c r="G166" s="13">
        <f t="shared" si="4"/>
        <v>40461</v>
      </c>
      <c r="H166" s="13">
        <v>4121.0</v>
      </c>
      <c r="I166" s="14">
        <f t="shared" si="10"/>
        <v>186</v>
      </c>
      <c r="J166" s="13">
        <v>0.0</v>
      </c>
      <c r="K166" s="14">
        <f t="shared" si="6"/>
        <v>26</v>
      </c>
      <c r="L166" s="13">
        <v>0.0</v>
      </c>
      <c r="M166" s="13">
        <v>7.0</v>
      </c>
      <c r="N166" s="14">
        <f t="shared" si="2"/>
        <v>129</v>
      </c>
      <c r="O166" s="13">
        <v>111.0</v>
      </c>
      <c r="P166" s="13">
        <v>18.0</v>
      </c>
      <c r="Q166" s="13">
        <v>2.0</v>
      </c>
      <c r="R166" s="13">
        <v>210.0</v>
      </c>
      <c r="S166" s="13">
        <v>4121.0</v>
      </c>
      <c r="T166" s="13">
        <v>38627.0</v>
      </c>
      <c r="U166" s="13">
        <v>1814.0</v>
      </c>
      <c r="X166" s="19" t="s">
        <v>188</v>
      </c>
    </row>
    <row r="167">
      <c r="A167" s="18">
        <v>44018.0</v>
      </c>
      <c r="B167" s="13">
        <v>183.0</v>
      </c>
      <c r="C167" s="13">
        <v>0.0</v>
      </c>
      <c r="D167" s="13">
        <f t="shared" si="11"/>
        <v>44983</v>
      </c>
      <c r="E167" s="13">
        <v>276.0</v>
      </c>
      <c r="F167" s="13">
        <v>0.0</v>
      </c>
      <c r="G167" s="13">
        <f t="shared" si="4"/>
        <v>40737</v>
      </c>
      <c r="H167" s="13">
        <v>4032.0</v>
      </c>
      <c r="I167" s="14">
        <f t="shared" si="10"/>
        <v>182</v>
      </c>
      <c r="J167" s="13">
        <v>0.0</v>
      </c>
      <c r="K167" s="14">
        <f t="shared" si="6"/>
        <v>26</v>
      </c>
      <c r="L167" s="13">
        <v>0.0</v>
      </c>
      <c r="M167" s="13">
        <v>3.0</v>
      </c>
      <c r="N167" s="14">
        <f t="shared" si="2"/>
        <v>180</v>
      </c>
      <c r="O167" s="13">
        <v>157.0</v>
      </c>
      <c r="P167" s="13">
        <v>23.0</v>
      </c>
      <c r="Q167" s="13">
        <v>2.0</v>
      </c>
      <c r="R167" s="13">
        <v>206.0</v>
      </c>
      <c r="S167" s="13">
        <v>4032.0</v>
      </c>
      <c r="T167" s="13">
        <v>38892.0</v>
      </c>
      <c r="U167" s="13">
        <v>1825.0</v>
      </c>
      <c r="X167" s="19" t="s">
        <v>188</v>
      </c>
    </row>
    <row r="168">
      <c r="A168" s="18">
        <v>44019.0</v>
      </c>
      <c r="B168" s="13">
        <v>157.0</v>
      </c>
      <c r="C168" s="13">
        <v>0.0</v>
      </c>
      <c r="D168" s="13">
        <f t="shared" si="11"/>
        <v>45140</v>
      </c>
      <c r="E168" s="13">
        <v>285.0</v>
      </c>
      <c r="F168" s="13">
        <v>0.0</v>
      </c>
      <c r="G168" s="13">
        <f t="shared" si="4"/>
        <v>41022</v>
      </c>
      <c r="H168" s="13">
        <v>3893.0</v>
      </c>
      <c r="I168" s="14">
        <f t="shared" si="10"/>
        <v>193</v>
      </c>
      <c r="J168" s="13">
        <v>0.0</v>
      </c>
      <c r="K168" s="14">
        <f t="shared" si="6"/>
        <v>26</v>
      </c>
      <c r="L168" s="13">
        <v>0.0</v>
      </c>
      <c r="M168" s="13">
        <v>3.0</v>
      </c>
      <c r="N168" s="14">
        <f t="shared" si="2"/>
        <v>154</v>
      </c>
      <c r="O168" s="13">
        <v>134.0</v>
      </c>
      <c r="P168" s="13">
        <v>20.0</v>
      </c>
      <c r="Q168" s="13">
        <v>1.0</v>
      </c>
      <c r="R168" s="13">
        <v>218.0</v>
      </c>
      <c r="S168" s="13">
        <v>3893.0</v>
      </c>
      <c r="T168" s="13">
        <v>39171.0</v>
      </c>
      <c r="U168" s="13">
        <v>1831.0</v>
      </c>
      <c r="X168" s="19" t="s">
        <v>188</v>
      </c>
    </row>
    <row r="169">
      <c r="A169" s="18">
        <v>44020.0</v>
      </c>
      <c r="B169" s="13">
        <v>158.0</v>
      </c>
      <c r="C169" s="13">
        <v>1.0</v>
      </c>
      <c r="D169" s="13">
        <f t="shared" si="11"/>
        <v>45297</v>
      </c>
      <c r="E169" s="13">
        <v>321.0</v>
      </c>
      <c r="F169" s="13">
        <v>0.0</v>
      </c>
      <c r="G169" s="13">
        <f t="shared" si="4"/>
        <v>41343</v>
      </c>
      <c r="H169" s="13">
        <v>3734.0</v>
      </c>
      <c r="I169" s="14">
        <f t="shared" si="10"/>
        <v>187</v>
      </c>
      <c r="J169" s="13">
        <v>0.0</v>
      </c>
      <c r="K169" s="14">
        <f t="shared" si="6"/>
        <v>26</v>
      </c>
      <c r="L169" s="13">
        <v>1.0</v>
      </c>
      <c r="M169" s="13">
        <v>3.0</v>
      </c>
      <c r="N169" s="14">
        <f t="shared" si="2"/>
        <v>155</v>
      </c>
      <c r="O169" s="13">
        <v>146.0</v>
      </c>
      <c r="P169" s="13">
        <v>9.0</v>
      </c>
      <c r="Q169" s="13">
        <v>1.0</v>
      </c>
      <c r="R169" s="13">
        <v>214.0</v>
      </c>
      <c r="S169" s="13">
        <v>3734.0</v>
      </c>
      <c r="T169" s="13">
        <v>39482.0</v>
      </c>
      <c r="U169" s="13">
        <v>1841.0</v>
      </c>
      <c r="X169" s="19" t="s">
        <v>188</v>
      </c>
    </row>
    <row r="170">
      <c r="A170" s="18">
        <v>44021.0</v>
      </c>
      <c r="B170" s="13">
        <v>125.0</v>
      </c>
      <c r="C170" s="13">
        <v>0.0</v>
      </c>
      <c r="D170" s="13">
        <f t="shared" si="11"/>
        <v>45422</v>
      </c>
      <c r="E170" s="13">
        <v>322.0</v>
      </c>
      <c r="F170" s="13">
        <v>1.0</v>
      </c>
      <c r="G170" s="13">
        <f t="shared" si="4"/>
        <v>41665</v>
      </c>
      <c r="H170" s="13">
        <v>3554.0</v>
      </c>
      <c r="I170" s="14">
        <f t="shared" si="10"/>
        <v>170</v>
      </c>
      <c r="J170" s="13">
        <v>0.0</v>
      </c>
      <c r="K170" s="14">
        <f t="shared" si="6"/>
        <v>26</v>
      </c>
      <c r="L170" s="13">
        <v>0.0</v>
      </c>
      <c r="M170" s="13">
        <v>1.0</v>
      </c>
      <c r="N170" s="14">
        <f t="shared" si="2"/>
        <v>124</v>
      </c>
      <c r="O170" s="13">
        <v>103.0</v>
      </c>
      <c r="P170" s="13">
        <v>21.0</v>
      </c>
      <c r="Q170" s="13">
        <v>1.0</v>
      </c>
      <c r="R170" s="13">
        <v>196.0</v>
      </c>
      <c r="S170" s="13">
        <v>3554.0</v>
      </c>
      <c r="T170" s="13">
        <v>39793.0</v>
      </c>
      <c r="U170" s="13">
        <v>1852.0</v>
      </c>
      <c r="X170" s="19" t="s">
        <v>188</v>
      </c>
    </row>
    <row r="171">
      <c r="A171" s="18">
        <v>44022.0</v>
      </c>
      <c r="B171" s="13">
        <v>191.0</v>
      </c>
      <c r="C171" s="13">
        <v>1.0</v>
      </c>
      <c r="D171" s="13">
        <f t="shared" si="11"/>
        <v>45612</v>
      </c>
      <c r="E171" s="13">
        <v>135.0</v>
      </c>
      <c r="F171" s="13">
        <v>0.0</v>
      </c>
      <c r="G171" s="13">
        <f t="shared" si="4"/>
        <v>41800</v>
      </c>
      <c r="H171" s="13">
        <v>3604.0</v>
      </c>
      <c r="I171" s="14">
        <f t="shared" si="10"/>
        <v>175</v>
      </c>
      <c r="J171" s="13">
        <v>0.0</v>
      </c>
      <c r="K171" s="14">
        <f t="shared" si="6"/>
        <v>26</v>
      </c>
      <c r="L171" s="13">
        <v>0.0</v>
      </c>
      <c r="M171" s="13">
        <v>1.0</v>
      </c>
      <c r="N171" s="14">
        <f t="shared" si="2"/>
        <v>190</v>
      </c>
      <c r="O171" s="13">
        <v>174.0</v>
      </c>
      <c r="P171" s="13">
        <v>16.0</v>
      </c>
      <c r="Q171" s="13">
        <v>1.0</v>
      </c>
      <c r="R171" s="13">
        <v>202.0</v>
      </c>
      <c r="S171" s="13">
        <v>3604.0</v>
      </c>
      <c r="T171" s="13">
        <v>39925.0</v>
      </c>
      <c r="U171" s="13">
        <v>1855.0</v>
      </c>
      <c r="X171" s="19" t="s">
        <v>188</v>
      </c>
    </row>
    <row r="172">
      <c r="A172" s="18">
        <v>44023.0</v>
      </c>
      <c r="B172" s="13">
        <v>170.0</v>
      </c>
      <c r="C172" s="13">
        <v>0.0</v>
      </c>
      <c r="D172" s="13">
        <f t="shared" si="11"/>
        <v>45782</v>
      </c>
      <c r="E172" s="13">
        <v>246.0</v>
      </c>
      <c r="F172" s="13">
        <v>0.0</v>
      </c>
      <c r="G172" s="13">
        <f t="shared" si="4"/>
        <v>42046</v>
      </c>
      <c r="H172" s="13">
        <v>3539.0</v>
      </c>
      <c r="I172" s="14">
        <f t="shared" si="10"/>
        <v>164</v>
      </c>
      <c r="J172" s="13">
        <v>0.0</v>
      </c>
      <c r="K172" s="14">
        <f t="shared" si="6"/>
        <v>26</v>
      </c>
      <c r="L172" s="13">
        <v>0.0</v>
      </c>
      <c r="M172" s="13">
        <v>1.0</v>
      </c>
      <c r="N172" s="14">
        <f t="shared" si="2"/>
        <v>169</v>
      </c>
      <c r="O172" s="13">
        <v>145.0</v>
      </c>
      <c r="P172" s="13">
        <v>24.0</v>
      </c>
      <c r="Q172" s="13">
        <v>1.0</v>
      </c>
      <c r="R172" s="13">
        <v>191.0</v>
      </c>
      <c r="S172" s="13">
        <v>3539.0</v>
      </c>
      <c r="T172" s="13">
        <v>40151.0</v>
      </c>
      <c r="U172" s="13">
        <v>1875.0</v>
      </c>
      <c r="X172" s="19" t="s">
        <v>188</v>
      </c>
    </row>
    <row r="173">
      <c r="A173" s="18">
        <v>44024.0</v>
      </c>
      <c r="B173" s="13">
        <v>178.0</v>
      </c>
      <c r="C173" s="13">
        <v>0.0</v>
      </c>
      <c r="D173" s="13">
        <f t="shared" si="11"/>
        <v>45960</v>
      </c>
      <c r="E173" s="13">
        <v>259.0</v>
      </c>
      <c r="F173" s="13">
        <v>0.0</v>
      </c>
      <c r="G173" s="13">
        <f t="shared" si="4"/>
        <v>42305</v>
      </c>
      <c r="H173" s="13">
        <v>3468.0</v>
      </c>
      <c r="I173" s="14">
        <f t="shared" si="10"/>
        <v>154</v>
      </c>
      <c r="J173" s="13">
        <v>0.0</v>
      </c>
      <c r="K173" s="14">
        <f t="shared" si="6"/>
        <v>26</v>
      </c>
      <c r="L173" s="13">
        <v>0.0</v>
      </c>
      <c r="M173" s="13">
        <v>1.0</v>
      </c>
      <c r="N173" s="14">
        <f t="shared" si="2"/>
        <v>177</v>
      </c>
      <c r="O173" s="13">
        <v>176.0</v>
      </c>
      <c r="P173" s="13">
        <v>1.0</v>
      </c>
      <c r="Q173" s="13">
        <v>1.0</v>
      </c>
      <c r="R173" s="13">
        <v>181.0</v>
      </c>
      <c r="S173" s="13">
        <v>3468.0</v>
      </c>
      <c r="T173" s="13">
        <v>40401.0</v>
      </c>
      <c r="U173" s="13">
        <v>1884.0</v>
      </c>
      <c r="X173" s="19" t="s">
        <v>188</v>
      </c>
    </row>
    <row r="174">
      <c r="A174" s="18">
        <v>44025.0</v>
      </c>
      <c r="B174" s="13">
        <v>322.0</v>
      </c>
      <c r="C174" s="13">
        <v>0.0</v>
      </c>
      <c r="D174" s="13">
        <f t="shared" si="11"/>
        <v>46282</v>
      </c>
      <c r="E174" s="13">
        <v>256.0</v>
      </c>
      <c r="F174" s="13">
        <v>0.0</v>
      </c>
      <c r="G174" s="13">
        <f t="shared" si="4"/>
        <v>42561</v>
      </c>
      <c r="H174" s="13">
        <v>3550.0</v>
      </c>
      <c r="I174" s="14">
        <f t="shared" si="10"/>
        <v>138</v>
      </c>
      <c r="J174" s="13">
        <v>0.0</v>
      </c>
      <c r="K174" s="14">
        <f t="shared" si="6"/>
        <v>26</v>
      </c>
      <c r="L174" s="13">
        <v>0.0</v>
      </c>
      <c r="M174" s="13">
        <v>5.0</v>
      </c>
      <c r="N174" s="14">
        <f t="shared" si="2"/>
        <v>317</v>
      </c>
      <c r="O174" s="13">
        <v>306.0</v>
      </c>
      <c r="P174" s="13">
        <v>11.0</v>
      </c>
      <c r="Q174" s="13">
        <v>1.0</v>
      </c>
      <c r="R174" s="13">
        <v>165.0</v>
      </c>
      <c r="S174" s="13">
        <v>3550.0</v>
      </c>
      <c r="T174" s="13">
        <v>40653.0</v>
      </c>
      <c r="U174" s="13">
        <v>1888.0</v>
      </c>
      <c r="X174" s="19" t="s">
        <v>188</v>
      </c>
    </row>
    <row r="175">
      <c r="A175" s="18">
        <v>44026.0</v>
      </c>
      <c r="B175" s="13">
        <v>347.0</v>
      </c>
      <c r="C175" s="13">
        <v>0.0</v>
      </c>
      <c r="D175" s="13">
        <f t="shared" si="11"/>
        <v>46629</v>
      </c>
      <c r="E175" s="13">
        <v>196.0</v>
      </c>
      <c r="F175" s="13">
        <v>0.0</v>
      </c>
      <c r="G175" s="13">
        <f t="shared" si="4"/>
        <v>42757</v>
      </c>
      <c r="H175" s="13">
        <v>3704.0</v>
      </c>
      <c r="I175" s="14">
        <f t="shared" si="10"/>
        <v>134</v>
      </c>
      <c r="J175" s="13">
        <v>1.0</v>
      </c>
      <c r="K175" s="14">
        <f t="shared" si="6"/>
        <v>27</v>
      </c>
      <c r="L175" s="13">
        <v>0.0</v>
      </c>
      <c r="M175" s="13">
        <v>2.0</v>
      </c>
      <c r="N175" s="14">
        <f t="shared" si="2"/>
        <v>345</v>
      </c>
      <c r="O175" s="13">
        <v>338.0</v>
      </c>
      <c r="P175" s="13">
        <v>7.0</v>
      </c>
      <c r="Q175" s="13">
        <v>0.0</v>
      </c>
      <c r="R175" s="13">
        <v>161.0</v>
      </c>
      <c r="S175" s="13">
        <v>3704.0</v>
      </c>
      <c r="T175" s="13">
        <v>40842.0</v>
      </c>
      <c r="U175" s="13">
        <v>1895.0</v>
      </c>
      <c r="X175" s="19" t="s">
        <v>188</v>
      </c>
    </row>
    <row r="176">
      <c r="A176" s="18">
        <v>44027.0</v>
      </c>
      <c r="B176" s="13">
        <v>249.0</v>
      </c>
      <c r="C176" s="13">
        <v>0.0</v>
      </c>
      <c r="D176" s="13">
        <f t="shared" si="11"/>
        <v>46878</v>
      </c>
      <c r="E176" s="13">
        <v>251.0</v>
      </c>
      <c r="F176" s="13">
        <v>0.0</v>
      </c>
      <c r="G176" s="13">
        <f t="shared" si="4"/>
        <v>43008</v>
      </c>
      <c r="H176" s="13">
        <v>3704.0</v>
      </c>
      <c r="I176" s="14">
        <f t="shared" si="10"/>
        <v>132</v>
      </c>
      <c r="J176" s="13">
        <v>0.0</v>
      </c>
      <c r="K176" s="14">
        <f t="shared" si="6"/>
        <v>27</v>
      </c>
      <c r="L176" s="13">
        <v>0.0</v>
      </c>
      <c r="M176" s="13">
        <v>5.0</v>
      </c>
      <c r="N176" s="14">
        <f t="shared" si="2"/>
        <v>244</v>
      </c>
      <c r="O176" s="13">
        <v>229.0</v>
      </c>
      <c r="P176" s="13">
        <v>15.0</v>
      </c>
      <c r="Q176" s="13">
        <v>0.0</v>
      </c>
      <c r="R176" s="13">
        <v>159.0</v>
      </c>
      <c r="S176" s="13">
        <v>3704.0</v>
      </c>
      <c r="T176" s="13">
        <v>41081.0</v>
      </c>
      <c r="U176" s="13">
        <v>1907.0</v>
      </c>
      <c r="X176" s="19" t="s">
        <v>188</v>
      </c>
    </row>
    <row r="177">
      <c r="A177" s="18">
        <v>44028.0</v>
      </c>
      <c r="B177" s="13">
        <v>248.0</v>
      </c>
      <c r="C177" s="13">
        <v>0.0</v>
      </c>
      <c r="D177" s="13">
        <f t="shared" si="11"/>
        <v>47126</v>
      </c>
      <c r="E177" s="13">
        <v>268.0</v>
      </c>
      <c r="F177" s="13">
        <v>0.0</v>
      </c>
      <c r="G177" s="13">
        <f t="shared" si="4"/>
        <v>43276</v>
      </c>
      <c r="H177" s="13">
        <v>3697.0</v>
      </c>
      <c r="I177" s="14">
        <f t="shared" si="10"/>
        <v>119</v>
      </c>
      <c r="J177" s="13">
        <v>0.0</v>
      </c>
      <c r="K177" s="14">
        <f t="shared" si="6"/>
        <v>27</v>
      </c>
      <c r="L177" s="13">
        <v>0.0</v>
      </c>
      <c r="M177" s="13">
        <v>4.0</v>
      </c>
      <c r="N177" s="14">
        <f t="shared" si="2"/>
        <v>244</v>
      </c>
      <c r="O177" s="13">
        <v>233.0</v>
      </c>
      <c r="P177" s="13">
        <v>11.0</v>
      </c>
      <c r="Q177" s="13">
        <v>0.0</v>
      </c>
      <c r="R177" s="13">
        <v>146.0</v>
      </c>
      <c r="S177" s="13">
        <v>3697.0</v>
      </c>
      <c r="T177" s="13">
        <v>41339.0</v>
      </c>
      <c r="U177" s="13">
        <v>1917.0</v>
      </c>
      <c r="X177" s="19" t="s">
        <v>188</v>
      </c>
    </row>
    <row r="178">
      <c r="A178" s="18">
        <v>44029.0</v>
      </c>
      <c r="B178" s="13">
        <v>327.0</v>
      </c>
      <c r="C178" s="13">
        <v>0.0</v>
      </c>
      <c r="D178" s="13">
        <f t="shared" si="11"/>
        <v>47453</v>
      </c>
      <c r="E178" s="13">
        <v>321.0</v>
      </c>
      <c r="F178" s="13">
        <v>0.0</v>
      </c>
      <c r="G178" s="13">
        <f t="shared" si="4"/>
        <v>43597</v>
      </c>
      <c r="H178" s="13">
        <v>3684.0</v>
      </c>
      <c r="I178" s="14">
        <f t="shared" si="10"/>
        <v>137</v>
      </c>
      <c r="J178" s="13">
        <v>0.0</v>
      </c>
      <c r="K178" s="14">
        <f t="shared" si="6"/>
        <v>27</v>
      </c>
      <c r="L178" s="13">
        <v>1.0</v>
      </c>
      <c r="M178" s="13">
        <v>3.0</v>
      </c>
      <c r="N178" s="14">
        <f t="shared" si="2"/>
        <v>324</v>
      </c>
      <c r="O178" s="13">
        <v>315.0</v>
      </c>
      <c r="P178" s="13">
        <v>9.0</v>
      </c>
      <c r="Q178" s="13">
        <v>0.0</v>
      </c>
      <c r="R178" s="13">
        <v>165.0</v>
      </c>
      <c r="S178" s="13">
        <v>3684.0</v>
      </c>
      <c r="T178" s="13">
        <v>41654.0</v>
      </c>
      <c r="U178" s="13">
        <v>1923.0</v>
      </c>
      <c r="X178" s="19" t="s">
        <v>188</v>
      </c>
    </row>
    <row r="179">
      <c r="A179" s="18">
        <v>44030.0</v>
      </c>
      <c r="B179" s="13">
        <v>202.0</v>
      </c>
      <c r="C179" s="13">
        <v>0.0</v>
      </c>
      <c r="D179" s="13">
        <f t="shared" si="11"/>
        <v>47655</v>
      </c>
      <c r="E179" s="13">
        <v>256.0</v>
      </c>
      <c r="F179" s="13">
        <v>0.0</v>
      </c>
      <c r="G179" s="13">
        <f t="shared" si="4"/>
        <v>43853</v>
      </c>
      <c r="H179" s="13">
        <v>3626.0</v>
      </c>
      <c r="I179" s="14">
        <f t="shared" si="10"/>
        <v>141</v>
      </c>
      <c r="J179" s="13">
        <v>0.0</v>
      </c>
      <c r="K179" s="14">
        <f t="shared" si="6"/>
        <v>27</v>
      </c>
      <c r="L179" s="13">
        <v>0.0</v>
      </c>
      <c r="M179" s="13">
        <v>8.0</v>
      </c>
      <c r="N179" s="14">
        <f t="shared" si="2"/>
        <v>194</v>
      </c>
      <c r="O179" s="13">
        <v>187.0</v>
      </c>
      <c r="P179" s="13">
        <v>7.0</v>
      </c>
      <c r="Q179" s="13">
        <v>0.0</v>
      </c>
      <c r="R179" s="13">
        <v>169.0</v>
      </c>
      <c r="S179" s="13">
        <v>3626.0</v>
      </c>
      <c r="T179" s="13">
        <v>41906.0</v>
      </c>
      <c r="U179" s="13">
        <v>1927.0</v>
      </c>
      <c r="X179" s="19" t="s">
        <v>188</v>
      </c>
    </row>
    <row r="180">
      <c r="A180" s="18">
        <v>44031.0</v>
      </c>
      <c r="B180" s="13">
        <v>257.0</v>
      </c>
      <c r="C180" s="13">
        <v>0.0</v>
      </c>
      <c r="D180" s="13">
        <f t="shared" si="11"/>
        <v>47912</v>
      </c>
      <c r="E180" s="13">
        <v>253.0</v>
      </c>
      <c r="F180" s="13">
        <v>0.0</v>
      </c>
      <c r="G180" s="13">
        <f t="shared" si="4"/>
        <v>44106</v>
      </c>
      <c r="H180" s="13">
        <v>3618.0</v>
      </c>
      <c r="I180" s="14">
        <f t="shared" si="10"/>
        <v>153</v>
      </c>
      <c r="J180" s="13">
        <v>0.0</v>
      </c>
      <c r="K180" s="14">
        <f t="shared" si="6"/>
        <v>27</v>
      </c>
      <c r="L180" s="13">
        <v>0.0</v>
      </c>
      <c r="M180" s="13">
        <v>5.0</v>
      </c>
      <c r="N180" s="14">
        <f t="shared" si="2"/>
        <v>252</v>
      </c>
      <c r="O180" s="13">
        <v>244.0</v>
      </c>
      <c r="P180" s="13">
        <v>8.0</v>
      </c>
      <c r="Q180" s="13">
        <v>0.0</v>
      </c>
      <c r="R180" s="13">
        <v>181.0</v>
      </c>
      <c r="S180" s="13">
        <v>3618.0</v>
      </c>
      <c r="T180" s="13">
        <v>42156.0</v>
      </c>
      <c r="U180" s="13">
        <v>1930.0</v>
      </c>
      <c r="X180" s="19" t="s">
        <v>188</v>
      </c>
    </row>
    <row r="181">
      <c r="A181" s="18">
        <v>44032.0</v>
      </c>
      <c r="B181" s="13">
        <v>123.0</v>
      </c>
      <c r="C181" s="13">
        <v>0.0</v>
      </c>
      <c r="D181" s="13">
        <f t="shared" si="11"/>
        <v>48035</v>
      </c>
      <c r="E181" s="13">
        <v>285.0</v>
      </c>
      <c r="F181" s="13">
        <v>0.0</v>
      </c>
      <c r="G181" s="13">
        <f t="shared" si="4"/>
        <v>44391</v>
      </c>
      <c r="H181" s="13">
        <v>3454.0</v>
      </c>
      <c r="I181" s="14">
        <f t="shared" si="10"/>
        <v>155</v>
      </c>
      <c r="J181" s="13">
        <v>0.0</v>
      </c>
      <c r="K181" s="14">
        <f t="shared" si="6"/>
        <v>27</v>
      </c>
      <c r="L181" s="13">
        <v>0.0</v>
      </c>
      <c r="M181" s="13">
        <v>2.0</v>
      </c>
      <c r="N181" s="14">
        <f t="shared" si="2"/>
        <v>121</v>
      </c>
      <c r="O181" s="13">
        <v>110.0</v>
      </c>
      <c r="P181" s="13">
        <v>11.0</v>
      </c>
      <c r="Q181" s="13">
        <v>0.0</v>
      </c>
      <c r="R181" s="13">
        <v>183.0</v>
      </c>
      <c r="S181" s="13">
        <v>3454.0</v>
      </c>
      <c r="T181" s="13">
        <v>42436.0</v>
      </c>
      <c r="U181" s="13">
        <v>1935.0</v>
      </c>
      <c r="X181" s="19" t="s">
        <v>188</v>
      </c>
    </row>
    <row r="182">
      <c r="A182" s="18">
        <v>44033.0</v>
      </c>
      <c r="B182" s="13">
        <v>399.0</v>
      </c>
      <c r="C182" s="13">
        <v>0.0</v>
      </c>
      <c r="D182" s="13">
        <f t="shared" si="11"/>
        <v>48434</v>
      </c>
      <c r="E182" s="13">
        <v>213.0</v>
      </c>
      <c r="F182" s="13">
        <v>0.0</v>
      </c>
      <c r="G182" s="13">
        <f t="shared" si="4"/>
        <v>44604</v>
      </c>
      <c r="H182" s="13">
        <v>3653.0</v>
      </c>
      <c r="I182" s="14">
        <f t="shared" si="10"/>
        <v>142</v>
      </c>
      <c r="J182" s="13">
        <v>0.0</v>
      </c>
      <c r="K182" s="14">
        <f t="shared" si="6"/>
        <v>27</v>
      </c>
      <c r="L182" s="13">
        <v>0.0</v>
      </c>
      <c r="M182" s="13">
        <v>3.0</v>
      </c>
      <c r="N182" s="14">
        <f t="shared" si="2"/>
        <v>396</v>
      </c>
      <c r="O182" s="13">
        <v>387.0</v>
      </c>
      <c r="P182" s="13">
        <v>9.0</v>
      </c>
      <c r="Q182" s="13">
        <v>0.0</v>
      </c>
      <c r="R182" s="13">
        <v>170.0</v>
      </c>
      <c r="S182" s="13">
        <v>3653.0</v>
      </c>
      <c r="T182" s="13">
        <v>42642.0</v>
      </c>
      <c r="U182" s="13">
        <v>1942.0</v>
      </c>
      <c r="X182" s="19" t="s">
        <v>188</v>
      </c>
    </row>
    <row r="183">
      <c r="A183" s="18">
        <v>44034.0</v>
      </c>
      <c r="B183" s="13">
        <v>310.0</v>
      </c>
      <c r="C183" s="13">
        <v>0.0</v>
      </c>
      <c r="D183" s="13">
        <f t="shared" si="11"/>
        <v>48744</v>
      </c>
      <c r="E183" s="13">
        <v>211.0</v>
      </c>
      <c r="F183" s="13">
        <v>0.0</v>
      </c>
      <c r="G183" s="13">
        <f t="shared" si="4"/>
        <v>44815</v>
      </c>
      <c r="H183" s="13">
        <v>3772.0</v>
      </c>
      <c r="I183" s="14">
        <f t="shared" si="10"/>
        <v>122</v>
      </c>
      <c r="J183" s="13">
        <v>0.0</v>
      </c>
      <c r="K183" s="14">
        <f t="shared" si="6"/>
        <v>27</v>
      </c>
      <c r="L183" s="13">
        <v>0.0</v>
      </c>
      <c r="M183" s="13">
        <v>6.0</v>
      </c>
      <c r="N183" s="14">
        <f t="shared" si="2"/>
        <v>304</v>
      </c>
      <c r="O183" s="13">
        <v>296.0</v>
      </c>
      <c r="P183" s="13">
        <v>8.0</v>
      </c>
      <c r="Q183" s="13">
        <v>0.0</v>
      </c>
      <c r="R183" s="13">
        <v>150.0</v>
      </c>
      <c r="S183" s="13">
        <v>3772.0</v>
      </c>
      <c r="T183" s="13">
        <v>42839.0</v>
      </c>
      <c r="U183" s="13">
        <v>1956.0</v>
      </c>
      <c r="X183" s="19" t="s">
        <v>188</v>
      </c>
    </row>
    <row r="184">
      <c r="A184" s="18">
        <v>44035.0</v>
      </c>
      <c r="B184" s="13">
        <v>354.0</v>
      </c>
      <c r="C184" s="13">
        <v>0.0</v>
      </c>
      <c r="D184" s="13">
        <f t="shared" si="11"/>
        <v>49098</v>
      </c>
      <c r="E184" s="13">
        <v>220.0</v>
      </c>
      <c r="F184" s="13">
        <v>0.0</v>
      </c>
      <c r="G184" s="13">
        <f t="shared" si="4"/>
        <v>45035</v>
      </c>
      <c r="H184" s="13">
        <v>3919.0</v>
      </c>
      <c r="I184" s="14">
        <f t="shared" si="10"/>
        <v>109</v>
      </c>
      <c r="J184" s="13">
        <v>0.0</v>
      </c>
      <c r="K184" s="14">
        <f t="shared" si="6"/>
        <v>27</v>
      </c>
      <c r="L184" s="13">
        <v>0.0</v>
      </c>
      <c r="M184" s="13">
        <v>5.0</v>
      </c>
      <c r="N184" s="14">
        <f t="shared" si="2"/>
        <v>349</v>
      </c>
      <c r="O184" s="13">
        <v>341.0</v>
      </c>
      <c r="P184" s="13">
        <v>8.0</v>
      </c>
      <c r="Q184" s="13">
        <v>0.0</v>
      </c>
      <c r="R184" s="13">
        <v>137.0</v>
      </c>
      <c r="S184" s="13">
        <v>3919.0</v>
      </c>
      <c r="T184" s="13">
        <v>43048.0</v>
      </c>
      <c r="U184" s="13">
        <v>1967.0</v>
      </c>
      <c r="X184" s="19" t="s">
        <v>188</v>
      </c>
    </row>
    <row r="185">
      <c r="A185" s="18">
        <v>44036.0</v>
      </c>
      <c r="B185" s="13">
        <v>277.0</v>
      </c>
      <c r="C185" s="13">
        <v>0.0</v>
      </c>
      <c r="D185" s="13">
        <f t="shared" si="11"/>
        <v>49375</v>
      </c>
      <c r="E185" s="13">
        <v>157.0</v>
      </c>
      <c r="F185" s="13">
        <v>0.0</v>
      </c>
      <c r="G185" s="13">
        <f t="shared" si="4"/>
        <v>45192</v>
      </c>
      <c r="H185" s="13">
        <v>4019.0</v>
      </c>
      <c r="I185" s="14">
        <f t="shared" si="10"/>
        <v>129</v>
      </c>
      <c r="J185" s="13">
        <v>0.0</v>
      </c>
      <c r="K185" s="14">
        <f t="shared" si="6"/>
        <v>27</v>
      </c>
      <c r="L185" s="13">
        <v>0.0</v>
      </c>
      <c r="M185" s="13">
        <v>2.0</v>
      </c>
      <c r="N185" s="14">
        <f t="shared" si="2"/>
        <v>275</v>
      </c>
      <c r="O185" s="13">
        <v>272.0</v>
      </c>
      <c r="P185" s="13">
        <v>3.0</v>
      </c>
      <c r="Q185" s="13">
        <v>0.0</v>
      </c>
      <c r="R185" s="13">
        <v>157.0</v>
      </c>
      <c r="S185" s="13">
        <v>4019.0</v>
      </c>
      <c r="T185" s="13">
        <v>43186.0</v>
      </c>
      <c r="U185" s="13">
        <v>1986.0</v>
      </c>
      <c r="X185" s="19" t="s">
        <v>188</v>
      </c>
    </row>
    <row r="186">
      <c r="A186" s="18">
        <v>44037.0</v>
      </c>
      <c r="B186" s="13">
        <v>513.0</v>
      </c>
      <c r="C186" s="13">
        <v>0.0</v>
      </c>
      <c r="D186" s="13">
        <f t="shared" si="11"/>
        <v>49888</v>
      </c>
      <c r="E186" s="13">
        <v>180.0</v>
      </c>
      <c r="F186" s="13">
        <v>0.0</v>
      </c>
      <c r="G186" s="13">
        <f t="shared" si="4"/>
        <v>45372</v>
      </c>
      <c r="H186" s="13">
        <v>4316.0</v>
      </c>
      <c r="I186" s="14">
        <f t="shared" si="10"/>
        <v>165</v>
      </c>
      <c r="J186" s="13">
        <v>0.0</v>
      </c>
      <c r="K186" s="14">
        <f t="shared" si="6"/>
        <v>27</v>
      </c>
      <c r="L186" s="13">
        <v>0.0</v>
      </c>
      <c r="M186" s="13">
        <v>6.0</v>
      </c>
      <c r="N186" s="14">
        <f t="shared" si="2"/>
        <v>507</v>
      </c>
      <c r="O186" s="13">
        <v>505.0</v>
      </c>
      <c r="P186" s="13">
        <v>2.0</v>
      </c>
      <c r="Q186" s="13">
        <v>0.0</v>
      </c>
      <c r="R186" s="13">
        <v>148.0</v>
      </c>
      <c r="S186" s="13">
        <v>4361.0</v>
      </c>
      <c r="T186" s="13">
        <v>43357.0</v>
      </c>
      <c r="U186" s="13">
        <v>1995.0</v>
      </c>
      <c r="X186" s="19" t="s">
        <v>188</v>
      </c>
    </row>
    <row r="187">
      <c r="A187" s="18">
        <v>44038.0</v>
      </c>
      <c r="B187" s="13">
        <v>481.0</v>
      </c>
      <c r="C187" s="13">
        <v>0.0</v>
      </c>
      <c r="D187" s="13">
        <f t="shared" si="11"/>
        <v>50369</v>
      </c>
      <c r="E187" s="13">
        <v>169.0</v>
      </c>
      <c r="F187" s="13">
        <v>0.0</v>
      </c>
      <c r="G187" s="13">
        <f t="shared" si="4"/>
        <v>45541</v>
      </c>
      <c r="H187" s="13">
        <v>4648.0</v>
      </c>
      <c r="I187" s="14">
        <f t="shared" si="10"/>
        <v>145</v>
      </c>
      <c r="J187" s="13">
        <v>0.0</v>
      </c>
      <c r="K187" s="14">
        <f t="shared" si="6"/>
        <v>27</v>
      </c>
      <c r="L187" s="13">
        <v>0.0</v>
      </c>
      <c r="M187" s="13">
        <v>4.0</v>
      </c>
      <c r="N187" s="14">
        <f t="shared" si="2"/>
        <v>477</v>
      </c>
      <c r="O187" s="13">
        <v>472.0</v>
      </c>
      <c r="P187" s="13">
        <v>5.0</v>
      </c>
      <c r="Q187" s="13">
        <v>0.0</v>
      </c>
      <c r="R187" s="13">
        <v>173.0</v>
      </c>
      <c r="S187" s="13">
        <v>4648.0</v>
      </c>
      <c r="T187" s="13">
        <v>43518.0</v>
      </c>
      <c r="U187" s="13">
        <v>2003.0</v>
      </c>
      <c r="X187" s="19" t="s">
        <v>188</v>
      </c>
    </row>
    <row r="188">
      <c r="A188" s="18">
        <v>44039.0</v>
      </c>
      <c r="B188" s="13">
        <v>469.0</v>
      </c>
      <c r="C188" s="13">
        <v>0.0</v>
      </c>
      <c r="D188" s="13">
        <f t="shared" si="11"/>
        <v>50838</v>
      </c>
      <c r="E188" s="13">
        <v>171.0</v>
      </c>
      <c r="F188" s="13">
        <v>0.0</v>
      </c>
      <c r="G188" s="13">
        <f t="shared" si="4"/>
        <v>45712</v>
      </c>
      <c r="H188" s="13">
        <v>4940.0</v>
      </c>
      <c r="I188" s="14">
        <f t="shared" si="10"/>
        <v>151</v>
      </c>
      <c r="J188" s="13">
        <v>0.0</v>
      </c>
      <c r="K188" s="14">
        <f t="shared" si="6"/>
        <v>27</v>
      </c>
      <c r="L188" s="13">
        <v>0.0</v>
      </c>
      <c r="M188" s="13">
        <v>15.0</v>
      </c>
      <c r="N188" s="14">
        <f t="shared" si="2"/>
        <v>454</v>
      </c>
      <c r="O188" s="13">
        <v>452.0</v>
      </c>
      <c r="P188" s="13">
        <v>2.0</v>
      </c>
      <c r="Q188" s="13">
        <v>0.0</v>
      </c>
      <c r="R188" s="13">
        <v>179.0</v>
      </c>
      <c r="S188" s="13">
        <v>4940.0</v>
      </c>
      <c r="T188" s="13">
        <v>43686.0</v>
      </c>
      <c r="U188" s="13">
        <v>2006.0</v>
      </c>
      <c r="X188" s="19" t="s">
        <v>188</v>
      </c>
    </row>
    <row r="189">
      <c r="A189" s="18">
        <v>44040.0</v>
      </c>
      <c r="B189" s="13">
        <v>359.0</v>
      </c>
      <c r="C189" s="13">
        <v>0.0</v>
      </c>
      <c r="D189" s="13">
        <f t="shared" si="11"/>
        <v>51197</v>
      </c>
      <c r="E189" s="13">
        <v>201.0</v>
      </c>
      <c r="F189" s="13">
        <v>0.0</v>
      </c>
      <c r="G189" s="13">
        <f t="shared" si="4"/>
        <v>45913</v>
      </c>
      <c r="H189" s="13">
        <v>5092.0</v>
      </c>
      <c r="I189" s="14">
        <f t="shared" si="10"/>
        <v>157</v>
      </c>
      <c r="J189" s="13">
        <v>0.0</v>
      </c>
      <c r="K189" s="14">
        <f t="shared" si="6"/>
        <v>27</v>
      </c>
      <c r="L189" s="13">
        <v>0.0</v>
      </c>
      <c r="M189" s="13">
        <v>2.0</v>
      </c>
      <c r="N189" s="14">
        <f t="shared" si="2"/>
        <v>357</v>
      </c>
      <c r="O189" s="13">
        <v>355.0</v>
      </c>
      <c r="P189" s="13">
        <v>2.0</v>
      </c>
      <c r="Q189" s="13">
        <v>0.0</v>
      </c>
      <c r="R189" s="13">
        <v>185.0</v>
      </c>
      <c r="S189" s="13">
        <v>5092.0</v>
      </c>
      <c r="T189" s="13">
        <v>43875.0</v>
      </c>
      <c r="U189" s="13">
        <v>2018.0</v>
      </c>
      <c r="X189" s="19" t="s">
        <v>188</v>
      </c>
    </row>
    <row r="190">
      <c r="A190" s="18">
        <v>44041.0</v>
      </c>
      <c r="B190" s="13">
        <v>334.0</v>
      </c>
      <c r="C190" s="13">
        <v>0.0</v>
      </c>
      <c r="D190" s="13">
        <f t="shared" si="11"/>
        <v>51531</v>
      </c>
      <c r="E190" s="13">
        <v>205.0</v>
      </c>
      <c r="F190" s="13">
        <v>0.0</v>
      </c>
      <c r="G190" s="13">
        <f t="shared" si="4"/>
        <v>46118</v>
      </c>
      <c r="H190" s="13">
        <v>5222.0</v>
      </c>
      <c r="I190" s="14">
        <f t="shared" si="10"/>
        <v>156</v>
      </c>
      <c r="J190" s="13">
        <v>0.0</v>
      </c>
      <c r="K190" s="14">
        <f t="shared" si="6"/>
        <v>27</v>
      </c>
      <c r="L190" s="13">
        <v>0.0</v>
      </c>
      <c r="M190" s="13">
        <v>4.0</v>
      </c>
      <c r="N190" s="14">
        <f t="shared" si="2"/>
        <v>330</v>
      </c>
      <c r="O190" s="13">
        <v>327.0</v>
      </c>
      <c r="P190" s="13">
        <v>3.0</v>
      </c>
      <c r="Q190" s="13">
        <v>0.0</v>
      </c>
      <c r="R190" s="13">
        <v>184.0</v>
      </c>
      <c r="S190" s="13">
        <v>5222.0</v>
      </c>
      <c r="T190" s="13">
        <v>44071.0</v>
      </c>
      <c r="U190" s="13">
        <v>2027.0</v>
      </c>
      <c r="X190" s="19" t="s">
        <v>188</v>
      </c>
    </row>
    <row r="191">
      <c r="A191" s="18">
        <v>44042.0</v>
      </c>
      <c r="B191" s="13">
        <v>278.0</v>
      </c>
      <c r="C191" s="13">
        <v>0.0</v>
      </c>
      <c r="D191" s="13">
        <f t="shared" si="11"/>
        <v>51809</v>
      </c>
      <c r="E191" s="13">
        <v>210.0</v>
      </c>
      <c r="F191" s="13">
        <v>0.0</v>
      </c>
      <c r="G191" s="13">
        <f t="shared" si="4"/>
        <v>46328</v>
      </c>
      <c r="H191" s="13">
        <v>5326.0</v>
      </c>
      <c r="I191" s="14">
        <f t="shared" si="10"/>
        <v>120</v>
      </c>
      <c r="J191" s="13">
        <v>0.0</v>
      </c>
      <c r="K191" s="14">
        <f t="shared" si="6"/>
        <v>27</v>
      </c>
      <c r="L191" s="13">
        <v>0.0</v>
      </c>
      <c r="M191" s="13">
        <v>4.0</v>
      </c>
      <c r="N191" s="14">
        <f t="shared" si="2"/>
        <v>274</v>
      </c>
      <c r="O191" s="13">
        <v>270.0</v>
      </c>
      <c r="P191" s="13">
        <v>4.0</v>
      </c>
      <c r="Q191" s="13">
        <v>0.0</v>
      </c>
      <c r="R191" s="13">
        <v>148.0</v>
      </c>
      <c r="S191" s="13">
        <v>5326.0</v>
      </c>
      <c r="T191" s="13">
        <v>44264.0</v>
      </c>
      <c r="U191" s="13">
        <v>2044.0</v>
      </c>
      <c r="X191" s="19" t="s">
        <v>188</v>
      </c>
    </row>
    <row r="192">
      <c r="A192" s="18">
        <v>44043.0</v>
      </c>
      <c r="B192" s="13">
        <v>396.0</v>
      </c>
      <c r="C192" s="13">
        <v>0.0</v>
      </c>
      <c r="D192" s="13">
        <f t="shared" si="11"/>
        <v>52205</v>
      </c>
      <c r="E192" s="13">
        <v>183.0</v>
      </c>
      <c r="F192" s="13">
        <v>0.0</v>
      </c>
      <c r="G192" s="13">
        <f t="shared" si="4"/>
        <v>46511</v>
      </c>
      <c r="H192" s="13">
        <v>5551.0</v>
      </c>
      <c r="I192" s="14">
        <f t="shared" si="10"/>
        <v>108</v>
      </c>
      <c r="J192" s="13">
        <v>0.0</v>
      </c>
      <c r="K192" s="14">
        <f t="shared" si="6"/>
        <v>27</v>
      </c>
      <c r="L192" s="13">
        <v>0.0</v>
      </c>
      <c r="M192" s="13">
        <v>3.0</v>
      </c>
      <c r="N192" s="14">
        <f t="shared" si="2"/>
        <v>393</v>
      </c>
      <c r="O192" s="13">
        <v>390.0</v>
      </c>
      <c r="P192" s="13">
        <v>3.0</v>
      </c>
      <c r="Q192" s="13">
        <v>0.0</v>
      </c>
      <c r="R192" s="13">
        <v>136.0</v>
      </c>
      <c r="S192" s="13">
        <v>5551.0</v>
      </c>
      <c r="T192" s="13">
        <v>44436.0</v>
      </c>
      <c r="U192" s="13">
        <v>2055.0</v>
      </c>
      <c r="X192" s="19" t="s">
        <v>188</v>
      </c>
    </row>
    <row r="193">
      <c r="A193" s="18">
        <v>44044.0</v>
      </c>
      <c r="B193" s="13">
        <v>307.0</v>
      </c>
      <c r="C193" s="13">
        <v>0.0</v>
      </c>
      <c r="D193" s="13">
        <f t="shared" si="11"/>
        <v>52512</v>
      </c>
      <c r="E193" s="13">
        <v>249.0</v>
      </c>
      <c r="F193" s="13">
        <v>0.0</v>
      </c>
      <c r="G193" s="13">
        <f t="shared" si="4"/>
        <v>46760</v>
      </c>
      <c r="H193" s="13">
        <v>5628.0</v>
      </c>
      <c r="I193" s="14">
        <f t="shared" si="10"/>
        <v>89</v>
      </c>
      <c r="J193" s="13">
        <v>0.0</v>
      </c>
      <c r="K193" s="14">
        <f t="shared" si="6"/>
        <v>27</v>
      </c>
      <c r="L193" s="13">
        <v>0.0</v>
      </c>
      <c r="M193" s="13">
        <v>5.0</v>
      </c>
      <c r="N193" s="14">
        <f t="shared" si="2"/>
        <v>302</v>
      </c>
      <c r="O193" s="13">
        <v>301.0</v>
      </c>
      <c r="P193" s="13">
        <v>1.0</v>
      </c>
      <c r="Q193" s="13">
        <v>0.0</v>
      </c>
      <c r="R193" s="13">
        <v>117.0</v>
      </c>
      <c r="S193" s="13">
        <v>5628.0</v>
      </c>
      <c r="T193" s="13">
        <v>44677.0</v>
      </c>
      <c r="U193" s="13">
        <v>2063.0</v>
      </c>
      <c r="X193" s="19" t="s">
        <v>188</v>
      </c>
    </row>
    <row r="194">
      <c r="A194" s="18">
        <v>44045.0</v>
      </c>
      <c r="B194" s="13">
        <v>313.0</v>
      </c>
      <c r="C194" s="13">
        <v>0.0</v>
      </c>
      <c r="D194" s="13">
        <f t="shared" si="11"/>
        <v>52825</v>
      </c>
      <c r="E194" s="13">
        <v>186.0</v>
      </c>
      <c r="F194" s="13">
        <v>0.0</v>
      </c>
      <c r="G194" s="13">
        <f t="shared" si="4"/>
        <v>46946</v>
      </c>
      <c r="H194" s="13">
        <v>5763.0</v>
      </c>
      <c r="I194" s="14">
        <f t="shared" si="10"/>
        <v>81</v>
      </c>
      <c r="J194" s="13">
        <v>0.0</v>
      </c>
      <c r="K194" s="14">
        <f t="shared" si="6"/>
        <v>27</v>
      </c>
      <c r="L194" s="13">
        <v>0.0</v>
      </c>
      <c r="M194" s="13">
        <v>5.0</v>
      </c>
      <c r="N194" s="14">
        <f t="shared" si="2"/>
        <v>308</v>
      </c>
      <c r="O194" s="13">
        <v>307.0</v>
      </c>
      <c r="P194" s="13">
        <v>1.0</v>
      </c>
      <c r="Q194" s="13">
        <v>0.0</v>
      </c>
      <c r="R194" s="13">
        <v>109.0</v>
      </c>
      <c r="S194" s="13">
        <v>5763.0</v>
      </c>
      <c r="T194" s="13">
        <v>44852.0</v>
      </c>
      <c r="U194" s="13">
        <v>2074.0</v>
      </c>
      <c r="X194" s="19" t="s">
        <v>188</v>
      </c>
    </row>
    <row r="195">
      <c r="A195" s="18">
        <v>44046.0</v>
      </c>
      <c r="B195" s="13">
        <v>226.0</v>
      </c>
      <c r="C195" s="13">
        <v>0.0</v>
      </c>
      <c r="D195" s="13">
        <f t="shared" si="11"/>
        <v>53051</v>
      </c>
      <c r="E195" s="13">
        <v>253.0</v>
      </c>
      <c r="F195" s="13">
        <v>0.0</v>
      </c>
      <c r="G195" s="13">
        <f t="shared" si="4"/>
        <v>47199</v>
      </c>
      <c r="H195" s="13">
        <v>5730.0</v>
      </c>
      <c r="I195" s="14">
        <f t="shared" si="10"/>
        <v>87</v>
      </c>
      <c r="J195" s="13">
        <v>0.0</v>
      </c>
      <c r="K195" s="14">
        <f t="shared" si="6"/>
        <v>27</v>
      </c>
      <c r="L195" s="13">
        <v>0.0</v>
      </c>
      <c r="M195" s="13">
        <v>9.0</v>
      </c>
      <c r="N195" s="14">
        <f t="shared" si="2"/>
        <v>217</v>
      </c>
      <c r="O195" s="13">
        <v>216.0</v>
      </c>
      <c r="P195" s="13">
        <v>1.0</v>
      </c>
      <c r="Q195" s="13">
        <v>1.0</v>
      </c>
      <c r="R195" s="13">
        <v>114.0</v>
      </c>
      <c r="S195" s="13">
        <v>5730.0</v>
      </c>
      <c r="T195" s="13">
        <v>45096.0</v>
      </c>
      <c r="U195" s="13">
        <v>2083.0</v>
      </c>
      <c r="X195" s="19" t="s">
        <v>188</v>
      </c>
    </row>
    <row r="196">
      <c r="A196" s="18">
        <v>44047.0</v>
      </c>
      <c r="B196" s="13">
        <v>295.0</v>
      </c>
      <c r="C196" s="13">
        <v>0.0</v>
      </c>
      <c r="D196" s="13">
        <f t="shared" si="11"/>
        <v>53346</v>
      </c>
      <c r="E196" s="13">
        <v>275.0</v>
      </c>
      <c r="F196" s="13">
        <v>0.0</v>
      </c>
      <c r="G196" s="13">
        <f t="shared" si="4"/>
        <v>47474</v>
      </c>
      <c r="H196" s="13">
        <v>5740.0</v>
      </c>
      <c r="I196" s="14">
        <f t="shared" si="10"/>
        <v>97</v>
      </c>
      <c r="J196" s="13">
        <v>0.0</v>
      </c>
      <c r="K196" s="14">
        <f t="shared" si="6"/>
        <v>27</v>
      </c>
      <c r="L196" s="13">
        <v>0.0</v>
      </c>
      <c r="M196" s="13">
        <v>7.0</v>
      </c>
      <c r="N196" s="14">
        <f t="shared" si="2"/>
        <v>288</v>
      </c>
      <c r="O196" s="13">
        <v>286.0</v>
      </c>
      <c r="P196" s="13">
        <v>2.0</v>
      </c>
      <c r="Q196" s="13">
        <v>1.0</v>
      </c>
      <c r="R196" s="13">
        <v>124.0</v>
      </c>
      <c r="S196" s="13">
        <v>5740.0</v>
      </c>
      <c r="T196" s="13">
        <v>45364.0</v>
      </c>
      <c r="U196" s="13">
        <v>2090.0</v>
      </c>
      <c r="X196" s="19" t="s">
        <v>188</v>
      </c>
    </row>
    <row r="197">
      <c r="A197" s="18">
        <v>44048.0</v>
      </c>
      <c r="B197" s="13">
        <v>908.0</v>
      </c>
      <c r="C197" s="13">
        <v>0.0</v>
      </c>
      <c r="D197" s="13">
        <f t="shared" si="11"/>
        <v>54254</v>
      </c>
      <c r="E197" s="13">
        <v>314.0</v>
      </c>
      <c r="F197" s="13">
        <v>0.0</v>
      </c>
      <c r="G197" s="13">
        <f t="shared" si="4"/>
        <v>47788</v>
      </c>
      <c r="H197" s="13">
        <v>6333.0</v>
      </c>
      <c r="I197" s="14">
        <f t="shared" si="10"/>
        <v>98</v>
      </c>
      <c r="J197" s="13">
        <v>0.0</v>
      </c>
      <c r="K197" s="14">
        <f t="shared" si="6"/>
        <v>27</v>
      </c>
      <c r="L197" s="13">
        <v>0.0</v>
      </c>
      <c r="M197" s="13">
        <v>4.0</v>
      </c>
      <c r="N197" s="14">
        <f t="shared" si="2"/>
        <v>904</v>
      </c>
      <c r="O197" s="13">
        <v>903.0</v>
      </c>
      <c r="P197" s="13">
        <v>1.0</v>
      </c>
      <c r="Q197" s="13">
        <v>1.0</v>
      </c>
      <c r="R197" s="13">
        <v>125.0</v>
      </c>
      <c r="S197" s="13">
        <v>6333.0</v>
      </c>
      <c r="T197" s="13">
        <v>45668.0</v>
      </c>
      <c r="U197" s="13">
        <v>2100.0</v>
      </c>
      <c r="X197" s="19" t="s">
        <v>188</v>
      </c>
    </row>
    <row r="198">
      <c r="A198" s="18">
        <v>44049.0</v>
      </c>
      <c r="B198" s="13">
        <v>301.0</v>
      </c>
      <c r="C198" s="13">
        <v>0.0</v>
      </c>
      <c r="D198" s="13">
        <f t="shared" si="11"/>
        <v>54555</v>
      </c>
      <c r="E198" s="13">
        <v>263.0</v>
      </c>
      <c r="F198" s="13">
        <v>0.0</v>
      </c>
      <c r="G198" s="13">
        <f t="shared" si="4"/>
        <v>48051</v>
      </c>
      <c r="H198" s="13">
        <v>6385.0</v>
      </c>
      <c r="I198" s="14">
        <f t="shared" si="10"/>
        <v>84</v>
      </c>
      <c r="J198" s="13">
        <v>0.0</v>
      </c>
      <c r="K198" s="14">
        <f t="shared" si="6"/>
        <v>27</v>
      </c>
      <c r="L198" s="13">
        <v>0.0</v>
      </c>
      <c r="M198" s="13">
        <v>4.0</v>
      </c>
      <c r="N198" s="14">
        <f t="shared" si="2"/>
        <v>297</v>
      </c>
      <c r="O198" s="13">
        <v>293.0</v>
      </c>
      <c r="P198" s="13">
        <v>4.0</v>
      </c>
      <c r="Q198" s="13">
        <v>0.0</v>
      </c>
      <c r="R198" s="13">
        <v>112.0</v>
      </c>
      <c r="S198" s="13">
        <v>6385.0</v>
      </c>
      <c r="T198" s="13">
        <v>45925.0</v>
      </c>
      <c r="U198" s="13">
        <v>2106.0</v>
      </c>
      <c r="X198" s="19" t="s">
        <v>188</v>
      </c>
    </row>
    <row r="199">
      <c r="A199" s="18">
        <v>44050.0</v>
      </c>
      <c r="B199" s="13">
        <v>242.0</v>
      </c>
      <c r="C199" s="13">
        <v>0.0</v>
      </c>
      <c r="D199" s="13">
        <f t="shared" si="11"/>
        <v>54797</v>
      </c>
      <c r="E199" s="13">
        <v>281.0</v>
      </c>
      <c r="F199" s="13">
        <v>0.0</v>
      </c>
      <c r="G199" s="13">
        <f t="shared" si="4"/>
        <v>48332</v>
      </c>
      <c r="H199" s="13">
        <v>6334.0</v>
      </c>
      <c r="I199" s="14">
        <f t="shared" si="10"/>
        <v>96</v>
      </c>
      <c r="J199" s="13">
        <v>0.0</v>
      </c>
      <c r="K199" s="14">
        <f t="shared" si="6"/>
        <v>27</v>
      </c>
      <c r="L199" s="13">
        <v>0.0</v>
      </c>
      <c r="M199" s="13">
        <v>6.0</v>
      </c>
      <c r="N199" s="14">
        <f t="shared" si="2"/>
        <v>236</v>
      </c>
      <c r="O199" s="13">
        <v>235.0</v>
      </c>
      <c r="P199" s="13">
        <v>1.0</v>
      </c>
      <c r="Q199" s="13">
        <v>0.0</v>
      </c>
      <c r="R199" s="13">
        <v>124.0</v>
      </c>
      <c r="S199" s="13">
        <v>6334.0</v>
      </c>
      <c r="T199" s="13">
        <v>46196.0</v>
      </c>
      <c r="U199" s="13">
        <v>2116.0</v>
      </c>
      <c r="X199" s="19" t="s">
        <v>188</v>
      </c>
    </row>
    <row r="200">
      <c r="A200" s="18">
        <v>44051.0</v>
      </c>
      <c r="B200" s="13">
        <v>132.0</v>
      </c>
      <c r="C200" s="13">
        <v>0.0</v>
      </c>
      <c r="D200" s="13">
        <f t="shared" si="11"/>
        <v>54929</v>
      </c>
      <c r="E200" s="13">
        <v>271.0</v>
      </c>
      <c r="F200" s="13">
        <v>0.0</v>
      </c>
      <c r="G200" s="13">
        <f t="shared" si="4"/>
        <v>48603</v>
      </c>
      <c r="H200" s="13">
        <v>6174.0</v>
      </c>
      <c r="I200" s="14">
        <f t="shared" si="10"/>
        <v>117</v>
      </c>
      <c r="J200" s="13">
        <v>0.0</v>
      </c>
      <c r="K200" s="14">
        <f t="shared" si="6"/>
        <v>27</v>
      </c>
      <c r="L200" s="13">
        <v>0.0</v>
      </c>
      <c r="M200" s="13">
        <v>6.0</v>
      </c>
      <c r="N200" s="14">
        <f t="shared" si="2"/>
        <v>126</v>
      </c>
      <c r="O200" s="13">
        <v>125.0</v>
      </c>
      <c r="P200" s="13">
        <v>1.0</v>
      </c>
      <c r="Q200" s="13">
        <v>0.0</v>
      </c>
      <c r="R200" s="13">
        <v>145.0</v>
      </c>
      <c r="S200" s="13">
        <v>6174.0</v>
      </c>
      <c r="T200" s="13">
        <v>46457.0</v>
      </c>
      <c r="U200" s="13">
        <v>2126.0</v>
      </c>
      <c r="X200" s="19" t="s">
        <v>188</v>
      </c>
    </row>
    <row r="201">
      <c r="A201" s="18">
        <v>44052.0</v>
      </c>
      <c r="B201" s="13">
        <v>175.0</v>
      </c>
      <c r="C201" s="13">
        <v>0.0</v>
      </c>
      <c r="D201" s="13">
        <f t="shared" si="11"/>
        <v>55104</v>
      </c>
      <c r="E201" s="13">
        <v>332.0</v>
      </c>
      <c r="F201" s="13">
        <v>0.0</v>
      </c>
      <c r="G201" s="13">
        <f t="shared" si="4"/>
        <v>48935</v>
      </c>
      <c r="H201" s="13">
        <v>6027.0</v>
      </c>
      <c r="I201" s="14">
        <f t="shared" si="10"/>
        <v>107</v>
      </c>
      <c r="J201" s="13">
        <v>0.0</v>
      </c>
      <c r="K201" s="14">
        <f t="shared" si="6"/>
        <v>27</v>
      </c>
      <c r="L201" s="13">
        <v>0.0</v>
      </c>
      <c r="M201" s="13">
        <v>3.0</v>
      </c>
      <c r="N201" s="14">
        <f t="shared" si="2"/>
        <v>172</v>
      </c>
      <c r="O201" s="13">
        <v>171.0</v>
      </c>
      <c r="P201" s="13">
        <v>1.0</v>
      </c>
      <c r="Q201" s="13">
        <v>0.0</v>
      </c>
      <c r="R201" s="13">
        <v>135.0</v>
      </c>
      <c r="S201" s="13">
        <v>6027.0</v>
      </c>
      <c r="T201" s="13">
        <v>46778.0</v>
      </c>
      <c r="U201" s="13">
        <v>2137.0</v>
      </c>
      <c r="X201" s="19" t="s">
        <v>188</v>
      </c>
    </row>
    <row r="202">
      <c r="A202" s="18">
        <v>44053.0</v>
      </c>
      <c r="B202" s="13">
        <v>188.0</v>
      </c>
      <c r="C202" s="13">
        <v>0.0</v>
      </c>
      <c r="D202" s="13">
        <f t="shared" si="11"/>
        <v>55292</v>
      </c>
      <c r="E202" s="13">
        <v>694.0</v>
      </c>
      <c r="F202" s="13">
        <v>0.0</v>
      </c>
      <c r="G202" s="13">
        <f t="shared" si="4"/>
        <v>49629</v>
      </c>
      <c r="H202" s="13">
        <v>5544.0</v>
      </c>
      <c r="I202" s="14">
        <f t="shared" si="10"/>
        <v>84</v>
      </c>
      <c r="J202" s="13">
        <v>0.0</v>
      </c>
      <c r="K202" s="14">
        <f t="shared" si="6"/>
        <v>27</v>
      </c>
      <c r="L202" s="13">
        <v>0.0</v>
      </c>
      <c r="M202" s="13">
        <v>12.0</v>
      </c>
      <c r="N202" s="14">
        <f t="shared" si="2"/>
        <v>176</v>
      </c>
      <c r="O202" s="13">
        <v>175.0</v>
      </c>
      <c r="P202" s="13">
        <v>1.0</v>
      </c>
      <c r="Q202" s="13">
        <v>0.0</v>
      </c>
      <c r="R202" s="13">
        <v>112.0</v>
      </c>
      <c r="S202" s="13">
        <v>5544.0</v>
      </c>
      <c r="T202" s="13">
        <v>47453.0</v>
      </c>
      <c r="U202" s="13">
        <v>2156.0</v>
      </c>
      <c r="X202" s="19" t="s">
        <v>188</v>
      </c>
    </row>
    <row r="203">
      <c r="A203" s="18">
        <v>44054.0</v>
      </c>
      <c r="B203" s="13">
        <v>61.0</v>
      </c>
      <c r="C203" s="13">
        <v>0.0</v>
      </c>
      <c r="D203" s="13">
        <f t="shared" si="11"/>
        <v>55353</v>
      </c>
      <c r="E203" s="13">
        <v>519.0</v>
      </c>
      <c r="F203" s="13">
        <v>0.0</v>
      </c>
      <c r="G203" s="13">
        <f t="shared" si="4"/>
        <v>50148</v>
      </c>
      <c r="H203" s="13">
        <v>5094.0</v>
      </c>
      <c r="I203" s="14">
        <f t="shared" si="10"/>
        <v>76</v>
      </c>
      <c r="J203" s="13">
        <v>0.0</v>
      </c>
      <c r="K203" s="14">
        <f t="shared" si="6"/>
        <v>27</v>
      </c>
      <c r="L203" s="13">
        <v>0.0</v>
      </c>
      <c r="M203" s="13">
        <v>3.0</v>
      </c>
      <c r="N203" s="14">
        <f t="shared" si="2"/>
        <v>58</v>
      </c>
      <c r="O203" s="13">
        <v>56.0</v>
      </c>
      <c r="P203" s="13">
        <v>2.0</v>
      </c>
      <c r="Q203" s="13">
        <v>0.0</v>
      </c>
      <c r="R203" s="13">
        <v>104.0</v>
      </c>
      <c r="S203" s="13">
        <v>5094.0</v>
      </c>
      <c r="T203" s="13">
        <v>47960.0</v>
      </c>
      <c r="U203" s="13">
        <v>2168.0</v>
      </c>
      <c r="X203" s="19" t="s">
        <v>188</v>
      </c>
    </row>
    <row r="204">
      <c r="A204" s="18">
        <v>44055.0</v>
      </c>
      <c r="B204" s="13">
        <v>42.0</v>
      </c>
      <c r="C204" s="13">
        <v>0.0</v>
      </c>
      <c r="D204" s="13">
        <f t="shared" si="11"/>
        <v>55395</v>
      </c>
      <c r="E204" s="13">
        <v>392.0</v>
      </c>
      <c r="F204" s="13">
        <v>0.0</v>
      </c>
      <c r="G204" s="13">
        <f t="shared" si="4"/>
        <v>50540</v>
      </c>
      <c r="H204" s="13">
        <v>4756.0</v>
      </c>
      <c r="I204" s="14">
        <f t="shared" si="10"/>
        <v>64</v>
      </c>
      <c r="J204" s="13">
        <v>0.0</v>
      </c>
      <c r="K204" s="14">
        <f t="shared" si="6"/>
        <v>27</v>
      </c>
      <c r="L204" s="13">
        <v>0.0</v>
      </c>
      <c r="M204" s="13">
        <v>11.0</v>
      </c>
      <c r="N204" s="14">
        <f t="shared" si="2"/>
        <v>31</v>
      </c>
      <c r="O204" s="13">
        <v>30.0</v>
      </c>
      <c r="P204" s="13">
        <v>1.0</v>
      </c>
      <c r="Q204" s="13">
        <v>0.0</v>
      </c>
      <c r="R204" s="13">
        <v>92.0</v>
      </c>
      <c r="S204" s="13">
        <v>4756.0</v>
      </c>
      <c r="T204" s="13">
        <v>48341.0</v>
      </c>
      <c r="U204" s="13">
        <v>2179.0</v>
      </c>
      <c r="X204" s="19" t="s">
        <v>188</v>
      </c>
    </row>
    <row r="205">
      <c r="A205" s="18">
        <v>44056.0</v>
      </c>
      <c r="B205" s="13">
        <v>102.0</v>
      </c>
      <c r="C205" s="13">
        <v>0.0</v>
      </c>
      <c r="D205" s="13">
        <f t="shared" si="11"/>
        <v>55497</v>
      </c>
      <c r="E205" s="13">
        <v>216.0</v>
      </c>
      <c r="F205" s="13">
        <v>0.0</v>
      </c>
      <c r="G205" s="13">
        <f t="shared" si="4"/>
        <v>50756</v>
      </c>
      <c r="H205" s="13">
        <v>4643.0</v>
      </c>
      <c r="I205" s="14">
        <f t="shared" si="10"/>
        <v>63</v>
      </c>
      <c r="J205" s="13">
        <v>0.0</v>
      </c>
      <c r="K205" s="14">
        <f t="shared" si="6"/>
        <v>27</v>
      </c>
      <c r="L205" s="13">
        <v>0.0</v>
      </c>
      <c r="M205" s="13">
        <v>6.0</v>
      </c>
      <c r="N205" s="14">
        <f t="shared" si="2"/>
        <v>96</v>
      </c>
      <c r="O205" s="13">
        <v>91.0</v>
      </c>
      <c r="P205" s="13">
        <v>5.0</v>
      </c>
      <c r="Q205" s="13">
        <v>0.0</v>
      </c>
      <c r="R205" s="13">
        <v>91.0</v>
      </c>
      <c r="S205" s="13">
        <v>4643.0</v>
      </c>
      <c r="T205" s="13">
        <v>48552.0</v>
      </c>
      <c r="U205" s="13">
        <v>2184.0</v>
      </c>
      <c r="X205" s="19" t="s">
        <v>188</v>
      </c>
    </row>
    <row r="206">
      <c r="A206" s="18">
        <v>44057.0</v>
      </c>
      <c r="B206" s="13">
        <v>83.0</v>
      </c>
      <c r="C206" s="13">
        <v>0.0</v>
      </c>
      <c r="D206" s="13">
        <f t="shared" si="11"/>
        <v>55580</v>
      </c>
      <c r="E206" s="13">
        <v>313.0</v>
      </c>
      <c r="F206" s="13">
        <v>0.0</v>
      </c>
      <c r="G206" s="13">
        <f t="shared" si="4"/>
        <v>51069</v>
      </c>
      <c r="H206" s="13">
        <v>4425.0</v>
      </c>
      <c r="I206" s="14">
        <f t="shared" si="10"/>
        <v>51</v>
      </c>
      <c r="J206" s="13">
        <v>0.0</v>
      </c>
      <c r="K206" s="14">
        <f t="shared" si="6"/>
        <v>27</v>
      </c>
      <c r="L206" s="13">
        <v>0.0</v>
      </c>
      <c r="M206" s="13">
        <v>4.0</v>
      </c>
      <c r="N206" s="14">
        <f t="shared" si="2"/>
        <v>79</v>
      </c>
      <c r="O206" s="13">
        <v>79.0</v>
      </c>
      <c r="P206" s="13">
        <v>0.0</v>
      </c>
      <c r="Q206" s="13">
        <v>0.0</v>
      </c>
      <c r="R206" s="13">
        <v>79.0</v>
      </c>
      <c r="S206" s="13">
        <v>4425.0</v>
      </c>
      <c r="T206" s="13">
        <v>48856.0</v>
      </c>
      <c r="U206" s="13">
        <v>2193.0</v>
      </c>
      <c r="X206" s="19" t="s">
        <v>188</v>
      </c>
    </row>
    <row r="207">
      <c r="A207" s="18">
        <v>44058.0</v>
      </c>
      <c r="B207" s="13">
        <v>81.0</v>
      </c>
      <c r="C207" s="13">
        <v>0.0</v>
      </c>
      <c r="D207" s="13">
        <f t="shared" si="11"/>
        <v>55661</v>
      </c>
      <c r="E207" s="13">
        <v>472.0</v>
      </c>
      <c r="F207" s="13">
        <v>0.0</v>
      </c>
      <c r="G207" s="13">
        <f t="shared" si="4"/>
        <v>51541</v>
      </c>
      <c r="H207" s="13">
        <v>4030.0</v>
      </c>
      <c r="I207" s="14">
        <f t="shared" si="10"/>
        <v>55</v>
      </c>
      <c r="J207" s="13">
        <v>0.0</v>
      </c>
      <c r="K207" s="14">
        <f t="shared" si="6"/>
        <v>27</v>
      </c>
      <c r="L207" s="13">
        <v>0.0</v>
      </c>
      <c r="M207" s="13">
        <v>16.0</v>
      </c>
      <c r="N207" s="14">
        <f t="shared" si="2"/>
        <v>65</v>
      </c>
      <c r="O207" s="13">
        <v>62.0</v>
      </c>
      <c r="P207" s="13">
        <v>3.0</v>
      </c>
      <c r="Q207" s="13">
        <v>0.0</v>
      </c>
      <c r="R207" s="13">
        <v>83.0</v>
      </c>
      <c r="S207" s="13">
        <v>4030.0</v>
      </c>
      <c r="T207" s="13">
        <v>49326.0</v>
      </c>
      <c r="U207" s="13">
        <v>2195.0</v>
      </c>
      <c r="X207" s="19" t="s">
        <v>188</v>
      </c>
    </row>
    <row r="208">
      <c r="A208" s="18">
        <v>44059.0</v>
      </c>
      <c r="B208" s="13">
        <v>86.0</v>
      </c>
      <c r="C208" s="13">
        <v>0.0</v>
      </c>
      <c r="D208" s="13">
        <f t="shared" si="11"/>
        <v>55747</v>
      </c>
      <c r="E208" s="13">
        <v>432.0</v>
      </c>
      <c r="F208" s="13">
        <v>0.0</v>
      </c>
      <c r="G208" s="13">
        <f t="shared" si="4"/>
        <v>51973</v>
      </c>
      <c r="H208" s="13">
        <v>3685.0</v>
      </c>
      <c r="I208" s="14">
        <f t="shared" si="10"/>
        <v>54</v>
      </c>
      <c r="J208" s="13">
        <v>0.0</v>
      </c>
      <c r="K208" s="14">
        <f t="shared" si="6"/>
        <v>27</v>
      </c>
      <c r="L208" s="13">
        <v>0.0</v>
      </c>
      <c r="M208" s="13">
        <v>6.0</v>
      </c>
      <c r="N208" s="14">
        <f t="shared" si="2"/>
        <v>80</v>
      </c>
      <c r="O208" s="13">
        <v>78.0</v>
      </c>
      <c r="P208" s="13">
        <v>2.0</v>
      </c>
      <c r="Q208" s="13">
        <v>0.0</v>
      </c>
      <c r="R208" s="13">
        <v>82.0</v>
      </c>
      <c r="S208" s="13">
        <v>3686.0</v>
      </c>
      <c r="T208" s="13">
        <v>49746.0</v>
      </c>
      <c r="U208" s="13">
        <v>2206.0</v>
      </c>
      <c r="X208" s="19" t="s">
        <v>188</v>
      </c>
    </row>
    <row r="209">
      <c r="A209" s="18">
        <v>44060.0</v>
      </c>
      <c r="B209" s="13">
        <v>91.0</v>
      </c>
      <c r="C209" s="13">
        <v>0.0</v>
      </c>
      <c r="D209" s="13">
        <f t="shared" si="11"/>
        <v>55838</v>
      </c>
      <c r="E209" s="13">
        <v>397.0</v>
      </c>
      <c r="F209" s="13">
        <v>0.0</v>
      </c>
      <c r="G209" s="13">
        <f t="shared" si="4"/>
        <v>52370</v>
      </c>
      <c r="H209" s="13">
        <v>3379.0</v>
      </c>
      <c r="I209" s="14">
        <f t="shared" si="10"/>
        <v>54</v>
      </c>
      <c r="J209" s="13">
        <v>0.0</v>
      </c>
      <c r="K209" s="14">
        <f t="shared" si="6"/>
        <v>27</v>
      </c>
      <c r="L209" s="13">
        <v>0.0</v>
      </c>
      <c r="M209" s="13">
        <v>6.0</v>
      </c>
      <c r="N209" s="14">
        <f t="shared" si="2"/>
        <v>85</v>
      </c>
      <c r="O209" s="13">
        <v>85.0</v>
      </c>
      <c r="P209" s="13">
        <v>0.0</v>
      </c>
      <c r="Q209" s="13">
        <v>0.0</v>
      </c>
      <c r="R209" s="13">
        <v>82.0</v>
      </c>
      <c r="S209" s="13">
        <v>3380.0</v>
      </c>
      <c r="T209" s="13">
        <v>50142.0</v>
      </c>
      <c r="U209" s="13">
        <v>2207.0</v>
      </c>
      <c r="X209" s="19" t="s">
        <v>188</v>
      </c>
    </row>
    <row r="210">
      <c r="A210" s="18">
        <v>44061.0</v>
      </c>
      <c r="B210" s="13">
        <v>100.0</v>
      </c>
      <c r="C210" s="13">
        <v>0.0</v>
      </c>
      <c r="D210" s="13">
        <f t="shared" si="11"/>
        <v>55938</v>
      </c>
      <c r="E210" s="13">
        <v>183.0</v>
      </c>
      <c r="F210" s="13">
        <v>0.0</v>
      </c>
      <c r="G210" s="13">
        <f t="shared" si="4"/>
        <v>52553</v>
      </c>
      <c r="H210" s="13">
        <v>3290.0</v>
      </c>
      <c r="I210" s="14">
        <f t="shared" si="10"/>
        <v>60</v>
      </c>
      <c r="J210" s="13">
        <v>0.0</v>
      </c>
      <c r="K210" s="14">
        <f t="shared" si="6"/>
        <v>27</v>
      </c>
      <c r="L210" s="13">
        <v>0.0</v>
      </c>
      <c r="M210" s="13">
        <v>2.0</v>
      </c>
      <c r="N210" s="14">
        <f t="shared" si="2"/>
        <v>98</v>
      </c>
      <c r="O210" s="13">
        <v>97.0</v>
      </c>
      <c r="P210" s="13">
        <v>1.0</v>
      </c>
      <c r="Q210" s="13">
        <v>0.0</v>
      </c>
      <c r="R210" s="13">
        <v>88.0</v>
      </c>
      <c r="S210" s="13">
        <v>3291.0</v>
      </c>
      <c r="T210" s="13">
        <v>50323.0</v>
      </c>
      <c r="U210" s="13">
        <v>2209.0</v>
      </c>
      <c r="X210" s="19" t="s">
        <v>188</v>
      </c>
    </row>
    <row r="211">
      <c r="A211" s="18">
        <v>44062.0</v>
      </c>
      <c r="B211" s="13">
        <v>93.0</v>
      </c>
      <c r="C211" s="13">
        <v>0.0</v>
      </c>
      <c r="D211" s="13">
        <f t="shared" si="11"/>
        <v>56031</v>
      </c>
      <c r="E211" s="13">
        <v>277.0</v>
      </c>
      <c r="F211" s="13">
        <v>0.0</v>
      </c>
      <c r="G211" s="13">
        <f t="shared" si="4"/>
        <v>52830</v>
      </c>
      <c r="H211" s="13">
        <v>3107.0</v>
      </c>
      <c r="I211" s="14">
        <f t="shared" si="10"/>
        <v>59</v>
      </c>
      <c r="J211" s="13">
        <v>0.0</v>
      </c>
      <c r="K211" s="14">
        <f t="shared" si="6"/>
        <v>27</v>
      </c>
      <c r="L211" s="13">
        <v>0.0</v>
      </c>
      <c r="M211" s="13">
        <v>6.0</v>
      </c>
      <c r="N211" s="14">
        <f t="shared" si="2"/>
        <v>87</v>
      </c>
      <c r="O211" s="13">
        <v>85.0</v>
      </c>
      <c r="P211" s="13">
        <v>2.0</v>
      </c>
      <c r="Q211" s="13">
        <v>0.0</v>
      </c>
      <c r="R211" s="13">
        <v>87.0</v>
      </c>
      <c r="S211" s="13">
        <v>3108.0</v>
      </c>
      <c r="T211" s="13">
        <v>50597.0</v>
      </c>
      <c r="U211" s="13">
        <v>2212.0</v>
      </c>
      <c r="X211" s="19" t="s">
        <v>188</v>
      </c>
    </row>
    <row r="212">
      <c r="A212" s="18">
        <v>44063.0</v>
      </c>
      <c r="B212" s="13">
        <v>68.0</v>
      </c>
      <c r="C212" s="13">
        <v>0.0</v>
      </c>
      <c r="D212" s="13">
        <f t="shared" si="11"/>
        <v>56099</v>
      </c>
      <c r="E212" s="13">
        <v>309.0</v>
      </c>
      <c r="F212" s="13">
        <v>0.0</v>
      </c>
      <c r="G212" s="13">
        <f t="shared" si="4"/>
        <v>53139</v>
      </c>
      <c r="H212" s="13">
        <v>2878.0</v>
      </c>
      <c r="I212" s="14">
        <f t="shared" si="10"/>
        <v>47</v>
      </c>
      <c r="J212" s="13">
        <v>0.0</v>
      </c>
      <c r="K212" s="14">
        <f t="shared" si="6"/>
        <v>27</v>
      </c>
      <c r="L212" s="13">
        <v>0.0</v>
      </c>
      <c r="M212" s="13">
        <v>2.0</v>
      </c>
      <c r="N212" s="14">
        <f t="shared" si="2"/>
        <v>66</v>
      </c>
      <c r="O212" s="13">
        <v>66.0</v>
      </c>
      <c r="P212" s="13">
        <v>0.0</v>
      </c>
      <c r="Q212" s="13">
        <v>0.0</v>
      </c>
      <c r="R212" s="13">
        <v>75.0</v>
      </c>
      <c r="S212" s="13">
        <v>2879.0</v>
      </c>
      <c r="T212" s="13">
        <v>50901.0</v>
      </c>
      <c r="U212" s="13">
        <v>2217.0</v>
      </c>
      <c r="X212" s="19" t="s">
        <v>188</v>
      </c>
    </row>
    <row r="213">
      <c r="A213" s="18">
        <v>44064.0</v>
      </c>
      <c r="B213" s="13">
        <v>117.0</v>
      </c>
      <c r="C213" s="13">
        <v>0.0</v>
      </c>
      <c r="D213" s="13">
        <f t="shared" si="11"/>
        <v>56216</v>
      </c>
      <c r="E213" s="13">
        <v>532.0</v>
      </c>
      <c r="F213" s="13">
        <v>0.0</v>
      </c>
      <c r="G213" s="13">
        <f t="shared" si="4"/>
        <v>53671</v>
      </c>
      <c r="H213" s="13">
        <v>2466.0</v>
      </c>
      <c r="I213" s="14">
        <f t="shared" si="10"/>
        <v>44</v>
      </c>
      <c r="J213" s="13">
        <v>0.0</v>
      </c>
      <c r="K213" s="14">
        <f t="shared" si="6"/>
        <v>27</v>
      </c>
      <c r="L213" s="13">
        <v>0.0</v>
      </c>
      <c r="M213" s="13">
        <v>13.0</v>
      </c>
      <c r="N213" s="14">
        <f t="shared" si="2"/>
        <v>104</v>
      </c>
      <c r="O213" s="13">
        <v>98.0</v>
      </c>
      <c r="P213" s="13">
        <v>6.0</v>
      </c>
      <c r="Q213" s="13">
        <v>0.0</v>
      </c>
      <c r="R213" s="13">
        <v>72.0</v>
      </c>
      <c r="S213" s="13">
        <v>2467.0</v>
      </c>
      <c r="T213" s="13">
        <v>51427.0</v>
      </c>
      <c r="U213" s="13">
        <v>2223.0</v>
      </c>
      <c r="X213" s="19" t="s">
        <v>188</v>
      </c>
    </row>
    <row r="214">
      <c r="A214" s="18">
        <v>44065.0</v>
      </c>
      <c r="B214" s="13">
        <v>50.0</v>
      </c>
      <c r="C214" s="13">
        <v>0.0</v>
      </c>
      <c r="D214" s="13">
        <f t="shared" si="11"/>
        <v>56266</v>
      </c>
      <c r="E214" s="13">
        <v>269.0</v>
      </c>
      <c r="F214" s="13">
        <v>0.0</v>
      </c>
      <c r="G214" s="13">
        <f t="shared" si="4"/>
        <v>53940</v>
      </c>
      <c r="H214" s="13">
        <v>2238.0</v>
      </c>
      <c r="I214" s="14">
        <f t="shared" si="10"/>
        <v>53</v>
      </c>
      <c r="J214" s="13">
        <v>0.0</v>
      </c>
      <c r="K214" s="14">
        <f t="shared" si="6"/>
        <v>27</v>
      </c>
      <c r="L214" s="13">
        <v>0.0</v>
      </c>
      <c r="M214" s="13">
        <v>5.0</v>
      </c>
      <c r="N214" s="14">
        <f t="shared" si="2"/>
        <v>45</v>
      </c>
      <c r="O214" s="13">
        <v>43.0</v>
      </c>
      <c r="P214" s="13">
        <v>2.0</v>
      </c>
      <c r="Q214" s="13">
        <v>0.0</v>
      </c>
      <c r="R214" s="13">
        <v>81.0</v>
      </c>
      <c r="S214" s="13">
        <v>2239.0</v>
      </c>
      <c r="T214" s="13">
        <v>51691.0</v>
      </c>
      <c r="U214" s="13">
        <v>2228.0</v>
      </c>
      <c r="X214" s="19" t="s">
        <v>188</v>
      </c>
    </row>
    <row r="215">
      <c r="A215" s="18">
        <v>44066.0</v>
      </c>
      <c r="B215" s="13">
        <v>87.0</v>
      </c>
      <c r="C215" s="13">
        <v>0.0</v>
      </c>
      <c r="D215" s="13">
        <f t="shared" si="11"/>
        <v>56353</v>
      </c>
      <c r="E215" s="13">
        <v>244.0</v>
      </c>
      <c r="F215" s="13">
        <v>0.0</v>
      </c>
      <c r="G215" s="13">
        <f t="shared" si="4"/>
        <v>54184</v>
      </c>
      <c r="H215" s="13">
        <v>2086.0</v>
      </c>
      <c r="I215" s="14">
        <f t="shared" si="10"/>
        <v>48</v>
      </c>
      <c r="J215" s="13">
        <v>0.0</v>
      </c>
      <c r="K215" s="14">
        <f t="shared" si="6"/>
        <v>27</v>
      </c>
      <c r="L215" s="13">
        <v>0.0</v>
      </c>
      <c r="M215" s="13">
        <v>13.0</v>
      </c>
      <c r="N215" s="14">
        <f t="shared" si="2"/>
        <v>74</v>
      </c>
      <c r="O215" s="13">
        <v>73.0</v>
      </c>
      <c r="P215" s="13">
        <v>1.0</v>
      </c>
      <c r="Q215" s="13">
        <v>0.0</v>
      </c>
      <c r="R215" s="13">
        <v>76.0</v>
      </c>
      <c r="S215" s="13">
        <v>2087.0</v>
      </c>
      <c r="T215" s="13">
        <v>51929.0</v>
      </c>
      <c r="U215" s="13">
        <v>2234.0</v>
      </c>
      <c r="X215" s="19" t="s">
        <v>188</v>
      </c>
    </row>
    <row r="216">
      <c r="A216" s="18">
        <v>44067.0</v>
      </c>
      <c r="B216" s="13">
        <v>51.0</v>
      </c>
      <c r="C216" s="13">
        <v>0.0</v>
      </c>
      <c r="D216" s="13">
        <f t="shared" si="11"/>
        <v>56404</v>
      </c>
      <c r="E216" s="13">
        <v>423.0</v>
      </c>
      <c r="F216" s="13">
        <v>0.0</v>
      </c>
      <c r="G216" s="13">
        <f t="shared" si="4"/>
        <v>54607</v>
      </c>
      <c r="H216" s="13">
        <v>1706.0</v>
      </c>
      <c r="I216" s="14">
        <f t="shared" si="10"/>
        <v>56</v>
      </c>
      <c r="J216" s="13">
        <v>0.0</v>
      </c>
      <c r="K216" s="14">
        <f t="shared" si="6"/>
        <v>27</v>
      </c>
      <c r="L216" s="13">
        <v>0.0</v>
      </c>
      <c r="M216" s="13">
        <v>7.0</v>
      </c>
      <c r="N216" s="14">
        <f t="shared" si="2"/>
        <v>44</v>
      </c>
      <c r="O216" s="13">
        <v>43.0</v>
      </c>
      <c r="P216" s="13">
        <v>1.0</v>
      </c>
      <c r="Q216" s="13">
        <v>0.0</v>
      </c>
      <c r="R216" s="13">
        <v>84.0</v>
      </c>
      <c r="S216" s="13">
        <v>1707.0</v>
      </c>
      <c r="T216" s="13">
        <v>52347.0</v>
      </c>
      <c r="U216" s="13">
        <v>2239.0</v>
      </c>
      <c r="X216" s="19" t="s">
        <v>188</v>
      </c>
    </row>
    <row r="217">
      <c r="A217" s="18">
        <v>44068.0</v>
      </c>
      <c r="B217" s="13">
        <v>31.0</v>
      </c>
      <c r="C217" s="13">
        <v>0.0</v>
      </c>
      <c r="D217" s="13">
        <f t="shared" si="11"/>
        <v>56435</v>
      </c>
      <c r="E217" s="13">
        <v>230.0</v>
      </c>
      <c r="F217" s="13">
        <v>0.0</v>
      </c>
      <c r="G217" s="13">
        <f t="shared" si="4"/>
        <v>54837</v>
      </c>
      <c r="H217" s="13">
        <v>1514.0</v>
      </c>
      <c r="I217" s="14">
        <f t="shared" si="10"/>
        <v>49</v>
      </c>
      <c r="J217" s="13">
        <v>0.0</v>
      </c>
      <c r="K217" s="14">
        <f t="shared" si="6"/>
        <v>27</v>
      </c>
      <c r="L217" s="13">
        <v>0.0</v>
      </c>
      <c r="M217" s="13">
        <v>1.0</v>
      </c>
      <c r="N217" s="14">
        <f t="shared" si="2"/>
        <v>30</v>
      </c>
      <c r="O217" s="13">
        <v>30.0</v>
      </c>
      <c r="P217" s="13">
        <v>0.0</v>
      </c>
      <c r="Q217" s="13">
        <v>0.0</v>
      </c>
      <c r="R217" s="13">
        <v>78.0</v>
      </c>
      <c r="S217" s="13">
        <v>1514.0</v>
      </c>
      <c r="T217" s="13">
        <v>52564.0</v>
      </c>
      <c r="U217" s="13">
        <v>2252.0</v>
      </c>
      <c r="X217" s="19" t="s">
        <v>188</v>
      </c>
    </row>
    <row r="218">
      <c r="A218" s="18">
        <v>44069.0</v>
      </c>
      <c r="B218" s="13">
        <v>60.0</v>
      </c>
      <c r="C218" s="13">
        <v>0.0</v>
      </c>
      <c r="D218" s="13">
        <f t="shared" si="11"/>
        <v>56495</v>
      </c>
      <c r="E218" s="13">
        <v>155.0</v>
      </c>
      <c r="F218" s="13">
        <v>0.0</v>
      </c>
      <c r="G218" s="13">
        <f t="shared" si="4"/>
        <v>54992</v>
      </c>
      <c r="H218" s="13">
        <v>1432.0</v>
      </c>
      <c r="I218" s="14">
        <f t="shared" si="10"/>
        <v>36</v>
      </c>
      <c r="J218" s="13">
        <v>0.0</v>
      </c>
      <c r="K218" s="14">
        <f t="shared" si="6"/>
        <v>27</v>
      </c>
      <c r="L218" s="13">
        <v>0.0</v>
      </c>
      <c r="M218" s="13">
        <v>10.0</v>
      </c>
      <c r="N218" s="14">
        <f t="shared" si="2"/>
        <v>50</v>
      </c>
      <c r="O218" s="13">
        <v>47.0</v>
      </c>
      <c r="P218" s="13">
        <v>3.0</v>
      </c>
      <c r="Q218" s="13">
        <v>0.0</v>
      </c>
      <c r="R218" s="13">
        <v>65.0</v>
      </c>
      <c r="S218" s="13">
        <v>1432.0</v>
      </c>
      <c r="T218" s="13">
        <v>52708.0</v>
      </c>
      <c r="U218" s="13">
        <v>2263.0</v>
      </c>
      <c r="X218" s="19" t="s">
        <v>188</v>
      </c>
    </row>
    <row r="219">
      <c r="A219" s="18">
        <v>44070.0</v>
      </c>
      <c r="B219" s="13">
        <v>77.0</v>
      </c>
      <c r="C219" s="13">
        <v>0.0</v>
      </c>
      <c r="D219" s="13">
        <f t="shared" si="11"/>
        <v>56572</v>
      </c>
      <c r="E219" s="13">
        <v>168.0</v>
      </c>
      <c r="F219" s="13">
        <v>0.0</v>
      </c>
      <c r="G219" s="13">
        <f t="shared" si="4"/>
        <v>55160</v>
      </c>
      <c r="H219" s="13">
        <v>1340.0</v>
      </c>
      <c r="I219" s="14">
        <f t="shared" si="10"/>
        <v>37</v>
      </c>
      <c r="J219" s="13">
        <v>0.0</v>
      </c>
      <c r="K219" s="14">
        <f t="shared" si="6"/>
        <v>27</v>
      </c>
      <c r="L219" s="13">
        <v>0.0</v>
      </c>
      <c r="M219" s="13">
        <v>5.0</v>
      </c>
      <c r="N219" s="14">
        <f t="shared" si="2"/>
        <v>72</v>
      </c>
      <c r="O219" s="13">
        <v>70.0</v>
      </c>
      <c r="P219" s="13">
        <v>2.0</v>
      </c>
      <c r="Q219" s="13">
        <v>0.0</v>
      </c>
      <c r="R219" s="13">
        <v>66.0</v>
      </c>
      <c r="S219" s="13">
        <v>1340.0</v>
      </c>
      <c r="T219" s="13">
        <v>52871.0</v>
      </c>
      <c r="U219" s="13">
        <v>2268.0</v>
      </c>
      <c r="X219" s="19" t="s">
        <v>188</v>
      </c>
    </row>
    <row r="220">
      <c r="A220" s="18">
        <v>44071.0</v>
      </c>
      <c r="B220" s="13">
        <v>94.0</v>
      </c>
      <c r="C220" s="13">
        <v>0.0</v>
      </c>
      <c r="D220" s="13">
        <f t="shared" si="11"/>
        <v>56666</v>
      </c>
      <c r="E220" s="13">
        <v>198.0</v>
      </c>
      <c r="F220" s="13">
        <v>0.0</v>
      </c>
      <c r="G220" s="13">
        <f t="shared" si="4"/>
        <v>55358</v>
      </c>
      <c r="H220" s="13">
        <v>1231.0</v>
      </c>
      <c r="I220" s="14">
        <f t="shared" si="10"/>
        <v>42</v>
      </c>
      <c r="J220" s="13">
        <v>0.0</v>
      </c>
      <c r="K220" s="14">
        <f t="shared" si="6"/>
        <v>27</v>
      </c>
      <c r="L220" s="13">
        <v>0.0</v>
      </c>
      <c r="M220" s="13">
        <v>10.0</v>
      </c>
      <c r="N220" s="14">
        <f t="shared" si="2"/>
        <v>84</v>
      </c>
      <c r="O220" s="13">
        <v>80.0</v>
      </c>
      <c r="P220" s="13">
        <v>4.0</v>
      </c>
      <c r="Q220" s="13">
        <v>0.0</v>
      </c>
      <c r="R220" s="13">
        <v>71.0</v>
      </c>
      <c r="S220" s="13">
        <v>1231.0</v>
      </c>
      <c r="T220" s="13">
        <v>53066.0</v>
      </c>
      <c r="U220" s="13">
        <v>2271.0</v>
      </c>
      <c r="X220" s="19" t="s">
        <v>188</v>
      </c>
    </row>
    <row r="221">
      <c r="A221" s="18">
        <v>44072.0</v>
      </c>
      <c r="B221" s="13">
        <v>51.0</v>
      </c>
      <c r="C221" s="13">
        <v>0.0</v>
      </c>
      <c r="D221" s="13">
        <f t="shared" si="11"/>
        <v>56717</v>
      </c>
      <c r="E221" s="13">
        <v>110.0</v>
      </c>
      <c r="F221" s="13">
        <v>0.0</v>
      </c>
      <c r="G221" s="13">
        <f t="shared" si="4"/>
        <v>55468</v>
      </c>
      <c r="H221" s="13">
        <v>1173.0</v>
      </c>
      <c r="I221" s="14">
        <f t="shared" si="10"/>
        <v>41</v>
      </c>
      <c r="J221" s="13">
        <v>0.0</v>
      </c>
      <c r="K221" s="14">
        <f t="shared" si="6"/>
        <v>27</v>
      </c>
      <c r="L221" s="13">
        <v>0.0</v>
      </c>
      <c r="M221" s="13">
        <v>3.0</v>
      </c>
      <c r="N221" s="14">
        <f t="shared" si="2"/>
        <v>48</v>
      </c>
      <c r="O221" s="13">
        <v>47.0</v>
      </c>
      <c r="P221" s="13">
        <v>1.0</v>
      </c>
      <c r="Q221" s="13">
        <v>0.0</v>
      </c>
      <c r="R221" s="13">
        <v>70.0</v>
      </c>
      <c r="S221" s="13">
        <v>1173.0</v>
      </c>
      <c r="T221" s="13">
        <v>53166.0</v>
      </c>
      <c r="U221" s="13">
        <v>2281.0</v>
      </c>
      <c r="X221" s="19" t="s">
        <v>188</v>
      </c>
    </row>
    <row r="222">
      <c r="A222" s="18">
        <v>44073.0</v>
      </c>
      <c r="B222" s="13">
        <v>54.0</v>
      </c>
      <c r="C222" s="13">
        <v>0.0</v>
      </c>
      <c r="D222" s="13">
        <f t="shared" si="11"/>
        <v>56771</v>
      </c>
      <c r="E222" s="13">
        <v>139.0</v>
      </c>
      <c r="F222" s="13">
        <v>0.0</v>
      </c>
      <c r="G222" s="13">
        <f t="shared" si="4"/>
        <v>55607</v>
      </c>
      <c r="H222" s="13">
        <v>1084.0</v>
      </c>
      <c r="I222" s="14">
        <f t="shared" si="10"/>
        <v>45</v>
      </c>
      <c r="J222" s="13">
        <v>0.0</v>
      </c>
      <c r="K222" s="14">
        <f t="shared" si="6"/>
        <v>27</v>
      </c>
      <c r="L222" s="13">
        <v>0.0</v>
      </c>
      <c r="M222" s="13">
        <v>7.0</v>
      </c>
      <c r="N222" s="14">
        <f t="shared" si="2"/>
        <v>47</v>
      </c>
      <c r="O222" s="13">
        <v>39.0</v>
      </c>
      <c r="P222" s="13">
        <v>8.0</v>
      </c>
      <c r="Q222" s="13">
        <v>0.0</v>
      </c>
      <c r="R222" s="13">
        <v>74.0</v>
      </c>
      <c r="S222" s="13">
        <v>1084.0</v>
      </c>
      <c r="T222" s="13">
        <v>53300.0</v>
      </c>
      <c r="U222" s="13">
        <v>2286.0</v>
      </c>
      <c r="X222" s="19" t="s">
        <v>188</v>
      </c>
    </row>
    <row r="223">
      <c r="A223" s="18">
        <v>44074.0</v>
      </c>
      <c r="B223" s="13">
        <v>41.0</v>
      </c>
      <c r="C223" s="13">
        <v>0.0</v>
      </c>
      <c r="D223" s="13">
        <f t="shared" si="11"/>
        <v>56812</v>
      </c>
      <c r="E223" s="13">
        <v>72.0</v>
      </c>
      <c r="F223" s="13">
        <v>0.0</v>
      </c>
      <c r="G223" s="13">
        <f t="shared" si="4"/>
        <v>55679</v>
      </c>
      <c r="H223" s="13">
        <v>1049.0</v>
      </c>
      <c r="I223" s="14">
        <f t="shared" si="10"/>
        <v>49</v>
      </c>
      <c r="J223" s="13">
        <v>0.0</v>
      </c>
      <c r="K223" s="14">
        <f t="shared" si="6"/>
        <v>27</v>
      </c>
      <c r="L223" s="13">
        <v>0.0</v>
      </c>
      <c r="M223" s="13">
        <v>7.0</v>
      </c>
      <c r="N223" s="14">
        <f t="shared" si="2"/>
        <v>34</v>
      </c>
      <c r="O223" s="13">
        <v>31.0</v>
      </c>
      <c r="P223" s="13">
        <v>3.0</v>
      </c>
      <c r="Q223" s="13">
        <v>0.0</v>
      </c>
      <c r="R223" s="13">
        <v>78.0</v>
      </c>
      <c r="S223" s="13">
        <v>1049.0</v>
      </c>
      <c r="T223" s="13">
        <v>53366.0</v>
      </c>
      <c r="U223" s="13">
        <v>2292.0</v>
      </c>
      <c r="X223" s="19" t="s">
        <v>188</v>
      </c>
    </row>
    <row r="224">
      <c r="A224" s="18">
        <v>44075.0</v>
      </c>
      <c r="B224" s="13">
        <v>40.0</v>
      </c>
      <c r="C224" s="13">
        <v>0.0</v>
      </c>
      <c r="D224" s="13">
        <f t="shared" si="11"/>
        <v>56852</v>
      </c>
      <c r="E224" s="13">
        <v>91.0</v>
      </c>
      <c r="F224" s="13">
        <v>0.0</v>
      </c>
      <c r="G224" s="13">
        <f t="shared" si="4"/>
        <v>55770</v>
      </c>
      <c r="H224" s="13">
        <v>990.0</v>
      </c>
      <c r="I224" s="14">
        <f t="shared" si="10"/>
        <v>57</v>
      </c>
      <c r="J224" s="13">
        <v>0.0</v>
      </c>
      <c r="K224" s="14">
        <f t="shared" si="6"/>
        <v>27</v>
      </c>
      <c r="L224" s="13">
        <v>0.0</v>
      </c>
      <c r="M224" s="13">
        <v>7.0</v>
      </c>
      <c r="N224" s="14">
        <f t="shared" si="2"/>
        <v>33</v>
      </c>
      <c r="O224" s="13">
        <v>32.0</v>
      </c>
      <c r="P224" s="13">
        <v>1.0</v>
      </c>
      <c r="Q224" s="13">
        <v>0.0</v>
      </c>
      <c r="R224" s="13">
        <v>86.0</v>
      </c>
      <c r="S224" s="13">
        <v>990.0</v>
      </c>
      <c r="T224" s="13">
        <v>53455.0</v>
      </c>
      <c r="U224" s="13">
        <v>2294.0</v>
      </c>
      <c r="X224" s="19" t="s">
        <v>188</v>
      </c>
    </row>
    <row r="225">
      <c r="A225" s="18">
        <v>44076.0</v>
      </c>
      <c r="B225" s="13">
        <v>49.0</v>
      </c>
      <c r="C225" s="13">
        <v>41.0</v>
      </c>
      <c r="D225" s="13">
        <f t="shared" si="11"/>
        <v>56860</v>
      </c>
      <c r="E225" s="13">
        <v>142.0</v>
      </c>
      <c r="F225" s="13">
        <v>0.0</v>
      </c>
      <c r="G225" s="13">
        <f t="shared" si="4"/>
        <v>55912</v>
      </c>
      <c r="H225" s="13">
        <v>867.0</v>
      </c>
      <c r="I225" s="14">
        <f t="shared" si="10"/>
        <v>46</v>
      </c>
      <c r="J225" s="13">
        <v>0.0</v>
      </c>
      <c r="K225" s="14">
        <f t="shared" si="6"/>
        <v>27</v>
      </c>
      <c r="L225" s="13">
        <v>0.0</v>
      </c>
      <c r="M225" s="13">
        <v>3.0</v>
      </c>
      <c r="N225" s="14">
        <f t="shared" si="2"/>
        <v>46</v>
      </c>
      <c r="O225" s="13">
        <v>43.0</v>
      </c>
      <c r="P225" s="13">
        <v>3.0</v>
      </c>
      <c r="Q225" s="13">
        <v>0.0</v>
      </c>
      <c r="R225" s="13">
        <v>75.0</v>
      </c>
      <c r="S225" s="13">
        <v>867.0</v>
      </c>
      <c r="T225" s="13">
        <v>53592.0</v>
      </c>
      <c r="U225" s="13">
        <v>2299.0</v>
      </c>
      <c r="X225" s="19" t="s">
        <v>188</v>
      </c>
    </row>
    <row r="226">
      <c r="A226" s="18">
        <v>44077.0</v>
      </c>
      <c r="B226" s="13">
        <v>48.0</v>
      </c>
      <c r="C226" s="13">
        <v>0.0</v>
      </c>
      <c r="D226" s="13">
        <f t="shared" si="11"/>
        <v>56908</v>
      </c>
      <c r="E226" s="13">
        <v>137.0</v>
      </c>
      <c r="F226" s="13">
        <v>0.0</v>
      </c>
      <c r="G226" s="13">
        <f t="shared" si="4"/>
        <v>56049</v>
      </c>
      <c r="H226" s="13">
        <v>801.0</v>
      </c>
      <c r="I226" s="14">
        <f t="shared" si="10"/>
        <v>23</v>
      </c>
      <c r="J226" s="13">
        <v>0.0</v>
      </c>
      <c r="K226" s="14">
        <f t="shared" si="6"/>
        <v>27</v>
      </c>
      <c r="L226" s="13">
        <v>0.0</v>
      </c>
      <c r="M226" s="13">
        <v>5.0</v>
      </c>
      <c r="N226" s="14">
        <f t="shared" si="2"/>
        <v>43</v>
      </c>
      <c r="O226" s="13">
        <v>41.0</v>
      </c>
      <c r="P226" s="13">
        <v>2.0</v>
      </c>
      <c r="Q226" s="13">
        <v>0.0</v>
      </c>
      <c r="R226" s="13">
        <v>52.0</v>
      </c>
      <c r="S226" s="13">
        <v>801.0</v>
      </c>
      <c r="T226" s="13">
        <v>53712.0</v>
      </c>
      <c r="U226" s="13">
        <v>2316.0</v>
      </c>
      <c r="X226" s="19" t="s">
        <v>188</v>
      </c>
    </row>
    <row r="227">
      <c r="A227" s="18">
        <v>44078.0</v>
      </c>
      <c r="B227" s="13">
        <v>40.0</v>
      </c>
      <c r="C227" s="13">
        <v>0.0</v>
      </c>
      <c r="D227" s="13">
        <f t="shared" si="11"/>
        <v>56948</v>
      </c>
      <c r="E227" s="13">
        <v>146.0</v>
      </c>
      <c r="F227" s="13">
        <v>0.0</v>
      </c>
      <c r="G227" s="13">
        <f t="shared" si="4"/>
        <v>56195</v>
      </c>
      <c r="H227" s="13">
        <v>696.0</v>
      </c>
      <c r="I227" s="14">
        <f t="shared" si="10"/>
        <v>22</v>
      </c>
      <c r="J227" s="13">
        <v>0.0</v>
      </c>
      <c r="K227" s="14">
        <f t="shared" si="6"/>
        <v>27</v>
      </c>
      <c r="L227" s="13">
        <v>0.0</v>
      </c>
      <c r="M227" s="13">
        <v>3.0</v>
      </c>
      <c r="N227" s="14">
        <f t="shared" si="2"/>
        <v>37</v>
      </c>
      <c r="O227" s="13">
        <v>37.0</v>
      </c>
      <c r="P227" s="13">
        <v>0.0</v>
      </c>
      <c r="Q227" s="13">
        <v>0.0</v>
      </c>
      <c r="R227" s="13">
        <v>51.0</v>
      </c>
      <c r="S227" s="13">
        <v>696.0</v>
      </c>
      <c r="T227" s="13">
        <v>53852.0</v>
      </c>
      <c r="U227" s="13">
        <v>2322.0</v>
      </c>
      <c r="X227" s="19" t="s">
        <v>188</v>
      </c>
    </row>
    <row r="228">
      <c r="A228" s="18">
        <v>44079.0</v>
      </c>
      <c r="B228" s="13">
        <v>34.0</v>
      </c>
      <c r="C228" s="13">
        <v>0.0</v>
      </c>
      <c r="D228" s="13">
        <f t="shared" si="11"/>
        <v>56982</v>
      </c>
      <c r="E228" s="13">
        <v>93.0</v>
      </c>
      <c r="F228" s="13">
        <v>0.0</v>
      </c>
      <c r="G228" s="13">
        <f t="shared" si="4"/>
        <v>56288</v>
      </c>
      <c r="H228" s="13">
        <v>638.0</v>
      </c>
      <c r="I228" s="14">
        <f t="shared" si="10"/>
        <v>21</v>
      </c>
      <c r="J228" s="13">
        <v>0.0</v>
      </c>
      <c r="K228" s="14">
        <f t="shared" si="6"/>
        <v>27</v>
      </c>
      <c r="L228" s="13">
        <v>0.0</v>
      </c>
      <c r="M228" s="13">
        <v>2.0</v>
      </c>
      <c r="N228" s="14">
        <f t="shared" si="2"/>
        <v>32</v>
      </c>
      <c r="O228" s="13">
        <v>29.0</v>
      </c>
      <c r="P228" s="13">
        <v>3.0</v>
      </c>
      <c r="Q228" s="13">
        <v>0.0</v>
      </c>
      <c r="R228" s="13">
        <v>50.0</v>
      </c>
      <c r="S228" s="13">
        <v>638.0</v>
      </c>
      <c r="T228" s="13">
        <v>53942.0</v>
      </c>
      <c r="U228" s="13">
        <v>2325.0</v>
      </c>
      <c r="X228" s="19" t="s">
        <v>188</v>
      </c>
    </row>
    <row r="229">
      <c r="A229" s="18">
        <v>44080.0</v>
      </c>
      <c r="B229" s="13">
        <v>40.0</v>
      </c>
      <c r="C229" s="13">
        <v>0.0</v>
      </c>
      <c r="D229" s="13">
        <f t="shared" si="11"/>
        <v>57022</v>
      </c>
      <c r="E229" s="13">
        <v>66.0</v>
      </c>
      <c r="F229" s="13">
        <v>0.0</v>
      </c>
      <c r="G229" s="13">
        <f t="shared" si="4"/>
        <v>56354</v>
      </c>
      <c r="H229" s="13">
        <v>611.0</v>
      </c>
      <c r="I229" s="14">
        <f t="shared" si="10"/>
        <v>22</v>
      </c>
      <c r="J229" s="13">
        <v>0.0</v>
      </c>
      <c r="K229" s="14">
        <f t="shared" si="6"/>
        <v>27</v>
      </c>
      <c r="L229" s="13">
        <v>0.0</v>
      </c>
      <c r="M229" s="13">
        <v>13.0</v>
      </c>
      <c r="N229" s="14">
        <f t="shared" si="2"/>
        <v>27</v>
      </c>
      <c r="O229" s="13">
        <v>23.0</v>
      </c>
      <c r="P229" s="13">
        <v>4.0</v>
      </c>
      <c r="Q229" s="13">
        <v>0.0</v>
      </c>
      <c r="R229" s="13">
        <v>51.0</v>
      </c>
      <c r="S229" s="13">
        <v>611.0</v>
      </c>
      <c r="T229" s="13">
        <v>53998.0</v>
      </c>
      <c r="U229" s="13">
        <v>2335.0</v>
      </c>
      <c r="X229" s="19" t="s">
        <v>188</v>
      </c>
    </row>
    <row r="230">
      <c r="A230" s="18">
        <v>44081.0</v>
      </c>
      <c r="B230" s="13">
        <v>22.0</v>
      </c>
      <c r="C230" s="13">
        <v>0.0</v>
      </c>
      <c r="D230" s="13">
        <f t="shared" si="11"/>
        <v>57044</v>
      </c>
      <c r="E230" s="13">
        <v>75.0</v>
      </c>
      <c r="F230" s="13">
        <v>0.0</v>
      </c>
      <c r="G230" s="13">
        <f t="shared" si="4"/>
        <v>56429</v>
      </c>
      <c r="H230" s="13">
        <v>558.0</v>
      </c>
      <c r="I230" s="14">
        <f t="shared" si="10"/>
        <v>22</v>
      </c>
      <c r="J230" s="13">
        <v>0.0</v>
      </c>
      <c r="K230" s="14">
        <f t="shared" si="6"/>
        <v>27</v>
      </c>
      <c r="L230" s="13">
        <v>0.0</v>
      </c>
      <c r="M230" s="13">
        <v>3.0</v>
      </c>
      <c r="N230" s="14">
        <f t="shared" si="2"/>
        <v>19</v>
      </c>
      <c r="O230" s="13">
        <v>18.0</v>
      </c>
      <c r="P230" s="13">
        <v>1.0</v>
      </c>
      <c r="Q230" s="13">
        <v>0.0</v>
      </c>
      <c r="R230" s="13">
        <v>51.0</v>
      </c>
      <c r="S230" s="13">
        <v>558.0</v>
      </c>
      <c r="T230" s="13">
        <v>54068.0</v>
      </c>
      <c r="U230" s="13">
        <v>2340.0</v>
      </c>
      <c r="X230" s="19" t="s">
        <v>188</v>
      </c>
    </row>
    <row r="231">
      <c r="A231" s="18">
        <v>44082.0</v>
      </c>
      <c r="B231" s="13">
        <v>47.0</v>
      </c>
      <c r="C231" s="13">
        <v>0.0</v>
      </c>
      <c r="D231" s="13">
        <f t="shared" si="11"/>
        <v>57091</v>
      </c>
      <c r="E231" s="13">
        <v>53.0</v>
      </c>
      <c r="F231" s="13">
        <v>0.0</v>
      </c>
      <c r="G231" s="13">
        <f t="shared" si="4"/>
        <v>56482</v>
      </c>
      <c r="H231" s="13">
        <v>555.0</v>
      </c>
      <c r="I231" s="14">
        <f t="shared" si="10"/>
        <v>19</v>
      </c>
      <c r="J231" s="13">
        <v>0.0</v>
      </c>
      <c r="K231" s="14">
        <f t="shared" si="6"/>
        <v>27</v>
      </c>
      <c r="L231" s="13">
        <v>0.0</v>
      </c>
      <c r="M231" s="13">
        <v>1.0</v>
      </c>
      <c r="N231" s="14">
        <f t="shared" si="2"/>
        <v>46</v>
      </c>
      <c r="O231" s="13">
        <v>46.0</v>
      </c>
      <c r="P231" s="13">
        <v>0.0</v>
      </c>
      <c r="Q231" s="13">
        <v>0.0</v>
      </c>
      <c r="R231" s="13">
        <v>48.0</v>
      </c>
      <c r="S231" s="13">
        <v>555.0</v>
      </c>
      <c r="T231" s="13">
        <v>54117.0</v>
      </c>
      <c r="U231" s="13">
        <v>2344.0</v>
      </c>
      <c r="X231" s="19" t="s">
        <v>188</v>
      </c>
    </row>
    <row r="232">
      <c r="A232" s="18">
        <v>44083.0</v>
      </c>
      <c r="B232" s="13">
        <v>75.0</v>
      </c>
      <c r="C232" s="13">
        <v>0.0</v>
      </c>
      <c r="D232" s="13">
        <f t="shared" si="11"/>
        <v>57166</v>
      </c>
      <c r="E232" s="13">
        <v>31.0</v>
      </c>
      <c r="F232" s="13">
        <v>0.0</v>
      </c>
      <c r="G232" s="13">
        <f t="shared" si="4"/>
        <v>56513</v>
      </c>
      <c r="H232" s="13">
        <v>613.0</v>
      </c>
      <c r="I232" s="14">
        <f t="shared" si="10"/>
        <v>5</v>
      </c>
      <c r="J232" s="13">
        <v>0.0</v>
      </c>
      <c r="K232" s="14">
        <f t="shared" si="6"/>
        <v>27</v>
      </c>
      <c r="L232" s="13">
        <v>0.0</v>
      </c>
      <c r="M232" s="13">
        <v>14.0</v>
      </c>
      <c r="N232" s="14">
        <f t="shared" si="2"/>
        <v>61</v>
      </c>
      <c r="O232" s="13">
        <v>60.0</v>
      </c>
      <c r="P232" s="13">
        <v>1.0</v>
      </c>
      <c r="Q232" s="13">
        <v>0.0</v>
      </c>
      <c r="R232" s="13">
        <v>34.0</v>
      </c>
      <c r="S232" s="13">
        <v>613.0</v>
      </c>
      <c r="T232" s="13">
        <v>54136.0</v>
      </c>
      <c r="U232" s="13">
        <v>2356.0</v>
      </c>
      <c r="X232" s="19" t="s">
        <v>188</v>
      </c>
    </row>
    <row r="233">
      <c r="A233" s="18">
        <v>44084.0</v>
      </c>
      <c r="B233" s="13">
        <v>63.0</v>
      </c>
      <c r="C233" s="13">
        <v>0.0</v>
      </c>
      <c r="D233" s="13">
        <f t="shared" si="11"/>
        <v>57229</v>
      </c>
      <c r="E233" s="13">
        <v>66.0</v>
      </c>
      <c r="F233" s="13">
        <v>0.0</v>
      </c>
      <c r="G233" s="13">
        <f t="shared" si="4"/>
        <v>56579</v>
      </c>
      <c r="H233" s="13">
        <v>597.0</v>
      </c>
      <c r="I233" s="14">
        <f t="shared" si="10"/>
        <v>18</v>
      </c>
      <c r="J233" s="13">
        <v>0.0</v>
      </c>
      <c r="K233" s="14">
        <f t="shared" si="6"/>
        <v>27</v>
      </c>
      <c r="L233" s="13">
        <v>0.0</v>
      </c>
      <c r="M233" s="13">
        <v>6.0</v>
      </c>
      <c r="N233" s="14">
        <f t="shared" si="2"/>
        <v>57</v>
      </c>
      <c r="O233" s="13">
        <v>55.0</v>
      </c>
      <c r="P233" s="13">
        <v>2.0</v>
      </c>
      <c r="Q233" s="13">
        <v>0.0</v>
      </c>
      <c r="R233" s="13">
        <v>47.0</v>
      </c>
      <c r="S233" s="13">
        <v>597.0</v>
      </c>
      <c r="T233" s="13">
        <v>54200.0</v>
      </c>
      <c r="U233" s="13">
        <v>2358.0</v>
      </c>
      <c r="X233" s="19" t="s">
        <v>188</v>
      </c>
    </row>
    <row r="234">
      <c r="A234" s="18">
        <v>44085.0</v>
      </c>
      <c r="B234" s="13">
        <v>86.0</v>
      </c>
      <c r="C234" s="13">
        <v>0.0</v>
      </c>
      <c r="D234" s="13">
        <f t="shared" si="11"/>
        <v>57315</v>
      </c>
      <c r="E234" s="13">
        <v>49.0</v>
      </c>
      <c r="F234" s="13">
        <v>0.0</v>
      </c>
      <c r="G234" s="13">
        <f t="shared" si="4"/>
        <v>56628</v>
      </c>
      <c r="H234" s="13">
        <v>632.0</v>
      </c>
      <c r="I234" s="14">
        <f t="shared" si="10"/>
        <v>20</v>
      </c>
      <c r="J234" s="13">
        <v>0.0</v>
      </c>
      <c r="K234" s="14">
        <f t="shared" si="6"/>
        <v>27</v>
      </c>
      <c r="L234" s="13">
        <v>0.0</v>
      </c>
      <c r="M234" s="13">
        <v>13.0</v>
      </c>
      <c r="N234" s="14">
        <f t="shared" si="2"/>
        <v>73</v>
      </c>
      <c r="O234" s="13">
        <v>73.0</v>
      </c>
      <c r="P234" s="13">
        <v>0.0</v>
      </c>
      <c r="Q234" s="13">
        <v>0.0</v>
      </c>
      <c r="R234" s="13">
        <v>49.0</v>
      </c>
      <c r="S234" s="13">
        <v>632.0</v>
      </c>
      <c r="T234" s="13">
        <v>54243.0</v>
      </c>
      <c r="U234" s="13">
        <v>2364.0</v>
      </c>
      <c r="X234" s="19" t="s">
        <v>188</v>
      </c>
    </row>
    <row r="235">
      <c r="A235" s="18">
        <v>44086.0</v>
      </c>
      <c r="B235" s="13">
        <v>42.0</v>
      </c>
      <c r="C235" s="13">
        <v>0.0</v>
      </c>
      <c r="D235" s="13">
        <f t="shared" si="11"/>
        <v>57357</v>
      </c>
      <c r="E235" s="13">
        <v>92.0</v>
      </c>
      <c r="F235" s="13">
        <v>0.0</v>
      </c>
      <c r="G235" s="13">
        <f t="shared" si="4"/>
        <v>56720</v>
      </c>
      <c r="H235" s="13">
        <v>577.0</v>
      </c>
      <c r="I235" s="14">
        <f t="shared" si="10"/>
        <v>25</v>
      </c>
      <c r="J235" s="13">
        <v>0.0</v>
      </c>
      <c r="K235" s="14">
        <f t="shared" si="6"/>
        <v>27</v>
      </c>
      <c r="L235" s="13">
        <v>0.0</v>
      </c>
      <c r="M235" s="13">
        <v>10.0</v>
      </c>
      <c r="N235" s="14">
        <f t="shared" si="2"/>
        <v>32</v>
      </c>
      <c r="O235" s="13">
        <v>28.0</v>
      </c>
      <c r="P235" s="13">
        <v>4.0</v>
      </c>
      <c r="Q235" s="13">
        <v>0.0</v>
      </c>
      <c r="R235" s="13">
        <v>54.0</v>
      </c>
      <c r="S235" s="13">
        <v>577.0</v>
      </c>
      <c r="T235" s="13">
        <v>54328.0</v>
      </c>
      <c r="U235" s="13">
        <v>2371.0</v>
      </c>
      <c r="X235" s="19" t="s">
        <v>188</v>
      </c>
    </row>
    <row r="236">
      <c r="A236" s="18">
        <v>44087.0</v>
      </c>
      <c r="B236" s="13">
        <v>49.0</v>
      </c>
      <c r="C236" s="13">
        <v>0.0</v>
      </c>
      <c r="D236" s="13">
        <f t="shared" si="11"/>
        <v>57406</v>
      </c>
      <c r="E236" s="13">
        <v>65.0</v>
      </c>
      <c r="F236" s="13">
        <v>0.0</v>
      </c>
      <c r="G236" s="13">
        <f t="shared" si="4"/>
        <v>56785</v>
      </c>
      <c r="H236" s="13">
        <v>555.0</v>
      </c>
      <c r="I236" s="14">
        <f t="shared" si="10"/>
        <v>31</v>
      </c>
      <c r="J236" s="13">
        <v>0.0</v>
      </c>
      <c r="K236" s="14">
        <f t="shared" si="6"/>
        <v>27</v>
      </c>
      <c r="L236" s="13">
        <v>0.0</v>
      </c>
      <c r="M236" s="13">
        <v>8.0</v>
      </c>
      <c r="N236" s="14">
        <f t="shared" si="2"/>
        <v>41</v>
      </c>
      <c r="O236" s="13">
        <v>40.0</v>
      </c>
      <c r="P236" s="13">
        <v>1.0</v>
      </c>
      <c r="Q236" s="13">
        <v>0.0</v>
      </c>
      <c r="R236" s="13">
        <v>60.0</v>
      </c>
      <c r="S236" s="13">
        <v>555.0</v>
      </c>
      <c r="T236" s="13">
        <v>54387.0</v>
      </c>
      <c r="U236" s="13">
        <v>2377.0</v>
      </c>
      <c r="X236" s="19" t="s">
        <v>188</v>
      </c>
    </row>
    <row r="237">
      <c r="A237" s="18">
        <v>44088.0</v>
      </c>
      <c r="B237" s="13">
        <v>48.0</v>
      </c>
      <c r="C237" s="13">
        <v>0.0</v>
      </c>
      <c r="D237" s="13">
        <f t="shared" si="11"/>
        <v>57454</v>
      </c>
      <c r="E237" s="13">
        <v>38.0</v>
      </c>
      <c r="F237" s="13">
        <v>0.0</v>
      </c>
      <c r="G237" s="13">
        <f t="shared" si="4"/>
        <v>56823</v>
      </c>
      <c r="H237" s="13">
        <v>572.0</v>
      </c>
      <c r="I237" s="14">
        <f t="shared" si="10"/>
        <v>24</v>
      </c>
      <c r="J237" s="13">
        <v>0.0</v>
      </c>
      <c r="K237" s="14">
        <f t="shared" si="6"/>
        <v>27</v>
      </c>
      <c r="L237" s="13">
        <v>0.0</v>
      </c>
      <c r="M237" s="13">
        <v>5.0</v>
      </c>
      <c r="N237" s="14">
        <f t="shared" si="2"/>
        <v>43</v>
      </c>
      <c r="O237" s="13">
        <v>43.0</v>
      </c>
      <c r="P237" s="13">
        <v>0.0</v>
      </c>
      <c r="Q237" s="13">
        <v>0.0</v>
      </c>
      <c r="R237" s="13">
        <v>53.0</v>
      </c>
      <c r="S237" s="13">
        <v>572.0</v>
      </c>
      <c r="T237" s="13">
        <v>54415.0</v>
      </c>
      <c r="U237" s="13">
        <v>2387.0</v>
      </c>
      <c r="X237" s="19" t="s">
        <v>188</v>
      </c>
    </row>
    <row r="238">
      <c r="A238" s="18">
        <v>44089.0</v>
      </c>
      <c r="B238" s="13">
        <v>34.0</v>
      </c>
      <c r="C238" s="13">
        <v>0.0</v>
      </c>
      <c r="D238" s="13">
        <f t="shared" si="11"/>
        <v>57488</v>
      </c>
      <c r="E238" s="13">
        <v>82.0</v>
      </c>
      <c r="F238" s="13">
        <v>0.0</v>
      </c>
      <c r="G238" s="13">
        <f t="shared" si="4"/>
        <v>56905</v>
      </c>
      <c r="H238" s="13">
        <v>526.0</v>
      </c>
      <c r="I238" s="14">
        <f t="shared" si="10"/>
        <v>22</v>
      </c>
      <c r="J238" s="13">
        <v>0.0</v>
      </c>
      <c r="K238" s="14">
        <f t="shared" si="6"/>
        <v>27</v>
      </c>
      <c r="L238" s="13">
        <v>0.0</v>
      </c>
      <c r="M238" s="13">
        <v>6.0</v>
      </c>
      <c r="N238" s="14">
        <f t="shared" si="2"/>
        <v>28</v>
      </c>
      <c r="O238" s="13">
        <v>28.0</v>
      </c>
      <c r="P238" s="13">
        <v>0.0</v>
      </c>
      <c r="Q238" s="13">
        <v>0.0</v>
      </c>
      <c r="R238" s="13">
        <v>51.0</v>
      </c>
      <c r="S238" s="13">
        <v>526.0</v>
      </c>
      <c r="T238" s="13">
        <v>54495.0</v>
      </c>
      <c r="U238" s="13">
        <v>2389.0</v>
      </c>
      <c r="X238" s="19" t="s">
        <v>188</v>
      </c>
    </row>
    <row r="239">
      <c r="A239" s="18">
        <v>44090.0</v>
      </c>
      <c r="B239" s="13">
        <v>27.0</v>
      </c>
      <c r="C239" s="13">
        <v>1.0</v>
      </c>
      <c r="D239" s="13">
        <f t="shared" si="11"/>
        <v>57514</v>
      </c>
      <c r="E239" s="13">
        <v>71.0</v>
      </c>
      <c r="F239" s="13">
        <v>0.0</v>
      </c>
      <c r="G239" s="13">
        <f t="shared" si="4"/>
        <v>56976</v>
      </c>
      <c r="H239" s="13">
        <v>490.0</v>
      </c>
      <c r="I239" s="14">
        <f t="shared" si="10"/>
        <v>13</v>
      </c>
      <c r="J239" s="13">
        <v>0.0</v>
      </c>
      <c r="K239" s="14">
        <f t="shared" si="6"/>
        <v>27</v>
      </c>
      <c r="L239" s="13">
        <v>0.0</v>
      </c>
      <c r="M239" s="13">
        <v>2.0</v>
      </c>
      <c r="N239" s="14">
        <f t="shared" si="2"/>
        <v>25</v>
      </c>
      <c r="O239" s="13">
        <v>23.0</v>
      </c>
      <c r="P239" s="13">
        <v>2.0</v>
      </c>
      <c r="Q239" s="13">
        <v>0.0</v>
      </c>
      <c r="R239" s="13">
        <v>42.0</v>
      </c>
      <c r="S239" s="13">
        <v>490.0</v>
      </c>
      <c r="T239" s="13">
        <v>54556.0</v>
      </c>
      <c r="U239" s="13">
        <v>2399.0</v>
      </c>
      <c r="X239" s="19" t="s">
        <v>188</v>
      </c>
    </row>
    <row r="240">
      <c r="A240" s="18">
        <v>44091.0</v>
      </c>
      <c r="B240" s="13">
        <v>18.0</v>
      </c>
      <c r="C240" s="13">
        <v>0.0</v>
      </c>
      <c r="D240" s="13">
        <f t="shared" si="11"/>
        <v>57532</v>
      </c>
      <c r="E240" s="13">
        <v>84.0</v>
      </c>
      <c r="F240" s="13">
        <v>0.0</v>
      </c>
      <c r="G240" s="13">
        <f t="shared" si="4"/>
        <v>57060</v>
      </c>
      <c r="H240" s="13">
        <v>423.0</v>
      </c>
      <c r="I240" s="14">
        <f t="shared" si="10"/>
        <v>14</v>
      </c>
      <c r="J240" s="13">
        <v>0.0</v>
      </c>
      <c r="K240" s="14">
        <f t="shared" si="6"/>
        <v>27</v>
      </c>
      <c r="L240" s="13">
        <v>0.0</v>
      </c>
      <c r="M240" s="13">
        <v>2.0</v>
      </c>
      <c r="N240" s="14">
        <f t="shared" si="2"/>
        <v>16</v>
      </c>
      <c r="O240" s="13">
        <v>15.0</v>
      </c>
      <c r="P240" s="13">
        <v>1.0</v>
      </c>
      <c r="Q240" s="13">
        <v>0.0</v>
      </c>
      <c r="R240" s="13">
        <v>43.0</v>
      </c>
      <c r="S240" s="13">
        <v>423.0</v>
      </c>
      <c r="T240" s="13">
        <v>54634.0</v>
      </c>
      <c r="U240" s="13">
        <v>2405.0</v>
      </c>
      <c r="X240" s="19" t="s">
        <v>188</v>
      </c>
    </row>
    <row r="241">
      <c r="A241" s="18">
        <v>44092.0</v>
      </c>
      <c r="B241" s="13">
        <v>11.0</v>
      </c>
      <c r="C241" s="13">
        <v>0.0</v>
      </c>
      <c r="D241" s="13">
        <f t="shared" si="11"/>
        <v>57543</v>
      </c>
      <c r="E241" s="13">
        <v>32.0</v>
      </c>
      <c r="F241" s="13">
        <v>0.0</v>
      </c>
      <c r="G241" s="13">
        <f t="shared" si="4"/>
        <v>57092</v>
      </c>
      <c r="H241" s="13">
        <v>407.0</v>
      </c>
      <c r="I241" s="14">
        <f t="shared" si="10"/>
        <v>9</v>
      </c>
      <c r="J241" s="13">
        <v>0.0</v>
      </c>
      <c r="K241" s="14">
        <f t="shared" si="6"/>
        <v>27</v>
      </c>
      <c r="L241" s="13">
        <v>0.0</v>
      </c>
      <c r="M241" s="13">
        <v>1.0</v>
      </c>
      <c r="N241" s="14">
        <f t="shared" si="2"/>
        <v>10</v>
      </c>
      <c r="O241" s="13">
        <v>9.0</v>
      </c>
      <c r="P241" s="13">
        <v>0.0</v>
      </c>
      <c r="Q241" s="13">
        <v>0.0</v>
      </c>
      <c r="R241" s="13">
        <v>38.0</v>
      </c>
      <c r="S241" s="13">
        <v>407.0</v>
      </c>
      <c r="T241" s="13">
        <v>54658.0</v>
      </c>
      <c r="U241" s="13">
        <v>2413.0</v>
      </c>
      <c r="X241" s="19" t="s">
        <v>188</v>
      </c>
    </row>
    <row r="242">
      <c r="A242" s="18">
        <v>44093.0</v>
      </c>
      <c r="B242" s="13">
        <v>15.0</v>
      </c>
      <c r="C242" s="13">
        <v>0.0</v>
      </c>
      <c r="D242" s="13">
        <f t="shared" si="11"/>
        <v>57558</v>
      </c>
      <c r="E242" s="13">
        <v>71.0</v>
      </c>
      <c r="F242" s="13">
        <v>0.0</v>
      </c>
      <c r="G242" s="13">
        <f t="shared" si="4"/>
        <v>57163</v>
      </c>
      <c r="H242" s="13">
        <v>362.0</v>
      </c>
      <c r="I242" s="14">
        <f t="shared" si="10"/>
        <v>-2</v>
      </c>
      <c r="J242" s="13">
        <v>0.0</v>
      </c>
      <c r="K242" s="14">
        <f t="shared" si="6"/>
        <v>27</v>
      </c>
      <c r="L242" s="13">
        <v>0.0</v>
      </c>
      <c r="M242" s="13">
        <v>5.0</v>
      </c>
      <c r="N242" s="14">
        <f t="shared" si="2"/>
        <v>10</v>
      </c>
      <c r="O242" s="13">
        <v>9.0</v>
      </c>
      <c r="P242" s="13">
        <v>1.0</v>
      </c>
      <c r="Q242" s="13">
        <v>0.0</v>
      </c>
      <c r="R242" s="13">
        <v>27.0</v>
      </c>
      <c r="S242" s="13">
        <v>362.0</v>
      </c>
      <c r="T242" s="13">
        <v>54720.0</v>
      </c>
      <c r="U242" s="13">
        <v>2422.0</v>
      </c>
      <c r="X242" s="19" t="s">
        <v>188</v>
      </c>
    </row>
    <row r="243">
      <c r="A243" s="18">
        <v>44094.0</v>
      </c>
      <c r="B243" s="13">
        <v>18.0</v>
      </c>
      <c r="C243" s="13">
        <v>0.0</v>
      </c>
      <c r="D243" s="13">
        <f t="shared" si="11"/>
        <v>57576</v>
      </c>
      <c r="E243" s="13">
        <v>39.0</v>
      </c>
      <c r="F243" s="13">
        <v>0.0</v>
      </c>
      <c r="G243" s="13">
        <f t="shared" si="4"/>
        <v>57202</v>
      </c>
      <c r="H243" s="13">
        <v>338.0</v>
      </c>
      <c r="I243" s="14">
        <f t="shared" si="10"/>
        <v>1</v>
      </c>
      <c r="J243" s="13">
        <v>0.0</v>
      </c>
      <c r="K243" s="14">
        <f t="shared" si="6"/>
        <v>27</v>
      </c>
      <c r="L243" s="13">
        <v>0.0</v>
      </c>
      <c r="M243" s="13">
        <v>4.0</v>
      </c>
      <c r="N243" s="14">
        <f t="shared" si="2"/>
        <v>14</v>
      </c>
      <c r="O243" s="13">
        <v>13.0</v>
      </c>
      <c r="P243" s="13">
        <v>1.0</v>
      </c>
      <c r="Q243" s="13">
        <v>0.0</v>
      </c>
      <c r="R243" s="13">
        <v>30.0</v>
      </c>
      <c r="S243" s="13">
        <v>338.0</v>
      </c>
      <c r="T243" s="13">
        <v>54756.0</v>
      </c>
      <c r="U243" s="13">
        <v>2425.0</v>
      </c>
      <c r="X243" s="19" t="s">
        <v>188</v>
      </c>
    </row>
    <row r="244">
      <c r="A244" s="18">
        <v>44095.0</v>
      </c>
      <c r="B244" s="13">
        <v>31.0</v>
      </c>
      <c r="C244" s="13">
        <v>1.0</v>
      </c>
      <c r="D244" s="13">
        <f t="shared" si="11"/>
        <v>57606</v>
      </c>
      <c r="E244" s="13">
        <v>60.0</v>
      </c>
      <c r="F244" s="13">
        <v>0.0</v>
      </c>
      <c r="G244" s="13">
        <f t="shared" si="4"/>
        <v>57262</v>
      </c>
      <c r="H244" s="13">
        <v>302.0</v>
      </c>
      <c r="I244" s="14">
        <f t="shared" si="10"/>
        <v>7</v>
      </c>
      <c r="J244" s="13">
        <v>0.0</v>
      </c>
      <c r="K244" s="14">
        <f t="shared" si="6"/>
        <v>27</v>
      </c>
      <c r="L244" s="13">
        <v>0.0</v>
      </c>
      <c r="M244" s="13">
        <v>9.0</v>
      </c>
      <c r="N244" s="14">
        <f t="shared" si="2"/>
        <v>22</v>
      </c>
      <c r="O244" s="13">
        <v>22.0</v>
      </c>
      <c r="P244" s="13">
        <v>0.0</v>
      </c>
      <c r="Q244" s="13">
        <v>0.0</v>
      </c>
      <c r="R244" s="13">
        <v>36.0</v>
      </c>
      <c r="S244" s="13">
        <v>302.0</v>
      </c>
      <c r="T244" s="13">
        <v>54817.0</v>
      </c>
      <c r="U244" s="13">
        <v>2424.0</v>
      </c>
      <c r="X244" s="19" t="s">
        <v>188</v>
      </c>
    </row>
    <row r="245">
      <c r="A245" s="18">
        <v>44096.0</v>
      </c>
      <c r="B245" s="13">
        <v>21.0</v>
      </c>
      <c r="C245" s="13">
        <v>0.0</v>
      </c>
      <c r="D245" s="13">
        <f t="shared" si="11"/>
        <v>57627</v>
      </c>
      <c r="E245" s="13">
        <v>21.0</v>
      </c>
      <c r="F245" s="13">
        <v>0.0</v>
      </c>
      <c r="G245" s="13">
        <f t="shared" si="4"/>
        <v>57283</v>
      </c>
      <c r="H245" s="13">
        <v>301.0</v>
      </c>
      <c r="I245" s="14">
        <f t="shared" si="10"/>
        <v>8</v>
      </c>
      <c r="J245" s="13">
        <v>0.0</v>
      </c>
      <c r="K245" s="14">
        <f t="shared" si="6"/>
        <v>27</v>
      </c>
      <c r="L245" s="13">
        <v>0.0</v>
      </c>
      <c r="M245" s="13">
        <v>1.0</v>
      </c>
      <c r="N245" s="14">
        <f t="shared" si="2"/>
        <v>20</v>
      </c>
      <c r="O245" s="13">
        <v>20.0</v>
      </c>
      <c r="P245" s="13">
        <v>0.0</v>
      </c>
      <c r="Q245" s="13">
        <v>0.0</v>
      </c>
      <c r="R245" s="13">
        <v>37.0</v>
      </c>
      <c r="S245" s="13">
        <v>301.0</v>
      </c>
      <c r="T245" s="13">
        <v>54833.0</v>
      </c>
      <c r="U245" s="13">
        <v>2429.0</v>
      </c>
      <c r="X245" s="19" t="s">
        <v>188</v>
      </c>
    </row>
    <row r="246">
      <c r="A246" s="18">
        <v>44097.0</v>
      </c>
      <c r="B246" s="13">
        <v>12.0</v>
      </c>
      <c r="C246" s="13">
        <v>0.0</v>
      </c>
      <c r="D246" s="13">
        <f t="shared" si="11"/>
        <v>57639</v>
      </c>
      <c r="E246" s="13">
        <v>29.0</v>
      </c>
      <c r="F246" s="13">
        <v>0.0</v>
      </c>
      <c r="G246" s="13">
        <f t="shared" si="4"/>
        <v>57312</v>
      </c>
      <c r="H246" s="13">
        <v>285.0</v>
      </c>
      <c r="I246" s="14">
        <f t="shared" si="10"/>
        <v>7</v>
      </c>
      <c r="J246" s="13">
        <v>0.0</v>
      </c>
      <c r="K246" s="14">
        <f t="shared" si="6"/>
        <v>27</v>
      </c>
      <c r="L246" s="13">
        <v>0.0</v>
      </c>
      <c r="M246" s="13">
        <v>4.0</v>
      </c>
      <c r="N246" s="14">
        <f t="shared" si="2"/>
        <v>8</v>
      </c>
      <c r="O246" s="13">
        <v>7.0</v>
      </c>
      <c r="P246" s="13">
        <v>1.0</v>
      </c>
      <c r="Q246" s="13">
        <v>0.0</v>
      </c>
      <c r="R246" s="13">
        <v>36.0</v>
      </c>
      <c r="S246" s="13">
        <v>285.0</v>
      </c>
      <c r="T246" s="13">
        <v>54856.0</v>
      </c>
      <c r="U246" s="13">
        <v>2435.0</v>
      </c>
      <c r="X246" s="19" t="s">
        <v>188</v>
      </c>
    </row>
    <row r="247">
      <c r="A247" s="18">
        <v>44098.0</v>
      </c>
      <c r="B247" s="13">
        <v>15.0</v>
      </c>
      <c r="C247" s="13">
        <v>0.0</v>
      </c>
      <c r="D247" s="13">
        <f t="shared" si="11"/>
        <v>57654</v>
      </c>
      <c r="E247" s="13">
        <v>42.0</v>
      </c>
      <c r="F247" s="13">
        <v>0.0</v>
      </c>
      <c r="G247" s="13">
        <f t="shared" si="4"/>
        <v>57354</v>
      </c>
      <c r="H247" s="13">
        <v>266.0</v>
      </c>
      <c r="I247" s="14">
        <f t="shared" si="10"/>
        <v>-1</v>
      </c>
      <c r="J247" s="13">
        <v>0.0</v>
      </c>
      <c r="K247" s="14">
        <f t="shared" si="6"/>
        <v>27</v>
      </c>
      <c r="L247" s="13">
        <v>0.0</v>
      </c>
      <c r="M247" s="13">
        <v>5.0</v>
      </c>
      <c r="N247" s="14">
        <f t="shared" si="2"/>
        <v>10</v>
      </c>
      <c r="O247" s="13">
        <v>10.0</v>
      </c>
      <c r="P247" s="13">
        <v>0.0</v>
      </c>
      <c r="Q247" s="13">
        <v>0.0</v>
      </c>
      <c r="R247" s="13">
        <v>28.0</v>
      </c>
      <c r="S247" s="13">
        <v>266.0</v>
      </c>
      <c r="T247" s="13">
        <v>54887.0</v>
      </c>
      <c r="U247" s="13">
        <v>2446.0</v>
      </c>
      <c r="X247" s="19" t="s">
        <v>188</v>
      </c>
    </row>
    <row r="248">
      <c r="A248" s="18">
        <v>44099.0</v>
      </c>
      <c r="B248" s="13">
        <v>11.0</v>
      </c>
      <c r="C248" s="13">
        <v>0.0</v>
      </c>
      <c r="D248" s="13">
        <f t="shared" si="11"/>
        <v>57665</v>
      </c>
      <c r="E248" s="13">
        <v>8.0</v>
      </c>
      <c r="F248" s="13">
        <v>0.0</v>
      </c>
      <c r="G248" s="13">
        <f t="shared" si="4"/>
        <v>57362</v>
      </c>
      <c r="H248" s="13">
        <v>268.0</v>
      </c>
      <c r="I248" s="14">
        <f t="shared" si="10"/>
        <v>0</v>
      </c>
      <c r="J248" s="13">
        <v>0.0</v>
      </c>
      <c r="K248" s="14">
        <f t="shared" si="6"/>
        <v>27</v>
      </c>
      <c r="L248" s="13">
        <v>0.0</v>
      </c>
      <c r="M248" s="13">
        <v>2.0</v>
      </c>
      <c r="N248" s="14">
        <f t="shared" si="2"/>
        <v>9</v>
      </c>
      <c r="O248" s="13">
        <v>9.0</v>
      </c>
      <c r="P248" s="13">
        <v>0.0</v>
      </c>
      <c r="Q248" s="13">
        <v>0.0</v>
      </c>
      <c r="R248" s="13">
        <v>30.0</v>
      </c>
      <c r="S248" s="13">
        <v>268.0</v>
      </c>
      <c r="T248" s="13">
        <v>54893.0</v>
      </c>
      <c r="U248" s="13">
        <v>2447.0</v>
      </c>
      <c r="X248" s="19" t="s">
        <v>188</v>
      </c>
    </row>
    <row r="249">
      <c r="A249" s="18">
        <v>44100.0</v>
      </c>
      <c r="B249" s="13">
        <v>20.0</v>
      </c>
      <c r="C249" s="13">
        <v>0.0</v>
      </c>
      <c r="D249" s="13">
        <f t="shared" si="11"/>
        <v>57685</v>
      </c>
      <c r="E249" s="13">
        <v>19.0</v>
      </c>
      <c r="F249" s="13">
        <v>0.0</v>
      </c>
      <c r="G249" s="13">
        <f t="shared" si="4"/>
        <v>57381</v>
      </c>
      <c r="H249" s="13">
        <v>274.0</v>
      </c>
      <c r="I249" s="14">
        <f t="shared" si="10"/>
        <v>-5</v>
      </c>
      <c r="J249" s="13">
        <v>0.0</v>
      </c>
      <c r="K249" s="14">
        <f t="shared" si="6"/>
        <v>27</v>
      </c>
      <c r="L249" s="13">
        <v>0.0</v>
      </c>
      <c r="M249" s="13">
        <v>5.0</v>
      </c>
      <c r="N249" s="14">
        <f t="shared" si="2"/>
        <v>15</v>
      </c>
      <c r="O249" s="13">
        <v>14.0</v>
      </c>
      <c r="P249" s="13">
        <v>1.0</v>
      </c>
      <c r="Q249" s="13">
        <v>0.0</v>
      </c>
      <c r="R249" s="13">
        <v>25.0</v>
      </c>
      <c r="S249" s="13">
        <v>274.0</v>
      </c>
      <c r="T249" s="13">
        <v>54910.0</v>
      </c>
      <c r="U249" s="13">
        <v>2449.0</v>
      </c>
      <c r="X249" s="19" t="s">
        <v>188</v>
      </c>
    </row>
    <row r="250">
      <c r="A250" s="18">
        <v>44101.0</v>
      </c>
      <c r="B250" s="13">
        <v>15.0</v>
      </c>
      <c r="C250" s="13">
        <v>0.0</v>
      </c>
      <c r="D250" s="13">
        <f t="shared" si="11"/>
        <v>57700</v>
      </c>
      <c r="E250" s="13">
        <v>8.0</v>
      </c>
      <c r="F250" s="13">
        <v>0.0</v>
      </c>
      <c r="G250" s="13">
        <f t="shared" si="4"/>
        <v>57389</v>
      </c>
      <c r="H250" s="13">
        <v>275.0</v>
      </c>
      <c r="I250" s="14">
        <f t="shared" si="10"/>
        <v>1</v>
      </c>
      <c r="J250" s="13">
        <v>0.0</v>
      </c>
      <c r="K250" s="14">
        <f t="shared" si="6"/>
        <v>27</v>
      </c>
      <c r="L250" s="13">
        <v>0.0</v>
      </c>
      <c r="M250" s="13">
        <v>5.0</v>
      </c>
      <c r="N250" s="14">
        <f t="shared" si="2"/>
        <v>10</v>
      </c>
      <c r="O250" s="13">
        <v>10.0</v>
      </c>
      <c r="P250" s="13">
        <v>0.0</v>
      </c>
      <c r="Q250" s="13">
        <v>0.0</v>
      </c>
      <c r="R250" s="13">
        <v>31.0</v>
      </c>
      <c r="S250" s="13">
        <v>275.0</v>
      </c>
      <c r="T250" s="13">
        <v>54918.0</v>
      </c>
      <c r="U250" s="13">
        <v>2449.0</v>
      </c>
      <c r="X250" s="19" t="s">
        <v>188</v>
      </c>
    </row>
    <row r="251">
      <c r="A251" s="18">
        <v>44102.0</v>
      </c>
      <c r="B251" s="13">
        <v>15.0</v>
      </c>
      <c r="C251" s="13">
        <v>0.0</v>
      </c>
      <c r="D251" s="13">
        <f t="shared" si="11"/>
        <v>57715</v>
      </c>
      <c r="E251" s="13">
        <v>26.0</v>
      </c>
      <c r="F251" s="13">
        <v>0.0</v>
      </c>
      <c r="G251" s="13">
        <f t="shared" si="4"/>
        <v>57415</v>
      </c>
      <c r="H251" s="13">
        <v>259.0</v>
      </c>
      <c r="I251" s="14">
        <f t="shared" si="10"/>
        <v>6</v>
      </c>
      <c r="J251" s="13">
        <v>0.0</v>
      </c>
      <c r="K251" s="14">
        <f t="shared" si="6"/>
        <v>27</v>
      </c>
      <c r="L251" s="13">
        <v>0.0</v>
      </c>
      <c r="M251" s="13">
        <v>6.0</v>
      </c>
      <c r="N251" s="14">
        <f t="shared" si="2"/>
        <v>9</v>
      </c>
      <c r="O251" s="13">
        <v>7.0</v>
      </c>
      <c r="P251" s="13">
        <v>2.0</v>
      </c>
      <c r="Q251" s="13">
        <v>0.0</v>
      </c>
      <c r="R251" s="13">
        <v>36.0</v>
      </c>
      <c r="S251" s="13">
        <v>259.0</v>
      </c>
      <c r="T251" s="13">
        <v>54941.0</v>
      </c>
      <c r="U251" s="13">
        <v>2452.0</v>
      </c>
      <c r="X251" s="19" t="s">
        <v>188</v>
      </c>
    </row>
    <row r="252">
      <c r="A252" s="18">
        <v>44103.0</v>
      </c>
      <c r="B252" s="13">
        <v>27.0</v>
      </c>
      <c r="C252" s="13">
        <v>0.0</v>
      </c>
      <c r="D252" s="13">
        <f t="shared" si="11"/>
        <v>57742</v>
      </c>
      <c r="E252" s="13">
        <v>73.0</v>
      </c>
      <c r="F252" s="13">
        <v>0.0</v>
      </c>
      <c r="G252" s="13">
        <f t="shared" si="4"/>
        <v>57488</v>
      </c>
      <c r="H252" s="13">
        <v>217.0</v>
      </c>
      <c r="I252" s="14">
        <f t="shared" si="10"/>
        <v>2</v>
      </c>
      <c r="J252" s="13">
        <v>0.0</v>
      </c>
      <c r="K252" s="14">
        <f t="shared" si="6"/>
        <v>27</v>
      </c>
      <c r="L252" s="13">
        <v>0.0</v>
      </c>
      <c r="M252" s="13">
        <v>9.0</v>
      </c>
      <c r="N252" s="14">
        <f t="shared" si="2"/>
        <v>18</v>
      </c>
      <c r="O252" s="13">
        <v>17.0</v>
      </c>
      <c r="P252" s="13">
        <v>1.0</v>
      </c>
      <c r="Q252" s="13">
        <v>0.0</v>
      </c>
      <c r="R252" s="13">
        <v>32.0</v>
      </c>
      <c r="S252" s="13">
        <v>217.0</v>
      </c>
      <c r="T252" s="13">
        <v>55008.0</v>
      </c>
      <c r="U252" s="13">
        <v>2458.0</v>
      </c>
      <c r="X252" s="19" t="s">
        <v>188</v>
      </c>
    </row>
    <row r="253">
      <c r="A253" s="18">
        <v>44104.0</v>
      </c>
      <c r="B253" s="13">
        <v>23.0</v>
      </c>
      <c r="C253" s="13">
        <v>0.0</v>
      </c>
      <c r="D253" s="13">
        <f t="shared" si="11"/>
        <v>57765</v>
      </c>
      <c r="E253" s="13">
        <v>22.0</v>
      </c>
      <c r="F253" s="13">
        <v>0.0</v>
      </c>
      <c r="G253" s="13">
        <f t="shared" si="4"/>
        <v>57510</v>
      </c>
      <c r="H253" s="13">
        <v>209.0</v>
      </c>
      <c r="I253" s="14">
        <f t="shared" si="10"/>
        <v>11</v>
      </c>
      <c r="J253" s="13">
        <v>0.0</v>
      </c>
      <c r="K253" s="14">
        <f t="shared" si="6"/>
        <v>27</v>
      </c>
      <c r="L253" s="13">
        <v>0.0</v>
      </c>
      <c r="M253" s="13">
        <v>4.0</v>
      </c>
      <c r="N253" s="14">
        <f t="shared" si="2"/>
        <v>19</v>
      </c>
      <c r="O253" s="13">
        <v>16.0</v>
      </c>
      <c r="P253" s="13">
        <v>3.0</v>
      </c>
      <c r="Q253" s="13">
        <v>0.0</v>
      </c>
      <c r="R253" s="13">
        <v>41.0</v>
      </c>
      <c r="S253" s="13">
        <v>209.0</v>
      </c>
      <c r="T253" s="13">
        <v>55029.0</v>
      </c>
      <c r="U253" s="13">
        <v>2459.0</v>
      </c>
      <c r="X253" s="19" t="s">
        <v>188</v>
      </c>
    </row>
    <row r="254">
      <c r="A254" s="18">
        <v>44105.0</v>
      </c>
      <c r="B254" s="13">
        <v>19.0</v>
      </c>
      <c r="C254" s="13">
        <v>0.0</v>
      </c>
      <c r="D254" s="13">
        <f t="shared" si="11"/>
        <v>57784</v>
      </c>
      <c r="E254" s="13">
        <v>24.0</v>
      </c>
      <c r="F254" s="13">
        <v>0.0</v>
      </c>
      <c r="G254" s="13">
        <f t="shared" si="4"/>
        <v>57534</v>
      </c>
      <c r="H254" s="13">
        <v>201.0</v>
      </c>
      <c r="I254" s="14">
        <f t="shared" si="10"/>
        <v>14</v>
      </c>
      <c r="J254" s="13">
        <v>0.0</v>
      </c>
      <c r="K254" s="14">
        <f t="shared" si="6"/>
        <v>27</v>
      </c>
      <c r="L254" s="13">
        <v>0.0</v>
      </c>
      <c r="M254" s="13">
        <v>15.0</v>
      </c>
      <c r="N254" s="14">
        <f t="shared" si="2"/>
        <v>4</v>
      </c>
      <c r="O254" s="13">
        <v>3.0</v>
      </c>
      <c r="P254" s="13">
        <v>1.0</v>
      </c>
      <c r="Q254" s="13">
        <v>0.0</v>
      </c>
      <c r="R254" s="13">
        <v>44.0</v>
      </c>
      <c r="S254" s="13">
        <v>201.0</v>
      </c>
      <c r="T254" s="13">
        <v>55049.0</v>
      </c>
      <c r="U254" s="13">
        <v>2463.0</v>
      </c>
      <c r="X254" s="19" t="s">
        <v>188</v>
      </c>
    </row>
    <row r="255">
      <c r="A255" s="18">
        <v>44106.0</v>
      </c>
      <c r="B255" s="13">
        <v>10.0</v>
      </c>
      <c r="C255" s="13">
        <v>0.0</v>
      </c>
      <c r="D255" s="13">
        <f t="shared" si="11"/>
        <v>57794</v>
      </c>
      <c r="E255" s="13">
        <v>22.0</v>
      </c>
      <c r="F255" s="13">
        <v>0.0</v>
      </c>
      <c r="G255" s="13">
        <f t="shared" si="4"/>
        <v>57556</v>
      </c>
      <c r="H255" s="13">
        <v>185.0</v>
      </c>
      <c r="I255" s="14">
        <f t="shared" si="10"/>
        <v>18</v>
      </c>
      <c r="J255" s="13">
        <v>0.0</v>
      </c>
      <c r="K255" s="14">
        <f t="shared" si="6"/>
        <v>27</v>
      </c>
      <c r="L255" s="13">
        <v>0.0</v>
      </c>
      <c r="M255" s="13">
        <v>5.0</v>
      </c>
      <c r="N255" s="14">
        <f t="shared" si="2"/>
        <v>5</v>
      </c>
      <c r="O255" s="13">
        <v>4.0</v>
      </c>
      <c r="P255" s="13">
        <v>1.0</v>
      </c>
      <c r="Q255" s="13">
        <v>0.0</v>
      </c>
      <c r="R255" s="13">
        <v>48.0</v>
      </c>
      <c r="S255" s="13">
        <v>185.0</v>
      </c>
      <c r="T255" s="13">
        <v>55068.0</v>
      </c>
      <c r="U255" s="13">
        <v>2466.0</v>
      </c>
      <c r="X255" s="19" t="s">
        <v>188</v>
      </c>
    </row>
    <row r="256">
      <c r="A256" s="18">
        <v>44107.0</v>
      </c>
      <c r="B256" s="13">
        <v>6.0</v>
      </c>
      <c r="C256" s="13">
        <v>0.0</v>
      </c>
      <c r="D256" s="13">
        <f t="shared" si="11"/>
        <v>57800</v>
      </c>
      <c r="E256" s="13">
        <v>28.0</v>
      </c>
      <c r="F256" s="13">
        <v>0.0</v>
      </c>
      <c r="G256" s="13">
        <f t="shared" si="4"/>
        <v>57584</v>
      </c>
      <c r="H256" s="13">
        <v>165.0</v>
      </c>
      <c r="I256" s="14">
        <f t="shared" si="10"/>
        <v>16</v>
      </c>
      <c r="J256" s="13">
        <v>0.0</v>
      </c>
      <c r="K256" s="14">
        <f t="shared" si="6"/>
        <v>27</v>
      </c>
      <c r="L256" s="13">
        <v>0.0</v>
      </c>
      <c r="M256" s="13">
        <v>4.0</v>
      </c>
      <c r="N256" s="14">
        <f t="shared" si="2"/>
        <v>2</v>
      </c>
      <c r="O256" s="13">
        <v>1.0</v>
      </c>
      <c r="P256" s="13">
        <v>1.0</v>
      </c>
      <c r="Q256" s="13">
        <v>0.0</v>
      </c>
      <c r="R256" s="13">
        <v>46.0</v>
      </c>
      <c r="S256" s="13">
        <v>165.0</v>
      </c>
      <c r="T256" s="13">
        <v>55085.0</v>
      </c>
      <c r="U256" s="13">
        <v>2477.0</v>
      </c>
      <c r="X256" s="19" t="s">
        <v>188</v>
      </c>
    </row>
    <row r="257">
      <c r="A257" s="18">
        <v>44108.0</v>
      </c>
      <c r="B257" s="13">
        <v>12.0</v>
      </c>
      <c r="C257" s="13">
        <v>0.0</v>
      </c>
      <c r="D257" s="13">
        <f t="shared" si="11"/>
        <v>57812</v>
      </c>
      <c r="E257" s="13">
        <v>13.0</v>
      </c>
      <c r="F257" s="13">
        <v>0.0</v>
      </c>
      <c r="G257" s="13">
        <f t="shared" si="4"/>
        <v>57597</v>
      </c>
      <c r="H257" s="13">
        <v>167.0</v>
      </c>
      <c r="I257" s="14">
        <f t="shared" si="10"/>
        <v>13</v>
      </c>
      <c r="J257" s="13">
        <v>0.0</v>
      </c>
      <c r="K257" s="14">
        <f t="shared" si="6"/>
        <v>27</v>
      </c>
      <c r="L257" s="13">
        <v>0.0</v>
      </c>
      <c r="M257" s="13">
        <v>6.0</v>
      </c>
      <c r="N257" s="14">
        <f t="shared" si="2"/>
        <v>6</v>
      </c>
      <c r="O257" s="13">
        <v>4.0</v>
      </c>
      <c r="P257" s="13">
        <v>2.0</v>
      </c>
      <c r="Q257" s="13">
        <v>0.0</v>
      </c>
      <c r="R257" s="13">
        <v>43.0</v>
      </c>
      <c r="S257" s="13">
        <v>167.0</v>
      </c>
      <c r="T257" s="13">
        <v>55095.0</v>
      </c>
      <c r="U257" s="13">
        <v>2480.0</v>
      </c>
      <c r="X257" s="19" t="s">
        <v>188</v>
      </c>
    </row>
    <row r="258">
      <c r="A258" s="18">
        <v>44109.0</v>
      </c>
      <c r="B258" s="13">
        <v>7.0</v>
      </c>
      <c r="C258" s="13">
        <v>0.0</v>
      </c>
      <c r="D258" s="13">
        <f t="shared" si="11"/>
        <v>57819</v>
      </c>
      <c r="E258" s="13">
        <v>22.0</v>
      </c>
      <c r="F258" s="13">
        <v>0.0</v>
      </c>
      <c r="G258" s="13">
        <f t="shared" si="4"/>
        <v>57619</v>
      </c>
      <c r="H258" s="13">
        <v>153.0</v>
      </c>
      <c r="I258" s="14">
        <f t="shared" si="10"/>
        <v>12</v>
      </c>
      <c r="J258" s="13">
        <v>0.0</v>
      </c>
      <c r="K258" s="14">
        <f t="shared" si="6"/>
        <v>27</v>
      </c>
      <c r="L258" s="13">
        <v>0.0</v>
      </c>
      <c r="M258" s="13">
        <v>1.0</v>
      </c>
      <c r="N258" s="14">
        <f t="shared" si="2"/>
        <v>6</v>
      </c>
      <c r="O258" s="13">
        <v>5.0</v>
      </c>
      <c r="P258" s="13">
        <v>1.0</v>
      </c>
      <c r="Q258" s="13">
        <v>0.0</v>
      </c>
      <c r="R258" s="13">
        <v>42.0</v>
      </c>
      <c r="S258" s="13">
        <v>153.0</v>
      </c>
      <c r="T258" s="13">
        <v>55112.0</v>
      </c>
      <c r="U258" s="13">
        <v>2485.0</v>
      </c>
      <c r="X258" s="19" t="s">
        <v>188</v>
      </c>
    </row>
    <row r="259">
      <c r="A259" s="18">
        <v>44110.0</v>
      </c>
      <c r="B259" s="13">
        <v>11.0</v>
      </c>
      <c r="C259" s="13">
        <v>0.0</v>
      </c>
      <c r="D259" s="13">
        <f t="shared" si="11"/>
        <v>57830</v>
      </c>
      <c r="E259" s="13">
        <v>15.0</v>
      </c>
      <c r="F259" s="13">
        <v>0.0</v>
      </c>
      <c r="G259" s="13">
        <f t="shared" si="4"/>
        <v>57634</v>
      </c>
      <c r="H259" s="13">
        <v>148.0</v>
      </c>
      <c r="I259" s="14">
        <f t="shared" si="10"/>
        <v>13</v>
      </c>
      <c r="J259" s="13">
        <v>0.0</v>
      </c>
      <c r="K259" s="14">
        <f t="shared" si="6"/>
        <v>27</v>
      </c>
      <c r="L259" s="13">
        <v>0.0</v>
      </c>
      <c r="M259" s="13">
        <v>4.0</v>
      </c>
      <c r="N259" s="14">
        <f t="shared" si="2"/>
        <v>7</v>
      </c>
      <c r="O259" s="13">
        <v>5.0</v>
      </c>
      <c r="P259" s="13">
        <v>2.0</v>
      </c>
      <c r="Q259" s="13">
        <v>1.0</v>
      </c>
      <c r="R259" s="13">
        <v>42.0</v>
      </c>
      <c r="S259" s="13">
        <v>148.0</v>
      </c>
      <c r="T259" s="13">
        <v>55125.0</v>
      </c>
      <c r="U259" s="13">
        <v>2487.0</v>
      </c>
      <c r="X259" s="19" t="s">
        <v>188</v>
      </c>
    </row>
    <row r="260">
      <c r="A260" s="18">
        <v>44111.0</v>
      </c>
      <c r="B260" s="13">
        <v>10.0</v>
      </c>
      <c r="C260" s="13">
        <v>0.0</v>
      </c>
      <c r="D260" s="13">
        <f t="shared" si="11"/>
        <v>57840</v>
      </c>
      <c r="E260" s="13">
        <v>12.0</v>
      </c>
      <c r="F260" s="13">
        <v>0.0</v>
      </c>
      <c r="G260" s="13">
        <f t="shared" si="4"/>
        <v>57646</v>
      </c>
      <c r="H260" s="13">
        <v>150.0</v>
      </c>
      <c r="I260" s="14">
        <f t="shared" si="10"/>
        <v>9</v>
      </c>
      <c r="J260" s="13">
        <v>0.0</v>
      </c>
      <c r="K260" s="14">
        <f t="shared" si="6"/>
        <v>27</v>
      </c>
      <c r="L260" s="13">
        <v>0.0</v>
      </c>
      <c r="M260" s="13">
        <v>6.0</v>
      </c>
      <c r="N260" s="14">
        <f t="shared" si="2"/>
        <v>4</v>
      </c>
      <c r="O260" s="13">
        <v>4.0</v>
      </c>
      <c r="P260" s="13">
        <v>0.0</v>
      </c>
      <c r="Q260" s="13">
        <v>1.0</v>
      </c>
      <c r="R260" s="13">
        <v>38.0</v>
      </c>
      <c r="S260" s="13">
        <v>150.0</v>
      </c>
      <c r="T260" s="13">
        <v>55133.0</v>
      </c>
      <c r="U260" s="13">
        <v>2491.0</v>
      </c>
      <c r="X260" s="19" t="s">
        <v>188</v>
      </c>
    </row>
    <row r="261">
      <c r="A261" s="18">
        <v>44112.0</v>
      </c>
      <c r="B261" s="13">
        <v>9.0</v>
      </c>
      <c r="C261" s="13">
        <v>0.0</v>
      </c>
      <c r="D261" s="13">
        <f t="shared" si="11"/>
        <v>57849</v>
      </c>
      <c r="E261" s="13">
        <v>44.0</v>
      </c>
      <c r="F261" s="13">
        <v>0.0</v>
      </c>
      <c r="G261" s="13">
        <f t="shared" si="4"/>
        <v>57690</v>
      </c>
      <c r="H261" s="13">
        <v>119.0</v>
      </c>
      <c r="I261" s="14">
        <f t="shared" si="10"/>
        <v>5</v>
      </c>
      <c r="J261" s="13">
        <v>0.0</v>
      </c>
      <c r="K261" s="14">
        <f t="shared" si="6"/>
        <v>27</v>
      </c>
      <c r="L261" s="13">
        <v>0.0</v>
      </c>
      <c r="M261" s="13">
        <v>5.0</v>
      </c>
      <c r="N261" s="14">
        <f t="shared" si="2"/>
        <v>4</v>
      </c>
      <c r="O261" s="13">
        <v>4.0</v>
      </c>
      <c r="P261" s="13">
        <v>0.0</v>
      </c>
      <c r="Q261" s="13">
        <v>1.0</v>
      </c>
      <c r="R261" s="13">
        <v>34.0</v>
      </c>
      <c r="S261" s="13">
        <v>119.0</v>
      </c>
      <c r="T261" s="13">
        <v>55171.0</v>
      </c>
      <c r="U261" s="13">
        <v>2497.0</v>
      </c>
      <c r="X261" s="19" t="s">
        <v>188</v>
      </c>
    </row>
    <row r="262">
      <c r="A262" s="18">
        <v>44113.0</v>
      </c>
      <c r="B262" s="13">
        <v>10.0</v>
      </c>
      <c r="C262" s="13">
        <v>0.0</v>
      </c>
      <c r="D262" s="13">
        <f t="shared" si="11"/>
        <v>57859</v>
      </c>
      <c r="E262" s="13">
        <v>7.0</v>
      </c>
      <c r="F262" s="13">
        <v>0.0</v>
      </c>
      <c r="G262" s="13">
        <f t="shared" si="4"/>
        <v>57697</v>
      </c>
      <c r="H262" s="13">
        <v>120.0</v>
      </c>
      <c r="I262" s="14">
        <f t="shared" si="10"/>
        <v>7</v>
      </c>
      <c r="J262" s="13">
        <v>0.0</v>
      </c>
      <c r="K262" s="14">
        <f t="shared" si="6"/>
        <v>27</v>
      </c>
      <c r="L262" s="13">
        <v>0.0</v>
      </c>
      <c r="M262" s="13">
        <v>9.0</v>
      </c>
      <c r="N262" s="14">
        <f t="shared" si="2"/>
        <v>1</v>
      </c>
      <c r="O262" s="13">
        <v>1.0</v>
      </c>
      <c r="P262" s="13">
        <v>0.0</v>
      </c>
      <c r="Q262" s="13">
        <v>1.0</v>
      </c>
      <c r="R262" s="13">
        <v>36.0</v>
      </c>
      <c r="S262" s="13">
        <v>120.0</v>
      </c>
      <c r="T262" s="13">
        <v>55173.0</v>
      </c>
      <c r="U262" s="13">
        <v>2502.0</v>
      </c>
      <c r="X262" s="19" t="s">
        <v>188</v>
      </c>
    </row>
    <row r="263">
      <c r="A263" s="18">
        <v>44114.0</v>
      </c>
      <c r="B263" s="13">
        <v>7.0</v>
      </c>
      <c r="C263" s="13">
        <v>0.0</v>
      </c>
      <c r="D263" s="13">
        <f t="shared" si="11"/>
        <v>57866</v>
      </c>
      <c r="E263" s="13">
        <v>23.0</v>
      </c>
      <c r="F263" s="13">
        <v>0.0</v>
      </c>
      <c r="G263" s="13">
        <f t="shared" si="4"/>
        <v>57720</v>
      </c>
      <c r="H263" s="13">
        <v>101.0</v>
      </c>
      <c r="I263" s="14">
        <f t="shared" si="10"/>
        <v>10</v>
      </c>
      <c r="J263" s="13">
        <v>0.0</v>
      </c>
      <c r="K263" s="14">
        <f t="shared" si="6"/>
        <v>27</v>
      </c>
      <c r="L263" s="13">
        <v>0.0</v>
      </c>
      <c r="M263" s="13">
        <v>5.0</v>
      </c>
      <c r="N263" s="14">
        <f t="shared" si="2"/>
        <v>2</v>
      </c>
      <c r="O263" s="13">
        <v>1.0</v>
      </c>
      <c r="P263" s="13">
        <v>1.0</v>
      </c>
      <c r="Q263" s="13">
        <v>1.0</v>
      </c>
      <c r="R263" s="13">
        <v>39.0</v>
      </c>
      <c r="S263" s="13">
        <v>101.0</v>
      </c>
      <c r="T263" s="13">
        <v>55192.0</v>
      </c>
      <c r="U263" s="13">
        <v>2506.0</v>
      </c>
      <c r="X263" s="19" t="s">
        <v>188</v>
      </c>
    </row>
    <row r="264">
      <c r="A264" s="18">
        <v>44115.0</v>
      </c>
      <c r="B264" s="13">
        <v>10.0</v>
      </c>
      <c r="C264" s="13">
        <v>0.0</v>
      </c>
      <c r="D264" s="13">
        <f t="shared" si="11"/>
        <v>57876</v>
      </c>
      <c r="E264" s="13">
        <v>7.0</v>
      </c>
      <c r="F264" s="13">
        <v>0.0</v>
      </c>
      <c r="G264" s="13">
        <f t="shared" si="4"/>
        <v>57727</v>
      </c>
      <c r="H264" s="13">
        <v>100.0</v>
      </c>
      <c r="I264" s="14">
        <f t="shared" si="10"/>
        <v>14</v>
      </c>
      <c r="J264" s="13">
        <v>0.0</v>
      </c>
      <c r="K264" s="14">
        <f t="shared" si="6"/>
        <v>27</v>
      </c>
      <c r="L264" s="13">
        <v>0.0</v>
      </c>
      <c r="M264" s="13">
        <v>7.0</v>
      </c>
      <c r="N264" s="14">
        <f t="shared" si="2"/>
        <v>3</v>
      </c>
      <c r="O264" s="13">
        <v>3.0</v>
      </c>
      <c r="P264" s="13">
        <v>0.0</v>
      </c>
      <c r="Q264" s="13">
        <v>1.0</v>
      </c>
      <c r="R264" s="13">
        <v>43.0</v>
      </c>
      <c r="S264" s="13">
        <v>100.0</v>
      </c>
      <c r="T264" s="13">
        <v>55196.0</v>
      </c>
      <c r="U264" s="13">
        <v>2509.0</v>
      </c>
      <c r="X264" s="19" t="s">
        <v>188</v>
      </c>
    </row>
    <row r="265">
      <c r="A265" s="18">
        <v>44116.0</v>
      </c>
      <c r="B265" s="13">
        <v>4.0</v>
      </c>
      <c r="C265" s="13">
        <v>0.0</v>
      </c>
      <c r="D265" s="13">
        <f t="shared" si="11"/>
        <v>57880</v>
      </c>
      <c r="E265" s="13">
        <v>23.0</v>
      </c>
      <c r="F265" s="13">
        <v>0.0</v>
      </c>
      <c r="G265" s="13">
        <f t="shared" si="4"/>
        <v>57750</v>
      </c>
      <c r="H265" s="13">
        <v>76.0</v>
      </c>
      <c r="I265" s="14">
        <f t="shared" si="10"/>
        <v>18</v>
      </c>
      <c r="J265" s="13">
        <v>1.0</v>
      </c>
      <c r="K265" s="14">
        <f t="shared" si="6"/>
        <v>28</v>
      </c>
      <c r="L265" s="13">
        <v>0.0</v>
      </c>
      <c r="M265" s="13">
        <v>2.0</v>
      </c>
      <c r="N265" s="14">
        <f t="shared" si="2"/>
        <v>2</v>
      </c>
      <c r="O265" s="13">
        <v>1.0</v>
      </c>
      <c r="P265" s="13">
        <v>1.0</v>
      </c>
      <c r="Q265" s="13">
        <v>0.0</v>
      </c>
      <c r="R265" s="13">
        <v>48.0</v>
      </c>
      <c r="S265" s="13">
        <v>76.0</v>
      </c>
      <c r="T265" s="13">
        <v>55215.0</v>
      </c>
      <c r="U265" s="13">
        <v>2513.0</v>
      </c>
      <c r="X265" s="19" t="s">
        <v>188</v>
      </c>
    </row>
    <row r="266">
      <c r="A266" s="18">
        <v>44117.0</v>
      </c>
      <c r="B266" s="13">
        <v>4.0</v>
      </c>
      <c r="C266" s="13">
        <v>0.0</v>
      </c>
      <c r="D266" s="13">
        <f t="shared" si="11"/>
        <v>57884</v>
      </c>
      <c r="E266" s="13">
        <v>12.0</v>
      </c>
      <c r="F266" s="13">
        <v>0.0</v>
      </c>
      <c r="G266" s="13">
        <f t="shared" si="4"/>
        <v>57762</v>
      </c>
      <c r="H266" s="13">
        <v>81.0</v>
      </c>
      <c r="I266" s="14">
        <f t="shared" si="10"/>
        <v>5</v>
      </c>
      <c r="J266" s="13">
        <v>0.0</v>
      </c>
      <c r="K266" s="14">
        <f t="shared" si="6"/>
        <v>28</v>
      </c>
      <c r="L266" s="13">
        <v>0.0</v>
      </c>
      <c r="M266" s="13">
        <v>4.0</v>
      </c>
      <c r="N266" s="14">
        <f t="shared" si="2"/>
        <v>0</v>
      </c>
      <c r="O266" s="13">
        <v>0.0</v>
      </c>
      <c r="P266" s="13">
        <v>0.0</v>
      </c>
      <c r="Q266" s="13">
        <v>0.0</v>
      </c>
      <c r="R266" s="13">
        <v>35.0</v>
      </c>
      <c r="S266" s="13">
        <v>81.0</v>
      </c>
      <c r="T266" s="13">
        <v>55223.0</v>
      </c>
      <c r="U266" s="13">
        <v>2517.0</v>
      </c>
      <c r="X266" s="19" t="s">
        <v>188</v>
      </c>
    </row>
    <row r="267">
      <c r="A267" s="18">
        <v>44118.0</v>
      </c>
      <c r="B267" s="13">
        <v>5.0</v>
      </c>
      <c r="C267" s="13">
        <v>0.0</v>
      </c>
      <c r="D267" s="13">
        <f t="shared" si="11"/>
        <v>57889</v>
      </c>
      <c r="E267" s="13">
        <v>12.0</v>
      </c>
      <c r="F267" s="13">
        <v>0.0</v>
      </c>
      <c r="G267" s="13">
        <f t="shared" si="4"/>
        <v>57774</v>
      </c>
      <c r="H267" s="13">
        <v>70.0</v>
      </c>
      <c r="I267" s="14">
        <f t="shared" si="10"/>
        <v>9</v>
      </c>
      <c r="J267" s="13">
        <v>0.0</v>
      </c>
      <c r="K267" s="14">
        <f t="shared" si="6"/>
        <v>28</v>
      </c>
      <c r="L267" s="13">
        <v>0.0</v>
      </c>
      <c r="M267" s="13">
        <v>3.0</v>
      </c>
      <c r="N267" s="14">
        <f t="shared" si="2"/>
        <v>2</v>
      </c>
      <c r="O267" s="13">
        <v>0.0</v>
      </c>
      <c r="P267" s="13">
        <v>2.0</v>
      </c>
      <c r="Q267" s="13">
        <v>0.0</v>
      </c>
      <c r="R267" s="13">
        <v>39.0</v>
      </c>
      <c r="S267" s="13">
        <v>70.0</v>
      </c>
      <c r="T267" s="13">
        <v>55231.0</v>
      </c>
      <c r="U267" s="13">
        <v>2521.0</v>
      </c>
      <c r="X267" s="19" t="s">
        <v>188</v>
      </c>
    </row>
    <row r="268">
      <c r="A268" s="18">
        <v>44119.0</v>
      </c>
      <c r="B268" s="13">
        <v>3.0</v>
      </c>
      <c r="C268" s="13">
        <v>0.0</v>
      </c>
      <c r="D268" s="13">
        <f t="shared" si="11"/>
        <v>57892</v>
      </c>
      <c r="E268" s="13">
        <v>12.0</v>
      </c>
      <c r="F268" s="13">
        <v>0.0</v>
      </c>
      <c r="G268" s="13">
        <f t="shared" si="4"/>
        <v>57786</v>
      </c>
      <c r="H268" s="13">
        <v>64.0</v>
      </c>
      <c r="I268" s="14">
        <f t="shared" si="10"/>
        <v>6</v>
      </c>
      <c r="J268" s="13">
        <v>0.0</v>
      </c>
      <c r="K268" s="14">
        <f t="shared" si="6"/>
        <v>28</v>
      </c>
      <c r="L268" s="13">
        <v>0.0</v>
      </c>
      <c r="M268" s="13">
        <v>2.0</v>
      </c>
      <c r="N268" s="14">
        <f t="shared" si="2"/>
        <v>1</v>
      </c>
      <c r="O268" s="13">
        <v>1.0</v>
      </c>
      <c r="P268" s="13">
        <v>0.0</v>
      </c>
      <c r="Q268" s="13">
        <v>0.0</v>
      </c>
      <c r="R268" s="13">
        <v>36.0</v>
      </c>
      <c r="S268" s="13">
        <v>64.0</v>
      </c>
      <c r="T268" s="13">
        <v>55239.0</v>
      </c>
      <c r="U268" s="13">
        <v>2525.0</v>
      </c>
      <c r="X268" s="19" t="s">
        <v>188</v>
      </c>
    </row>
    <row r="269">
      <c r="A269" s="18">
        <v>44120.0</v>
      </c>
      <c r="B269" s="13">
        <v>9.0</v>
      </c>
      <c r="C269" s="13">
        <v>0.0</v>
      </c>
      <c r="D269" s="13">
        <f t="shared" si="11"/>
        <v>57901</v>
      </c>
      <c r="E269" s="13">
        <v>20.0</v>
      </c>
      <c r="F269" s="13">
        <v>0.0</v>
      </c>
      <c r="G269" s="13">
        <f t="shared" si="4"/>
        <v>57806</v>
      </c>
      <c r="H269" s="13">
        <v>59.0</v>
      </c>
      <c r="I269" s="14">
        <f t="shared" si="10"/>
        <v>0</v>
      </c>
      <c r="J269" s="13">
        <v>0.0</v>
      </c>
      <c r="K269" s="14">
        <f t="shared" si="6"/>
        <v>28</v>
      </c>
      <c r="L269" s="13">
        <v>0.0</v>
      </c>
      <c r="M269" s="13">
        <v>8.0</v>
      </c>
      <c r="N269" s="14">
        <f t="shared" si="2"/>
        <v>1</v>
      </c>
      <c r="O269" s="13">
        <v>1.0</v>
      </c>
      <c r="P269" s="13">
        <v>0.0</v>
      </c>
      <c r="Q269" s="13">
        <v>0.0</v>
      </c>
      <c r="R269" s="13">
        <v>30.0</v>
      </c>
      <c r="S269" s="13">
        <v>59.0</v>
      </c>
      <c r="T269" s="13">
        <v>55257.0</v>
      </c>
      <c r="U269" s="13">
        <v>2527.0</v>
      </c>
      <c r="X269" s="19" t="s">
        <v>188</v>
      </c>
    </row>
    <row r="270">
      <c r="A270" s="18">
        <v>44121.0</v>
      </c>
      <c r="B270" s="13">
        <v>3.0</v>
      </c>
      <c r="C270" s="13">
        <v>0.0</v>
      </c>
      <c r="D270" s="13">
        <f t="shared" si="11"/>
        <v>57904</v>
      </c>
      <c r="E270" s="13">
        <v>14.0</v>
      </c>
      <c r="F270" s="13">
        <v>0.0</v>
      </c>
      <c r="G270" s="13">
        <f t="shared" si="4"/>
        <v>57820</v>
      </c>
      <c r="H270" s="13">
        <v>41.0</v>
      </c>
      <c r="I270" s="14">
        <f t="shared" si="10"/>
        <v>7</v>
      </c>
      <c r="J270" s="13">
        <v>0.0</v>
      </c>
      <c r="K270" s="14">
        <f t="shared" si="6"/>
        <v>28</v>
      </c>
      <c r="L270" s="13">
        <v>0.0</v>
      </c>
      <c r="M270" s="13">
        <v>1.0</v>
      </c>
      <c r="N270" s="14">
        <f t="shared" si="2"/>
        <v>2</v>
      </c>
      <c r="O270" s="13">
        <v>1.0</v>
      </c>
      <c r="P270" s="13">
        <v>1.0</v>
      </c>
      <c r="Q270" s="13">
        <v>0.0</v>
      </c>
      <c r="R270" s="13">
        <v>37.0</v>
      </c>
      <c r="S270" s="13">
        <v>41.0</v>
      </c>
      <c r="T270" s="13">
        <v>55270.0</v>
      </c>
      <c r="U270" s="13">
        <v>2528.0</v>
      </c>
      <c r="X270" s="19" t="s">
        <v>188</v>
      </c>
    </row>
    <row r="271">
      <c r="A271" s="18">
        <v>44122.0</v>
      </c>
      <c r="B271" s="13">
        <v>7.0</v>
      </c>
      <c r="C271" s="13">
        <v>0.0</v>
      </c>
      <c r="D271" s="13">
        <f t="shared" si="11"/>
        <v>57911</v>
      </c>
      <c r="E271" s="13">
        <v>9.0</v>
      </c>
      <c r="F271" s="13">
        <v>0.0</v>
      </c>
      <c r="G271" s="13">
        <f t="shared" si="4"/>
        <v>57829</v>
      </c>
      <c r="H271" s="13">
        <v>36.0</v>
      </c>
      <c r="I271" s="14">
        <f t="shared" si="10"/>
        <v>10</v>
      </c>
      <c r="J271" s="13">
        <v>0.0</v>
      </c>
      <c r="K271" s="14">
        <f t="shared" si="6"/>
        <v>28</v>
      </c>
      <c r="L271" s="13">
        <v>0.0</v>
      </c>
      <c r="M271" s="13">
        <v>5.0</v>
      </c>
      <c r="N271" s="14">
        <f t="shared" si="2"/>
        <v>2</v>
      </c>
      <c r="O271" s="13">
        <v>1.0</v>
      </c>
      <c r="P271" s="13">
        <v>1.0</v>
      </c>
      <c r="Q271" s="13">
        <v>0.0</v>
      </c>
      <c r="R271" s="13">
        <v>40.0</v>
      </c>
      <c r="S271" s="13">
        <v>36.0</v>
      </c>
      <c r="T271" s="13">
        <v>55278.0</v>
      </c>
      <c r="U271" s="13">
        <v>2529.0</v>
      </c>
      <c r="X271" s="19" t="s">
        <v>188</v>
      </c>
    </row>
    <row r="272">
      <c r="A272" s="18">
        <v>44123.0</v>
      </c>
      <c r="B272" s="13">
        <v>4.0</v>
      </c>
      <c r="C272" s="13">
        <v>0.0</v>
      </c>
      <c r="D272" s="13">
        <f t="shared" si="11"/>
        <v>57915</v>
      </c>
      <c r="E272" s="13">
        <v>12.0</v>
      </c>
      <c r="F272" s="13">
        <v>0.0</v>
      </c>
      <c r="G272" s="13">
        <f t="shared" si="4"/>
        <v>57841</v>
      </c>
      <c r="H272" s="13">
        <v>34.0</v>
      </c>
      <c r="I272" s="14">
        <f t="shared" si="10"/>
        <v>4</v>
      </c>
      <c r="J272" s="13">
        <v>0.0</v>
      </c>
      <c r="K272" s="14">
        <f t="shared" si="6"/>
        <v>28</v>
      </c>
      <c r="L272" s="13">
        <v>0.0</v>
      </c>
      <c r="M272" s="13">
        <v>4.0</v>
      </c>
      <c r="N272" s="14">
        <f t="shared" si="2"/>
        <v>0</v>
      </c>
      <c r="O272" s="13">
        <v>0.0</v>
      </c>
      <c r="P272" s="13">
        <v>0.0</v>
      </c>
      <c r="Q272" s="13">
        <v>0.0</v>
      </c>
      <c r="R272" s="13">
        <v>34.0</v>
      </c>
      <c r="S272" s="13">
        <v>34.0</v>
      </c>
      <c r="T272" s="13">
        <v>55281.0</v>
      </c>
      <c r="U272" s="13">
        <v>2538.0</v>
      </c>
      <c r="X272" s="19" t="s">
        <v>188</v>
      </c>
    </row>
    <row r="273">
      <c r="A273" s="18">
        <v>44124.0</v>
      </c>
      <c r="B273" s="13">
        <v>6.0</v>
      </c>
      <c r="C273" s="13">
        <v>0.0</v>
      </c>
      <c r="D273" s="13">
        <f t="shared" si="11"/>
        <v>57921</v>
      </c>
      <c r="E273" s="13">
        <v>0.0</v>
      </c>
      <c r="F273" s="13">
        <v>0.0</v>
      </c>
      <c r="G273" s="13">
        <f t="shared" si="4"/>
        <v>57841</v>
      </c>
      <c r="H273" s="13">
        <v>36.0</v>
      </c>
      <c r="I273" s="14">
        <f t="shared" si="10"/>
        <v>8</v>
      </c>
      <c r="J273" s="13">
        <v>0.0</v>
      </c>
      <c r="K273" s="14">
        <f t="shared" si="6"/>
        <v>28</v>
      </c>
      <c r="L273" s="13">
        <v>0.0</v>
      </c>
      <c r="M273" s="13">
        <v>4.0</v>
      </c>
      <c r="N273" s="14">
        <f t="shared" si="2"/>
        <v>2</v>
      </c>
      <c r="O273" s="13">
        <v>2.0</v>
      </c>
      <c r="P273" s="13">
        <v>0.0</v>
      </c>
      <c r="Q273" s="13">
        <v>0.0</v>
      </c>
      <c r="R273" s="13">
        <v>38.0</v>
      </c>
      <c r="S273" s="13">
        <v>36.0</v>
      </c>
      <c r="T273" s="13">
        <v>55281.0</v>
      </c>
      <c r="U273" s="13">
        <v>2538.0</v>
      </c>
      <c r="X273" s="19" t="s">
        <v>188</v>
      </c>
    </row>
    <row r="274">
      <c r="A274" s="18">
        <v>44125.0</v>
      </c>
      <c r="B274" s="13">
        <v>12.0</v>
      </c>
      <c r="C274" s="13">
        <v>0.0</v>
      </c>
      <c r="D274" s="13">
        <f t="shared" si="11"/>
        <v>57933</v>
      </c>
      <c r="E274" s="13">
        <v>2.0</v>
      </c>
      <c r="F274" s="13">
        <v>0.0</v>
      </c>
      <c r="G274" s="13">
        <f t="shared" si="4"/>
        <v>57843</v>
      </c>
      <c r="H274" s="13">
        <v>41.0</v>
      </c>
      <c r="I274" s="14">
        <f t="shared" si="10"/>
        <v>13</v>
      </c>
      <c r="J274" s="13">
        <v>0.0</v>
      </c>
      <c r="K274" s="14">
        <f t="shared" si="6"/>
        <v>28</v>
      </c>
      <c r="L274" s="13">
        <v>0.0</v>
      </c>
      <c r="M274" s="13">
        <v>12.0</v>
      </c>
      <c r="N274" s="14">
        <f t="shared" si="2"/>
        <v>0</v>
      </c>
      <c r="O274" s="13">
        <v>0.0</v>
      </c>
      <c r="P274" s="13">
        <v>0.0</v>
      </c>
      <c r="Q274" s="13">
        <v>0.0</v>
      </c>
      <c r="R274" s="13">
        <v>34.0</v>
      </c>
      <c r="S274" s="13">
        <v>41.0</v>
      </c>
      <c r="T274" s="13">
        <v>55283.0</v>
      </c>
      <c r="U274" s="13">
        <v>2538.0</v>
      </c>
      <c r="X274" s="19" t="s">
        <v>188</v>
      </c>
    </row>
    <row r="275">
      <c r="A275" s="18">
        <v>44126.0</v>
      </c>
      <c r="B275" s="13">
        <v>8.0</v>
      </c>
      <c r="C275" s="13">
        <v>0.0</v>
      </c>
      <c r="D275" s="13">
        <f t="shared" si="11"/>
        <v>57941</v>
      </c>
      <c r="E275" s="13">
        <v>8.0</v>
      </c>
      <c r="F275" s="13">
        <v>0.0</v>
      </c>
      <c r="G275" s="13">
        <f t="shared" si="4"/>
        <v>57851</v>
      </c>
      <c r="H275" s="13">
        <v>45.0</v>
      </c>
      <c r="I275" s="14">
        <f t="shared" si="10"/>
        <v>9</v>
      </c>
      <c r="J275" s="13">
        <v>0.0</v>
      </c>
      <c r="K275" s="14">
        <f t="shared" si="6"/>
        <v>28</v>
      </c>
      <c r="L275" s="13">
        <v>0.0</v>
      </c>
      <c r="M275" s="13">
        <v>7.0</v>
      </c>
      <c r="N275" s="14">
        <f t="shared" si="2"/>
        <v>1</v>
      </c>
      <c r="O275" s="13">
        <v>1.0</v>
      </c>
      <c r="P275" s="13">
        <v>0.0</v>
      </c>
      <c r="Q275" s="13">
        <v>0.0</v>
      </c>
      <c r="R275" s="13">
        <v>45.0</v>
      </c>
      <c r="S275" s="13">
        <v>39.0</v>
      </c>
      <c r="T275" s="13">
        <v>55286.0</v>
      </c>
      <c r="U275" s="13">
        <v>2543.0</v>
      </c>
      <c r="X275" s="19" t="s">
        <v>188</v>
      </c>
    </row>
    <row r="276">
      <c r="A276" s="18">
        <v>44127.0</v>
      </c>
      <c r="B276" s="13">
        <v>10.0</v>
      </c>
      <c r="C276" s="13">
        <v>0.0</v>
      </c>
      <c r="D276" s="13">
        <f t="shared" si="11"/>
        <v>57951</v>
      </c>
      <c r="E276" s="13">
        <v>3.0</v>
      </c>
      <c r="F276" s="13">
        <v>0.0</v>
      </c>
      <c r="G276" s="13">
        <f t="shared" si="4"/>
        <v>57854</v>
      </c>
      <c r="H276" s="13">
        <v>39.0</v>
      </c>
      <c r="I276" s="14">
        <f t="shared" si="10"/>
        <v>22</v>
      </c>
      <c r="J276" s="13">
        <v>0.0</v>
      </c>
      <c r="K276" s="14">
        <f t="shared" si="6"/>
        <v>28</v>
      </c>
      <c r="L276" s="13">
        <v>0.0</v>
      </c>
      <c r="M276" s="13">
        <v>10.0</v>
      </c>
      <c r="N276" s="14">
        <f t="shared" si="2"/>
        <v>0</v>
      </c>
      <c r="O276" s="13">
        <v>0.0</v>
      </c>
      <c r="P276" s="13">
        <v>0.0</v>
      </c>
      <c r="Q276" s="13">
        <v>0.0</v>
      </c>
      <c r="R276" s="13">
        <v>52.0</v>
      </c>
      <c r="S276" s="13">
        <v>39.0</v>
      </c>
      <c r="T276" s="13">
        <v>55289.0</v>
      </c>
      <c r="U276" s="13">
        <v>2543.0</v>
      </c>
      <c r="X276" s="19" t="s">
        <v>188</v>
      </c>
    </row>
    <row r="277">
      <c r="A277" s="18">
        <v>44128.0</v>
      </c>
      <c r="B277" s="13">
        <v>14.0</v>
      </c>
      <c r="C277" s="13">
        <v>0.0</v>
      </c>
      <c r="D277" s="13">
        <f t="shared" si="11"/>
        <v>57965</v>
      </c>
      <c r="E277" s="13">
        <v>12.0</v>
      </c>
      <c r="F277" s="13">
        <v>0.0</v>
      </c>
      <c r="G277" s="13">
        <f t="shared" si="4"/>
        <v>57866</v>
      </c>
      <c r="H277" s="13">
        <v>40.0</v>
      </c>
      <c r="I277" s="14">
        <f t="shared" si="10"/>
        <v>23</v>
      </c>
      <c r="J277" s="13">
        <v>0.0</v>
      </c>
      <c r="K277" s="14">
        <f t="shared" si="6"/>
        <v>28</v>
      </c>
      <c r="L277" s="13">
        <v>0.0</v>
      </c>
      <c r="M277" s="13">
        <v>11.0</v>
      </c>
      <c r="N277" s="14">
        <f t="shared" si="2"/>
        <v>3</v>
      </c>
      <c r="O277" s="13">
        <v>1.0</v>
      </c>
      <c r="P277" s="13">
        <v>2.0</v>
      </c>
      <c r="Q277" s="13">
        <v>0.0</v>
      </c>
      <c r="R277" s="13">
        <v>53.0</v>
      </c>
      <c r="S277" s="13">
        <v>40.0</v>
      </c>
      <c r="T277" s="13">
        <v>55293.0</v>
      </c>
      <c r="U277" s="13">
        <v>2551.0</v>
      </c>
      <c r="X277" s="19" t="s">
        <v>188</v>
      </c>
    </row>
    <row r="278">
      <c r="A278" s="18">
        <v>44129.0</v>
      </c>
      <c r="B278" s="13">
        <v>5.0</v>
      </c>
      <c r="C278" s="13">
        <v>0.0</v>
      </c>
      <c r="D278" s="13">
        <f t="shared" si="11"/>
        <v>57970</v>
      </c>
      <c r="E278" s="13">
        <v>14.0</v>
      </c>
      <c r="F278" s="13">
        <v>0.0</v>
      </c>
      <c r="G278" s="13">
        <f t="shared" si="4"/>
        <v>57880</v>
      </c>
      <c r="H278" s="13">
        <v>33.0</v>
      </c>
      <c r="I278" s="14">
        <f t="shared" si="10"/>
        <v>21</v>
      </c>
      <c r="J278" s="13">
        <v>0.0</v>
      </c>
      <c r="K278" s="14">
        <f t="shared" si="6"/>
        <v>28</v>
      </c>
      <c r="L278" s="13">
        <v>0.0</v>
      </c>
      <c r="M278" s="13">
        <v>3.0</v>
      </c>
      <c r="N278" s="14">
        <f t="shared" si="2"/>
        <v>2</v>
      </c>
      <c r="O278" s="13">
        <v>2.0</v>
      </c>
      <c r="P278" s="13">
        <v>0.0</v>
      </c>
      <c r="Q278" s="13">
        <v>0.0</v>
      </c>
      <c r="R278" s="13">
        <v>51.0</v>
      </c>
      <c r="S278" s="13">
        <v>33.0</v>
      </c>
      <c r="T278" s="13">
        <v>55301.0</v>
      </c>
      <c r="U278" s="13">
        <v>2557.0</v>
      </c>
      <c r="X278" s="19" t="s">
        <v>188</v>
      </c>
    </row>
    <row r="279">
      <c r="A279" s="18">
        <v>44130.0</v>
      </c>
      <c r="B279" s="13">
        <v>3.0</v>
      </c>
      <c r="C279" s="13">
        <v>0.0</v>
      </c>
      <c r="D279" s="13">
        <f t="shared" si="11"/>
        <v>57973</v>
      </c>
      <c r="E279" s="13">
        <v>21.0</v>
      </c>
      <c r="F279" s="13">
        <v>0.0</v>
      </c>
      <c r="G279" s="13">
        <f t="shared" si="4"/>
        <v>57901</v>
      </c>
      <c r="H279" s="13">
        <v>23.0</v>
      </c>
      <c r="I279" s="14">
        <f t="shared" si="10"/>
        <v>13</v>
      </c>
      <c r="J279" s="13">
        <v>0.0</v>
      </c>
      <c r="K279" s="14">
        <f t="shared" si="6"/>
        <v>28</v>
      </c>
      <c r="L279" s="13">
        <v>0.0</v>
      </c>
      <c r="M279" s="13">
        <v>2.0</v>
      </c>
      <c r="N279" s="14">
        <f t="shared" si="2"/>
        <v>1</v>
      </c>
      <c r="O279" s="13">
        <v>1.0</v>
      </c>
      <c r="P279" s="13">
        <v>0.0</v>
      </c>
      <c r="Q279" s="13">
        <v>0.0</v>
      </c>
      <c r="R279" s="13">
        <v>43.0</v>
      </c>
      <c r="S279" s="13">
        <v>23.0</v>
      </c>
      <c r="T279" s="13">
        <v>55311.0</v>
      </c>
      <c r="U279" s="13">
        <v>2568.0</v>
      </c>
      <c r="X279" s="19" t="s">
        <v>188</v>
      </c>
    </row>
    <row r="280">
      <c r="A280" s="18">
        <v>44131.0</v>
      </c>
      <c r="B280" s="13">
        <v>7.0</v>
      </c>
      <c r="C280" s="13">
        <v>0.0</v>
      </c>
      <c r="D280" s="13">
        <f t="shared" si="11"/>
        <v>57980</v>
      </c>
      <c r="E280" s="13">
        <v>4.0</v>
      </c>
      <c r="F280" s="13">
        <v>0.0</v>
      </c>
      <c r="G280" s="13">
        <f t="shared" si="4"/>
        <v>57905</v>
      </c>
      <c r="H280" s="13">
        <v>26.0</v>
      </c>
      <c r="I280" s="14">
        <f t="shared" si="10"/>
        <v>13</v>
      </c>
      <c r="J280" s="13">
        <v>0.0</v>
      </c>
      <c r="K280" s="14">
        <f t="shared" si="6"/>
        <v>28</v>
      </c>
      <c r="L280" s="13">
        <v>0.0</v>
      </c>
      <c r="M280" s="13">
        <v>6.0</v>
      </c>
      <c r="N280" s="14">
        <f t="shared" si="2"/>
        <v>1</v>
      </c>
      <c r="O280" s="13">
        <v>0.0</v>
      </c>
      <c r="P280" s="13">
        <v>1.0</v>
      </c>
      <c r="Q280" s="13">
        <v>0.0</v>
      </c>
      <c r="R280" s="13">
        <v>43.0</v>
      </c>
      <c r="S280" s="13">
        <v>26.0</v>
      </c>
      <c r="T280" s="13">
        <v>55312.0</v>
      </c>
      <c r="U280" s="13">
        <v>2571.0</v>
      </c>
      <c r="X280" s="19" t="s">
        <v>188</v>
      </c>
    </row>
    <row r="281">
      <c r="A281" s="18">
        <v>44132.0</v>
      </c>
      <c r="B281" s="13">
        <v>7.0</v>
      </c>
      <c r="C281" s="13">
        <v>0.0</v>
      </c>
      <c r="D281" s="13">
        <f t="shared" si="11"/>
        <v>57987</v>
      </c>
      <c r="E281" s="13">
        <v>7.0</v>
      </c>
      <c r="F281" s="13">
        <v>0.0</v>
      </c>
      <c r="G281" s="13">
        <f t="shared" si="4"/>
        <v>57912</v>
      </c>
      <c r="H281" s="13">
        <v>29.0</v>
      </c>
      <c r="I281" s="14">
        <f t="shared" si="10"/>
        <v>10</v>
      </c>
      <c r="J281" s="13">
        <v>0.0</v>
      </c>
      <c r="K281" s="14">
        <f t="shared" si="6"/>
        <v>28</v>
      </c>
      <c r="L281" s="13">
        <v>0.0</v>
      </c>
      <c r="M281" s="13">
        <v>7.0</v>
      </c>
      <c r="N281" s="14">
        <f t="shared" si="2"/>
        <v>0</v>
      </c>
      <c r="O281" s="13">
        <v>0.0</v>
      </c>
      <c r="P281" s="13">
        <v>0.0</v>
      </c>
      <c r="Q281" s="13">
        <v>0.0</v>
      </c>
      <c r="R281" s="13">
        <v>40.0</v>
      </c>
      <c r="S281" s="13">
        <v>29.0</v>
      </c>
      <c r="T281" s="13">
        <v>55316.0</v>
      </c>
      <c r="U281" s="13">
        <v>2574.0</v>
      </c>
      <c r="X281" s="19" t="s">
        <v>188</v>
      </c>
    </row>
    <row r="282">
      <c r="A282" s="18">
        <v>44133.0</v>
      </c>
      <c r="B282" s="13">
        <v>7.0</v>
      </c>
      <c r="C282" s="13">
        <v>0.0</v>
      </c>
      <c r="D282" s="13">
        <f t="shared" si="11"/>
        <v>57994</v>
      </c>
      <c r="E282" s="13">
        <v>9.0</v>
      </c>
      <c r="F282" s="13">
        <v>0.0</v>
      </c>
      <c r="G282" s="13">
        <f t="shared" si="4"/>
        <v>57921</v>
      </c>
      <c r="H282" s="13">
        <v>30.0</v>
      </c>
      <c r="I282" s="14">
        <f t="shared" si="10"/>
        <v>7</v>
      </c>
      <c r="J282" s="13">
        <v>0.0</v>
      </c>
      <c r="K282" s="14">
        <f t="shared" si="6"/>
        <v>28</v>
      </c>
      <c r="L282" s="13">
        <v>0.0</v>
      </c>
      <c r="M282" s="13">
        <v>7.0</v>
      </c>
      <c r="N282" s="14">
        <f t="shared" si="2"/>
        <v>0</v>
      </c>
      <c r="O282" s="13">
        <v>0.0</v>
      </c>
      <c r="P282" s="13">
        <v>0.0</v>
      </c>
      <c r="Q282" s="13">
        <v>0.0</v>
      </c>
      <c r="R282" s="13">
        <v>37.0</v>
      </c>
      <c r="S282" s="13">
        <v>30.0</v>
      </c>
      <c r="T282" s="13">
        <v>55317.0</v>
      </c>
      <c r="U282" s="13">
        <v>2582.0</v>
      </c>
      <c r="X282" s="19" t="s">
        <v>188</v>
      </c>
    </row>
    <row r="283">
      <c r="A283" s="18">
        <v>44134.0</v>
      </c>
      <c r="B283" s="13">
        <v>9.0</v>
      </c>
      <c r="C283" s="13">
        <v>0.0</v>
      </c>
      <c r="D283" s="13">
        <f t="shared" si="11"/>
        <v>58003</v>
      </c>
      <c r="E283" s="13">
        <v>10.0</v>
      </c>
      <c r="F283" s="13">
        <v>0.0</v>
      </c>
      <c r="G283" s="13">
        <f t="shared" si="4"/>
        <v>57931</v>
      </c>
      <c r="H283" s="13">
        <v>24.0</v>
      </c>
      <c r="I283" s="14">
        <f t="shared" si="10"/>
        <v>12</v>
      </c>
      <c r="J283" s="13">
        <v>0.0</v>
      </c>
      <c r="K283" s="14">
        <f t="shared" si="6"/>
        <v>28</v>
      </c>
      <c r="L283" s="13">
        <v>0.0</v>
      </c>
      <c r="M283" s="13">
        <v>7.0</v>
      </c>
      <c r="N283" s="14">
        <f t="shared" si="2"/>
        <v>2</v>
      </c>
      <c r="O283" s="13">
        <v>1.0</v>
      </c>
      <c r="P283" s="13">
        <v>1.0</v>
      </c>
      <c r="Q283" s="13">
        <v>0.0</v>
      </c>
      <c r="R283" s="13">
        <v>42.0</v>
      </c>
      <c r="S283" s="13">
        <v>24.0</v>
      </c>
      <c r="T283" s="13">
        <v>55326.0</v>
      </c>
      <c r="U283" s="13">
        <v>2583.0</v>
      </c>
      <c r="X283" s="19" t="s">
        <v>188</v>
      </c>
    </row>
    <row r="284">
      <c r="A284" s="18">
        <v>44135.0</v>
      </c>
      <c r="B284" s="13">
        <v>12.0</v>
      </c>
      <c r="C284" s="13">
        <v>0.0</v>
      </c>
      <c r="D284" s="13">
        <f t="shared" si="11"/>
        <v>58015</v>
      </c>
      <c r="E284" s="13">
        <v>4.0</v>
      </c>
      <c r="F284" s="13">
        <v>0.0</v>
      </c>
      <c r="G284" s="13">
        <f t="shared" si="4"/>
        <v>57935</v>
      </c>
      <c r="H284" s="13">
        <v>32.0</v>
      </c>
      <c r="I284" s="14">
        <f t="shared" si="10"/>
        <v>12</v>
      </c>
      <c r="J284" s="13">
        <v>0.0</v>
      </c>
      <c r="K284" s="14">
        <f t="shared" si="6"/>
        <v>28</v>
      </c>
      <c r="L284" s="13">
        <v>0.0</v>
      </c>
      <c r="M284" s="13">
        <v>12.0</v>
      </c>
      <c r="N284" s="14">
        <f t="shared" si="2"/>
        <v>0</v>
      </c>
      <c r="O284" s="13">
        <v>0.0</v>
      </c>
      <c r="P284" s="13">
        <v>0.0</v>
      </c>
      <c r="Q284" s="13">
        <v>0.0</v>
      </c>
      <c r="R284" s="13">
        <v>42.0</v>
      </c>
      <c r="S284" s="13">
        <v>32.0</v>
      </c>
      <c r="T284" s="13">
        <v>55327.0</v>
      </c>
      <c r="U284" s="13">
        <v>2586.0</v>
      </c>
      <c r="X284" s="19" t="s">
        <v>188</v>
      </c>
    </row>
    <row r="285">
      <c r="A285" s="18">
        <v>44136.0</v>
      </c>
      <c r="B285" s="13">
        <v>4.0</v>
      </c>
      <c r="C285" s="13">
        <v>0.0</v>
      </c>
      <c r="D285" s="13">
        <f t="shared" si="11"/>
        <v>58019</v>
      </c>
      <c r="E285" s="13">
        <v>11.0</v>
      </c>
      <c r="F285" s="13">
        <v>0.0</v>
      </c>
      <c r="G285" s="13">
        <f t="shared" si="4"/>
        <v>57946</v>
      </c>
      <c r="H285" s="13">
        <v>21.0</v>
      </c>
      <c r="I285" s="14">
        <f t="shared" si="10"/>
        <v>16</v>
      </c>
      <c r="J285" s="13">
        <v>0.0</v>
      </c>
      <c r="K285" s="14">
        <f t="shared" si="6"/>
        <v>28</v>
      </c>
      <c r="L285" s="13">
        <v>0.0</v>
      </c>
      <c r="M285" s="13">
        <v>4.0</v>
      </c>
      <c r="N285" s="14">
        <f t="shared" si="2"/>
        <v>0</v>
      </c>
      <c r="O285" s="13">
        <v>0.0</v>
      </c>
      <c r="P285" s="13">
        <v>0.0</v>
      </c>
      <c r="Q285" s="13">
        <v>0.0</v>
      </c>
      <c r="R285" s="13">
        <v>46.0</v>
      </c>
      <c r="S285" s="13">
        <v>21.0</v>
      </c>
      <c r="T285" s="13">
        <v>55331.0</v>
      </c>
      <c r="U285" s="13">
        <v>2593.0</v>
      </c>
      <c r="X285" s="19" t="s">
        <v>188</v>
      </c>
    </row>
    <row r="286">
      <c r="A286" s="18">
        <v>44137.0</v>
      </c>
      <c r="B286" s="13">
        <v>1.0</v>
      </c>
      <c r="C286" s="13">
        <v>0.0</v>
      </c>
      <c r="D286" s="13">
        <f t="shared" si="11"/>
        <v>58020</v>
      </c>
      <c r="E286" s="13">
        <v>0.0</v>
      </c>
      <c r="F286" s="13">
        <v>0.0</v>
      </c>
      <c r="G286" s="13">
        <f t="shared" si="4"/>
        <v>57946</v>
      </c>
      <c r="H286" s="13">
        <v>22.0</v>
      </c>
      <c r="I286" s="14">
        <f t="shared" si="10"/>
        <v>16</v>
      </c>
      <c r="J286" s="13">
        <v>0.0</v>
      </c>
      <c r="K286" s="14">
        <f t="shared" si="6"/>
        <v>28</v>
      </c>
      <c r="L286" s="13">
        <v>0.0</v>
      </c>
      <c r="M286" s="13">
        <v>1.0</v>
      </c>
      <c r="N286" s="14">
        <f t="shared" si="2"/>
        <v>0</v>
      </c>
      <c r="O286" s="13">
        <v>0.0</v>
      </c>
      <c r="P286" s="13">
        <v>0.0</v>
      </c>
      <c r="Q286" s="13">
        <v>0.0</v>
      </c>
      <c r="R286" s="13">
        <v>46.0</v>
      </c>
      <c r="S286" s="13">
        <v>22.0</v>
      </c>
      <c r="T286" s="13">
        <v>55331.0</v>
      </c>
      <c r="U286" s="13">
        <v>2593.0</v>
      </c>
      <c r="X286" s="19" t="s">
        <v>188</v>
      </c>
    </row>
    <row r="287">
      <c r="A287" s="18">
        <v>44138.0</v>
      </c>
      <c r="B287" s="13">
        <v>9.0</v>
      </c>
      <c r="C287" s="13">
        <v>0.0</v>
      </c>
      <c r="D287" s="13">
        <f t="shared" si="11"/>
        <v>58029</v>
      </c>
      <c r="E287" s="13">
        <v>13.0</v>
      </c>
      <c r="F287" s="13">
        <v>0.0</v>
      </c>
      <c r="G287" s="13">
        <f t="shared" si="4"/>
        <v>57959</v>
      </c>
      <c r="H287" s="13">
        <v>26.0</v>
      </c>
      <c r="I287" s="14">
        <f t="shared" si="10"/>
        <v>8</v>
      </c>
      <c r="J287" s="13">
        <v>0.0</v>
      </c>
      <c r="K287" s="14">
        <f t="shared" si="6"/>
        <v>28</v>
      </c>
      <c r="L287" s="13">
        <v>0.0</v>
      </c>
      <c r="M287" s="13">
        <v>7.0</v>
      </c>
      <c r="N287" s="14">
        <f t="shared" si="2"/>
        <v>2</v>
      </c>
      <c r="O287" s="13">
        <v>2.0</v>
      </c>
      <c r="P287" s="13">
        <v>0.0</v>
      </c>
      <c r="Q287" s="13">
        <v>0.0</v>
      </c>
      <c r="R287" s="13">
        <v>38.0</v>
      </c>
      <c r="S287" s="13">
        <v>26.0</v>
      </c>
      <c r="T287" s="13">
        <v>55334.0</v>
      </c>
      <c r="U287" s="13">
        <v>2603.0</v>
      </c>
      <c r="X287" s="19" t="s">
        <v>188</v>
      </c>
    </row>
    <row r="288">
      <c r="A288" s="18">
        <v>44139.0</v>
      </c>
      <c r="B288" s="13">
        <v>7.0</v>
      </c>
      <c r="C288" s="13">
        <v>0.0</v>
      </c>
      <c r="D288" s="13">
        <f t="shared" si="11"/>
        <v>58036</v>
      </c>
      <c r="E288" s="13">
        <v>1.0</v>
      </c>
      <c r="F288" s="13">
        <v>0.0</v>
      </c>
      <c r="G288" s="13">
        <f t="shared" si="4"/>
        <v>57960</v>
      </c>
      <c r="H288" s="13">
        <v>26.0</v>
      </c>
      <c r="I288" s="14">
        <f t="shared" si="10"/>
        <v>14</v>
      </c>
      <c r="J288" s="13">
        <v>0.0</v>
      </c>
      <c r="K288" s="14">
        <f t="shared" si="6"/>
        <v>28</v>
      </c>
      <c r="L288" s="13">
        <v>0.0</v>
      </c>
      <c r="M288" s="13">
        <v>5.0</v>
      </c>
      <c r="N288" s="14">
        <f t="shared" si="2"/>
        <v>2</v>
      </c>
      <c r="O288" s="13">
        <v>2.0</v>
      </c>
      <c r="P288" s="13">
        <v>0.0</v>
      </c>
      <c r="Q288" s="13">
        <v>0.0</v>
      </c>
      <c r="R288" s="13">
        <v>44.0</v>
      </c>
      <c r="S288" s="13">
        <v>26.0</v>
      </c>
      <c r="T288" s="13">
        <v>55335.0</v>
      </c>
      <c r="U288" s="13">
        <v>2603.0</v>
      </c>
      <c r="X288" s="19" t="s">
        <v>188</v>
      </c>
    </row>
    <row r="289">
      <c r="A289" s="18">
        <v>44140.0</v>
      </c>
      <c r="B289" s="13">
        <v>7.0</v>
      </c>
      <c r="C289" s="13">
        <v>0.0</v>
      </c>
      <c r="D289" s="13">
        <f t="shared" si="11"/>
        <v>58043</v>
      </c>
      <c r="E289" s="13">
        <v>11.0</v>
      </c>
      <c r="F289" s="13">
        <v>0.0</v>
      </c>
      <c r="G289" s="13">
        <f t="shared" si="4"/>
        <v>57971</v>
      </c>
      <c r="H289" s="13">
        <v>26.0</v>
      </c>
      <c r="I289" s="14">
        <f t="shared" si="10"/>
        <v>10</v>
      </c>
      <c r="J289" s="13">
        <v>0.0</v>
      </c>
      <c r="K289" s="14">
        <f t="shared" si="6"/>
        <v>28</v>
      </c>
      <c r="L289" s="13">
        <v>0.0</v>
      </c>
      <c r="M289" s="13">
        <v>6.0</v>
      </c>
      <c r="N289" s="14">
        <f t="shared" si="2"/>
        <v>1</v>
      </c>
      <c r="O289" s="13">
        <v>0.0</v>
      </c>
      <c r="P289" s="13">
        <v>1.0</v>
      </c>
      <c r="Q289" s="13">
        <v>0.0</v>
      </c>
      <c r="R289" s="13">
        <v>40.0</v>
      </c>
      <c r="S289" s="13">
        <v>26.0</v>
      </c>
      <c r="T289" s="13">
        <v>55339.0</v>
      </c>
      <c r="U289" s="13">
        <v>2610.0</v>
      </c>
      <c r="X289" s="19" t="s">
        <v>188</v>
      </c>
    </row>
    <row r="290">
      <c r="A290" s="18">
        <v>44141.0</v>
      </c>
      <c r="B290" s="13">
        <v>4.0</v>
      </c>
      <c r="C290" s="13">
        <v>0.0</v>
      </c>
      <c r="D290" s="13">
        <f t="shared" si="11"/>
        <v>58047</v>
      </c>
      <c r="E290" s="13">
        <v>10.0</v>
      </c>
      <c r="F290" s="13">
        <v>0.0</v>
      </c>
      <c r="G290" s="13">
        <f t="shared" si="4"/>
        <v>57981</v>
      </c>
      <c r="H290" s="13">
        <v>24.0</v>
      </c>
      <c r="I290" s="14">
        <f t="shared" si="10"/>
        <v>6</v>
      </c>
      <c r="J290" s="13">
        <v>0.0</v>
      </c>
      <c r="K290" s="14">
        <f t="shared" si="6"/>
        <v>28</v>
      </c>
      <c r="L290" s="13">
        <v>0.0</v>
      </c>
      <c r="M290" s="13">
        <v>4.0</v>
      </c>
      <c r="N290" s="14">
        <f t="shared" si="2"/>
        <v>0</v>
      </c>
      <c r="O290" s="13">
        <v>0.0</v>
      </c>
      <c r="P290" s="13">
        <v>0.0</v>
      </c>
      <c r="Q290" s="13">
        <v>0.0</v>
      </c>
      <c r="R290" s="13">
        <v>36.0</v>
      </c>
      <c r="S290" s="13">
        <v>24.0</v>
      </c>
      <c r="T290" s="13">
        <v>55343.0</v>
      </c>
      <c r="U290" s="13">
        <v>2616.0</v>
      </c>
      <c r="X290" s="19" t="s">
        <v>188</v>
      </c>
    </row>
    <row r="291">
      <c r="A291" s="18">
        <v>44142.0</v>
      </c>
      <c r="B291" s="13">
        <v>7.0</v>
      </c>
      <c r="C291" s="13">
        <v>0.0</v>
      </c>
      <c r="D291" s="13">
        <f t="shared" si="11"/>
        <v>58054</v>
      </c>
      <c r="E291" s="13">
        <v>9.0</v>
      </c>
      <c r="F291" s="13">
        <v>0.0</v>
      </c>
      <c r="G291" s="13">
        <f t="shared" si="4"/>
        <v>57990</v>
      </c>
      <c r="H291" s="13">
        <v>24.0</v>
      </c>
      <c r="I291" s="14">
        <f t="shared" si="10"/>
        <v>4</v>
      </c>
      <c r="J291" s="13">
        <v>0.0</v>
      </c>
      <c r="K291" s="14">
        <f t="shared" si="6"/>
        <v>28</v>
      </c>
      <c r="L291" s="13">
        <v>0.0</v>
      </c>
      <c r="M291" s="13">
        <v>7.0</v>
      </c>
      <c r="N291" s="14">
        <f t="shared" si="2"/>
        <v>0</v>
      </c>
      <c r="O291" s="13">
        <v>0.0</v>
      </c>
      <c r="P291" s="13">
        <v>0.0</v>
      </c>
      <c r="Q291" s="13">
        <v>0.0</v>
      </c>
      <c r="R291" s="13">
        <v>34.0</v>
      </c>
      <c r="S291" s="13">
        <v>24.0</v>
      </c>
      <c r="T291" s="13">
        <v>55345.0</v>
      </c>
      <c r="U291" s="13">
        <v>2623.0</v>
      </c>
      <c r="X291" s="19" t="s">
        <v>188</v>
      </c>
    </row>
    <row r="292">
      <c r="A292" s="18">
        <v>44143.0</v>
      </c>
      <c r="B292" s="13">
        <v>2.0</v>
      </c>
      <c r="C292" s="13">
        <v>0.0</v>
      </c>
      <c r="D292" s="13">
        <f t="shared" si="11"/>
        <v>58056</v>
      </c>
      <c r="E292" s="13">
        <v>7.0</v>
      </c>
      <c r="F292" s="13">
        <v>0.0</v>
      </c>
      <c r="G292" s="13">
        <f t="shared" si="4"/>
        <v>57997</v>
      </c>
      <c r="H292" s="13">
        <v>20.0</v>
      </c>
      <c r="I292" s="14">
        <f t="shared" si="10"/>
        <v>3</v>
      </c>
      <c r="J292" s="13">
        <v>0.0</v>
      </c>
      <c r="K292" s="14">
        <f t="shared" si="6"/>
        <v>28</v>
      </c>
      <c r="L292" s="13">
        <v>0.0</v>
      </c>
      <c r="M292" s="13">
        <v>2.0</v>
      </c>
      <c r="N292" s="14">
        <f t="shared" si="2"/>
        <v>0</v>
      </c>
      <c r="O292" s="13">
        <v>0.0</v>
      </c>
      <c r="P292" s="13">
        <v>0.0</v>
      </c>
      <c r="Q292" s="13">
        <v>0.0</v>
      </c>
      <c r="R292" s="13">
        <v>33.0</v>
      </c>
      <c r="S292" s="13">
        <v>20.0</v>
      </c>
      <c r="T292" s="13">
        <v>55348.0</v>
      </c>
      <c r="U292" s="13">
        <v>2627.0</v>
      </c>
      <c r="X292" s="19" t="s">
        <v>188</v>
      </c>
    </row>
    <row r="293">
      <c r="A293" s="18">
        <v>44144.0</v>
      </c>
      <c r="B293" s="13">
        <v>8.0</v>
      </c>
      <c r="C293" s="13">
        <v>0.0</v>
      </c>
      <c r="D293" s="13">
        <f t="shared" si="11"/>
        <v>58064</v>
      </c>
      <c r="E293" s="13">
        <v>6.0</v>
      </c>
      <c r="F293" s="13">
        <v>0.0</v>
      </c>
      <c r="G293" s="13">
        <f t="shared" si="4"/>
        <v>58003</v>
      </c>
      <c r="H293" s="13">
        <v>21.0</v>
      </c>
      <c r="I293" s="14">
        <f t="shared" si="10"/>
        <v>4</v>
      </c>
      <c r="J293" s="13">
        <v>0.0</v>
      </c>
      <c r="K293" s="14">
        <f t="shared" si="6"/>
        <v>28</v>
      </c>
      <c r="L293" s="13">
        <v>0.0</v>
      </c>
      <c r="M293" s="13">
        <v>8.0</v>
      </c>
      <c r="N293" s="14">
        <f t="shared" si="2"/>
        <v>0</v>
      </c>
      <c r="O293" s="13">
        <v>0.0</v>
      </c>
      <c r="P293" s="13">
        <v>0.0</v>
      </c>
      <c r="Q293" s="13">
        <v>0.0</v>
      </c>
      <c r="R293" s="13">
        <v>34.0</v>
      </c>
      <c r="S293" s="13">
        <v>21.0</v>
      </c>
      <c r="T293" s="13">
        <v>55353.0</v>
      </c>
      <c r="U293" s="13">
        <v>2628.0</v>
      </c>
      <c r="X293" s="19" t="s">
        <v>188</v>
      </c>
    </row>
    <row r="294">
      <c r="A294" s="18">
        <v>44145.0</v>
      </c>
      <c r="B294" s="13">
        <v>9.0</v>
      </c>
      <c r="C294" s="13">
        <v>0.0</v>
      </c>
      <c r="D294" s="13">
        <f t="shared" si="11"/>
        <v>58073</v>
      </c>
      <c r="E294" s="13">
        <v>4.0</v>
      </c>
      <c r="F294" s="13">
        <v>0.0</v>
      </c>
      <c r="G294" s="13">
        <f t="shared" si="4"/>
        <v>58007</v>
      </c>
      <c r="H294" s="13">
        <v>20.0</v>
      </c>
      <c r="I294" s="14">
        <f t="shared" si="10"/>
        <v>10</v>
      </c>
      <c r="J294" s="13">
        <v>0.0</v>
      </c>
      <c r="K294" s="14">
        <f t="shared" si="6"/>
        <v>28</v>
      </c>
      <c r="L294" s="13">
        <v>0.0</v>
      </c>
      <c r="M294" s="13">
        <v>7.0</v>
      </c>
      <c r="N294" s="14">
        <f t="shared" si="2"/>
        <v>2</v>
      </c>
      <c r="O294" s="13">
        <v>1.0</v>
      </c>
      <c r="P294" s="13">
        <v>1.0</v>
      </c>
      <c r="Q294" s="13">
        <v>0.0</v>
      </c>
      <c r="R294" s="13">
        <v>40.0</v>
      </c>
      <c r="S294" s="13">
        <v>20.0</v>
      </c>
      <c r="T294" s="13">
        <v>55355.0</v>
      </c>
      <c r="U294" s="13">
        <v>2630.0</v>
      </c>
      <c r="X294" s="19" t="s">
        <v>188</v>
      </c>
    </row>
    <row r="295">
      <c r="A295" s="18">
        <v>44146.0</v>
      </c>
      <c r="B295" s="13">
        <v>18.0</v>
      </c>
      <c r="C295" s="13">
        <v>0.0</v>
      </c>
      <c r="D295" s="13">
        <f t="shared" si="11"/>
        <v>58091</v>
      </c>
      <c r="E295" s="13">
        <v>5.0</v>
      </c>
      <c r="F295" s="13">
        <v>0.0</v>
      </c>
      <c r="G295" s="13">
        <f t="shared" si="4"/>
        <v>58012</v>
      </c>
      <c r="H295" s="13">
        <v>40.0</v>
      </c>
      <c r="I295" s="14">
        <f t="shared" si="10"/>
        <v>3</v>
      </c>
      <c r="J295" s="13">
        <v>0.0</v>
      </c>
      <c r="K295" s="14">
        <f t="shared" si="6"/>
        <v>28</v>
      </c>
      <c r="L295" s="13">
        <v>0.0</v>
      </c>
      <c r="M295" s="13">
        <v>18.0</v>
      </c>
      <c r="N295" s="14">
        <f t="shared" si="2"/>
        <v>0</v>
      </c>
      <c r="O295" s="13">
        <v>0.0</v>
      </c>
      <c r="P295" s="13">
        <v>0.0</v>
      </c>
      <c r="Q295" s="13">
        <v>0.0</v>
      </c>
      <c r="R295" s="13">
        <v>33.0</v>
      </c>
      <c r="S295" s="13">
        <v>40.0</v>
      </c>
      <c r="T295" s="13">
        <v>55358.0</v>
      </c>
      <c r="U295" s="13">
        <v>2632.0</v>
      </c>
      <c r="X295" s="19" t="s">
        <v>188</v>
      </c>
    </row>
    <row r="296">
      <c r="A296" s="18">
        <v>44147.0</v>
      </c>
      <c r="B296" s="13">
        <v>11.0</v>
      </c>
      <c r="C296" s="13">
        <v>0.0</v>
      </c>
      <c r="D296" s="13">
        <f t="shared" si="11"/>
        <v>58102</v>
      </c>
      <c r="E296" s="13">
        <v>12.0</v>
      </c>
      <c r="F296" s="13">
        <v>0.0</v>
      </c>
      <c r="G296" s="13">
        <f t="shared" si="4"/>
        <v>58024</v>
      </c>
      <c r="H296" s="13">
        <v>24.0</v>
      </c>
      <c r="I296" s="14">
        <f t="shared" si="10"/>
        <v>18</v>
      </c>
      <c r="J296" s="13">
        <v>0.0</v>
      </c>
      <c r="K296" s="14">
        <f t="shared" si="6"/>
        <v>28</v>
      </c>
      <c r="L296" s="13">
        <v>0.0</v>
      </c>
      <c r="M296" s="13">
        <v>11.0</v>
      </c>
      <c r="N296" s="14">
        <f t="shared" si="2"/>
        <v>0</v>
      </c>
      <c r="O296" s="13">
        <v>0.0</v>
      </c>
      <c r="P296" s="13">
        <v>0.0</v>
      </c>
      <c r="Q296" s="13">
        <v>0.0</v>
      </c>
      <c r="R296" s="13">
        <v>48.0</v>
      </c>
      <c r="S296" s="13">
        <v>24.0</v>
      </c>
      <c r="T296" s="13">
        <v>55363.0</v>
      </c>
      <c r="U296" s="13">
        <v>2639.0</v>
      </c>
      <c r="X296" s="19" t="s">
        <v>188</v>
      </c>
    </row>
    <row r="297">
      <c r="A297" s="18">
        <v>44148.0</v>
      </c>
      <c r="B297" s="13">
        <v>12.0</v>
      </c>
      <c r="C297" s="13">
        <v>0.0</v>
      </c>
      <c r="D297" s="13">
        <f t="shared" si="11"/>
        <v>58114</v>
      </c>
      <c r="E297" s="13">
        <v>6.0</v>
      </c>
      <c r="F297" s="13">
        <v>0.0</v>
      </c>
      <c r="G297" s="13">
        <f t="shared" si="4"/>
        <v>58030</v>
      </c>
      <c r="H297" s="13">
        <v>28.0</v>
      </c>
      <c r="I297" s="14">
        <f t="shared" si="10"/>
        <v>20</v>
      </c>
      <c r="J297" s="13">
        <v>0.0</v>
      </c>
      <c r="K297" s="14">
        <f t="shared" si="6"/>
        <v>28</v>
      </c>
      <c r="L297" s="13">
        <v>0.0</v>
      </c>
      <c r="M297" s="13">
        <v>12.0</v>
      </c>
      <c r="N297" s="14">
        <f t="shared" si="2"/>
        <v>0</v>
      </c>
      <c r="O297" s="13">
        <v>0.0</v>
      </c>
      <c r="P297" s="13">
        <v>0.0</v>
      </c>
      <c r="Q297" s="13">
        <v>0.0</v>
      </c>
      <c r="R297" s="13">
        <v>50.0</v>
      </c>
      <c r="S297" s="13">
        <v>28.0</v>
      </c>
      <c r="T297" s="13">
        <v>55365.0</v>
      </c>
      <c r="U297" s="13">
        <v>2643.0</v>
      </c>
      <c r="X297" s="19" t="s">
        <v>188</v>
      </c>
    </row>
    <row r="298">
      <c r="A298" s="18">
        <v>44149.0</v>
      </c>
      <c r="B298" s="13">
        <v>2.0</v>
      </c>
      <c r="C298" s="13">
        <v>0.0</v>
      </c>
      <c r="D298" s="13">
        <f t="shared" si="11"/>
        <v>58116</v>
      </c>
      <c r="E298" s="13">
        <v>11.0</v>
      </c>
      <c r="F298" s="13">
        <v>0.0</v>
      </c>
      <c r="G298" s="13">
        <f t="shared" si="4"/>
        <v>58041</v>
      </c>
      <c r="H298" s="13">
        <v>22.0</v>
      </c>
      <c r="I298" s="14">
        <f t="shared" si="10"/>
        <v>17</v>
      </c>
      <c r="J298" s="13">
        <v>0.0</v>
      </c>
      <c r="K298" s="14">
        <f t="shared" si="6"/>
        <v>28</v>
      </c>
      <c r="L298" s="13">
        <v>0.0</v>
      </c>
      <c r="M298" s="13">
        <v>2.0</v>
      </c>
      <c r="N298" s="14">
        <f t="shared" si="2"/>
        <v>0</v>
      </c>
      <c r="O298" s="13">
        <v>0.0</v>
      </c>
      <c r="P298" s="13">
        <v>0.0</v>
      </c>
      <c r="Q298" s="13">
        <v>0.0</v>
      </c>
      <c r="R298" s="13">
        <v>47.0</v>
      </c>
      <c r="S298" s="13">
        <v>22.0</v>
      </c>
      <c r="T298" s="13">
        <v>55366.0</v>
      </c>
      <c r="U298" s="13">
        <v>2653.0</v>
      </c>
      <c r="X298" s="19" t="s">
        <v>188</v>
      </c>
    </row>
    <row r="299">
      <c r="A299" s="18">
        <v>44150.0</v>
      </c>
      <c r="B299" s="13">
        <v>3.0</v>
      </c>
      <c r="C299" s="13">
        <v>0.0</v>
      </c>
      <c r="D299" s="13">
        <f t="shared" si="11"/>
        <v>58119</v>
      </c>
      <c r="E299" s="13">
        <v>10.0</v>
      </c>
      <c r="F299" s="13">
        <v>0.0</v>
      </c>
      <c r="G299" s="13">
        <f t="shared" si="4"/>
        <v>58051</v>
      </c>
      <c r="H299" s="13">
        <v>21.0</v>
      </c>
      <c r="I299" s="14">
        <f t="shared" si="10"/>
        <v>11</v>
      </c>
      <c r="J299" s="13">
        <v>0.0</v>
      </c>
      <c r="K299" s="14">
        <f t="shared" si="6"/>
        <v>28</v>
      </c>
      <c r="L299" s="13">
        <v>0.0</v>
      </c>
      <c r="M299" s="13">
        <v>3.0</v>
      </c>
      <c r="N299" s="14">
        <f t="shared" si="2"/>
        <v>0</v>
      </c>
      <c r="O299" s="13">
        <v>0.0</v>
      </c>
      <c r="P299" s="13">
        <v>0.0</v>
      </c>
      <c r="Q299" s="13">
        <v>0.0</v>
      </c>
      <c r="R299" s="13">
        <v>41.0</v>
      </c>
      <c r="S299" s="13">
        <v>21.0</v>
      </c>
      <c r="T299" s="13">
        <v>55369.0</v>
      </c>
      <c r="U299" s="13">
        <v>2660.0</v>
      </c>
      <c r="X299" s="19" t="s">
        <v>188</v>
      </c>
    </row>
    <row r="300">
      <c r="A300" s="18">
        <v>44151.0</v>
      </c>
      <c r="B300" s="13">
        <v>5.0</v>
      </c>
      <c r="C300" s="13">
        <v>0.0</v>
      </c>
      <c r="D300" s="13">
        <f t="shared" si="11"/>
        <v>58124</v>
      </c>
      <c r="E300" s="13">
        <v>4.0</v>
      </c>
      <c r="F300" s="13">
        <v>0.0</v>
      </c>
      <c r="G300" s="13">
        <f t="shared" si="4"/>
        <v>58055</v>
      </c>
      <c r="H300" s="13">
        <v>23.0</v>
      </c>
      <c r="I300" s="14">
        <f t="shared" si="10"/>
        <v>10</v>
      </c>
      <c r="J300" s="13">
        <v>0.0</v>
      </c>
      <c r="K300" s="14">
        <f t="shared" si="6"/>
        <v>28</v>
      </c>
      <c r="L300" s="13">
        <v>0.0</v>
      </c>
      <c r="M300" s="13">
        <v>5.0</v>
      </c>
      <c r="N300" s="14">
        <f t="shared" si="2"/>
        <v>0</v>
      </c>
      <c r="O300" s="13">
        <v>0.0</v>
      </c>
      <c r="P300" s="13">
        <v>0.0</v>
      </c>
      <c r="Q300" s="13">
        <v>0.0</v>
      </c>
      <c r="R300" s="13">
        <v>40.0</v>
      </c>
      <c r="S300" s="13">
        <v>23.0</v>
      </c>
      <c r="T300" s="13">
        <v>55369.0</v>
      </c>
      <c r="U300" s="13">
        <v>2664.0</v>
      </c>
      <c r="X300" s="19" t="s">
        <v>188</v>
      </c>
    </row>
    <row r="301">
      <c r="A301" s="18">
        <v>44152.0</v>
      </c>
      <c r="B301" s="13">
        <v>6.0</v>
      </c>
      <c r="C301" s="13">
        <v>0.0</v>
      </c>
      <c r="D301" s="13">
        <f t="shared" si="11"/>
        <v>58130</v>
      </c>
      <c r="E301" s="13">
        <v>6.0</v>
      </c>
      <c r="F301" s="13">
        <v>0.0</v>
      </c>
      <c r="G301" s="13">
        <f t="shared" si="4"/>
        <v>58061</v>
      </c>
      <c r="H301" s="13">
        <v>26.0</v>
      </c>
      <c r="I301" s="14">
        <f t="shared" si="10"/>
        <v>7</v>
      </c>
      <c r="J301" s="13">
        <v>0.0</v>
      </c>
      <c r="K301" s="14">
        <f t="shared" si="6"/>
        <v>28</v>
      </c>
      <c r="L301" s="13">
        <v>0.0</v>
      </c>
      <c r="M301" s="13">
        <v>6.0</v>
      </c>
      <c r="N301" s="14">
        <f t="shared" si="2"/>
        <v>0</v>
      </c>
      <c r="O301" s="13">
        <v>0.0</v>
      </c>
      <c r="P301" s="13">
        <v>0.0</v>
      </c>
      <c r="Q301" s="13">
        <v>0.0</v>
      </c>
      <c r="R301" s="13">
        <v>37.0</v>
      </c>
      <c r="S301" s="13">
        <v>26.0</v>
      </c>
      <c r="T301" s="13">
        <v>55370.0</v>
      </c>
      <c r="U301" s="13">
        <v>2669.0</v>
      </c>
      <c r="X301" s="19" t="s">
        <v>188</v>
      </c>
    </row>
    <row r="302">
      <c r="A302" s="18">
        <v>44153.0</v>
      </c>
      <c r="B302" s="13">
        <v>5.0</v>
      </c>
      <c r="C302" s="13">
        <v>0.0</v>
      </c>
      <c r="D302" s="13">
        <f t="shared" si="11"/>
        <v>58135</v>
      </c>
      <c r="E302" s="13">
        <v>7.0</v>
      </c>
      <c r="F302" s="13">
        <v>0.0</v>
      </c>
      <c r="G302" s="13">
        <f t="shared" si="4"/>
        <v>58068</v>
      </c>
      <c r="H302" s="13">
        <v>28.0</v>
      </c>
      <c r="I302" s="14">
        <f t="shared" si="10"/>
        <v>3</v>
      </c>
      <c r="J302" s="13">
        <v>0.0</v>
      </c>
      <c r="K302" s="14">
        <f t="shared" si="6"/>
        <v>28</v>
      </c>
      <c r="L302" s="13">
        <v>0.0</v>
      </c>
      <c r="M302" s="13">
        <v>5.0</v>
      </c>
      <c r="N302" s="14">
        <f t="shared" si="2"/>
        <v>0</v>
      </c>
      <c r="O302" s="13">
        <v>0.0</v>
      </c>
      <c r="P302" s="13">
        <v>0.0</v>
      </c>
      <c r="Q302" s="13">
        <v>0.0</v>
      </c>
      <c r="R302" s="13">
        <v>33.0</v>
      </c>
      <c r="S302" s="13">
        <v>28.0</v>
      </c>
      <c r="T302" s="13">
        <v>55375.0</v>
      </c>
      <c r="U302" s="13">
        <v>2671.0</v>
      </c>
      <c r="X302" s="19" t="s">
        <v>188</v>
      </c>
    </row>
    <row r="303">
      <c r="A303" s="18">
        <v>44154.0</v>
      </c>
      <c r="B303" s="13">
        <v>4.0</v>
      </c>
      <c r="C303" s="13">
        <v>0.0</v>
      </c>
      <c r="D303" s="13">
        <f t="shared" si="11"/>
        <v>58139</v>
      </c>
      <c r="E303" s="13">
        <v>6.0</v>
      </c>
      <c r="F303" s="13">
        <v>0.0</v>
      </c>
      <c r="G303" s="13">
        <f t="shared" si="4"/>
        <v>58074</v>
      </c>
      <c r="H303" s="13">
        <v>31.0</v>
      </c>
      <c r="I303" s="14">
        <f t="shared" si="10"/>
        <v>-2</v>
      </c>
      <c r="J303" s="13">
        <v>0.0</v>
      </c>
      <c r="K303" s="14">
        <f t="shared" si="6"/>
        <v>28</v>
      </c>
      <c r="L303" s="13">
        <v>0.0</v>
      </c>
      <c r="M303" s="13">
        <v>4.0</v>
      </c>
      <c r="N303" s="14">
        <f t="shared" si="2"/>
        <v>0</v>
      </c>
      <c r="O303" s="13">
        <v>0.0</v>
      </c>
      <c r="P303" s="13">
        <v>0.0</v>
      </c>
      <c r="Q303" s="13">
        <v>1.0</v>
      </c>
      <c r="R303" s="13">
        <v>27.0</v>
      </c>
      <c r="S303" s="13">
        <v>31.0</v>
      </c>
      <c r="T303" s="13">
        <v>55378.0</v>
      </c>
      <c r="U303" s="13">
        <v>2674.0</v>
      </c>
      <c r="X303" s="19" t="s">
        <v>188</v>
      </c>
    </row>
    <row r="304">
      <c r="A304" s="18">
        <v>44155.0</v>
      </c>
      <c r="B304" s="13">
        <v>4.0</v>
      </c>
      <c r="C304" s="13">
        <v>0.0</v>
      </c>
      <c r="D304" s="13">
        <f t="shared" si="11"/>
        <v>58143</v>
      </c>
      <c r="E304" s="13">
        <v>6.0</v>
      </c>
      <c r="F304" s="13">
        <v>0.0</v>
      </c>
      <c r="G304" s="13">
        <f t="shared" si="4"/>
        <v>58080</v>
      </c>
      <c r="H304" s="13">
        <v>31.0</v>
      </c>
      <c r="I304" s="14">
        <f t="shared" si="10"/>
        <v>-4</v>
      </c>
      <c r="J304" s="13">
        <v>0.0</v>
      </c>
      <c r="K304" s="14">
        <f t="shared" si="6"/>
        <v>28</v>
      </c>
      <c r="L304" s="13">
        <v>0.0</v>
      </c>
      <c r="M304" s="13">
        <v>4.0</v>
      </c>
      <c r="N304" s="14">
        <f t="shared" si="2"/>
        <v>0</v>
      </c>
      <c r="O304" s="13">
        <v>0.0</v>
      </c>
      <c r="P304" s="13">
        <v>0.0</v>
      </c>
      <c r="Q304" s="13">
        <v>1.0</v>
      </c>
      <c r="R304" s="13">
        <v>25.0</v>
      </c>
      <c r="S304" s="13">
        <v>31.0</v>
      </c>
      <c r="T304" s="13">
        <v>55381.0</v>
      </c>
      <c r="U304" s="13">
        <v>2677.0</v>
      </c>
      <c r="X304" s="19" t="s">
        <v>188</v>
      </c>
    </row>
    <row r="305">
      <c r="A305" s="18">
        <v>44156.0</v>
      </c>
      <c r="B305" s="13">
        <v>5.0</v>
      </c>
      <c r="C305" s="13">
        <v>0.0</v>
      </c>
      <c r="D305" s="13">
        <f t="shared" si="11"/>
        <v>58148</v>
      </c>
      <c r="E305" s="13">
        <v>6.0</v>
      </c>
      <c r="F305" s="13">
        <v>0.0</v>
      </c>
      <c r="G305" s="13">
        <f t="shared" si="4"/>
        <v>58086</v>
      </c>
      <c r="H305" s="13">
        <v>34.0</v>
      </c>
      <c r="I305" s="14">
        <f t="shared" si="10"/>
        <v>-8</v>
      </c>
      <c r="J305" s="13">
        <v>0.0</v>
      </c>
      <c r="K305" s="14">
        <f t="shared" si="6"/>
        <v>28</v>
      </c>
      <c r="L305" s="13">
        <v>0.0</v>
      </c>
      <c r="M305" s="13">
        <v>5.0</v>
      </c>
      <c r="N305" s="14">
        <f t="shared" si="2"/>
        <v>0</v>
      </c>
      <c r="O305" s="13">
        <v>0.0</v>
      </c>
      <c r="P305" s="13">
        <v>0.0</v>
      </c>
      <c r="Q305" s="13">
        <v>1.0</v>
      </c>
      <c r="R305" s="13">
        <v>21.0</v>
      </c>
      <c r="S305" s="13">
        <v>34.0</v>
      </c>
      <c r="T305" s="13">
        <v>55384.0</v>
      </c>
      <c r="U305" s="13">
        <v>2680.0</v>
      </c>
      <c r="X305" s="19" t="s">
        <v>188</v>
      </c>
    </row>
    <row r="306">
      <c r="A306" s="18">
        <v>44157.0</v>
      </c>
      <c r="B306" s="13">
        <v>12.0</v>
      </c>
      <c r="C306" s="13">
        <v>0.0</v>
      </c>
      <c r="D306" s="13">
        <f t="shared" si="11"/>
        <v>58160</v>
      </c>
      <c r="E306" s="13">
        <v>3.0</v>
      </c>
      <c r="F306" s="13">
        <v>0.0</v>
      </c>
      <c r="G306" s="13">
        <f t="shared" si="4"/>
        <v>58089</v>
      </c>
      <c r="H306" s="13">
        <v>39.0</v>
      </c>
      <c r="I306" s="14">
        <f t="shared" si="10"/>
        <v>-4</v>
      </c>
      <c r="J306" s="13">
        <v>0.0</v>
      </c>
      <c r="K306" s="14">
        <f t="shared" si="6"/>
        <v>28</v>
      </c>
      <c r="L306" s="13">
        <v>0.0</v>
      </c>
      <c r="M306" s="13">
        <v>12.0</v>
      </c>
      <c r="N306" s="14">
        <f t="shared" si="2"/>
        <v>0</v>
      </c>
      <c r="O306" s="13">
        <v>0.0</v>
      </c>
      <c r="P306" s="13">
        <v>0.0</v>
      </c>
      <c r="Q306" s="13">
        <v>1.0</v>
      </c>
      <c r="R306" s="13">
        <v>25.0</v>
      </c>
      <c r="S306" s="13">
        <v>39.0</v>
      </c>
      <c r="T306" s="13">
        <v>55387.0</v>
      </c>
      <c r="U306" s="13">
        <v>2680.0</v>
      </c>
      <c r="X306" s="19" t="s">
        <v>188</v>
      </c>
    </row>
    <row r="307">
      <c r="A307" s="18">
        <v>44158.0</v>
      </c>
      <c r="B307" s="13">
        <v>5.0</v>
      </c>
      <c r="C307" s="13">
        <v>0.0</v>
      </c>
      <c r="D307" s="13">
        <f t="shared" si="11"/>
        <v>58165</v>
      </c>
      <c r="E307" s="13">
        <v>4.0</v>
      </c>
      <c r="F307" s="13">
        <v>0.0</v>
      </c>
      <c r="G307" s="13">
        <f t="shared" si="4"/>
        <v>58093</v>
      </c>
      <c r="H307" s="13">
        <v>30.0</v>
      </c>
      <c r="I307" s="14">
        <f t="shared" si="10"/>
        <v>6</v>
      </c>
      <c r="J307" s="13">
        <v>0.0</v>
      </c>
      <c r="K307" s="14">
        <f t="shared" si="6"/>
        <v>28</v>
      </c>
      <c r="L307" s="13">
        <v>0.0</v>
      </c>
      <c r="M307" s="13">
        <v>5.0</v>
      </c>
      <c r="N307" s="14">
        <f t="shared" si="2"/>
        <v>0</v>
      </c>
      <c r="O307" s="13">
        <v>0.0</v>
      </c>
      <c r="P307" s="13">
        <v>0.0</v>
      </c>
      <c r="Q307" s="13">
        <v>1.0</v>
      </c>
      <c r="R307" s="13">
        <v>35.0</v>
      </c>
      <c r="S307" s="13">
        <v>30.0</v>
      </c>
      <c r="T307" s="13">
        <v>55389.0</v>
      </c>
      <c r="U307" s="13">
        <v>2682.0</v>
      </c>
      <c r="X307" s="19" t="s">
        <v>188</v>
      </c>
    </row>
    <row r="308">
      <c r="A308" s="18">
        <v>44159.0</v>
      </c>
      <c r="B308" s="13">
        <v>18.0</v>
      </c>
      <c r="C308" s="13">
        <v>0.0</v>
      </c>
      <c r="D308" s="13">
        <f t="shared" si="11"/>
        <v>58183</v>
      </c>
      <c r="E308" s="13">
        <v>8.0</v>
      </c>
      <c r="F308" s="13">
        <v>0.0</v>
      </c>
      <c r="G308" s="13">
        <f t="shared" si="4"/>
        <v>58101</v>
      </c>
      <c r="H308" s="13">
        <v>39.0</v>
      </c>
      <c r="I308" s="14">
        <f t="shared" si="10"/>
        <v>7</v>
      </c>
      <c r="J308" s="13">
        <v>0.0</v>
      </c>
      <c r="K308" s="14">
        <f t="shared" si="6"/>
        <v>28</v>
      </c>
      <c r="L308" s="13">
        <v>0.0</v>
      </c>
      <c r="M308" s="13">
        <v>18.0</v>
      </c>
      <c r="N308" s="14">
        <f t="shared" si="2"/>
        <v>0</v>
      </c>
      <c r="O308" s="13">
        <v>0.0</v>
      </c>
      <c r="P308" s="13">
        <v>0.0</v>
      </c>
      <c r="Q308" s="13">
        <v>1.0</v>
      </c>
      <c r="R308" s="13">
        <v>36.0</v>
      </c>
      <c r="S308" s="13">
        <v>39.0</v>
      </c>
      <c r="T308" s="13">
        <v>55394.0</v>
      </c>
      <c r="U308" s="13">
        <v>2685.0</v>
      </c>
      <c r="X308" s="19" t="s">
        <v>188</v>
      </c>
    </row>
    <row r="309">
      <c r="A309" s="18">
        <v>44160.0</v>
      </c>
      <c r="B309" s="13">
        <v>7.0</v>
      </c>
      <c r="C309" s="13">
        <v>0.0</v>
      </c>
      <c r="D309" s="13">
        <f t="shared" si="11"/>
        <v>58190</v>
      </c>
      <c r="E309" s="13">
        <v>12.0</v>
      </c>
      <c r="F309" s="13">
        <v>0.0</v>
      </c>
      <c r="G309" s="13">
        <f t="shared" si="4"/>
        <v>58113</v>
      </c>
      <c r="H309" s="13">
        <v>29.0</v>
      </c>
      <c r="I309" s="14">
        <f t="shared" si="10"/>
        <v>12</v>
      </c>
      <c r="J309" s="13">
        <v>0.0</v>
      </c>
      <c r="K309" s="14">
        <f t="shared" si="6"/>
        <v>28</v>
      </c>
      <c r="L309" s="13">
        <v>0.0</v>
      </c>
      <c r="M309" s="13">
        <v>7.0</v>
      </c>
      <c r="N309" s="14">
        <f t="shared" si="2"/>
        <v>0</v>
      </c>
      <c r="O309" s="13">
        <v>0.0</v>
      </c>
      <c r="P309" s="13">
        <v>0.0</v>
      </c>
      <c r="Q309" s="13">
        <v>1.0</v>
      </c>
      <c r="R309" s="13">
        <v>41.0</v>
      </c>
      <c r="S309" s="13">
        <v>29.0</v>
      </c>
      <c r="T309" s="13">
        <v>55399.0</v>
      </c>
      <c r="U309" s="13">
        <v>2692.0</v>
      </c>
      <c r="X309" s="19" t="s">
        <v>188</v>
      </c>
    </row>
    <row r="310">
      <c r="A310" s="18">
        <v>44161.0</v>
      </c>
      <c r="B310" s="13">
        <v>5.0</v>
      </c>
      <c r="C310" s="13">
        <v>0.0</v>
      </c>
      <c r="D310" s="13">
        <f t="shared" si="11"/>
        <v>58195</v>
      </c>
      <c r="E310" s="13">
        <v>13.0</v>
      </c>
      <c r="F310" s="13">
        <v>0.0</v>
      </c>
      <c r="G310" s="13">
        <f t="shared" si="4"/>
        <v>58126</v>
      </c>
      <c r="H310" s="13">
        <v>20.0</v>
      </c>
      <c r="I310" s="14">
        <f t="shared" si="10"/>
        <v>13</v>
      </c>
      <c r="J310" s="13">
        <v>0.0</v>
      </c>
      <c r="K310" s="14">
        <f t="shared" si="6"/>
        <v>28</v>
      </c>
      <c r="L310" s="13">
        <v>0.0</v>
      </c>
      <c r="M310" s="13">
        <v>4.0</v>
      </c>
      <c r="N310" s="14">
        <f t="shared" si="2"/>
        <v>1</v>
      </c>
      <c r="O310" s="13">
        <v>0.0</v>
      </c>
      <c r="P310" s="13">
        <v>1.0</v>
      </c>
      <c r="Q310" s="13">
        <v>1.0</v>
      </c>
      <c r="R310" s="13">
        <v>42.0</v>
      </c>
      <c r="S310" s="13">
        <v>20.0</v>
      </c>
      <c r="T310" s="13">
        <v>55407.0</v>
      </c>
      <c r="U310" s="13">
        <v>2697.0</v>
      </c>
      <c r="X310" s="19" t="s">
        <v>188</v>
      </c>
    </row>
    <row r="311">
      <c r="A311" s="18">
        <v>44162.0</v>
      </c>
      <c r="B311" s="13">
        <v>4.0</v>
      </c>
      <c r="C311" s="13">
        <v>0.0</v>
      </c>
      <c r="D311" s="13">
        <f t="shared" si="11"/>
        <v>58199</v>
      </c>
      <c r="E311" s="13">
        <v>7.0</v>
      </c>
      <c r="F311" s="13">
        <v>0.0</v>
      </c>
      <c r="G311" s="13">
        <f t="shared" si="4"/>
        <v>58133</v>
      </c>
      <c r="H311" s="13">
        <v>29.0</v>
      </c>
      <c r="I311" s="14">
        <f t="shared" si="10"/>
        <v>1</v>
      </c>
      <c r="J311" s="13">
        <v>0.0</v>
      </c>
      <c r="K311" s="14">
        <f t="shared" si="6"/>
        <v>28</v>
      </c>
      <c r="L311" s="13">
        <v>0.0</v>
      </c>
      <c r="M311" s="13">
        <v>4.0</v>
      </c>
      <c r="N311" s="14">
        <f t="shared" si="2"/>
        <v>0</v>
      </c>
      <c r="O311" s="13">
        <v>0.0</v>
      </c>
      <c r="P311" s="13">
        <v>0.0</v>
      </c>
      <c r="Q311" s="13">
        <v>1.0</v>
      </c>
      <c r="R311" s="13">
        <v>30.0</v>
      </c>
      <c r="S311" s="13">
        <v>29.0</v>
      </c>
      <c r="T311" s="13">
        <v>55407.0</v>
      </c>
      <c r="U311" s="13">
        <v>2704.0</v>
      </c>
      <c r="X311" s="19" t="s">
        <v>188</v>
      </c>
    </row>
    <row r="312">
      <c r="A312" s="18">
        <v>44163.0</v>
      </c>
      <c r="B312" s="13">
        <v>6.0</v>
      </c>
      <c r="C312" s="13">
        <v>0.0</v>
      </c>
      <c r="D312" s="13">
        <f t="shared" si="11"/>
        <v>58205</v>
      </c>
      <c r="E312" s="13">
        <v>8.0</v>
      </c>
      <c r="F312" s="13">
        <v>0.0</v>
      </c>
      <c r="G312" s="13">
        <f t="shared" si="4"/>
        <v>58141</v>
      </c>
      <c r="H312" s="13">
        <v>25.0</v>
      </c>
      <c r="I312" s="14">
        <f t="shared" si="10"/>
        <v>2</v>
      </c>
      <c r="J312" s="13">
        <v>1.0</v>
      </c>
      <c r="K312" s="14">
        <f t="shared" si="6"/>
        <v>29</v>
      </c>
      <c r="L312" s="13">
        <v>0.0</v>
      </c>
      <c r="M312" s="13">
        <v>5.0</v>
      </c>
      <c r="N312" s="14">
        <f t="shared" si="2"/>
        <v>1</v>
      </c>
      <c r="O312" s="13">
        <v>0.0</v>
      </c>
      <c r="P312" s="13">
        <v>1.0</v>
      </c>
      <c r="Q312" s="13">
        <v>0.0</v>
      </c>
      <c r="R312" s="13">
        <v>32.0</v>
      </c>
      <c r="S312" s="13">
        <v>25.0</v>
      </c>
      <c r="T312" s="13">
        <v>55409.0</v>
      </c>
      <c r="U312" s="13">
        <v>2710.0</v>
      </c>
      <c r="X312" s="19" t="s">
        <v>188</v>
      </c>
    </row>
    <row r="313">
      <c r="A313" s="18">
        <v>44164.0</v>
      </c>
      <c r="B313" s="13">
        <v>8.0</v>
      </c>
      <c r="C313" s="13">
        <v>0.0</v>
      </c>
      <c r="D313" s="13">
        <f t="shared" si="11"/>
        <v>58213</v>
      </c>
      <c r="E313" s="13">
        <v>5.0</v>
      </c>
      <c r="F313" s="13">
        <v>0.0</v>
      </c>
      <c r="G313" s="13">
        <f t="shared" si="4"/>
        <v>58146</v>
      </c>
      <c r="H313" s="13">
        <v>29.0</v>
      </c>
      <c r="I313" s="14">
        <f t="shared" si="10"/>
        <v>1</v>
      </c>
      <c r="J313" s="13">
        <v>0.0</v>
      </c>
      <c r="K313" s="14">
        <f t="shared" si="6"/>
        <v>29</v>
      </c>
      <c r="L313" s="13">
        <v>0.0</v>
      </c>
      <c r="M313" s="13">
        <v>7.0</v>
      </c>
      <c r="N313" s="14">
        <f t="shared" si="2"/>
        <v>1</v>
      </c>
      <c r="O313" s="13">
        <v>0.0</v>
      </c>
      <c r="P313" s="13">
        <v>1.0</v>
      </c>
      <c r="Q313" s="13">
        <v>0.0</v>
      </c>
      <c r="R313" s="13">
        <v>31.0</v>
      </c>
      <c r="S313" s="13">
        <v>29.0</v>
      </c>
      <c r="T313" s="13">
        <v>55410.0</v>
      </c>
      <c r="U313" s="13">
        <v>2714.0</v>
      </c>
      <c r="X313" s="19" t="s">
        <v>188</v>
      </c>
    </row>
    <row r="314">
      <c r="A314" s="18">
        <v>44165.0</v>
      </c>
      <c r="B314" s="13">
        <v>5.0</v>
      </c>
      <c r="C314" s="13">
        <v>0.0</v>
      </c>
      <c r="D314" s="13">
        <f t="shared" si="11"/>
        <v>58218</v>
      </c>
      <c r="E314" s="13">
        <v>10.0</v>
      </c>
      <c r="F314" s="13">
        <v>0.0</v>
      </c>
      <c r="G314" s="13">
        <f t="shared" si="4"/>
        <v>58156</v>
      </c>
      <c r="H314" s="13">
        <v>26.0</v>
      </c>
      <c r="I314" s="14">
        <f t="shared" si="10"/>
        <v>-1</v>
      </c>
      <c r="J314" s="13">
        <v>0.0</v>
      </c>
      <c r="K314" s="14">
        <f t="shared" si="6"/>
        <v>29</v>
      </c>
      <c r="L314" s="13">
        <v>0.0</v>
      </c>
      <c r="M314" s="13">
        <v>4.0</v>
      </c>
      <c r="N314" s="14">
        <f t="shared" si="2"/>
        <v>1</v>
      </c>
      <c r="O314" s="13">
        <v>0.0</v>
      </c>
      <c r="P314" s="13">
        <v>1.0</v>
      </c>
      <c r="Q314" s="13">
        <v>0.0</v>
      </c>
      <c r="R314" s="13">
        <v>29.0</v>
      </c>
      <c r="S314" s="13">
        <v>26.0</v>
      </c>
      <c r="T314" s="13">
        <v>55417.0</v>
      </c>
      <c r="U314" s="13">
        <v>2717.0</v>
      </c>
      <c r="X314" s="19" t="s">
        <v>188</v>
      </c>
    </row>
    <row r="315">
      <c r="A315" s="18">
        <v>44166.0</v>
      </c>
      <c r="B315" s="13">
        <v>10.0</v>
      </c>
      <c r="C315" s="13">
        <v>0.0</v>
      </c>
      <c r="D315" s="13">
        <f t="shared" si="11"/>
        <v>58228</v>
      </c>
      <c r="E315" s="13">
        <v>5.0</v>
      </c>
      <c r="F315" s="13">
        <v>0.0</v>
      </c>
      <c r="G315" s="13">
        <f t="shared" si="4"/>
        <v>58161</v>
      </c>
      <c r="H315" s="13">
        <v>31.0</v>
      </c>
      <c r="I315" s="14">
        <f t="shared" si="10"/>
        <v>-1</v>
      </c>
      <c r="J315" s="13">
        <v>0.0</v>
      </c>
      <c r="K315" s="14">
        <f t="shared" si="6"/>
        <v>29</v>
      </c>
      <c r="L315" s="13">
        <v>0.0</v>
      </c>
      <c r="M315" s="13">
        <v>8.0</v>
      </c>
      <c r="N315" s="14">
        <f t="shared" si="2"/>
        <v>2</v>
      </c>
      <c r="O315" s="13">
        <v>1.0</v>
      </c>
      <c r="P315" s="13">
        <v>1.0</v>
      </c>
      <c r="Q315" s="13">
        <v>0.0</v>
      </c>
      <c r="R315" s="13">
        <v>29.0</v>
      </c>
      <c r="S315" s="13">
        <v>31.0</v>
      </c>
      <c r="T315" s="13">
        <v>55421.0</v>
      </c>
      <c r="U315" s="13">
        <v>2718.0</v>
      </c>
      <c r="X315" s="19" t="s">
        <v>188</v>
      </c>
    </row>
    <row r="316">
      <c r="A316" s="18">
        <v>44167.0</v>
      </c>
      <c r="B316" s="13">
        <v>2.0</v>
      </c>
      <c r="C316" s="13">
        <v>0.0</v>
      </c>
      <c r="D316" s="13">
        <f t="shared" si="11"/>
        <v>58230</v>
      </c>
      <c r="E316" s="13">
        <v>5.0</v>
      </c>
      <c r="F316" s="13">
        <v>0.0</v>
      </c>
      <c r="G316" s="13">
        <f t="shared" si="4"/>
        <v>58166</v>
      </c>
      <c r="H316" s="13">
        <v>29.0</v>
      </c>
      <c r="I316" s="14">
        <f t="shared" si="10"/>
        <v>-2</v>
      </c>
      <c r="J316" s="13">
        <v>0.0</v>
      </c>
      <c r="K316" s="14">
        <f t="shared" si="6"/>
        <v>29</v>
      </c>
      <c r="L316" s="13">
        <v>0.0</v>
      </c>
      <c r="M316" s="13">
        <v>2.0</v>
      </c>
      <c r="N316" s="14">
        <f t="shared" si="2"/>
        <v>0</v>
      </c>
      <c r="O316" s="13">
        <v>0.0</v>
      </c>
      <c r="P316" s="13">
        <v>0.0</v>
      </c>
      <c r="Q316" s="13">
        <v>0.0</v>
      </c>
      <c r="R316" s="13">
        <v>28.0</v>
      </c>
      <c r="S316" s="13">
        <v>29.0</v>
      </c>
      <c r="T316" s="13">
        <v>55424.0</v>
      </c>
      <c r="U316" s="13">
        <v>2720.0</v>
      </c>
      <c r="X316" s="19" t="s">
        <v>188</v>
      </c>
    </row>
    <row r="317">
      <c r="A317" s="18">
        <v>44168.0</v>
      </c>
      <c r="B317" s="13">
        <v>9.0</v>
      </c>
      <c r="C317" s="13">
        <v>0.0</v>
      </c>
      <c r="D317" s="13">
        <f t="shared" si="11"/>
        <v>58239</v>
      </c>
      <c r="E317" s="13">
        <v>1.0</v>
      </c>
      <c r="F317" s="13">
        <v>0.0</v>
      </c>
      <c r="G317" s="13">
        <f t="shared" si="4"/>
        <v>58167</v>
      </c>
      <c r="H317" s="13">
        <v>39.0</v>
      </c>
      <c r="I317" s="14">
        <f t="shared" si="10"/>
        <v>-4</v>
      </c>
      <c r="J317" s="13">
        <v>0.0</v>
      </c>
      <c r="K317" s="14">
        <f t="shared" si="6"/>
        <v>29</v>
      </c>
      <c r="L317" s="13">
        <v>0.0</v>
      </c>
      <c r="M317" s="13">
        <v>8.0</v>
      </c>
      <c r="N317" s="14">
        <f t="shared" si="2"/>
        <v>1</v>
      </c>
      <c r="O317" s="13">
        <v>1.0</v>
      </c>
      <c r="P317" s="13">
        <v>0.0</v>
      </c>
      <c r="Q317" s="13">
        <v>0.0</v>
      </c>
      <c r="R317" s="13">
        <v>26.0</v>
      </c>
      <c r="S317" s="13">
        <v>39.0</v>
      </c>
      <c r="T317" s="13">
        <v>55424.0</v>
      </c>
      <c r="U317" s="13">
        <v>2721.0</v>
      </c>
      <c r="X317" s="19" t="s">
        <v>188</v>
      </c>
    </row>
    <row r="318">
      <c r="A318" s="18">
        <v>44169.0</v>
      </c>
      <c r="B318" s="13">
        <v>3.0</v>
      </c>
      <c r="C318" s="13">
        <v>0.0</v>
      </c>
      <c r="D318" s="13">
        <f t="shared" si="11"/>
        <v>58242</v>
      </c>
      <c r="E318" s="13">
        <v>7.0</v>
      </c>
      <c r="F318" s="13">
        <v>0.0</v>
      </c>
      <c r="G318" s="13">
        <f t="shared" si="4"/>
        <v>58174</v>
      </c>
      <c r="H318" s="13">
        <v>33.0</v>
      </c>
      <c r="I318" s="14">
        <f t="shared" si="10"/>
        <v>-2</v>
      </c>
      <c r="J318" s="13">
        <v>0.0</v>
      </c>
      <c r="K318" s="14">
        <f t="shared" si="6"/>
        <v>29</v>
      </c>
      <c r="L318" s="13">
        <v>0.0</v>
      </c>
      <c r="M318" s="13">
        <v>3.0</v>
      </c>
      <c r="N318" s="14">
        <f t="shared" si="2"/>
        <v>0</v>
      </c>
      <c r="O318" s="13">
        <v>0.0</v>
      </c>
      <c r="P318" s="13">
        <v>0.0</v>
      </c>
      <c r="Q318" s="13">
        <v>0.0</v>
      </c>
      <c r="R318" s="13">
        <v>28.0</v>
      </c>
      <c r="S318" s="13">
        <v>33.0</v>
      </c>
      <c r="T318" s="13">
        <v>55430.0</v>
      </c>
      <c r="U318" s="13">
        <v>2722.0</v>
      </c>
      <c r="X318" s="19" t="s">
        <v>188</v>
      </c>
    </row>
    <row r="319">
      <c r="A319" s="18">
        <v>44170.0</v>
      </c>
      <c r="B319" s="13">
        <v>13.0</v>
      </c>
      <c r="C319" s="13">
        <v>0.0</v>
      </c>
      <c r="D319" s="13">
        <f t="shared" si="11"/>
        <v>58255</v>
      </c>
      <c r="E319" s="13">
        <v>6.0</v>
      </c>
      <c r="F319" s="13">
        <v>0.0</v>
      </c>
      <c r="G319" s="13">
        <f t="shared" si="4"/>
        <v>58180</v>
      </c>
      <c r="H319" s="13">
        <v>42.0</v>
      </c>
      <c r="I319" s="14">
        <f t="shared" si="10"/>
        <v>-4</v>
      </c>
      <c r="J319" s="13">
        <v>0.0</v>
      </c>
      <c r="K319" s="14">
        <f t="shared" si="6"/>
        <v>29</v>
      </c>
      <c r="L319" s="13">
        <v>0.0</v>
      </c>
      <c r="M319" s="13">
        <v>12.0</v>
      </c>
      <c r="N319" s="14">
        <f t="shared" si="2"/>
        <v>1</v>
      </c>
      <c r="O319" s="13">
        <v>0.0</v>
      </c>
      <c r="P319" s="13">
        <v>1.0</v>
      </c>
      <c r="Q319" s="13">
        <v>0.0</v>
      </c>
      <c r="R319" s="13">
        <v>26.0</v>
      </c>
      <c r="S319" s="13">
        <v>42.0</v>
      </c>
      <c r="T319" s="13">
        <v>55435.0</v>
      </c>
      <c r="U319" s="13">
        <v>2723.0</v>
      </c>
      <c r="X319" s="19" t="s">
        <v>188</v>
      </c>
    </row>
    <row r="320">
      <c r="A320" s="18">
        <v>44171.0</v>
      </c>
      <c r="B320" s="13">
        <v>5.0</v>
      </c>
      <c r="C320" s="13">
        <v>0.0</v>
      </c>
      <c r="D320" s="13">
        <f t="shared" si="11"/>
        <v>58260</v>
      </c>
      <c r="E320" s="13">
        <v>2.0</v>
      </c>
      <c r="F320" s="13">
        <v>0.0</v>
      </c>
      <c r="G320" s="13">
        <f t="shared" si="4"/>
        <v>58182</v>
      </c>
      <c r="H320" s="13">
        <v>44.0</v>
      </c>
      <c r="I320" s="14">
        <f t="shared" si="10"/>
        <v>-3</v>
      </c>
      <c r="J320" s="13">
        <v>0.0</v>
      </c>
      <c r="K320" s="14">
        <f t="shared" si="6"/>
        <v>29</v>
      </c>
      <c r="L320" s="13">
        <v>0.0</v>
      </c>
      <c r="M320" s="13">
        <v>5.0</v>
      </c>
      <c r="N320" s="14">
        <f t="shared" si="2"/>
        <v>0</v>
      </c>
      <c r="O320" s="13">
        <v>0.0</v>
      </c>
      <c r="P320" s="13">
        <v>0.0</v>
      </c>
      <c r="Q320" s="13">
        <v>0.0</v>
      </c>
      <c r="R320" s="13">
        <v>27.0</v>
      </c>
      <c r="S320" s="13">
        <v>44.0</v>
      </c>
      <c r="T320" s="13">
        <v>55436.0</v>
      </c>
      <c r="U320" s="13">
        <v>2724.0</v>
      </c>
      <c r="X320" s="19" t="s">
        <v>188</v>
      </c>
    </row>
    <row r="321">
      <c r="A321" s="18">
        <v>44172.0</v>
      </c>
      <c r="B321" s="13">
        <v>13.0</v>
      </c>
      <c r="C321" s="13">
        <v>0.0</v>
      </c>
      <c r="D321" s="13">
        <f t="shared" si="11"/>
        <v>58273</v>
      </c>
      <c r="E321" s="13">
        <v>8.0</v>
      </c>
      <c r="F321" s="13">
        <v>0.0</v>
      </c>
      <c r="G321" s="13">
        <f t="shared" si="4"/>
        <v>58190</v>
      </c>
      <c r="H321" s="13">
        <v>48.0</v>
      </c>
      <c r="I321" s="14">
        <f t="shared" si="10"/>
        <v>-2</v>
      </c>
      <c r="J321" s="13">
        <v>0.0</v>
      </c>
      <c r="K321" s="14">
        <f t="shared" si="6"/>
        <v>29</v>
      </c>
      <c r="L321" s="13">
        <v>0.0</v>
      </c>
      <c r="M321" s="13">
        <v>13.0</v>
      </c>
      <c r="N321" s="14">
        <f t="shared" si="2"/>
        <v>0</v>
      </c>
      <c r="O321" s="13">
        <v>0.0</v>
      </c>
      <c r="P321" s="13">
        <v>0.0</v>
      </c>
      <c r="Q321" s="13">
        <v>0.0</v>
      </c>
      <c r="R321" s="13">
        <v>28.0</v>
      </c>
      <c r="S321" s="13">
        <v>48.0</v>
      </c>
      <c r="T321" s="13">
        <v>55442.0</v>
      </c>
      <c r="U321" s="13">
        <v>2726.0</v>
      </c>
      <c r="X321" s="19" t="s">
        <v>188</v>
      </c>
    </row>
    <row r="322">
      <c r="A322" s="18">
        <v>44173.0</v>
      </c>
      <c r="B322" s="13">
        <v>12.0</v>
      </c>
      <c r="C322" s="13">
        <v>0.0</v>
      </c>
      <c r="D322" s="13">
        <f t="shared" si="11"/>
        <v>58285</v>
      </c>
      <c r="E322" s="13">
        <v>8.0</v>
      </c>
      <c r="F322" s="13">
        <v>0.0</v>
      </c>
      <c r="G322" s="13">
        <f t="shared" si="4"/>
        <v>58198</v>
      </c>
      <c r="H322" s="13">
        <v>57.0</v>
      </c>
      <c r="I322" s="14">
        <f t="shared" si="10"/>
        <v>-7</v>
      </c>
      <c r="J322" s="13">
        <v>0.0</v>
      </c>
      <c r="K322" s="14">
        <f t="shared" si="6"/>
        <v>29</v>
      </c>
      <c r="L322" s="13">
        <v>0.0</v>
      </c>
      <c r="M322" s="13">
        <v>12.0</v>
      </c>
      <c r="N322" s="14">
        <f t="shared" si="2"/>
        <v>0</v>
      </c>
      <c r="O322" s="13">
        <v>0.0</v>
      </c>
      <c r="P322" s="13">
        <v>0.0</v>
      </c>
      <c r="Q322" s="13">
        <v>0.0</v>
      </c>
      <c r="R322" s="13">
        <v>23.0</v>
      </c>
      <c r="S322" s="13">
        <v>57.0</v>
      </c>
      <c r="T322" s="13">
        <v>55448.0</v>
      </c>
      <c r="U322" s="13">
        <v>2728.0</v>
      </c>
      <c r="X322" s="19" t="s">
        <v>188</v>
      </c>
    </row>
    <row r="323">
      <c r="A323" s="18">
        <v>44174.0</v>
      </c>
      <c r="B323" s="13">
        <v>6.0</v>
      </c>
      <c r="C323" s="13">
        <v>0.0</v>
      </c>
      <c r="D323" s="13">
        <f t="shared" si="11"/>
        <v>58291</v>
      </c>
      <c r="E323" s="13">
        <v>6.0</v>
      </c>
      <c r="F323" s="13">
        <v>0.0</v>
      </c>
      <c r="G323" s="13">
        <f t="shared" si="4"/>
        <v>58204</v>
      </c>
      <c r="H323" s="13">
        <v>60.0</v>
      </c>
      <c r="I323" s="14">
        <f t="shared" si="10"/>
        <v>-10</v>
      </c>
      <c r="J323" s="13">
        <v>0.0</v>
      </c>
      <c r="K323" s="14">
        <f t="shared" si="6"/>
        <v>29</v>
      </c>
      <c r="L323" s="13">
        <v>0.0</v>
      </c>
      <c r="M323" s="13">
        <v>6.0</v>
      </c>
      <c r="N323" s="14">
        <f t="shared" si="2"/>
        <v>0</v>
      </c>
      <c r="O323" s="13">
        <v>0.0</v>
      </c>
      <c r="P323" s="13">
        <v>0.0</v>
      </c>
      <c r="Q323" s="13">
        <v>0.0</v>
      </c>
      <c r="R323" s="13">
        <v>20.0</v>
      </c>
      <c r="S323" s="13">
        <v>60.0</v>
      </c>
      <c r="T323" s="13">
        <v>55448.0</v>
      </c>
      <c r="U323" s="13">
        <v>2734.0</v>
      </c>
      <c r="X323" s="19" t="s">
        <v>188</v>
      </c>
    </row>
    <row r="324">
      <c r="A324" s="18">
        <v>44175.0</v>
      </c>
      <c r="B324" s="13">
        <v>6.0</v>
      </c>
      <c r="C324" s="13">
        <v>0.0</v>
      </c>
      <c r="D324" s="13">
        <f t="shared" si="11"/>
        <v>58297</v>
      </c>
      <c r="E324" s="13">
        <v>6.0</v>
      </c>
      <c r="F324" s="13">
        <v>0.0</v>
      </c>
      <c r="G324" s="13">
        <f t="shared" si="4"/>
        <v>58210</v>
      </c>
      <c r="H324" s="13">
        <v>60.0</v>
      </c>
      <c r="I324" s="14">
        <f t="shared" si="10"/>
        <v>-10</v>
      </c>
      <c r="J324" s="13">
        <v>0.0</v>
      </c>
      <c r="K324" s="14">
        <f t="shared" si="6"/>
        <v>29</v>
      </c>
      <c r="L324" s="13">
        <v>0.0</v>
      </c>
      <c r="M324" s="13">
        <v>6.0</v>
      </c>
      <c r="N324" s="14">
        <f t="shared" si="2"/>
        <v>0</v>
      </c>
      <c r="O324" s="13">
        <v>0.0</v>
      </c>
      <c r="P324" s="13">
        <v>0.0</v>
      </c>
      <c r="Q324" s="13">
        <v>0.0</v>
      </c>
      <c r="R324" s="13">
        <v>20.0</v>
      </c>
      <c r="S324" s="13">
        <v>60.0</v>
      </c>
      <c r="T324" s="13">
        <v>55453.0</v>
      </c>
      <c r="U324" s="13">
        <v>2735.0</v>
      </c>
      <c r="X324" s="19" t="s">
        <v>188</v>
      </c>
    </row>
    <row r="325">
      <c r="A325" s="18">
        <v>44176.0</v>
      </c>
      <c r="B325" s="13">
        <v>8.0</v>
      </c>
      <c r="C325" s="13">
        <v>0.0</v>
      </c>
      <c r="D325" s="13">
        <f t="shared" si="11"/>
        <v>58305</v>
      </c>
      <c r="E325" s="13">
        <v>4.0</v>
      </c>
      <c r="F325" s="13">
        <v>0.0</v>
      </c>
      <c r="G325" s="13">
        <f t="shared" si="4"/>
        <v>58214</v>
      </c>
      <c r="H325" s="13">
        <v>55.0</v>
      </c>
      <c r="I325" s="14">
        <f t="shared" si="10"/>
        <v>-1</v>
      </c>
      <c r="J325" s="13">
        <v>0.0</v>
      </c>
      <c r="K325" s="14">
        <f t="shared" si="6"/>
        <v>29</v>
      </c>
      <c r="L325" s="13">
        <v>0.0</v>
      </c>
      <c r="M325" s="13">
        <v>7.0</v>
      </c>
      <c r="N325" s="14">
        <f t="shared" si="2"/>
        <v>1</v>
      </c>
      <c r="O325" s="13">
        <v>1.0</v>
      </c>
      <c r="P325" s="13">
        <v>0.0</v>
      </c>
      <c r="Q325" s="13">
        <v>0.0</v>
      </c>
      <c r="R325" s="13">
        <v>29.0</v>
      </c>
      <c r="S325" s="13">
        <v>55.0</v>
      </c>
      <c r="T325" s="13">
        <v>55456.0</v>
      </c>
      <c r="U325" s="13">
        <v>2736.0</v>
      </c>
      <c r="X325" s="19" t="s">
        <v>188</v>
      </c>
    </row>
    <row r="326">
      <c r="A326" s="18">
        <v>44177.0</v>
      </c>
      <c r="B326" s="13">
        <v>8.0</v>
      </c>
      <c r="C326" s="13">
        <v>0.0</v>
      </c>
      <c r="D326" s="13">
        <f t="shared" si="11"/>
        <v>58313</v>
      </c>
      <c r="E326" s="13">
        <v>5.0</v>
      </c>
      <c r="F326" s="13">
        <v>0.0</v>
      </c>
      <c r="G326" s="13">
        <f t="shared" si="4"/>
        <v>58219</v>
      </c>
      <c r="H326" s="13">
        <v>59.0</v>
      </c>
      <c r="I326" s="14">
        <f t="shared" si="10"/>
        <v>-2</v>
      </c>
      <c r="J326" s="13">
        <v>0.0</v>
      </c>
      <c r="K326" s="14">
        <f t="shared" si="6"/>
        <v>29</v>
      </c>
      <c r="L326" s="13">
        <v>0.0</v>
      </c>
      <c r="M326" s="13">
        <v>8.0</v>
      </c>
      <c r="N326" s="14">
        <f t="shared" si="2"/>
        <v>0</v>
      </c>
      <c r="O326" s="13">
        <v>0.0</v>
      </c>
      <c r="P326" s="13">
        <v>0.0</v>
      </c>
      <c r="Q326" s="13">
        <v>0.0</v>
      </c>
      <c r="R326" s="13">
        <v>28.0</v>
      </c>
      <c r="S326" s="13">
        <v>59.0</v>
      </c>
      <c r="T326" s="13">
        <v>55459.0</v>
      </c>
      <c r="U326" s="13">
        <v>2738.0</v>
      </c>
      <c r="X326" s="19" t="s">
        <v>188</v>
      </c>
    </row>
    <row r="327">
      <c r="A327" s="18">
        <v>44178.0</v>
      </c>
      <c r="B327" s="13">
        <v>7.0</v>
      </c>
      <c r="C327" s="13">
        <v>0.0</v>
      </c>
      <c r="D327" s="13">
        <f t="shared" si="11"/>
        <v>58320</v>
      </c>
      <c r="E327" s="13">
        <v>11.0</v>
      </c>
      <c r="F327" s="13">
        <v>0.0</v>
      </c>
      <c r="G327" s="13">
        <f t="shared" si="4"/>
        <v>58230</v>
      </c>
      <c r="H327" s="13">
        <v>62.0</v>
      </c>
      <c r="I327" s="14">
        <f t="shared" si="10"/>
        <v>-9</v>
      </c>
      <c r="J327" s="13">
        <v>0.0</v>
      </c>
      <c r="K327" s="14">
        <f t="shared" si="6"/>
        <v>29</v>
      </c>
      <c r="L327" s="13">
        <v>0.0</v>
      </c>
      <c r="M327" s="13">
        <v>7.0</v>
      </c>
      <c r="N327" s="14">
        <f t="shared" si="2"/>
        <v>0</v>
      </c>
      <c r="O327" s="13">
        <v>0.0</v>
      </c>
      <c r="P327" s="13">
        <v>0.0</v>
      </c>
      <c r="Q327" s="13">
        <v>0.0</v>
      </c>
      <c r="R327" s="13">
        <v>21.0</v>
      </c>
      <c r="S327" s="13">
        <v>62.0</v>
      </c>
      <c r="T327" s="13">
        <v>55465.0</v>
      </c>
      <c r="U327" s="13">
        <v>2743.0</v>
      </c>
      <c r="X327" s="19" t="s">
        <v>188</v>
      </c>
    </row>
    <row r="328">
      <c r="A328" s="18">
        <v>44179.0</v>
      </c>
      <c r="B328" s="13">
        <v>5.0</v>
      </c>
      <c r="C328" s="13">
        <v>0.0</v>
      </c>
      <c r="D328" s="13">
        <f t="shared" si="11"/>
        <v>58325</v>
      </c>
      <c r="E328" s="13">
        <v>2.0</v>
      </c>
      <c r="F328" s="13">
        <v>0.0</v>
      </c>
      <c r="G328" s="13">
        <f t="shared" si="4"/>
        <v>58232</v>
      </c>
      <c r="H328" s="13">
        <v>64.0</v>
      </c>
      <c r="I328" s="14">
        <f t="shared" si="10"/>
        <v>-8</v>
      </c>
      <c r="J328" s="13">
        <v>0.0</v>
      </c>
      <c r="K328" s="14">
        <f t="shared" si="6"/>
        <v>29</v>
      </c>
      <c r="L328" s="13">
        <v>0.0</v>
      </c>
      <c r="M328" s="13">
        <v>5.0</v>
      </c>
      <c r="N328" s="14">
        <f t="shared" si="2"/>
        <v>0</v>
      </c>
      <c r="O328" s="13">
        <v>0.0</v>
      </c>
      <c r="P328" s="13">
        <v>0.0</v>
      </c>
      <c r="Q328" s="13">
        <v>0.0</v>
      </c>
      <c r="R328" s="13">
        <v>22.0</v>
      </c>
      <c r="S328" s="13">
        <v>64.0</v>
      </c>
      <c r="T328" s="13">
        <v>55465.0</v>
      </c>
      <c r="U328" s="13">
        <v>2745.0</v>
      </c>
      <c r="X328" s="19" t="s">
        <v>188</v>
      </c>
    </row>
    <row r="329">
      <c r="A329" s="18">
        <v>44180.0</v>
      </c>
      <c r="B329" s="13">
        <v>16.0</v>
      </c>
      <c r="C329" s="13">
        <v>0.0</v>
      </c>
      <c r="D329" s="13">
        <f t="shared" si="11"/>
        <v>58341</v>
      </c>
      <c r="E329" s="13">
        <v>23.0</v>
      </c>
      <c r="F329" s="13">
        <v>0.0</v>
      </c>
      <c r="G329" s="13">
        <f t="shared" si="4"/>
        <v>58255</v>
      </c>
      <c r="H329" s="13">
        <v>54.0</v>
      </c>
      <c r="I329" s="14">
        <f t="shared" si="10"/>
        <v>-5</v>
      </c>
      <c r="J329" s="13">
        <v>0.0</v>
      </c>
      <c r="K329" s="14">
        <f t="shared" si="6"/>
        <v>29</v>
      </c>
      <c r="L329" s="13">
        <v>0.0</v>
      </c>
      <c r="M329" s="13">
        <v>15.0</v>
      </c>
      <c r="N329" s="14">
        <f t="shared" si="2"/>
        <v>1</v>
      </c>
      <c r="O329" s="13">
        <v>1.0</v>
      </c>
      <c r="P329" s="13">
        <v>0.0</v>
      </c>
      <c r="Q329" s="13">
        <v>0.0</v>
      </c>
      <c r="R329" s="13">
        <v>25.0</v>
      </c>
      <c r="S329" s="13">
        <v>54.0</v>
      </c>
      <c r="T329" s="13">
        <v>55485.0</v>
      </c>
      <c r="U329" s="13">
        <v>2748.0</v>
      </c>
      <c r="X329" s="19" t="s">
        <v>188</v>
      </c>
    </row>
    <row r="330">
      <c r="A330" s="18">
        <v>44181.0</v>
      </c>
      <c r="B330" s="13">
        <v>12.0</v>
      </c>
      <c r="C330" s="13">
        <v>0.0</v>
      </c>
      <c r="D330" s="13">
        <f t="shared" si="11"/>
        <v>58353</v>
      </c>
      <c r="E330" s="13">
        <v>5.0</v>
      </c>
      <c r="F330" s="13">
        <v>0.0</v>
      </c>
      <c r="G330" s="13">
        <f t="shared" si="4"/>
        <v>58260</v>
      </c>
      <c r="H330" s="13">
        <v>61.0</v>
      </c>
      <c r="I330" s="14">
        <f t="shared" si="10"/>
        <v>-5</v>
      </c>
      <c r="J330" s="13">
        <v>0.0</v>
      </c>
      <c r="K330" s="14">
        <f t="shared" si="6"/>
        <v>29</v>
      </c>
      <c r="L330" s="13">
        <v>0.0</v>
      </c>
      <c r="M330" s="13">
        <v>12.0</v>
      </c>
      <c r="N330" s="14">
        <f t="shared" si="2"/>
        <v>0</v>
      </c>
      <c r="O330" s="13">
        <v>0.0</v>
      </c>
      <c r="P330" s="13">
        <v>0.0</v>
      </c>
      <c r="Q330" s="13">
        <v>0.0</v>
      </c>
      <c r="R330" s="13">
        <v>25.0</v>
      </c>
      <c r="S330" s="13">
        <v>61.0</v>
      </c>
      <c r="T330" s="13">
        <v>55489.0</v>
      </c>
      <c r="U330" s="13">
        <v>2749.0</v>
      </c>
      <c r="X330" s="19" t="s">
        <v>188</v>
      </c>
    </row>
    <row r="331">
      <c r="A331" s="18">
        <v>44182.0</v>
      </c>
      <c r="B331" s="13">
        <v>24.0</v>
      </c>
      <c r="C331" s="13">
        <v>0.0</v>
      </c>
      <c r="D331" s="13">
        <f t="shared" si="11"/>
        <v>58377</v>
      </c>
      <c r="E331" s="13">
        <v>14.0</v>
      </c>
      <c r="F331" s="13">
        <v>0.0</v>
      </c>
      <c r="G331" s="13">
        <f t="shared" si="4"/>
        <v>58274</v>
      </c>
      <c r="H331" s="13">
        <v>63.0</v>
      </c>
      <c r="I331" s="14">
        <f t="shared" si="10"/>
        <v>3</v>
      </c>
      <c r="J331" s="13">
        <v>0.0</v>
      </c>
      <c r="K331" s="14">
        <f t="shared" si="6"/>
        <v>29</v>
      </c>
      <c r="L331" s="13">
        <v>0.0</v>
      </c>
      <c r="M331" s="13">
        <v>24.0</v>
      </c>
      <c r="N331" s="14">
        <f t="shared" si="2"/>
        <v>0</v>
      </c>
      <c r="O331" s="13">
        <v>0.0</v>
      </c>
      <c r="P331" s="13">
        <v>0.0</v>
      </c>
      <c r="Q331" s="13">
        <v>0.0</v>
      </c>
      <c r="R331" s="13">
        <v>33.0</v>
      </c>
      <c r="S331" s="13">
        <v>63.0</v>
      </c>
      <c r="T331" s="13">
        <v>55497.0</v>
      </c>
      <c r="U331" s="13">
        <v>2755.0</v>
      </c>
      <c r="X331" s="19" t="s">
        <v>188</v>
      </c>
    </row>
    <row r="332">
      <c r="A332" s="18">
        <v>44183.0</v>
      </c>
      <c r="B332" s="13">
        <v>9.0</v>
      </c>
      <c r="C332" s="13">
        <v>0.0</v>
      </c>
      <c r="D332" s="13">
        <f t="shared" si="11"/>
        <v>58386</v>
      </c>
      <c r="E332" s="13">
        <v>13.0</v>
      </c>
      <c r="F332" s="13">
        <v>0.0</v>
      </c>
      <c r="G332" s="13">
        <f t="shared" si="4"/>
        <v>58287</v>
      </c>
      <c r="H332" s="13">
        <v>56.0</v>
      </c>
      <c r="I332" s="14">
        <f t="shared" si="10"/>
        <v>6</v>
      </c>
      <c r="J332" s="13">
        <v>0.0</v>
      </c>
      <c r="K332" s="14">
        <f t="shared" si="6"/>
        <v>29</v>
      </c>
      <c r="L332" s="13">
        <v>0.0</v>
      </c>
      <c r="M332" s="13">
        <v>9.0</v>
      </c>
      <c r="N332" s="14">
        <f t="shared" si="2"/>
        <v>0</v>
      </c>
      <c r="O332" s="13">
        <v>0.0</v>
      </c>
      <c r="P332" s="13">
        <v>0.0</v>
      </c>
      <c r="Q332" s="13">
        <v>0.0</v>
      </c>
      <c r="R332" s="13">
        <v>36.0</v>
      </c>
      <c r="S332" s="13">
        <v>56.0</v>
      </c>
      <c r="T332" s="13">
        <v>55502.0</v>
      </c>
      <c r="U332" s="13">
        <v>2763.0</v>
      </c>
      <c r="X332" s="19" t="s">
        <v>188</v>
      </c>
    </row>
    <row r="333">
      <c r="A333" s="18">
        <v>44184.0</v>
      </c>
      <c r="B333" s="13">
        <v>17.0</v>
      </c>
      <c r="C333" s="13">
        <v>0.0</v>
      </c>
      <c r="D333" s="13">
        <f t="shared" si="11"/>
        <v>58403</v>
      </c>
      <c r="E333" s="13">
        <v>9.0</v>
      </c>
      <c r="F333" s="13">
        <v>0.0</v>
      </c>
      <c r="G333" s="13">
        <f t="shared" si="4"/>
        <v>58296</v>
      </c>
      <c r="H333" s="13">
        <v>62.0</v>
      </c>
      <c r="I333" s="14">
        <f t="shared" si="10"/>
        <v>8</v>
      </c>
      <c r="J333" s="13">
        <v>0.0</v>
      </c>
      <c r="K333" s="14">
        <f t="shared" si="6"/>
        <v>29</v>
      </c>
      <c r="L333" s="13">
        <v>0.0</v>
      </c>
      <c r="M333" s="13">
        <v>17.0</v>
      </c>
      <c r="N333" s="14">
        <f t="shared" si="2"/>
        <v>0</v>
      </c>
      <c r="O333" s="13">
        <v>0.0</v>
      </c>
      <c r="P333" s="13">
        <v>0.0</v>
      </c>
      <c r="Q333" s="13">
        <v>0.0</v>
      </c>
      <c r="R333" s="13">
        <v>38.0</v>
      </c>
      <c r="S333" s="13">
        <v>62.0</v>
      </c>
      <c r="T333" s="13">
        <v>55507.0</v>
      </c>
      <c r="U333" s="13">
        <v>2767.0</v>
      </c>
      <c r="X333" s="19" t="s">
        <v>188</v>
      </c>
    </row>
    <row r="334">
      <c r="A334" s="18">
        <v>44185.0</v>
      </c>
      <c r="B334" s="13">
        <v>19.0</v>
      </c>
      <c r="C334" s="13">
        <v>0.0</v>
      </c>
      <c r="D334" s="13">
        <f t="shared" si="11"/>
        <v>58422</v>
      </c>
      <c r="E334" s="13">
        <v>5.0</v>
      </c>
      <c r="F334" s="13">
        <v>0.0</v>
      </c>
      <c r="G334" s="13">
        <f t="shared" si="4"/>
        <v>58301</v>
      </c>
      <c r="H334" s="13">
        <v>71.0</v>
      </c>
      <c r="I334" s="14">
        <f t="shared" si="10"/>
        <v>13</v>
      </c>
      <c r="J334" s="13">
        <v>0.0</v>
      </c>
      <c r="K334" s="14">
        <f t="shared" si="6"/>
        <v>29</v>
      </c>
      <c r="L334" s="13">
        <v>0.0</v>
      </c>
      <c r="M334" s="13">
        <v>19.0</v>
      </c>
      <c r="N334" s="14">
        <f t="shared" si="2"/>
        <v>0</v>
      </c>
      <c r="O334" s="13">
        <v>0.0</v>
      </c>
      <c r="P334" s="13">
        <v>0.0</v>
      </c>
      <c r="Q334" s="13">
        <v>0.0</v>
      </c>
      <c r="R334" s="13">
        <v>43.0</v>
      </c>
      <c r="S334" s="13">
        <v>71.0</v>
      </c>
      <c r="T334" s="13">
        <v>55511.0</v>
      </c>
      <c r="U334" s="13">
        <v>2768.0</v>
      </c>
      <c r="X334" s="19" t="s">
        <v>188</v>
      </c>
    </row>
    <row r="335">
      <c r="A335" s="18">
        <v>44186.0</v>
      </c>
      <c r="B335" s="13">
        <v>10.0</v>
      </c>
      <c r="C335" s="13">
        <v>0.0</v>
      </c>
      <c r="D335" s="13">
        <f t="shared" si="11"/>
        <v>58432</v>
      </c>
      <c r="E335" s="13">
        <v>8.0</v>
      </c>
      <c r="F335" s="13">
        <v>0.0</v>
      </c>
      <c r="G335" s="13">
        <f t="shared" si="4"/>
        <v>58309</v>
      </c>
      <c r="H335" s="13">
        <v>70.0</v>
      </c>
      <c r="I335" s="14">
        <f t="shared" si="10"/>
        <v>16</v>
      </c>
      <c r="J335" s="13">
        <v>0.0</v>
      </c>
      <c r="K335" s="14">
        <f t="shared" si="6"/>
        <v>29</v>
      </c>
      <c r="L335" s="13">
        <v>0.0</v>
      </c>
      <c r="M335" s="13">
        <v>9.0</v>
      </c>
      <c r="N335" s="14">
        <f t="shared" si="2"/>
        <v>1</v>
      </c>
      <c r="O335" s="13">
        <v>0.0</v>
      </c>
      <c r="P335" s="13">
        <v>1.0</v>
      </c>
      <c r="Q335" s="13">
        <v>0.0</v>
      </c>
      <c r="R335" s="13">
        <v>46.0</v>
      </c>
      <c r="S335" s="13">
        <v>70.0</v>
      </c>
      <c r="T335" s="13">
        <v>55518.0</v>
      </c>
      <c r="U335" s="13">
        <v>2769.0</v>
      </c>
      <c r="X335" s="19" t="s">
        <v>188</v>
      </c>
    </row>
    <row r="336">
      <c r="A336" s="18">
        <v>44187.0</v>
      </c>
      <c r="B336" s="13">
        <v>29.0</v>
      </c>
      <c r="C336" s="13">
        <v>0.0</v>
      </c>
      <c r="D336" s="13">
        <f t="shared" si="11"/>
        <v>58461</v>
      </c>
      <c r="E336" s="13">
        <v>17.0</v>
      </c>
      <c r="F336" s="13">
        <v>0.0</v>
      </c>
      <c r="G336" s="13">
        <f t="shared" si="4"/>
        <v>58326</v>
      </c>
      <c r="H336" s="13">
        <v>81.0</v>
      </c>
      <c r="I336" s="14">
        <f t="shared" si="10"/>
        <v>17</v>
      </c>
      <c r="J336" s="13">
        <v>0.0</v>
      </c>
      <c r="K336" s="14">
        <f t="shared" si="6"/>
        <v>29</v>
      </c>
      <c r="L336" s="13">
        <v>0.0</v>
      </c>
      <c r="M336" s="13">
        <v>29.0</v>
      </c>
      <c r="N336" s="14">
        <f t="shared" si="2"/>
        <v>0</v>
      </c>
      <c r="O336" s="13">
        <v>0.0</v>
      </c>
      <c r="P336" s="13">
        <v>0.0</v>
      </c>
      <c r="Q336" s="13">
        <v>0.0</v>
      </c>
      <c r="R336" s="13">
        <v>47.0</v>
      </c>
      <c r="S336" s="13">
        <v>81.0</v>
      </c>
      <c r="T336" s="13">
        <v>55528.0</v>
      </c>
      <c r="U336" s="13">
        <v>2776.0</v>
      </c>
      <c r="X336" s="19" t="s">
        <v>188</v>
      </c>
    </row>
    <row r="337">
      <c r="A337" s="18">
        <v>44188.0</v>
      </c>
      <c r="B337" s="13">
        <v>21.0</v>
      </c>
      <c r="C337" s="13">
        <v>0.0</v>
      </c>
      <c r="D337" s="13">
        <f t="shared" si="11"/>
        <v>58482</v>
      </c>
      <c r="E337" s="13">
        <v>18.0</v>
      </c>
      <c r="F337" s="13">
        <v>0.0</v>
      </c>
      <c r="G337" s="13">
        <f t="shared" si="4"/>
        <v>58344</v>
      </c>
      <c r="H337" s="13">
        <v>97.0</v>
      </c>
      <c r="I337" s="14">
        <f t="shared" si="10"/>
        <v>4</v>
      </c>
      <c r="J337" s="13">
        <v>0.0</v>
      </c>
      <c r="K337" s="14">
        <f t="shared" si="6"/>
        <v>29</v>
      </c>
      <c r="L337" s="13">
        <v>0.0</v>
      </c>
      <c r="M337" s="13">
        <v>21.0</v>
      </c>
      <c r="N337" s="14">
        <f t="shared" si="2"/>
        <v>0</v>
      </c>
      <c r="O337" s="13">
        <v>0.0</v>
      </c>
      <c r="P337" s="13">
        <v>0.0</v>
      </c>
      <c r="Q337" s="13">
        <v>0.0</v>
      </c>
      <c r="R337" s="13">
        <v>34.0</v>
      </c>
      <c r="S337" s="13">
        <v>97.0</v>
      </c>
      <c r="T337" s="13">
        <v>55537.0</v>
      </c>
      <c r="U337" s="13">
        <v>2785.0</v>
      </c>
      <c r="X337" s="19" t="s">
        <v>188</v>
      </c>
    </row>
    <row r="338">
      <c r="A338" s="18">
        <v>44189.0</v>
      </c>
      <c r="B338" s="13">
        <v>13.0</v>
      </c>
      <c r="C338" s="13">
        <v>0.0</v>
      </c>
      <c r="D338" s="13">
        <f t="shared" si="11"/>
        <v>58495</v>
      </c>
      <c r="E338" s="13">
        <v>10.0</v>
      </c>
      <c r="F338" s="13">
        <v>0.0</v>
      </c>
      <c r="G338" s="13">
        <f t="shared" si="4"/>
        <v>58354</v>
      </c>
      <c r="H338" s="13">
        <v>98.0</v>
      </c>
      <c r="I338" s="14">
        <f t="shared" si="10"/>
        <v>6</v>
      </c>
      <c r="J338" s="13">
        <v>0.0</v>
      </c>
      <c r="K338" s="14">
        <f t="shared" si="6"/>
        <v>29</v>
      </c>
      <c r="L338" s="13">
        <v>0.0</v>
      </c>
      <c r="M338" s="13">
        <v>13.0</v>
      </c>
      <c r="N338" s="14">
        <f t="shared" si="2"/>
        <v>0</v>
      </c>
      <c r="O338" s="13">
        <v>0.0</v>
      </c>
      <c r="P338" s="13">
        <v>0.0</v>
      </c>
      <c r="Q338" s="13">
        <v>0.0</v>
      </c>
      <c r="R338" s="13">
        <v>36.0</v>
      </c>
      <c r="S338" s="13">
        <v>98.0</v>
      </c>
      <c r="T338" s="13">
        <v>55542.0</v>
      </c>
      <c r="U338" s="13">
        <v>2790.0</v>
      </c>
      <c r="X338" s="19" t="s">
        <v>188</v>
      </c>
    </row>
    <row r="339">
      <c r="A339" s="18">
        <v>44190.0</v>
      </c>
      <c r="B339" s="13">
        <v>14.0</v>
      </c>
      <c r="C339" s="13">
        <v>0.0</v>
      </c>
      <c r="D339" s="13">
        <f t="shared" si="11"/>
        <v>58509</v>
      </c>
      <c r="E339" s="13">
        <v>20.0</v>
      </c>
      <c r="F339" s="13">
        <v>0.0</v>
      </c>
      <c r="G339" s="13">
        <f t="shared" si="4"/>
        <v>58374</v>
      </c>
      <c r="H339" s="13">
        <v>97.0</v>
      </c>
      <c r="I339" s="14">
        <f t="shared" si="10"/>
        <v>1</v>
      </c>
      <c r="J339" s="13">
        <v>0.0</v>
      </c>
      <c r="K339" s="14">
        <f t="shared" si="6"/>
        <v>29</v>
      </c>
      <c r="L339" s="13">
        <v>0.0</v>
      </c>
      <c r="M339" s="13">
        <v>14.0</v>
      </c>
      <c r="N339" s="14">
        <f t="shared" si="2"/>
        <v>0</v>
      </c>
      <c r="O339" s="13">
        <v>0.0</v>
      </c>
      <c r="P339" s="13">
        <v>0.0</v>
      </c>
      <c r="Q339" s="13">
        <v>0.0</v>
      </c>
      <c r="R339" s="13">
        <v>31.0</v>
      </c>
      <c r="S339" s="13">
        <v>97.0</v>
      </c>
      <c r="T339" s="13">
        <v>55558.0</v>
      </c>
      <c r="U339" s="13">
        <v>2794.0</v>
      </c>
      <c r="X339" s="19" t="s">
        <v>188</v>
      </c>
    </row>
    <row r="340">
      <c r="A340" s="18">
        <v>44191.0</v>
      </c>
      <c r="B340" s="13">
        <v>10.0</v>
      </c>
      <c r="C340" s="13">
        <v>0.0</v>
      </c>
      <c r="D340" s="13">
        <f t="shared" si="11"/>
        <v>58519</v>
      </c>
      <c r="E340" s="13">
        <v>10.0</v>
      </c>
      <c r="F340" s="13">
        <v>0.0</v>
      </c>
      <c r="G340" s="13">
        <f t="shared" si="4"/>
        <v>58384</v>
      </c>
      <c r="H340" s="13">
        <v>91.0</v>
      </c>
      <c r="I340" s="14">
        <f t="shared" si="10"/>
        <v>7</v>
      </c>
      <c r="J340" s="13">
        <v>0.0</v>
      </c>
      <c r="K340" s="14">
        <f t="shared" si="6"/>
        <v>29</v>
      </c>
      <c r="L340" s="13">
        <v>0.0</v>
      </c>
      <c r="M340" s="13">
        <v>10.0</v>
      </c>
      <c r="N340" s="14">
        <f t="shared" si="2"/>
        <v>0</v>
      </c>
      <c r="O340" s="13">
        <v>0.0</v>
      </c>
      <c r="P340" s="13">
        <v>0.0</v>
      </c>
      <c r="Q340" s="13">
        <v>0.0</v>
      </c>
      <c r="R340" s="13">
        <v>37.0</v>
      </c>
      <c r="S340" s="13">
        <v>91.0</v>
      </c>
      <c r="T340" s="13">
        <v>55563.0</v>
      </c>
      <c r="U340" s="13">
        <v>2799.0</v>
      </c>
      <c r="X340" s="19" t="s">
        <v>188</v>
      </c>
    </row>
    <row r="341">
      <c r="A341" s="18">
        <v>44192.0</v>
      </c>
      <c r="B341" s="13">
        <v>5.0</v>
      </c>
      <c r="C341" s="13">
        <v>0.0</v>
      </c>
      <c r="D341" s="13">
        <f t="shared" si="11"/>
        <v>58524</v>
      </c>
      <c r="E341" s="13">
        <v>8.0</v>
      </c>
      <c r="F341" s="13">
        <v>0.0</v>
      </c>
      <c r="G341" s="13">
        <f t="shared" si="4"/>
        <v>58392</v>
      </c>
      <c r="H341" s="13">
        <v>94.0</v>
      </c>
      <c r="I341" s="14">
        <f t="shared" si="10"/>
        <v>1</v>
      </c>
      <c r="J341" s="13">
        <v>0.0</v>
      </c>
      <c r="K341" s="14">
        <f t="shared" si="6"/>
        <v>29</v>
      </c>
      <c r="L341" s="13">
        <v>0.0</v>
      </c>
      <c r="M341" s="13">
        <v>5.0</v>
      </c>
      <c r="N341" s="14">
        <f t="shared" si="2"/>
        <v>0</v>
      </c>
      <c r="O341" s="13">
        <v>0.0</v>
      </c>
      <c r="P341" s="13">
        <v>0.0</v>
      </c>
      <c r="Q341" s="13">
        <v>0.0</v>
      </c>
      <c r="R341" s="13">
        <v>31.0</v>
      </c>
      <c r="S341" s="13">
        <v>94.0</v>
      </c>
      <c r="T341" s="13">
        <v>55567.0</v>
      </c>
      <c r="U341" s="13">
        <v>2803.0</v>
      </c>
      <c r="X341" s="19" t="s">
        <v>188</v>
      </c>
    </row>
    <row r="342">
      <c r="A342" s="18">
        <v>44193.0</v>
      </c>
      <c r="B342" s="13">
        <v>5.0</v>
      </c>
      <c r="C342" s="13">
        <v>0.0</v>
      </c>
      <c r="D342" s="13">
        <f t="shared" si="11"/>
        <v>58529</v>
      </c>
      <c r="E342" s="13">
        <v>16.0</v>
      </c>
      <c r="F342" s="13">
        <v>0.0</v>
      </c>
      <c r="G342" s="13">
        <f t="shared" si="4"/>
        <v>58408</v>
      </c>
      <c r="H342" s="13">
        <v>79.0</v>
      </c>
      <c r="I342" s="14">
        <f t="shared" si="10"/>
        <v>5</v>
      </c>
      <c r="J342" s="13">
        <v>0.0</v>
      </c>
      <c r="K342" s="14">
        <f t="shared" si="6"/>
        <v>29</v>
      </c>
      <c r="L342" s="13">
        <v>0.0</v>
      </c>
      <c r="M342" s="13">
        <v>4.0</v>
      </c>
      <c r="N342" s="14">
        <f t="shared" si="2"/>
        <v>1</v>
      </c>
      <c r="O342" s="13">
        <v>0.0</v>
      </c>
      <c r="P342" s="13">
        <v>1.0</v>
      </c>
      <c r="Q342" s="13">
        <v>0.0</v>
      </c>
      <c r="R342" s="13">
        <v>35.0</v>
      </c>
      <c r="S342" s="13">
        <v>79.0</v>
      </c>
      <c r="T342" s="13">
        <v>55579.0</v>
      </c>
      <c r="U342" s="13">
        <v>2807.0</v>
      </c>
      <c r="X342" s="19" t="s">
        <v>381</v>
      </c>
    </row>
    <row r="343">
      <c r="A343" s="18">
        <v>44194.0</v>
      </c>
      <c r="B343" s="13">
        <v>13.0</v>
      </c>
      <c r="C343" s="13">
        <v>0.0</v>
      </c>
      <c r="D343" s="13">
        <f t="shared" si="11"/>
        <v>58542</v>
      </c>
      <c r="E343" s="13">
        <v>14.0</v>
      </c>
      <c r="F343" s="13">
        <v>0.0</v>
      </c>
      <c r="G343" s="13">
        <f t="shared" si="4"/>
        <v>58422</v>
      </c>
      <c r="H343" s="13">
        <v>76.0</v>
      </c>
      <c r="I343" s="14">
        <f t="shared" si="10"/>
        <v>7</v>
      </c>
      <c r="J343" s="13">
        <v>0.0</v>
      </c>
      <c r="K343" s="14">
        <f t="shared" si="6"/>
        <v>29</v>
      </c>
      <c r="L343" s="13">
        <v>0.0</v>
      </c>
      <c r="M343" s="13">
        <v>13.0</v>
      </c>
      <c r="N343" s="14">
        <f t="shared" si="2"/>
        <v>0</v>
      </c>
      <c r="O343" s="13">
        <v>0.0</v>
      </c>
      <c r="P343" s="13">
        <v>0.0</v>
      </c>
      <c r="Q343" s="13">
        <v>0.0</v>
      </c>
      <c r="R343" s="13">
        <v>37.0</v>
      </c>
      <c r="S343" s="13">
        <v>76.0</v>
      </c>
      <c r="T343" s="13">
        <v>55586.0</v>
      </c>
      <c r="U343" s="13">
        <v>2814.0</v>
      </c>
      <c r="X343" s="19" t="s">
        <v>381</v>
      </c>
    </row>
    <row r="344">
      <c r="A344" s="18">
        <v>44195.0</v>
      </c>
      <c r="B344" s="13">
        <v>27.0</v>
      </c>
      <c r="C344" s="13">
        <v>0.0</v>
      </c>
      <c r="D344" s="13">
        <f t="shared" si="11"/>
        <v>58569</v>
      </c>
      <c r="E344" s="13">
        <v>11.0</v>
      </c>
      <c r="F344" s="13">
        <v>0.0</v>
      </c>
      <c r="G344" s="13">
        <f t="shared" si="4"/>
        <v>58433</v>
      </c>
      <c r="H344" s="13">
        <v>77.0</v>
      </c>
      <c r="I344" s="14">
        <f t="shared" si="10"/>
        <v>22</v>
      </c>
      <c r="J344" s="13">
        <v>0.0</v>
      </c>
      <c r="K344" s="14">
        <f t="shared" si="6"/>
        <v>29</v>
      </c>
      <c r="L344" s="13">
        <v>0.0</v>
      </c>
      <c r="M344" s="13">
        <v>26.0</v>
      </c>
      <c r="N344" s="14">
        <f t="shared" si="2"/>
        <v>1</v>
      </c>
      <c r="O344" s="13">
        <v>0.0</v>
      </c>
      <c r="P344" s="13">
        <v>1.0</v>
      </c>
      <c r="Q344" s="13">
        <v>0.0</v>
      </c>
      <c r="R344" s="13">
        <v>52.0</v>
      </c>
      <c r="S344" s="13">
        <v>77.0</v>
      </c>
      <c r="T344" s="13">
        <v>55595.0</v>
      </c>
      <c r="U344" s="13">
        <v>2816.0</v>
      </c>
      <c r="X344" s="19" t="s">
        <v>381</v>
      </c>
    </row>
    <row r="345">
      <c r="A345" s="18">
        <v>44196.0</v>
      </c>
      <c r="B345" s="13">
        <v>30.0</v>
      </c>
      <c r="C345" s="13">
        <v>0.0</v>
      </c>
      <c r="D345" s="13">
        <f t="shared" si="11"/>
        <v>58599</v>
      </c>
      <c r="E345" s="13">
        <v>38.0</v>
      </c>
      <c r="F345" s="13">
        <v>0.0</v>
      </c>
      <c r="G345" s="13">
        <f t="shared" si="4"/>
        <v>58471</v>
      </c>
      <c r="H345" s="13">
        <v>64.0</v>
      </c>
      <c r="I345" s="14">
        <f t="shared" si="10"/>
        <v>27</v>
      </c>
      <c r="J345" s="13">
        <v>0.0</v>
      </c>
      <c r="K345" s="14">
        <f t="shared" si="6"/>
        <v>29</v>
      </c>
      <c r="L345" s="13">
        <v>0.0</v>
      </c>
      <c r="M345" s="13">
        <v>25.0</v>
      </c>
      <c r="N345" s="14">
        <f t="shared" si="2"/>
        <v>5</v>
      </c>
      <c r="O345" s="13">
        <v>0.0</v>
      </c>
      <c r="P345" s="13">
        <v>5.0</v>
      </c>
      <c r="Q345" s="13">
        <v>1.0</v>
      </c>
      <c r="R345" s="13">
        <v>56.0</v>
      </c>
      <c r="S345" s="13">
        <v>64.0</v>
      </c>
      <c r="T345" s="13">
        <v>55622.0</v>
      </c>
      <c r="U345" s="13">
        <v>2827.0</v>
      </c>
      <c r="X345" s="19" t="s">
        <v>381</v>
      </c>
    </row>
    <row r="346">
      <c r="A346" s="18">
        <v>44197.0</v>
      </c>
      <c r="B346" s="13">
        <v>30.0</v>
      </c>
      <c r="C346" s="13">
        <v>0.0</v>
      </c>
      <c r="D346" s="13">
        <f t="shared" si="11"/>
        <v>58629</v>
      </c>
      <c r="E346" s="13">
        <v>10.0</v>
      </c>
      <c r="F346" s="13">
        <v>0.0</v>
      </c>
      <c r="G346" s="13">
        <f t="shared" si="4"/>
        <v>58481</v>
      </c>
      <c r="H346" s="13">
        <v>85.0</v>
      </c>
      <c r="I346" s="14">
        <f t="shared" si="10"/>
        <v>26</v>
      </c>
      <c r="J346" s="13">
        <v>0.0</v>
      </c>
      <c r="K346" s="14">
        <f t="shared" si="6"/>
        <v>29</v>
      </c>
      <c r="L346" s="13">
        <v>0.0</v>
      </c>
      <c r="M346" s="13">
        <v>27.0</v>
      </c>
      <c r="N346" s="14">
        <f t="shared" si="2"/>
        <v>3</v>
      </c>
      <c r="O346" s="13">
        <v>0.0</v>
      </c>
      <c r="P346" s="13">
        <v>3.0</v>
      </c>
      <c r="Q346" s="13">
        <v>1.0</v>
      </c>
      <c r="R346" s="13">
        <v>55.0</v>
      </c>
      <c r="S346" s="13">
        <v>85.0</v>
      </c>
      <c r="T346" s="13">
        <v>55624.0</v>
      </c>
      <c r="U346" s="13">
        <v>2835.0</v>
      </c>
      <c r="X346" s="19" t="s">
        <v>381</v>
      </c>
    </row>
    <row r="347">
      <c r="A347" s="18">
        <v>44198.0</v>
      </c>
      <c r="B347" s="13">
        <v>33.0</v>
      </c>
      <c r="C347" s="13">
        <v>0.0</v>
      </c>
      <c r="D347" s="13">
        <f t="shared" si="11"/>
        <v>58662</v>
      </c>
      <c r="E347" s="13">
        <v>17.0</v>
      </c>
      <c r="F347" s="13">
        <v>0.0</v>
      </c>
      <c r="G347" s="13">
        <f t="shared" si="4"/>
        <v>58498</v>
      </c>
      <c r="H347" s="13">
        <v>96.0</v>
      </c>
      <c r="I347" s="14">
        <f t="shared" si="10"/>
        <v>31</v>
      </c>
      <c r="J347" s="13">
        <v>0.0</v>
      </c>
      <c r="K347" s="14">
        <f t="shared" si="6"/>
        <v>29</v>
      </c>
      <c r="L347" s="13">
        <v>0.0</v>
      </c>
      <c r="M347" s="13">
        <v>33.0</v>
      </c>
      <c r="N347" s="14">
        <f t="shared" si="2"/>
        <v>0</v>
      </c>
      <c r="O347" s="13">
        <v>0.0</v>
      </c>
      <c r="P347" s="13">
        <v>0.0</v>
      </c>
      <c r="Q347" s="13">
        <v>1.0</v>
      </c>
      <c r="R347" s="13">
        <v>60.0</v>
      </c>
      <c r="S347" s="13">
        <v>96.0</v>
      </c>
      <c r="T347" s="13">
        <v>55629.0</v>
      </c>
      <c r="U347" s="13">
        <v>2847.0</v>
      </c>
      <c r="X347" s="19" t="s">
        <v>381</v>
      </c>
    </row>
    <row r="348">
      <c r="A348" s="18">
        <v>44199.0</v>
      </c>
      <c r="B348" s="13">
        <v>35.0</v>
      </c>
      <c r="C348" s="13">
        <v>0.0</v>
      </c>
      <c r="D348" s="13">
        <f t="shared" si="11"/>
        <v>58697</v>
      </c>
      <c r="E348" s="13">
        <v>11.0</v>
      </c>
      <c r="F348" s="13">
        <v>0.0</v>
      </c>
      <c r="G348" s="13">
        <f t="shared" si="4"/>
        <v>58509</v>
      </c>
      <c r="H348" s="13">
        <v>117.0</v>
      </c>
      <c r="I348" s="14">
        <f t="shared" si="10"/>
        <v>34</v>
      </c>
      <c r="J348" s="13">
        <v>0.0</v>
      </c>
      <c r="K348" s="14">
        <f t="shared" si="6"/>
        <v>29</v>
      </c>
      <c r="L348" s="13">
        <v>0.0</v>
      </c>
      <c r="M348" s="13">
        <v>35.0</v>
      </c>
      <c r="N348" s="14">
        <f t="shared" si="2"/>
        <v>0</v>
      </c>
      <c r="O348" s="13">
        <v>0.0</v>
      </c>
      <c r="P348" s="13">
        <v>0.0</v>
      </c>
      <c r="Q348" s="13">
        <v>1.0</v>
      </c>
      <c r="R348" s="13">
        <v>63.0</v>
      </c>
      <c r="S348" s="13">
        <v>117.0</v>
      </c>
      <c r="T348" s="13">
        <v>55631.0</v>
      </c>
      <c r="U348" s="13">
        <v>2856.0</v>
      </c>
      <c r="X348" s="19" t="s">
        <v>381</v>
      </c>
    </row>
    <row r="349">
      <c r="A349" s="18">
        <v>44200.0</v>
      </c>
      <c r="B349" s="13">
        <v>24.0</v>
      </c>
      <c r="C349" s="13">
        <v>0.0</v>
      </c>
      <c r="D349" s="13">
        <f t="shared" si="11"/>
        <v>58721</v>
      </c>
      <c r="E349" s="13">
        <v>10.0</v>
      </c>
      <c r="F349" s="13">
        <v>0.0</v>
      </c>
      <c r="G349" s="13">
        <f t="shared" si="4"/>
        <v>58519</v>
      </c>
      <c r="H349" s="13">
        <v>128.0</v>
      </c>
      <c r="I349" s="14">
        <f t="shared" si="10"/>
        <v>37</v>
      </c>
      <c r="J349" s="13">
        <v>0.0</v>
      </c>
      <c r="K349" s="14">
        <f t="shared" si="6"/>
        <v>29</v>
      </c>
      <c r="L349" s="13">
        <v>0.0</v>
      </c>
      <c r="M349" s="13">
        <v>24.0</v>
      </c>
      <c r="N349" s="14">
        <f t="shared" si="2"/>
        <v>0</v>
      </c>
      <c r="O349" s="13">
        <v>0.0</v>
      </c>
      <c r="P349" s="13">
        <v>0.0</v>
      </c>
      <c r="Q349" s="13">
        <v>1.0</v>
      </c>
      <c r="R349" s="13">
        <v>66.0</v>
      </c>
      <c r="S349" s="13">
        <v>128.0</v>
      </c>
      <c r="T349" s="13">
        <v>55634.0</v>
      </c>
      <c r="U349" s="13">
        <v>2863.0</v>
      </c>
      <c r="X349" s="19" t="s">
        <v>381</v>
      </c>
    </row>
    <row r="350">
      <c r="A350" s="18">
        <v>44201.0</v>
      </c>
      <c r="B350" s="13">
        <v>28.0</v>
      </c>
      <c r="C350" s="13">
        <v>0.0</v>
      </c>
      <c r="D350" s="13">
        <f t="shared" si="11"/>
        <v>58749</v>
      </c>
      <c r="E350" s="13">
        <v>20.0</v>
      </c>
      <c r="F350" s="13">
        <v>0.0</v>
      </c>
      <c r="G350" s="13">
        <f t="shared" si="4"/>
        <v>58539</v>
      </c>
      <c r="H350" s="13">
        <v>143.0</v>
      </c>
      <c r="I350" s="14">
        <f t="shared" si="10"/>
        <v>30</v>
      </c>
      <c r="J350" s="13">
        <v>0.0</v>
      </c>
      <c r="K350" s="14">
        <f t="shared" si="6"/>
        <v>29</v>
      </c>
      <c r="L350" s="13">
        <v>0.0</v>
      </c>
      <c r="M350" s="13">
        <v>26.0</v>
      </c>
      <c r="N350" s="14">
        <f t="shared" si="2"/>
        <v>2</v>
      </c>
      <c r="O350" s="13">
        <v>0.0</v>
      </c>
      <c r="P350" s="13">
        <v>2.0</v>
      </c>
      <c r="Q350" s="13">
        <v>1.0</v>
      </c>
      <c r="R350" s="13">
        <v>59.0</v>
      </c>
      <c r="S350" s="13">
        <v>143.0</v>
      </c>
      <c r="T350" s="13">
        <v>55641.0</v>
      </c>
      <c r="U350" s="13">
        <v>2876.0</v>
      </c>
      <c r="X350" s="19" t="s">
        <v>381</v>
      </c>
    </row>
    <row r="351">
      <c r="A351" s="18">
        <v>44202.0</v>
      </c>
      <c r="B351" s="13">
        <v>31.0</v>
      </c>
      <c r="C351" s="13">
        <v>0.0</v>
      </c>
      <c r="D351" s="13">
        <f t="shared" si="11"/>
        <v>58780</v>
      </c>
      <c r="E351" s="13">
        <v>24.0</v>
      </c>
      <c r="F351" s="13">
        <v>0.0</v>
      </c>
      <c r="G351" s="13">
        <f t="shared" si="4"/>
        <v>58563</v>
      </c>
      <c r="H351" s="13">
        <v>146.0</v>
      </c>
      <c r="I351" s="14">
        <f t="shared" si="10"/>
        <v>34</v>
      </c>
      <c r="J351" s="13">
        <v>0.0</v>
      </c>
      <c r="K351" s="14">
        <f t="shared" si="6"/>
        <v>29</v>
      </c>
      <c r="L351" s="13">
        <v>0.0</v>
      </c>
      <c r="M351" s="13">
        <v>29.0</v>
      </c>
      <c r="N351" s="14">
        <f t="shared" si="2"/>
        <v>2</v>
      </c>
      <c r="O351" s="13">
        <v>0.0</v>
      </c>
      <c r="P351" s="13">
        <v>2.0</v>
      </c>
      <c r="Q351" s="13">
        <v>1.0</v>
      </c>
      <c r="R351" s="13">
        <v>63.0</v>
      </c>
      <c r="S351" s="13">
        <v>146.0</v>
      </c>
      <c r="T351" s="13">
        <v>55657.0</v>
      </c>
      <c r="U351" s="13">
        <v>2884.0</v>
      </c>
      <c r="X351" s="19" t="s">
        <v>381</v>
      </c>
    </row>
    <row r="352">
      <c r="A352" s="18">
        <v>44203.0</v>
      </c>
      <c r="B352" s="13">
        <v>33.0</v>
      </c>
      <c r="C352" s="13">
        <v>0.0</v>
      </c>
      <c r="D352" s="13">
        <f t="shared" si="11"/>
        <v>58813</v>
      </c>
      <c r="E352" s="13">
        <v>21.0</v>
      </c>
      <c r="F352" s="13">
        <v>0.0</v>
      </c>
      <c r="G352" s="13">
        <f t="shared" si="4"/>
        <v>58584</v>
      </c>
      <c r="H352" s="13">
        <v>161.0</v>
      </c>
      <c r="I352" s="14">
        <f t="shared" si="10"/>
        <v>31</v>
      </c>
      <c r="J352" s="13">
        <v>0.0</v>
      </c>
      <c r="K352" s="14">
        <f t="shared" si="6"/>
        <v>29</v>
      </c>
      <c r="L352" s="13">
        <v>0.0</v>
      </c>
      <c r="M352" s="13">
        <v>31.0</v>
      </c>
      <c r="N352" s="14">
        <f t="shared" si="2"/>
        <v>2</v>
      </c>
      <c r="O352" s="13">
        <v>0.0</v>
      </c>
      <c r="P352" s="13">
        <v>2.0</v>
      </c>
      <c r="Q352" s="13">
        <v>1.0</v>
      </c>
      <c r="R352" s="13">
        <v>60.0</v>
      </c>
      <c r="S352" s="13">
        <v>161.0</v>
      </c>
      <c r="T352" s="13">
        <v>55674.0</v>
      </c>
      <c r="U352" s="13">
        <v>2888.0</v>
      </c>
      <c r="X352" s="19" t="s">
        <v>381</v>
      </c>
    </row>
    <row r="353">
      <c r="A353" s="18">
        <v>44204.0</v>
      </c>
      <c r="B353" s="13">
        <v>23.0</v>
      </c>
      <c r="C353" s="13">
        <v>0.0</v>
      </c>
      <c r="D353" s="13">
        <f t="shared" si="11"/>
        <v>58836</v>
      </c>
      <c r="E353" s="13">
        <v>18.0</v>
      </c>
      <c r="F353" s="13">
        <v>0.0</v>
      </c>
      <c r="G353" s="13">
        <f t="shared" si="4"/>
        <v>58602</v>
      </c>
      <c r="H353" s="13">
        <v>166.0</v>
      </c>
      <c r="I353" s="14">
        <f t="shared" si="10"/>
        <v>31</v>
      </c>
      <c r="J353" s="13">
        <v>0.0</v>
      </c>
      <c r="K353" s="14">
        <f t="shared" si="6"/>
        <v>29</v>
      </c>
      <c r="L353" s="13">
        <v>0.0</v>
      </c>
      <c r="M353" s="13">
        <v>21.0</v>
      </c>
      <c r="N353" s="14">
        <f t="shared" si="2"/>
        <v>2</v>
      </c>
      <c r="O353" s="13">
        <v>0.0</v>
      </c>
      <c r="P353" s="13">
        <v>2.0</v>
      </c>
      <c r="Q353" s="13">
        <v>1.0</v>
      </c>
      <c r="R353" s="13">
        <v>60.0</v>
      </c>
      <c r="S353" s="13">
        <v>166.0</v>
      </c>
      <c r="T353" s="13">
        <v>55683.0</v>
      </c>
      <c r="U353" s="13">
        <v>2897.0</v>
      </c>
      <c r="X353" s="19" t="s">
        <v>381</v>
      </c>
    </row>
    <row r="354">
      <c r="A354" s="18">
        <v>44205.0</v>
      </c>
      <c r="B354" s="13">
        <v>29.0</v>
      </c>
      <c r="C354" s="13">
        <v>0.0</v>
      </c>
      <c r="D354" s="13">
        <f t="shared" si="11"/>
        <v>58865</v>
      </c>
      <c r="E354" s="13">
        <v>31.0</v>
      </c>
      <c r="F354" s="13">
        <v>0.0</v>
      </c>
      <c r="G354" s="13">
        <f t="shared" si="4"/>
        <v>58633</v>
      </c>
      <c r="H354" s="13">
        <v>158.0</v>
      </c>
      <c r="I354" s="14">
        <f t="shared" si="10"/>
        <v>37</v>
      </c>
      <c r="J354" s="13">
        <v>0.0</v>
      </c>
      <c r="K354" s="14">
        <f t="shared" si="6"/>
        <v>29</v>
      </c>
      <c r="L354" s="13">
        <v>0.0</v>
      </c>
      <c r="M354" s="13">
        <v>29.0</v>
      </c>
      <c r="N354" s="14">
        <f t="shared" si="2"/>
        <v>0</v>
      </c>
      <c r="O354" s="13">
        <v>0.0</v>
      </c>
      <c r="P354" s="13">
        <v>0.0</v>
      </c>
      <c r="Q354" s="13">
        <v>1.0</v>
      </c>
      <c r="R354" s="13">
        <v>66.0</v>
      </c>
      <c r="S354" s="13">
        <v>158.0</v>
      </c>
      <c r="T354" s="13">
        <v>55709.0</v>
      </c>
      <c r="U354" s="13">
        <v>2902.0</v>
      </c>
      <c r="X354" s="19" t="s">
        <v>381</v>
      </c>
    </row>
    <row r="355">
      <c r="A355" s="18">
        <v>44206.0</v>
      </c>
      <c r="B355" s="13">
        <v>42.0</v>
      </c>
      <c r="C355" s="13">
        <v>0.0</v>
      </c>
      <c r="D355" s="13">
        <f t="shared" si="11"/>
        <v>58907</v>
      </c>
      <c r="E355" s="13">
        <v>25.0</v>
      </c>
      <c r="F355" s="13">
        <v>0.0</v>
      </c>
      <c r="G355" s="13">
        <f t="shared" si="4"/>
        <v>58658</v>
      </c>
      <c r="H355" s="13">
        <v>182.0</v>
      </c>
      <c r="I355" s="14">
        <f t="shared" si="10"/>
        <v>30</v>
      </c>
      <c r="J355" s="13">
        <v>0.0</v>
      </c>
      <c r="K355" s="14">
        <f t="shared" si="6"/>
        <v>29</v>
      </c>
      <c r="L355" s="13">
        <v>0.0</v>
      </c>
      <c r="M355" s="13">
        <v>42.0</v>
      </c>
      <c r="N355" s="14">
        <f t="shared" si="2"/>
        <v>0</v>
      </c>
      <c r="O355" s="13">
        <v>0.0</v>
      </c>
      <c r="P355" s="13">
        <v>0.0</v>
      </c>
      <c r="Q355" s="13">
        <v>1.0</v>
      </c>
      <c r="R355" s="13">
        <v>59.0</v>
      </c>
      <c r="S355" s="13">
        <v>182.0</v>
      </c>
      <c r="T355" s="13">
        <v>55722.0</v>
      </c>
      <c r="U355" s="13">
        <v>2914.0</v>
      </c>
      <c r="X355" s="19" t="s">
        <v>381</v>
      </c>
    </row>
    <row r="356">
      <c r="A356" s="18">
        <v>44207.0</v>
      </c>
      <c r="B356" s="13">
        <v>22.0</v>
      </c>
      <c r="C356" s="13">
        <v>0.0</v>
      </c>
      <c r="D356" s="13">
        <f t="shared" si="11"/>
        <v>58929</v>
      </c>
      <c r="E356" s="13">
        <v>32.0</v>
      </c>
      <c r="F356" s="13">
        <v>0.0</v>
      </c>
      <c r="G356" s="13">
        <f t="shared" si="4"/>
        <v>58690</v>
      </c>
      <c r="H356" s="13">
        <v>165.0</v>
      </c>
      <c r="I356" s="14">
        <f t="shared" si="10"/>
        <v>37</v>
      </c>
      <c r="J356" s="13">
        <v>0.0</v>
      </c>
      <c r="K356" s="14">
        <f t="shared" si="6"/>
        <v>29</v>
      </c>
      <c r="L356" s="13">
        <v>0.0</v>
      </c>
      <c r="M356" s="13">
        <v>22.0</v>
      </c>
      <c r="N356" s="14">
        <f t="shared" si="2"/>
        <v>0</v>
      </c>
      <c r="O356" s="13">
        <v>0.0</v>
      </c>
      <c r="P356" s="13">
        <v>0.0</v>
      </c>
      <c r="Q356" s="13">
        <v>1.0</v>
      </c>
      <c r="R356" s="13">
        <v>66.0</v>
      </c>
      <c r="S356" s="13">
        <v>165.0</v>
      </c>
      <c r="T356" s="13">
        <v>55748.0</v>
      </c>
      <c r="U356" s="13">
        <v>2920.0</v>
      </c>
      <c r="X356" s="19" t="s">
        <v>381</v>
      </c>
    </row>
    <row r="357">
      <c r="A357" s="18">
        <v>44208.0</v>
      </c>
      <c r="B357" s="13">
        <v>17.0</v>
      </c>
      <c r="C357" s="13">
        <v>0.0</v>
      </c>
      <c r="D357" s="13">
        <f t="shared" si="11"/>
        <v>58946</v>
      </c>
      <c r="E357" s="13">
        <v>26.0</v>
      </c>
      <c r="F357" s="13">
        <v>0.0</v>
      </c>
      <c r="G357" s="13">
        <f t="shared" si="4"/>
        <v>58716</v>
      </c>
      <c r="H357" s="13">
        <v>170.0</v>
      </c>
      <c r="I357" s="14">
        <f t="shared" si="10"/>
        <v>23</v>
      </c>
      <c r="J357" s="13">
        <v>0.0</v>
      </c>
      <c r="K357" s="14">
        <f t="shared" si="6"/>
        <v>29</v>
      </c>
      <c r="L357" s="13">
        <v>0.0</v>
      </c>
      <c r="M357" s="13">
        <v>17.0</v>
      </c>
      <c r="N357" s="14">
        <f t="shared" si="2"/>
        <v>0</v>
      </c>
      <c r="O357" s="13">
        <v>0.0</v>
      </c>
      <c r="P357" s="13">
        <v>0.0</v>
      </c>
      <c r="Q357" s="13">
        <v>1.0</v>
      </c>
      <c r="R357" s="13">
        <v>52.0</v>
      </c>
      <c r="S357" s="13">
        <v>170.0</v>
      </c>
      <c r="T357" s="13">
        <v>55764.0</v>
      </c>
      <c r="U357" s="13">
        <v>2930.0</v>
      </c>
      <c r="X357" s="19" t="s">
        <v>381</v>
      </c>
    </row>
    <row r="358">
      <c r="A358" s="18">
        <v>44209.0</v>
      </c>
      <c r="B358" s="13">
        <v>38.0</v>
      </c>
      <c r="C358" s="13">
        <v>0.0</v>
      </c>
      <c r="D358" s="13">
        <f t="shared" si="11"/>
        <v>58984</v>
      </c>
      <c r="E358" s="13">
        <v>28.0</v>
      </c>
      <c r="F358" s="13">
        <v>0.0</v>
      </c>
      <c r="G358" s="13">
        <f t="shared" si="4"/>
        <v>58744</v>
      </c>
      <c r="H358" s="13">
        <v>177.0</v>
      </c>
      <c r="I358" s="14">
        <f t="shared" si="10"/>
        <v>26</v>
      </c>
      <c r="J358" s="13">
        <v>0.0</v>
      </c>
      <c r="K358" s="14">
        <f t="shared" si="6"/>
        <v>29</v>
      </c>
      <c r="L358" s="13">
        <v>0.0</v>
      </c>
      <c r="M358" s="13">
        <v>37.0</v>
      </c>
      <c r="N358" s="14">
        <f t="shared" si="2"/>
        <v>1</v>
      </c>
      <c r="O358" s="13">
        <v>1.0</v>
      </c>
      <c r="P358" s="13">
        <v>0.0</v>
      </c>
      <c r="Q358" s="13">
        <v>1.0</v>
      </c>
      <c r="R358" s="13">
        <v>55.0</v>
      </c>
      <c r="S358" s="13">
        <v>177.0</v>
      </c>
      <c r="T358" s="13">
        <v>55787.0</v>
      </c>
      <c r="U358" s="13">
        <v>2935.0</v>
      </c>
      <c r="X358" s="19" t="s">
        <v>381</v>
      </c>
    </row>
    <row r="359">
      <c r="A359" s="18">
        <v>44210.0</v>
      </c>
      <c r="B359" s="13">
        <v>45.0</v>
      </c>
      <c r="C359" s="13">
        <v>0.0</v>
      </c>
      <c r="D359" s="13">
        <f t="shared" si="11"/>
        <v>59029</v>
      </c>
      <c r="E359" s="13">
        <v>35.0</v>
      </c>
      <c r="F359" s="13">
        <v>0.0</v>
      </c>
      <c r="G359" s="13">
        <f t="shared" si="4"/>
        <v>58779</v>
      </c>
      <c r="H359" s="13">
        <v>202.0</v>
      </c>
      <c r="I359" s="14">
        <f t="shared" si="10"/>
        <v>11</v>
      </c>
      <c r="J359" s="13">
        <v>0.0</v>
      </c>
      <c r="K359" s="14">
        <f t="shared" si="6"/>
        <v>29</v>
      </c>
      <c r="L359" s="13">
        <v>0.0</v>
      </c>
      <c r="M359" s="13">
        <v>44.0</v>
      </c>
      <c r="N359" s="14">
        <f t="shared" si="2"/>
        <v>1</v>
      </c>
      <c r="O359" s="13">
        <v>0.0</v>
      </c>
      <c r="P359" s="13">
        <v>1.0</v>
      </c>
      <c r="Q359" s="13">
        <v>0.0</v>
      </c>
      <c r="R359" s="13">
        <v>41.0</v>
      </c>
      <c r="S359" s="13">
        <v>202.0</v>
      </c>
      <c r="T359" s="13">
        <v>55810.0</v>
      </c>
      <c r="U359" s="13">
        <v>2947.0</v>
      </c>
      <c r="X359" s="19" t="s">
        <v>381</v>
      </c>
    </row>
    <row r="360">
      <c r="A360" s="18">
        <v>44211.0</v>
      </c>
      <c r="B360" s="13">
        <v>30.0</v>
      </c>
      <c r="C360" s="13">
        <v>0.0</v>
      </c>
      <c r="D360" s="13">
        <f t="shared" si="11"/>
        <v>59059</v>
      </c>
      <c r="E360" s="13">
        <v>14.0</v>
      </c>
      <c r="F360" s="13">
        <v>0.0</v>
      </c>
      <c r="G360" s="13">
        <f t="shared" si="4"/>
        <v>58793</v>
      </c>
      <c r="H360" s="13">
        <v>208.0</v>
      </c>
      <c r="I360" s="14">
        <f t="shared" si="10"/>
        <v>21</v>
      </c>
      <c r="J360" s="13">
        <v>0.0</v>
      </c>
      <c r="K360" s="14">
        <f t="shared" si="6"/>
        <v>29</v>
      </c>
      <c r="L360" s="13">
        <v>0.0</v>
      </c>
      <c r="M360" s="13">
        <v>29.0</v>
      </c>
      <c r="N360" s="14">
        <f t="shared" si="2"/>
        <v>1</v>
      </c>
      <c r="O360" s="13">
        <v>0.0</v>
      </c>
      <c r="P360" s="13">
        <v>1.0</v>
      </c>
      <c r="Q360" s="13">
        <v>0.0</v>
      </c>
      <c r="R360" s="13">
        <v>51.0</v>
      </c>
      <c r="S360" s="13">
        <v>208.0</v>
      </c>
      <c r="T360" s="13">
        <v>55818.0</v>
      </c>
      <c r="U360" s="13">
        <v>2953.0</v>
      </c>
      <c r="X360" s="19" t="s">
        <v>381</v>
      </c>
    </row>
    <row r="361">
      <c r="A361" s="18">
        <v>44212.0</v>
      </c>
      <c r="B361" s="13">
        <v>24.0</v>
      </c>
      <c r="C361" s="13">
        <v>0.0</v>
      </c>
      <c r="D361" s="13">
        <f t="shared" si="11"/>
        <v>59083</v>
      </c>
      <c r="E361" s="13">
        <v>13.0</v>
      </c>
      <c r="F361" s="13">
        <v>0.0</v>
      </c>
      <c r="G361" s="13">
        <f t="shared" si="4"/>
        <v>58806</v>
      </c>
      <c r="H361" s="13">
        <v>216.0</v>
      </c>
      <c r="I361" s="14">
        <f t="shared" si="10"/>
        <v>24</v>
      </c>
      <c r="J361" s="13">
        <v>0.0</v>
      </c>
      <c r="K361" s="14">
        <f t="shared" si="6"/>
        <v>29</v>
      </c>
      <c r="L361" s="13">
        <v>0.0</v>
      </c>
      <c r="M361" s="13">
        <v>19.0</v>
      </c>
      <c r="N361" s="14">
        <f t="shared" si="2"/>
        <v>5</v>
      </c>
      <c r="O361" s="13">
        <v>1.0</v>
      </c>
      <c r="P361" s="13">
        <v>4.0</v>
      </c>
      <c r="Q361" s="13">
        <v>0.0</v>
      </c>
      <c r="R361" s="13">
        <v>54.0</v>
      </c>
      <c r="S361" s="13">
        <v>216.0</v>
      </c>
      <c r="T361" s="13">
        <v>55825.0</v>
      </c>
      <c r="U361" s="13">
        <v>2959.0</v>
      </c>
      <c r="X361" s="19" t="s">
        <v>381</v>
      </c>
    </row>
    <row r="362">
      <c r="A362" s="18">
        <v>44213.0</v>
      </c>
      <c r="B362" s="13">
        <v>30.0</v>
      </c>
      <c r="C362" s="13">
        <v>0.0</v>
      </c>
      <c r="D362" s="13">
        <f t="shared" si="11"/>
        <v>59113</v>
      </c>
      <c r="E362" s="13">
        <v>62.0</v>
      </c>
      <c r="F362" s="13">
        <v>0.0</v>
      </c>
      <c r="G362" s="13">
        <f t="shared" si="4"/>
        <v>58868</v>
      </c>
      <c r="H362" s="13">
        <v>189.0</v>
      </c>
      <c r="I362" s="14">
        <f t="shared" si="10"/>
        <v>19</v>
      </c>
      <c r="J362" s="13">
        <v>0.0</v>
      </c>
      <c r="K362" s="14">
        <f t="shared" si="6"/>
        <v>29</v>
      </c>
      <c r="L362" s="13">
        <v>0.0</v>
      </c>
      <c r="M362" s="13">
        <v>28.0</v>
      </c>
      <c r="N362" s="14">
        <f t="shared" si="2"/>
        <v>2</v>
      </c>
      <c r="O362" s="13">
        <v>0.0</v>
      </c>
      <c r="P362" s="13">
        <v>2.0</v>
      </c>
      <c r="Q362" s="13">
        <v>0.0</v>
      </c>
      <c r="R362" s="13">
        <v>49.0</v>
      </c>
      <c r="S362" s="13">
        <v>189.0</v>
      </c>
      <c r="T362" s="13">
        <v>55881.0</v>
      </c>
      <c r="U362" s="13">
        <v>2965.0</v>
      </c>
      <c r="X362" s="19" t="s">
        <v>381</v>
      </c>
    </row>
    <row r="363">
      <c r="A363" s="18">
        <v>44214.0</v>
      </c>
      <c r="B363" s="13">
        <v>14.0</v>
      </c>
      <c r="C363" s="13">
        <v>0.0</v>
      </c>
      <c r="D363" s="13">
        <f t="shared" si="11"/>
        <v>59127</v>
      </c>
      <c r="E363" s="13">
        <v>22.0</v>
      </c>
      <c r="F363" s="13">
        <v>0.0</v>
      </c>
      <c r="G363" s="13">
        <f t="shared" si="4"/>
        <v>58890</v>
      </c>
      <c r="H363" s="13">
        <v>186.0</v>
      </c>
      <c r="I363" s="14">
        <f t="shared" si="10"/>
        <v>14</v>
      </c>
      <c r="J363" s="13">
        <v>0.0</v>
      </c>
      <c r="K363" s="14">
        <f t="shared" si="6"/>
        <v>29</v>
      </c>
      <c r="L363" s="13">
        <v>0.0</v>
      </c>
      <c r="M363" s="13">
        <v>12.0</v>
      </c>
      <c r="N363" s="14">
        <f t="shared" si="2"/>
        <v>2</v>
      </c>
      <c r="O363" s="13">
        <v>0.0</v>
      </c>
      <c r="P363" s="13">
        <v>2.0</v>
      </c>
      <c r="Q363" s="13">
        <v>0.0</v>
      </c>
      <c r="R363" s="13">
        <v>44.0</v>
      </c>
      <c r="S363" s="13">
        <v>186.0</v>
      </c>
      <c r="T363" s="13">
        <v>55891.0</v>
      </c>
      <c r="U363" s="13">
        <v>2977.0</v>
      </c>
      <c r="X363" s="19" t="s">
        <v>381</v>
      </c>
    </row>
    <row r="364">
      <c r="A364" s="18">
        <v>44215.0</v>
      </c>
      <c r="B364" s="13">
        <v>30.0</v>
      </c>
      <c r="C364" s="13">
        <v>0.0</v>
      </c>
      <c r="D364" s="13">
        <f t="shared" si="11"/>
        <v>59157</v>
      </c>
      <c r="E364" s="13">
        <v>26.0</v>
      </c>
      <c r="F364" s="13">
        <v>0.0</v>
      </c>
      <c r="G364" s="13">
        <f t="shared" si="4"/>
        <v>58916</v>
      </c>
      <c r="H364" s="13">
        <v>189.0</v>
      </c>
      <c r="I364" s="14">
        <f t="shared" si="10"/>
        <v>15</v>
      </c>
      <c r="J364" s="13">
        <v>0.0</v>
      </c>
      <c r="K364" s="14">
        <f t="shared" si="6"/>
        <v>29</v>
      </c>
      <c r="L364" s="13">
        <v>0.0</v>
      </c>
      <c r="M364" s="13">
        <v>26.0</v>
      </c>
      <c r="N364" s="14">
        <f t="shared" si="2"/>
        <v>4</v>
      </c>
      <c r="O364" s="13">
        <v>0.0</v>
      </c>
      <c r="P364" s="13">
        <v>4.0</v>
      </c>
      <c r="Q364" s="13">
        <v>0.0</v>
      </c>
      <c r="R364" s="13">
        <v>45.0</v>
      </c>
      <c r="S364" s="13">
        <v>189.0</v>
      </c>
      <c r="T364" s="13">
        <v>55910.0</v>
      </c>
      <c r="U364" s="13">
        <v>2984.0</v>
      </c>
      <c r="X364" s="19" t="s">
        <v>381</v>
      </c>
    </row>
    <row r="365">
      <c r="A365" s="18">
        <v>44216.0</v>
      </c>
      <c r="B365" s="13">
        <v>40.0</v>
      </c>
      <c r="C365" s="13">
        <v>0.0</v>
      </c>
      <c r="D365" s="13">
        <f t="shared" si="11"/>
        <v>59197</v>
      </c>
      <c r="E365" s="13">
        <v>32.0</v>
      </c>
      <c r="F365" s="13">
        <v>0.0</v>
      </c>
      <c r="G365" s="13">
        <f t="shared" si="4"/>
        <v>58948</v>
      </c>
      <c r="H365" s="13">
        <v>197.0</v>
      </c>
      <c r="I365" s="14">
        <f t="shared" si="10"/>
        <v>15</v>
      </c>
      <c r="J365" s="13">
        <v>0.0</v>
      </c>
      <c r="K365" s="14">
        <f t="shared" si="6"/>
        <v>29</v>
      </c>
      <c r="L365" s="13">
        <v>0.0</v>
      </c>
      <c r="M365" s="13">
        <v>36.0</v>
      </c>
      <c r="N365" s="14">
        <f t="shared" si="2"/>
        <v>4</v>
      </c>
      <c r="O365" s="13">
        <v>0.0</v>
      </c>
      <c r="P365" s="13">
        <v>4.0</v>
      </c>
      <c r="Q365" s="13">
        <v>1.0</v>
      </c>
      <c r="R365" s="13">
        <v>44.0</v>
      </c>
      <c r="S365" s="13">
        <v>197.0</v>
      </c>
      <c r="T365" s="13">
        <v>55938.0</v>
      </c>
      <c r="U365" s="13">
        <v>2988.0</v>
      </c>
      <c r="X365" s="19" t="s">
        <v>381</v>
      </c>
    </row>
    <row r="366">
      <c r="A366" s="18">
        <v>44217.0</v>
      </c>
      <c r="B366" s="13">
        <v>38.0</v>
      </c>
      <c r="C366" s="13">
        <v>0.0</v>
      </c>
      <c r="D366" s="13">
        <f t="shared" si="11"/>
        <v>59235</v>
      </c>
      <c r="E366" s="13">
        <v>33.0</v>
      </c>
      <c r="F366" s="13">
        <v>0.0</v>
      </c>
      <c r="G366" s="13">
        <f t="shared" si="4"/>
        <v>58981</v>
      </c>
      <c r="H366" s="13">
        <v>204.0</v>
      </c>
      <c r="I366" s="14">
        <f t="shared" si="10"/>
        <v>13</v>
      </c>
      <c r="J366" s="13">
        <v>0.0</v>
      </c>
      <c r="K366" s="14">
        <f t="shared" si="6"/>
        <v>29</v>
      </c>
      <c r="L366" s="13">
        <v>0.0</v>
      </c>
      <c r="M366" s="13">
        <v>34.0</v>
      </c>
      <c r="N366" s="14">
        <f t="shared" si="2"/>
        <v>4</v>
      </c>
      <c r="O366" s="13">
        <v>0.0</v>
      </c>
      <c r="P366" s="13">
        <v>4.0</v>
      </c>
      <c r="Q366" s="13">
        <v>1.0</v>
      </c>
      <c r="R366" s="13">
        <v>42.0</v>
      </c>
      <c r="S366" s="13">
        <v>204.0</v>
      </c>
      <c r="T366" s="13">
        <v>55966.0</v>
      </c>
      <c r="U366" s="13">
        <v>2993.0</v>
      </c>
      <c r="X366" s="19" t="s">
        <v>381</v>
      </c>
    </row>
    <row r="367">
      <c r="A367" s="18">
        <v>44218.0</v>
      </c>
      <c r="B367" s="13">
        <v>15.0</v>
      </c>
      <c r="C367" s="13">
        <v>0.0</v>
      </c>
      <c r="D367" s="13">
        <f t="shared" si="11"/>
        <v>59250</v>
      </c>
      <c r="E367" s="13">
        <v>24.0</v>
      </c>
      <c r="F367" s="13">
        <v>0.0</v>
      </c>
      <c r="G367" s="13">
        <f t="shared" si="4"/>
        <v>59005</v>
      </c>
      <c r="H367" s="13">
        <v>197.0</v>
      </c>
      <c r="I367" s="14">
        <f t="shared" si="10"/>
        <v>11</v>
      </c>
      <c r="J367" s="13">
        <v>0.0</v>
      </c>
      <c r="K367" s="14">
        <f t="shared" si="6"/>
        <v>29</v>
      </c>
      <c r="L367" s="13">
        <v>0.0</v>
      </c>
      <c r="M367" s="13">
        <v>14.0</v>
      </c>
      <c r="N367" s="14">
        <f t="shared" si="2"/>
        <v>1</v>
      </c>
      <c r="O367" s="13">
        <v>0.0</v>
      </c>
      <c r="P367" s="13">
        <v>1.0</v>
      </c>
      <c r="Q367" s="13">
        <v>1.0</v>
      </c>
      <c r="R367" s="13">
        <v>40.0</v>
      </c>
      <c r="S367" s="13">
        <v>197.0</v>
      </c>
      <c r="T367" s="13">
        <v>55987.0</v>
      </c>
      <c r="U367" s="13">
        <v>2996.0</v>
      </c>
      <c r="X367" s="19" t="s">
        <v>381</v>
      </c>
    </row>
    <row r="368">
      <c r="A368" s="18">
        <v>44219.0</v>
      </c>
      <c r="B368" s="13">
        <v>10.0</v>
      </c>
      <c r="C368" s="13">
        <v>0.0</v>
      </c>
      <c r="D368" s="13">
        <f t="shared" si="11"/>
        <v>59260</v>
      </c>
      <c r="E368" s="13">
        <v>32.0</v>
      </c>
      <c r="F368" s="13">
        <v>0.0</v>
      </c>
      <c r="G368" s="13">
        <f t="shared" si="4"/>
        <v>59037</v>
      </c>
      <c r="H368" s="13">
        <v>178.0</v>
      </c>
      <c r="I368" s="14">
        <f t="shared" si="10"/>
        <v>8</v>
      </c>
      <c r="J368" s="13">
        <v>0.0</v>
      </c>
      <c r="K368" s="14">
        <f t="shared" si="6"/>
        <v>29</v>
      </c>
      <c r="L368" s="13">
        <v>0.0</v>
      </c>
      <c r="M368" s="13">
        <v>10.0</v>
      </c>
      <c r="N368" s="14">
        <f t="shared" si="2"/>
        <v>0</v>
      </c>
      <c r="O368" s="13">
        <v>0.0</v>
      </c>
      <c r="P368" s="13">
        <v>0.0</v>
      </c>
      <c r="Q368" s="13">
        <v>0.0</v>
      </c>
      <c r="R368" s="13">
        <v>38.0</v>
      </c>
      <c r="S368" s="13">
        <v>178.0</v>
      </c>
      <c r="T368" s="13">
        <v>56016.0</v>
      </c>
      <c r="U368" s="13">
        <v>2999.0</v>
      </c>
      <c r="X368" s="19" t="s">
        <v>381</v>
      </c>
    </row>
    <row r="369">
      <c r="A369" s="18">
        <v>44220.0</v>
      </c>
      <c r="B369" s="13">
        <v>48.0</v>
      </c>
      <c r="C369" s="13">
        <v>0.0</v>
      </c>
      <c r="D369" s="13">
        <f t="shared" si="11"/>
        <v>59308</v>
      </c>
      <c r="E369" s="13">
        <v>26.0</v>
      </c>
      <c r="F369" s="13">
        <v>0.0</v>
      </c>
      <c r="G369" s="13">
        <f t="shared" si="4"/>
        <v>59063</v>
      </c>
      <c r="H369" s="13">
        <v>188.0</v>
      </c>
      <c r="I369" s="14">
        <f t="shared" si="10"/>
        <v>20</v>
      </c>
      <c r="J369" s="13">
        <v>0.0</v>
      </c>
      <c r="K369" s="14">
        <f t="shared" si="6"/>
        <v>29</v>
      </c>
      <c r="L369" s="13">
        <v>0.0</v>
      </c>
      <c r="M369" s="13">
        <v>48.0</v>
      </c>
      <c r="N369" s="14">
        <f t="shared" si="2"/>
        <v>0</v>
      </c>
      <c r="O369" s="13">
        <v>0.0</v>
      </c>
      <c r="P369" s="13">
        <v>0.0</v>
      </c>
      <c r="Q369" s="13">
        <v>0.0</v>
      </c>
      <c r="R369" s="13">
        <v>50.0</v>
      </c>
      <c r="S369" s="13">
        <v>188.0</v>
      </c>
      <c r="T369" s="13">
        <v>56039.0</v>
      </c>
      <c r="U369" s="13">
        <v>3002.0</v>
      </c>
      <c r="X369" s="19" t="s">
        <v>381</v>
      </c>
    </row>
    <row r="370">
      <c r="A370" s="18">
        <v>44221.0</v>
      </c>
      <c r="B370" s="13">
        <v>44.0</v>
      </c>
      <c r="C370" s="13">
        <v>0.0</v>
      </c>
      <c r="D370" s="13">
        <f t="shared" si="11"/>
        <v>59352</v>
      </c>
      <c r="E370" s="13">
        <v>25.0</v>
      </c>
      <c r="F370" s="13">
        <v>0.0</v>
      </c>
      <c r="G370" s="13">
        <f t="shared" si="4"/>
        <v>59088</v>
      </c>
      <c r="H370" s="13">
        <v>198.0</v>
      </c>
      <c r="I370" s="14">
        <f t="shared" si="10"/>
        <v>29</v>
      </c>
      <c r="J370" s="13">
        <v>0.0</v>
      </c>
      <c r="K370" s="14">
        <f t="shared" si="6"/>
        <v>29</v>
      </c>
      <c r="L370" s="13">
        <v>0.0</v>
      </c>
      <c r="M370" s="13">
        <v>44.0</v>
      </c>
      <c r="N370" s="14">
        <f t="shared" si="2"/>
        <v>0</v>
      </c>
      <c r="O370" s="13">
        <v>0.0</v>
      </c>
      <c r="P370" s="13">
        <v>0.0</v>
      </c>
      <c r="Q370" s="13">
        <v>0.0</v>
      </c>
      <c r="R370" s="13">
        <v>59.0</v>
      </c>
      <c r="S370" s="13">
        <v>198.0</v>
      </c>
      <c r="T370" s="13">
        <v>56601.0</v>
      </c>
      <c r="U370" s="13">
        <v>3005.0</v>
      </c>
      <c r="X370" s="19" t="s">
        <v>381</v>
      </c>
    </row>
    <row r="371">
      <c r="A371" s="18">
        <v>44222.0</v>
      </c>
      <c r="B371" s="13">
        <v>14.0</v>
      </c>
      <c r="C371" s="13">
        <v>0.0</v>
      </c>
      <c r="D371" s="13">
        <f t="shared" si="11"/>
        <v>59366</v>
      </c>
      <c r="E371" s="13">
        <v>20.0</v>
      </c>
      <c r="F371" s="13">
        <v>0.0</v>
      </c>
      <c r="G371" s="13">
        <f t="shared" si="4"/>
        <v>59108</v>
      </c>
      <c r="H371" s="13">
        <v>201.0</v>
      </c>
      <c r="I371" s="14">
        <f t="shared" si="10"/>
        <v>20</v>
      </c>
      <c r="J371" s="13">
        <v>0.0</v>
      </c>
      <c r="K371" s="14">
        <f t="shared" si="6"/>
        <v>29</v>
      </c>
      <c r="L371" s="13">
        <v>0.0</v>
      </c>
      <c r="M371" s="13">
        <v>14.0</v>
      </c>
      <c r="N371" s="14">
        <f t="shared" si="2"/>
        <v>0</v>
      </c>
      <c r="O371" s="13">
        <v>0.0</v>
      </c>
      <c r="P371" s="13">
        <v>0.0</v>
      </c>
      <c r="Q371" s="13">
        <v>0.0</v>
      </c>
      <c r="R371" s="13">
        <v>50.0</v>
      </c>
      <c r="S371" s="13">
        <v>201.0</v>
      </c>
      <c r="T371" s="13">
        <v>56072.0</v>
      </c>
      <c r="U371" s="13">
        <v>3014.0</v>
      </c>
      <c r="X371" s="19" t="s">
        <v>381</v>
      </c>
    </row>
    <row r="372">
      <c r="A372" s="18">
        <v>44223.0</v>
      </c>
      <c r="B372" s="13">
        <v>25.0</v>
      </c>
      <c r="C372" s="13">
        <v>0.0</v>
      </c>
      <c r="D372" s="13">
        <f t="shared" si="11"/>
        <v>59391</v>
      </c>
      <c r="E372" s="13">
        <v>18.0</v>
      </c>
      <c r="F372" s="13">
        <v>0.0</v>
      </c>
      <c r="G372" s="13">
        <f t="shared" si="4"/>
        <v>59126</v>
      </c>
      <c r="H372" s="13">
        <v>220.0</v>
      </c>
      <c r="I372" s="14">
        <f t="shared" si="10"/>
        <v>8</v>
      </c>
      <c r="J372" s="13">
        <v>0.0</v>
      </c>
      <c r="K372" s="14">
        <f t="shared" si="6"/>
        <v>29</v>
      </c>
      <c r="L372" s="13">
        <v>0.0</v>
      </c>
      <c r="M372" s="13">
        <v>25.0</v>
      </c>
      <c r="N372" s="14">
        <f t="shared" si="2"/>
        <v>0</v>
      </c>
      <c r="O372" s="13">
        <v>0.0</v>
      </c>
      <c r="P372" s="13">
        <v>0.0</v>
      </c>
      <c r="Q372" s="13">
        <v>0.0</v>
      </c>
      <c r="R372" s="13">
        <v>38.0</v>
      </c>
      <c r="S372" s="13">
        <v>220.0</v>
      </c>
      <c r="T372" s="13">
        <v>56082.0</v>
      </c>
      <c r="U372" s="13">
        <v>3022.0</v>
      </c>
      <c r="X372" s="19" t="s">
        <v>381</v>
      </c>
    </row>
    <row r="373">
      <c r="A373" s="18">
        <v>44224.0</v>
      </c>
      <c r="B373" s="13">
        <v>34.0</v>
      </c>
      <c r="C373" s="13">
        <v>0.0</v>
      </c>
      <c r="D373" s="13">
        <f t="shared" si="11"/>
        <v>59425</v>
      </c>
      <c r="E373" s="13">
        <v>44.0</v>
      </c>
      <c r="F373" s="13">
        <v>0.0</v>
      </c>
      <c r="G373" s="13">
        <f t="shared" si="4"/>
        <v>59170</v>
      </c>
      <c r="H373" s="13">
        <v>208.0</v>
      </c>
      <c r="I373" s="14">
        <f t="shared" si="10"/>
        <v>10</v>
      </c>
      <c r="J373" s="13">
        <v>0.0</v>
      </c>
      <c r="K373" s="14">
        <f t="shared" si="6"/>
        <v>29</v>
      </c>
      <c r="L373" s="13">
        <v>0.0</v>
      </c>
      <c r="M373" s="13">
        <v>34.0</v>
      </c>
      <c r="N373" s="14">
        <f t="shared" si="2"/>
        <v>0</v>
      </c>
      <c r="O373" s="13">
        <v>0.0</v>
      </c>
      <c r="P373" s="13">
        <v>0.0</v>
      </c>
      <c r="Q373" s="13">
        <v>0.0</v>
      </c>
      <c r="R373" s="13">
        <v>40.0</v>
      </c>
      <c r="S373" s="13">
        <v>208.0</v>
      </c>
      <c r="T373" s="13">
        <v>56124.0</v>
      </c>
      <c r="U373" s="13">
        <v>3024.0</v>
      </c>
      <c r="X373" s="19" t="s">
        <v>381</v>
      </c>
    </row>
    <row r="374">
      <c r="A374" s="18">
        <v>44225.0</v>
      </c>
      <c r="B374" s="13">
        <v>24.0</v>
      </c>
      <c r="C374" s="13">
        <v>0.0</v>
      </c>
      <c r="D374" s="13">
        <f t="shared" si="11"/>
        <v>59449</v>
      </c>
      <c r="E374" s="13">
        <v>33.0</v>
      </c>
      <c r="F374" s="13">
        <v>0.0</v>
      </c>
      <c r="G374" s="13">
        <f t="shared" si="4"/>
        <v>59203</v>
      </c>
      <c r="H374" s="13">
        <v>192.0</v>
      </c>
      <c r="I374" s="14">
        <f t="shared" si="10"/>
        <v>17</v>
      </c>
      <c r="J374" s="13">
        <v>0.0</v>
      </c>
      <c r="K374" s="14">
        <f t="shared" si="6"/>
        <v>29</v>
      </c>
      <c r="L374" s="13">
        <v>0.0</v>
      </c>
      <c r="M374" s="13">
        <v>24.0</v>
      </c>
      <c r="N374" s="14">
        <f t="shared" si="2"/>
        <v>0</v>
      </c>
      <c r="O374" s="13">
        <v>0.0</v>
      </c>
      <c r="P374" s="13">
        <v>0.0</v>
      </c>
      <c r="Q374" s="13">
        <v>0.0</v>
      </c>
      <c r="R374" s="13">
        <v>47.0</v>
      </c>
      <c r="S374" s="13">
        <v>192.0</v>
      </c>
      <c r="T374" s="13">
        <v>56154.0</v>
      </c>
      <c r="U374" s="13">
        <v>3027.0</v>
      </c>
      <c r="X374" s="19" t="s">
        <v>381</v>
      </c>
    </row>
    <row r="375">
      <c r="A375" s="18">
        <v>44226.0</v>
      </c>
      <c r="B375" s="13">
        <v>58.0</v>
      </c>
      <c r="C375" s="13">
        <v>0.0</v>
      </c>
      <c r="D375" s="13">
        <f t="shared" si="11"/>
        <v>59507</v>
      </c>
      <c r="E375" s="13">
        <v>15.0</v>
      </c>
      <c r="F375" s="13">
        <v>0.0</v>
      </c>
      <c r="G375" s="13">
        <f t="shared" si="4"/>
        <v>59218</v>
      </c>
      <c r="H375" s="13">
        <v>236.0</v>
      </c>
      <c r="I375" s="14">
        <f t="shared" si="10"/>
        <v>16</v>
      </c>
      <c r="J375" s="13">
        <v>0.0</v>
      </c>
      <c r="K375" s="14">
        <f t="shared" si="6"/>
        <v>29</v>
      </c>
      <c r="L375" s="13">
        <v>0.0</v>
      </c>
      <c r="M375" s="13">
        <v>55.0</v>
      </c>
      <c r="N375" s="14">
        <f t="shared" si="2"/>
        <v>3</v>
      </c>
      <c r="O375" s="13">
        <v>0.0</v>
      </c>
      <c r="P375" s="13">
        <v>3.0</v>
      </c>
      <c r="Q375" s="13">
        <v>0.0</v>
      </c>
      <c r="R375" s="13">
        <v>46.0</v>
      </c>
      <c r="S375" s="13">
        <v>236.0</v>
      </c>
      <c r="T375" s="13">
        <v>56167.0</v>
      </c>
      <c r="U375" s="13">
        <v>3029.0</v>
      </c>
      <c r="X375" s="19" t="s">
        <v>381</v>
      </c>
    </row>
    <row r="376">
      <c r="A376" s="18">
        <v>44227.0</v>
      </c>
      <c r="B376" s="13">
        <v>29.0</v>
      </c>
      <c r="C376" s="13">
        <v>0.0</v>
      </c>
      <c r="D376" s="13">
        <f t="shared" si="11"/>
        <v>59536</v>
      </c>
      <c r="E376" s="13">
        <v>32.0</v>
      </c>
      <c r="F376" s="13">
        <v>0.0</v>
      </c>
      <c r="G376" s="13">
        <f t="shared" si="4"/>
        <v>59250</v>
      </c>
      <c r="H376" s="13">
        <v>235.0</v>
      </c>
      <c r="I376" s="14">
        <f t="shared" si="10"/>
        <v>14</v>
      </c>
      <c r="J376" s="13">
        <v>0.0</v>
      </c>
      <c r="K376" s="14">
        <f t="shared" si="6"/>
        <v>29</v>
      </c>
      <c r="L376" s="13">
        <v>0.0</v>
      </c>
      <c r="M376" s="13">
        <v>29.0</v>
      </c>
      <c r="N376" s="14">
        <f t="shared" si="2"/>
        <v>0</v>
      </c>
      <c r="O376" s="13">
        <v>0.0</v>
      </c>
      <c r="P376" s="13">
        <v>0.0</v>
      </c>
      <c r="Q376" s="13">
        <v>0.0</v>
      </c>
      <c r="R376" s="13">
        <v>44.0</v>
      </c>
      <c r="S376" s="13">
        <v>235.0</v>
      </c>
      <c r="T376" s="13">
        <v>56192.0</v>
      </c>
      <c r="U376" s="13">
        <v>3036.0</v>
      </c>
      <c r="X376" s="19" t="s">
        <v>381</v>
      </c>
    </row>
    <row r="377">
      <c r="A377" s="18">
        <v>44228.0</v>
      </c>
      <c r="B377" s="13">
        <v>29.0</v>
      </c>
      <c r="C377" s="13">
        <v>0.0</v>
      </c>
      <c r="D377" s="13">
        <f t="shared" si="11"/>
        <v>59565</v>
      </c>
      <c r="E377" s="13">
        <v>43.0</v>
      </c>
      <c r="F377" s="13">
        <v>0.0</v>
      </c>
      <c r="G377" s="13">
        <f t="shared" si="4"/>
        <v>59293</v>
      </c>
      <c r="H377" s="13">
        <v>220.0</v>
      </c>
      <c r="I377" s="14">
        <f t="shared" si="10"/>
        <v>15</v>
      </c>
      <c r="J377" s="13">
        <v>0.0</v>
      </c>
      <c r="K377" s="14">
        <f t="shared" si="6"/>
        <v>29</v>
      </c>
      <c r="L377" s="13">
        <v>0.0</v>
      </c>
      <c r="M377" s="13">
        <v>29.0</v>
      </c>
      <c r="N377" s="14">
        <f t="shared" si="2"/>
        <v>0</v>
      </c>
      <c r="O377" s="13">
        <v>0.0</v>
      </c>
      <c r="P377" s="13">
        <v>0.0</v>
      </c>
      <c r="Q377" s="13">
        <v>0.0</v>
      </c>
      <c r="R377" s="13">
        <v>45.0</v>
      </c>
      <c r="S377" s="13">
        <v>220.0</v>
      </c>
      <c r="T377" s="13">
        <v>56228.0</v>
      </c>
      <c r="U377" s="13">
        <v>3043.0</v>
      </c>
      <c r="X377" s="19" t="s">
        <v>381</v>
      </c>
    </row>
    <row r="378">
      <c r="A378" s="18">
        <v>44229.0</v>
      </c>
      <c r="B378" s="13">
        <v>19.0</v>
      </c>
      <c r="C378" s="13">
        <v>0.0</v>
      </c>
      <c r="D378" s="13">
        <f t="shared" si="11"/>
        <v>59584</v>
      </c>
      <c r="E378" s="13">
        <v>30.0</v>
      </c>
      <c r="F378" s="13">
        <v>0.0</v>
      </c>
      <c r="G378" s="13">
        <f t="shared" si="4"/>
        <v>59323</v>
      </c>
      <c r="H378" s="13">
        <v>210.0</v>
      </c>
      <c r="I378" s="14">
        <f t="shared" si="10"/>
        <v>14</v>
      </c>
      <c r="J378" s="13">
        <v>0.0</v>
      </c>
      <c r="K378" s="14">
        <f t="shared" si="6"/>
        <v>29</v>
      </c>
      <c r="L378" s="13">
        <v>0.0</v>
      </c>
      <c r="M378" s="13">
        <v>19.0</v>
      </c>
      <c r="N378" s="14">
        <f t="shared" si="2"/>
        <v>0</v>
      </c>
      <c r="O378" s="13">
        <v>0.0</v>
      </c>
      <c r="P378" s="13">
        <v>0.0</v>
      </c>
      <c r="Q378" s="13">
        <v>0.0</v>
      </c>
      <c r="R378" s="13">
        <v>44.0</v>
      </c>
      <c r="S378" s="13">
        <v>210.0</v>
      </c>
      <c r="T378" s="13">
        <v>56253.0</v>
      </c>
      <c r="U378" s="13">
        <v>3048.0</v>
      </c>
      <c r="X378" s="19" t="s">
        <v>381</v>
      </c>
    </row>
    <row r="379">
      <c r="A379" s="18">
        <v>44230.0</v>
      </c>
      <c r="B379" s="13">
        <v>18.0</v>
      </c>
      <c r="C379" s="13">
        <v>0.0</v>
      </c>
      <c r="D379" s="13">
        <f t="shared" si="11"/>
        <v>59602</v>
      </c>
      <c r="E379" s="13">
        <v>19.0</v>
      </c>
      <c r="F379" s="13">
        <v>0.0</v>
      </c>
      <c r="G379" s="13">
        <f t="shared" si="4"/>
        <v>59342</v>
      </c>
      <c r="H379" s="13">
        <v>214.0</v>
      </c>
      <c r="I379" s="14">
        <f t="shared" si="10"/>
        <v>9</v>
      </c>
      <c r="J379" s="13">
        <v>0.0</v>
      </c>
      <c r="K379" s="14">
        <f t="shared" si="6"/>
        <v>29</v>
      </c>
      <c r="L379" s="13">
        <v>0.0</v>
      </c>
      <c r="M379" s="13">
        <v>18.0</v>
      </c>
      <c r="N379" s="14">
        <f t="shared" si="2"/>
        <v>0</v>
      </c>
      <c r="O379" s="13">
        <v>0.0</v>
      </c>
      <c r="P379" s="13">
        <v>0.0</v>
      </c>
      <c r="Q379" s="13">
        <v>0.0</v>
      </c>
      <c r="R379" s="13">
        <v>39.0</v>
      </c>
      <c r="S379" s="13">
        <v>214.0</v>
      </c>
      <c r="T379" s="13">
        <v>56268.0</v>
      </c>
      <c r="U379" s="13">
        <v>3052.0</v>
      </c>
      <c r="X379" s="19" t="s">
        <v>381</v>
      </c>
    </row>
    <row r="380">
      <c r="A380" s="18">
        <v>44231.0</v>
      </c>
      <c r="B380" s="13">
        <v>22.0</v>
      </c>
      <c r="C380" s="13">
        <v>0.0</v>
      </c>
      <c r="D380" s="13">
        <f t="shared" si="11"/>
        <v>59624</v>
      </c>
      <c r="E380" s="13">
        <v>28.0</v>
      </c>
      <c r="F380" s="13">
        <v>0.0</v>
      </c>
      <c r="G380" s="13">
        <f t="shared" si="4"/>
        <v>59370</v>
      </c>
      <c r="H380" s="13">
        <v>209.0</v>
      </c>
      <c r="I380" s="14">
        <f t="shared" si="10"/>
        <v>8</v>
      </c>
      <c r="J380" s="13">
        <v>0.0</v>
      </c>
      <c r="K380" s="14">
        <f t="shared" si="6"/>
        <v>29</v>
      </c>
      <c r="L380" s="13">
        <v>0.0</v>
      </c>
      <c r="M380" s="13">
        <v>22.0</v>
      </c>
      <c r="N380" s="14">
        <f t="shared" si="2"/>
        <v>0</v>
      </c>
      <c r="O380" s="13">
        <v>0.0</v>
      </c>
      <c r="P380" s="13">
        <v>0.0</v>
      </c>
      <c r="Q380" s="13">
        <v>0.0</v>
      </c>
      <c r="R380" s="13">
        <v>38.0</v>
      </c>
      <c r="S380" s="13">
        <v>209.0</v>
      </c>
      <c r="T380" s="13">
        <v>56294.0</v>
      </c>
      <c r="U380" s="13">
        <v>3054.0</v>
      </c>
      <c r="X380" s="19" t="s">
        <v>381</v>
      </c>
    </row>
    <row r="381">
      <c r="A381" s="18">
        <v>44232.0</v>
      </c>
      <c r="B381" s="13">
        <v>25.0</v>
      </c>
      <c r="C381" s="13">
        <v>0.0</v>
      </c>
      <c r="D381" s="13">
        <f t="shared" si="11"/>
        <v>59649</v>
      </c>
      <c r="E381" s="13">
        <v>25.0</v>
      </c>
      <c r="F381" s="13">
        <v>0.0</v>
      </c>
      <c r="G381" s="13">
        <f t="shared" si="4"/>
        <v>59395</v>
      </c>
      <c r="H381" s="13">
        <v>206.0</v>
      </c>
      <c r="I381" s="14">
        <f t="shared" si="10"/>
        <v>11</v>
      </c>
      <c r="J381" s="13">
        <v>0.0</v>
      </c>
      <c r="K381" s="14">
        <f t="shared" si="6"/>
        <v>29</v>
      </c>
      <c r="L381" s="13">
        <v>0.0</v>
      </c>
      <c r="M381" s="13">
        <v>23.0</v>
      </c>
      <c r="N381" s="14">
        <f t="shared" si="2"/>
        <v>2</v>
      </c>
      <c r="O381" s="13">
        <v>1.0</v>
      </c>
      <c r="P381" s="13">
        <v>1.0</v>
      </c>
      <c r="Q381" s="13">
        <v>1.0</v>
      </c>
      <c r="R381" s="13">
        <v>40.0</v>
      </c>
      <c r="S381" s="13">
        <v>206.0</v>
      </c>
      <c r="T381" s="13">
        <v>56317.0</v>
      </c>
      <c r="U381" s="13">
        <v>3056.0</v>
      </c>
      <c r="X381" s="19" t="s">
        <v>381</v>
      </c>
    </row>
    <row r="382">
      <c r="A382" s="18">
        <v>44233.0</v>
      </c>
      <c r="B382" s="13">
        <v>26.0</v>
      </c>
      <c r="C382" s="13">
        <v>0.0</v>
      </c>
      <c r="D382" s="13">
        <f t="shared" si="11"/>
        <v>59675</v>
      </c>
      <c r="E382" s="13">
        <v>32.0</v>
      </c>
      <c r="F382" s="13">
        <v>0.0</v>
      </c>
      <c r="G382" s="13">
        <f t="shared" si="4"/>
        <v>59427</v>
      </c>
      <c r="H382" s="13">
        <v>202.0</v>
      </c>
      <c r="I382" s="14">
        <f t="shared" si="10"/>
        <v>9</v>
      </c>
      <c r="J382" s="13">
        <v>0.0</v>
      </c>
      <c r="K382" s="14">
        <f t="shared" si="6"/>
        <v>29</v>
      </c>
      <c r="L382" s="13">
        <v>0.0</v>
      </c>
      <c r="M382" s="13">
        <v>26.0</v>
      </c>
      <c r="N382" s="14">
        <f t="shared" si="2"/>
        <v>0</v>
      </c>
      <c r="O382" s="13">
        <v>0.0</v>
      </c>
      <c r="P382" s="13">
        <v>0.0</v>
      </c>
      <c r="Q382" s="13">
        <v>1.0</v>
      </c>
      <c r="R382" s="13">
        <v>38.0</v>
      </c>
      <c r="S382" s="13">
        <v>202.0</v>
      </c>
      <c r="T382" s="13">
        <v>56342.0</v>
      </c>
      <c r="U382" s="13">
        <v>3063.0</v>
      </c>
      <c r="X382" s="19" t="s">
        <v>381</v>
      </c>
    </row>
    <row r="383">
      <c r="A383" s="18">
        <v>44234.0</v>
      </c>
      <c r="B383" s="13">
        <v>24.0</v>
      </c>
      <c r="C383" s="13">
        <v>0.0</v>
      </c>
      <c r="D383" s="13">
        <f t="shared" si="11"/>
        <v>59699</v>
      </c>
      <c r="E383" s="13">
        <v>28.0</v>
      </c>
      <c r="F383" s="13">
        <v>0.0</v>
      </c>
      <c r="G383" s="13">
        <f t="shared" si="4"/>
        <v>59455</v>
      </c>
      <c r="H383" s="13">
        <v>201.0</v>
      </c>
      <c r="I383" s="14">
        <f t="shared" si="10"/>
        <v>6</v>
      </c>
      <c r="J383" s="13">
        <v>0.0</v>
      </c>
      <c r="K383" s="14">
        <f t="shared" si="6"/>
        <v>29</v>
      </c>
      <c r="L383" s="13">
        <v>0.0</v>
      </c>
      <c r="M383" s="13">
        <v>23.0</v>
      </c>
      <c r="N383" s="14">
        <f t="shared" si="2"/>
        <v>1</v>
      </c>
      <c r="O383" s="13">
        <v>1.0</v>
      </c>
      <c r="P383" s="13">
        <v>0.0</v>
      </c>
      <c r="Q383" s="13">
        <v>1.0</v>
      </c>
      <c r="R383" s="13">
        <v>35.0</v>
      </c>
      <c r="S383" s="13">
        <v>201.0</v>
      </c>
      <c r="T383" s="13">
        <v>56369.0</v>
      </c>
      <c r="U383" s="13">
        <v>3064.0</v>
      </c>
      <c r="X383" s="19" t="s">
        <v>381</v>
      </c>
    </row>
    <row r="384">
      <c r="A384" s="18">
        <v>44235.0</v>
      </c>
      <c r="B384" s="13">
        <v>22.0</v>
      </c>
      <c r="C384" s="13">
        <v>0.0</v>
      </c>
      <c r="D384" s="13">
        <f t="shared" si="11"/>
        <v>59721</v>
      </c>
      <c r="E384" s="13">
        <v>51.0</v>
      </c>
      <c r="F384" s="13">
        <v>0.0</v>
      </c>
      <c r="G384" s="13">
        <f t="shared" si="4"/>
        <v>59506</v>
      </c>
      <c r="H384" s="13">
        <v>164.0</v>
      </c>
      <c r="I384" s="14">
        <f t="shared" si="10"/>
        <v>14</v>
      </c>
      <c r="J384" s="13">
        <v>0.0</v>
      </c>
      <c r="K384" s="14">
        <f t="shared" si="6"/>
        <v>29</v>
      </c>
      <c r="L384" s="13">
        <v>0.0</v>
      </c>
      <c r="M384" s="13">
        <v>20.0</v>
      </c>
      <c r="N384" s="14">
        <f t="shared" si="2"/>
        <v>2</v>
      </c>
      <c r="O384" s="13">
        <v>2.0</v>
      </c>
      <c r="P384" s="13">
        <v>0.0</v>
      </c>
      <c r="Q384" s="13">
        <v>1.0</v>
      </c>
      <c r="R384" s="13">
        <v>43.0</v>
      </c>
      <c r="S384" s="13">
        <v>164.0</v>
      </c>
      <c r="T384" s="13">
        <v>56416.0</v>
      </c>
      <c r="U384" s="13">
        <v>3068.0</v>
      </c>
      <c r="X384" s="19" t="s">
        <v>381</v>
      </c>
    </row>
    <row r="385">
      <c r="A385" s="18">
        <v>44236.0</v>
      </c>
      <c r="B385" s="13">
        <v>11.0</v>
      </c>
      <c r="C385" s="13">
        <v>0.0</v>
      </c>
      <c r="D385" s="13">
        <f t="shared" si="11"/>
        <v>59732</v>
      </c>
      <c r="E385" s="13">
        <v>22.0</v>
      </c>
      <c r="F385" s="13">
        <v>0.0</v>
      </c>
      <c r="G385" s="13">
        <f t="shared" si="4"/>
        <v>59528</v>
      </c>
      <c r="H385" s="13">
        <v>157.0</v>
      </c>
      <c r="I385" s="14">
        <f t="shared" si="10"/>
        <v>10</v>
      </c>
      <c r="J385" s="13">
        <v>0.0</v>
      </c>
      <c r="K385" s="14">
        <f t="shared" si="6"/>
        <v>29</v>
      </c>
      <c r="L385" s="13">
        <v>0.0</v>
      </c>
      <c r="M385" s="13">
        <v>11.0</v>
      </c>
      <c r="N385" s="14">
        <f t="shared" si="2"/>
        <v>0</v>
      </c>
      <c r="O385" s="13">
        <v>0.0</v>
      </c>
      <c r="P385" s="13">
        <v>0.0</v>
      </c>
      <c r="Q385" s="13">
        <v>1.0</v>
      </c>
      <c r="R385" s="13">
        <v>39.0</v>
      </c>
      <c r="S385" s="13">
        <v>157.0</v>
      </c>
      <c r="T385" s="13">
        <v>56434.0</v>
      </c>
      <c r="U385" s="13">
        <v>3072.0</v>
      </c>
      <c r="X385" s="19" t="s">
        <v>381</v>
      </c>
    </row>
    <row r="386">
      <c r="A386" s="18">
        <v>44237.0</v>
      </c>
      <c r="B386" s="13">
        <v>15.0</v>
      </c>
      <c r="C386" s="13">
        <v>0.0</v>
      </c>
      <c r="D386" s="13">
        <f t="shared" si="11"/>
        <v>59747</v>
      </c>
      <c r="E386" s="13">
        <v>20.0</v>
      </c>
      <c r="F386" s="13">
        <v>0.0</v>
      </c>
      <c r="G386" s="13">
        <f t="shared" si="4"/>
        <v>59548</v>
      </c>
      <c r="H386" s="13">
        <v>156.0</v>
      </c>
      <c r="I386" s="14">
        <f t="shared" si="10"/>
        <v>6</v>
      </c>
      <c r="J386" s="13">
        <v>0.0</v>
      </c>
      <c r="K386" s="14">
        <f t="shared" si="6"/>
        <v>29</v>
      </c>
      <c r="L386" s="13">
        <v>0.0</v>
      </c>
      <c r="M386" s="13">
        <v>14.0</v>
      </c>
      <c r="N386" s="14">
        <f t="shared" si="2"/>
        <v>1</v>
      </c>
      <c r="O386" s="13">
        <v>0.0</v>
      </c>
      <c r="P386" s="13">
        <v>1.0</v>
      </c>
      <c r="Q386" s="13">
        <v>1.0</v>
      </c>
      <c r="R386" s="13">
        <v>35.0</v>
      </c>
      <c r="S386" s="13">
        <v>156.0</v>
      </c>
      <c r="T386" s="13">
        <v>56449.0</v>
      </c>
      <c r="U386" s="13">
        <v>3077.0</v>
      </c>
      <c r="X386" s="19" t="s">
        <v>381</v>
      </c>
    </row>
    <row r="387">
      <c r="A387" s="18">
        <v>44238.0</v>
      </c>
      <c r="B387" s="13">
        <v>12.0</v>
      </c>
      <c r="C387" s="13">
        <v>0.0</v>
      </c>
      <c r="D387" s="13">
        <f t="shared" si="11"/>
        <v>59759</v>
      </c>
      <c r="E387" s="13">
        <v>32.0</v>
      </c>
      <c r="F387" s="13">
        <v>0.0</v>
      </c>
      <c r="G387" s="13">
        <f t="shared" si="4"/>
        <v>59580</v>
      </c>
      <c r="H387" s="13">
        <v>139.0</v>
      </c>
      <c r="I387" s="14">
        <f t="shared" si="10"/>
        <v>3</v>
      </c>
      <c r="J387" s="13">
        <v>0.0</v>
      </c>
      <c r="K387" s="14">
        <f t="shared" si="6"/>
        <v>29</v>
      </c>
      <c r="L387" s="13">
        <v>0.0</v>
      </c>
      <c r="M387" s="13">
        <v>9.0</v>
      </c>
      <c r="N387" s="14">
        <f t="shared" si="2"/>
        <v>3</v>
      </c>
      <c r="O387" s="13">
        <v>3.0</v>
      </c>
      <c r="P387" s="13">
        <v>0.0</v>
      </c>
      <c r="Q387" s="13">
        <v>1.0</v>
      </c>
      <c r="R387" s="13">
        <v>32.0</v>
      </c>
      <c r="S387" s="13">
        <v>139.0</v>
      </c>
      <c r="T387" s="13">
        <v>56475.0</v>
      </c>
      <c r="U387" s="13">
        <v>3083.0</v>
      </c>
      <c r="X387" s="19" t="s">
        <v>381</v>
      </c>
    </row>
    <row r="388">
      <c r="A388" s="18">
        <v>44239.0</v>
      </c>
      <c r="B388" s="13">
        <v>18.0</v>
      </c>
      <c r="C388" s="13">
        <v>0.0</v>
      </c>
      <c r="D388" s="13">
        <f t="shared" si="11"/>
        <v>59777</v>
      </c>
      <c r="E388" s="13">
        <v>11.0</v>
      </c>
      <c r="F388" s="13">
        <v>0.0</v>
      </c>
      <c r="G388" s="13">
        <f t="shared" si="4"/>
        <v>59591</v>
      </c>
      <c r="H388" s="13">
        <v>148.0</v>
      </c>
      <c r="I388" s="14">
        <f t="shared" si="10"/>
        <v>1</v>
      </c>
      <c r="J388" s="13">
        <v>0.0</v>
      </c>
      <c r="K388" s="14">
        <f t="shared" si="6"/>
        <v>29</v>
      </c>
      <c r="L388" s="13">
        <v>0.0</v>
      </c>
      <c r="M388" s="13">
        <v>16.0</v>
      </c>
      <c r="N388" s="14">
        <f t="shared" si="2"/>
        <v>2</v>
      </c>
      <c r="O388" s="13">
        <v>2.0</v>
      </c>
      <c r="P388" s="13">
        <v>0.0</v>
      </c>
      <c r="Q388" s="13">
        <v>1.0</v>
      </c>
      <c r="R388" s="13">
        <v>30.0</v>
      </c>
      <c r="S388" s="13">
        <v>148.0</v>
      </c>
      <c r="T388" s="13">
        <v>56486.0</v>
      </c>
      <c r="U388" s="13">
        <v>3083.0</v>
      </c>
      <c r="X388" s="19" t="s">
        <v>381</v>
      </c>
    </row>
    <row r="389">
      <c r="A389" s="18">
        <v>44240.0</v>
      </c>
      <c r="B389" s="13">
        <v>9.0</v>
      </c>
      <c r="C389" s="13">
        <v>0.0</v>
      </c>
      <c r="D389" s="13">
        <f t="shared" si="11"/>
        <v>59786</v>
      </c>
      <c r="E389" s="13">
        <v>35.0</v>
      </c>
      <c r="F389" s="13">
        <v>0.0</v>
      </c>
      <c r="G389" s="13">
        <f t="shared" si="4"/>
        <v>59626</v>
      </c>
      <c r="H389" s="13">
        <v>119.0</v>
      </c>
      <c r="I389" s="14">
        <f t="shared" si="10"/>
        <v>4</v>
      </c>
      <c r="J389" s="13">
        <v>0.0</v>
      </c>
      <c r="K389" s="14">
        <f t="shared" si="6"/>
        <v>29</v>
      </c>
      <c r="L389" s="13">
        <v>0.0</v>
      </c>
      <c r="M389" s="13">
        <v>9.0</v>
      </c>
      <c r="N389" s="14">
        <f t="shared" si="2"/>
        <v>0</v>
      </c>
      <c r="O389" s="13">
        <v>0.0</v>
      </c>
      <c r="P389" s="13">
        <v>0.0</v>
      </c>
      <c r="Q389" s="13">
        <v>1.0</v>
      </c>
      <c r="R389" s="13">
        <v>33.0</v>
      </c>
      <c r="S389" s="13">
        <v>119.0</v>
      </c>
      <c r="T389" s="13">
        <v>56517.0</v>
      </c>
      <c r="U389" s="13">
        <v>3087.0</v>
      </c>
      <c r="X389" s="19" t="s">
        <v>381</v>
      </c>
    </row>
    <row r="390">
      <c r="A390" s="18">
        <v>44241.0</v>
      </c>
      <c r="B390" s="13">
        <v>14.0</v>
      </c>
      <c r="C390" s="13">
        <v>0.0</v>
      </c>
      <c r="D390" s="13">
        <f t="shared" si="11"/>
        <v>59800</v>
      </c>
      <c r="E390" s="13">
        <v>17.0</v>
      </c>
      <c r="F390" s="13">
        <v>0.0</v>
      </c>
      <c r="G390" s="13">
        <f t="shared" si="4"/>
        <v>59643</v>
      </c>
      <c r="H390" s="13">
        <v>118.0</v>
      </c>
      <c r="I390" s="14">
        <f t="shared" si="10"/>
        <v>2</v>
      </c>
      <c r="J390" s="13">
        <v>0.0</v>
      </c>
      <c r="K390" s="14">
        <f t="shared" si="6"/>
        <v>29</v>
      </c>
      <c r="L390" s="13">
        <v>0.0</v>
      </c>
      <c r="M390" s="13">
        <v>14.0</v>
      </c>
      <c r="N390" s="14">
        <f t="shared" si="2"/>
        <v>0</v>
      </c>
      <c r="O390" s="13">
        <v>0.0</v>
      </c>
      <c r="P390" s="13">
        <v>0.0</v>
      </c>
      <c r="Q390" s="13">
        <v>1.0</v>
      </c>
      <c r="R390" s="13">
        <v>31.0</v>
      </c>
      <c r="S390" s="13">
        <v>118.0</v>
      </c>
      <c r="T390" s="13">
        <v>56532.0</v>
      </c>
      <c r="U390" s="13">
        <v>3089.0</v>
      </c>
      <c r="X390" s="19" t="s">
        <v>381</v>
      </c>
    </row>
    <row r="391">
      <c r="A391" s="18">
        <v>44242.0</v>
      </c>
      <c r="B391" s="13">
        <v>9.0</v>
      </c>
      <c r="C391" s="13">
        <v>0.0</v>
      </c>
      <c r="D391" s="13">
        <f t="shared" si="11"/>
        <v>59809</v>
      </c>
      <c r="E391" s="13">
        <v>20.0</v>
      </c>
      <c r="F391" s="13">
        <v>0.0</v>
      </c>
      <c r="G391" s="13">
        <f t="shared" si="4"/>
        <v>59663</v>
      </c>
      <c r="H391" s="13">
        <v>103.0</v>
      </c>
      <c r="I391" s="14">
        <f t="shared" si="10"/>
        <v>6</v>
      </c>
      <c r="J391" s="13">
        <v>0.0</v>
      </c>
      <c r="K391" s="14">
        <f t="shared" si="6"/>
        <v>29</v>
      </c>
      <c r="L391" s="13">
        <v>0.0</v>
      </c>
      <c r="M391" s="13">
        <v>9.0</v>
      </c>
      <c r="N391" s="14">
        <f t="shared" si="2"/>
        <v>0</v>
      </c>
      <c r="O391" s="13">
        <v>0.0</v>
      </c>
      <c r="P391" s="13">
        <v>0.0</v>
      </c>
      <c r="Q391" s="13">
        <v>1.0</v>
      </c>
      <c r="R391" s="13">
        <v>35.0</v>
      </c>
      <c r="S391" s="13">
        <v>103.0</v>
      </c>
      <c r="T391" s="13">
        <v>56551.0</v>
      </c>
      <c r="U391" s="13">
        <v>3090.0</v>
      </c>
      <c r="X391" s="19" t="s">
        <v>381</v>
      </c>
    </row>
    <row r="392">
      <c r="A392" s="18">
        <v>44243.0</v>
      </c>
      <c r="B392" s="13">
        <v>1.0</v>
      </c>
      <c r="C392" s="13">
        <v>0.0</v>
      </c>
      <c r="D392" s="13">
        <f t="shared" si="11"/>
        <v>59810</v>
      </c>
      <c r="E392" s="13">
        <v>20.0</v>
      </c>
      <c r="F392" s="13">
        <v>0.0</v>
      </c>
      <c r="G392" s="13">
        <f t="shared" si="4"/>
        <v>59683</v>
      </c>
      <c r="H392" s="13">
        <v>90.0</v>
      </c>
      <c r="I392" s="14">
        <f t="shared" si="10"/>
        <v>0</v>
      </c>
      <c r="J392" s="13">
        <v>0.0</v>
      </c>
      <c r="K392" s="14">
        <f t="shared" si="6"/>
        <v>29</v>
      </c>
      <c r="L392" s="13">
        <v>0.0</v>
      </c>
      <c r="M392" s="13">
        <v>1.0</v>
      </c>
      <c r="N392" s="14">
        <f t="shared" si="2"/>
        <v>0</v>
      </c>
      <c r="O392" s="13">
        <v>0.0</v>
      </c>
      <c r="P392" s="13">
        <v>0.0</v>
      </c>
      <c r="Q392" s="13">
        <v>1.0</v>
      </c>
      <c r="R392" s="13">
        <v>29.0</v>
      </c>
      <c r="S392" s="13">
        <v>90.0</v>
      </c>
      <c r="T392" s="13">
        <v>56567.0</v>
      </c>
      <c r="U392" s="13">
        <v>3094.0</v>
      </c>
      <c r="X392" s="19" t="s">
        <v>381</v>
      </c>
    </row>
    <row r="393">
      <c r="A393" s="18">
        <v>44244.0</v>
      </c>
      <c r="B393" s="13">
        <v>11.0</v>
      </c>
      <c r="C393" s="13">
        <v>0.0</v>
      </c>
      <c r="D393" s="13">
        <f t="shared" si="11"/>
        <v>59821</v>
      </c>
      <c r="E393" s="13">
        <v>15.0</v>
      </c>
      <c r="F393" s="13">
        <v>0.0</v>
      </c>
      <c r="G393" s="13">
        <f t="shared" si="4"/>
        <v>59698</v>
      </c>
      <c r="H393" s="13">
        <v>91.0</v>
      </c>
      <c r="I393" s="14">
        <f t="shared" si="10"/>
        <v>-5</v>
      </c>
      <c r="J393" s="13">
        <v>0.0</v>
      </c>
      <c r="K393" s="14">
        <f t="shared" si="6"/>
        <v>29</v>
      </c>
      <c r="L393" s="13">
        <v>0.0</v>
      </c>
      <c r="M393" s="13">
        <v>10.0</v>
      </c>
      <c r="N393" s="14">
        <f t="shared" si="2"/>
        <v>1</v>
      </c>
      <c r="O393" s="13">
        <v>0.0</v>
      </c>
      <c r="P393" s="13">
        <v>1.0</v>
      </c>
      <c r="Q393" s="13">
        <v>1.0</v>
      </c>
      <c r="R393" s="13">
        <v>24.0</v>
      </c>
      <c r="S393" s="13">
        <v>91.0</v>
      </c>
      <c r="T393" s="13">
        <v>56580.0</v>
      </c>
      <c r="U393" s="13">
        <v>3096.0</v>
      </c>
      <c r="X393" s="19" t="s">
        <v>381</v>
      </c>
    </row>
    <row r="394">
      <c r="A394" s="18">
        <v>44245.0</v>
      </c>
      <c r="B394" s="13">
        <v>11.0</v>
      </c>
      <c r="C394" s="13">
        <v>0.0</v>
      </c>
      <c r="D394" s="13">
        <f t="shared" si="11"/>
        <v>59832</v>
      </c>
      <c r="E394" s="13">
        <v>3.0</v>
      </c>
      <c r="F394" s="13">
        <v>0.0</v>
      </c>
      <c r="G394" s="13">
        <f t="shared" si="4"/>
        <v>59701</v>
      </c>
      <c r="H394" s="13">
        <v>104.0</v>
      </c>
      <c r="I394" s="14">
        <f t="shared" si="10"/>
        <v>-10</v>
      </c>
      <c r="J394" s="13">
        <v>0.0</v>
      </c>
      <c r="K394" s="14">
        <f t="shared" si="6"/>
        <v>29</v>
      </c>
      <c r="L394" s="13">
        <v>0.0</v>
      </c>
      <c r="M394" s="13">
        <v>11.0</v>
      </c>
      <c r="N394" s="14">
        <f t="shared" si="2"/>
        <v>0</v>
      </c>
      <c r="O394" s="13">
        <v>0.0</v>
      </c>
      <c r="P394" s="13">
        <v>0.0</v>
      </c>
      <c r="Q394" s="13">
        <v>1.0</v>
      </c>
      <c r="R394" s="13">
        <v>19.0</v>
      </c>
      <c r="S394" s="13">
        <v>104.0</v>
      </c>
      <c r="T394" s="13">
        <v>56580.0</v>
      </c>
      <c r="U394" s="13">
        <v>3099.0</v>
      </c>
      <c r="X394" s="19" t="s">
        <v>381</v>
      </c>
    </row>
    <row r="395">
      <c r="A395" s="18">
        <v>44246.0</v>
      </c>
      <c r="B395" s="13">
        <v>14.0</v>
      </c>
      <c r="C395" s="13">
        <v>0.0</v>
      </c>
      <c r="D395" s="13">
        <f t="shared" si="11"/>
        <v>59846</v>
      </c>
      <c r="E395" s="13">
        <v>18.0</v>
      </c>
      <c r="F395" s="13">
        <v>0.0</v>
      </c>
      <c r="G395" s="13">
        <f t="shared" si="4"/>
        <v>59719</v>
      </c>
      <c r="H395" s="13">
        <v>100.0</v>
      </c>
      <c r="I395" s="14">
        <f t="shared" si="10"/>
        <v>-10</v>
      </c>
      <c r="J395" s="13">
        <v>0.0</v>
      </c>
      <c r="K395" s="14">
        <f t="shared" si="6"/>
        <v>29</v>
      </c>
      <c r="L395" s="13">
        <v>0.0</v>
      </c>
      <c r="M395" s="13">
        <v>14.0</v>
      </c>
      <c r="N395" s="14">
        <f t="shared" si="2"/>
        <v>0</v>
      </c>
      <c r="O395" s="13">
        <v>0.0</v>
      </c>
      <c r="P395" s="13">
        <v>0.0</v>
      </c>
      <c r="Q395" s="13">
        <v>1.0</v>
      </c>
      <c r="R395" s="13">
        <v>19.0</v>
      </c>
      <c r="S395" s="13">
        <v>100.0</v>
      </c>
      <c r="T395" s="13">
        <v>56595.0</v>
      </c>
      <c r="U395" s="13">
        <v>3102.0</v>
      </c>
      <c r="X395" s="19" t="s">
        <v>381</v>
      </c>
    </row>
    <row r="396">
      <c r="A396" s="18">
        <v>44247.0</v>
      </c>
      <c r="B396" s="13">
        <v>12.0</v>
      </c>
      <c r="C396" s="13">
        <v>0.0</v>
      </c>
      <c r="D396" s="13">
        <f t="shared" si="11"/>
        <v>59858</v>
      </c>
      <c r="E396" s="13">
        <v>22.0</v>
      </c>
      <c r="F396" s="13">
        <v>0.0</v>
      </c>
      <c r="G396" s="13">
        <f t="shared" si="4"/>
        <v>59741</v>
      </c>
      <c r="H396" s="13">
        <v>90.0</v>
      </c>
      <c r="I396" s="14">
        <f t="shared" si="10"/>
        <v>-10</v>
      </c>
      <c r="J396" s="13">
        <v>0.0</v>
      </c>
      <c r="K396" s="14">
        <f t="shared" si="6"/>
        <v>29</v>
      </c>
      <c r="L396" s="13">
        <v>0.0</v>
      </c>
      <c r="M396" s="13">
        <v>12.0</v>
      </c>
      <c r="N396" s="14">
        <f t="shared" si="2"/>
        <v>0</v>
      </c>
      <c r="O396" s="13">
        <v>0.0</v>
      </c>
      <c r="P396" s="13">
        <v>0.0</v>
      </c>
      <c r="Q396" s="13">
        <v>1.0</v>
      </c>
      <c r="R396" s="13">
        <v>19.0</v>
      </c>
      <c r="S396" s="13">
        <v>90.0</v>
      </c>
      <c r="T396" s="13">
        <v>56613.0</v>
      </c>
      <c r="U396" s="13">
        <v>3106.0</v>
      </c>
      <c r="X396" s="19" t="s">
        <v>381</v>
      </c>
    </row>
    <row r="397">
      <c r="A397" s="18">
        <v>44248.0</v>
      </c>
      <c r="B397" s="13">
        <v>11.0</v>
      </c>
      <c r="C397" s="13">
        <v>0.0</v>
      </c>
      <c r="D397" s="13">
        <f t="shared" si="11"/>
        <v>59869</v>
      </c>
      <c r="E397" s="13">
        <v>12.0</v>
      </c>
      <c r="F397" s="13">
        <v>0.0</v>
      </c>
      <c r="G397" s="13">
        <f t="shared" si="4"/>
        <v>59753</v>
      </c>
      <c r="H397" s="13">
        <v>87.0</v>
      </c>
      <c r="I397" s="14">
        <f t="shared" si="10"/>
        <v>-8</v>
      </c>
      <c r="J397" s="13">
        <v>0.0</v>
      </c>
      <c r="K397" s="14">
        <f t="shared" si="6"/>
        <v>29</v>
      </c>
      <c r="L397" s="13">
        <v>0.0</v>
      </c>
      <c r="M397" s="13">
        <v>11.0</v>
      </c>
      <c r="N397" s="14">
        <f t="shared" si="2"/>
        <v>0</v>
      </c>
      <c r="O397" s="13">
        <v>0.0</v>
      </c>
      <c r="P397" s="13">
        <v>0.0</v>
      </c>
      <c r="Q397" s="13">
        <v>1.0</v>
      </c>
      <c r="R397" s="13">
        <v>21.0</v>
      </c>
      <c r="S397" s="13">
        <v>87.0</v>
      </c>
      <c r="T397" s="13">
        <v>56623.0</v>
      </c>
      <c r="U397" s="13">
        <v>3108.0</v>
      </c>
      <c r="X397" s="19" t="s">
        <v>381</v>
      </c>
    </row>
    <row r="398">
      <c r="A398" s="18">
        <v>44249.0</v>
      </c>
      <c r="B398" s="13">
        <v>10.0</v>
      </c>
      <c r="C398" s="13">
        <v>0.0</v>
      </c>
      <c r="D398" s="13">
        <f t="shared" si="11"/>
        <v>59879</v>
      </c>
      <c r="E398" s="13">
        <v>15.0</v>
      </c>
      <c r="F398" s="13">
        <v>0.0</v>
      </c>
      <c r="G398" s="13">
        <f t="shared" si="4"/>
        <v>59768</v>
      </c>
      <c r="H398" s="13">
        <v>85.0</v>
      </c>
      <c r="I398" s="14">
        <f t="shared" si="10"/>
        <v>-11</v>
      </c>
      <c r="J398" s="13">
        <v>0.0</v>
      </c>
      <c r="K398" s="14">
        <f t="shared" si="6"/>
        <v>29</v>
      </c>
      <c r="L398" s="13">
        <v>0.0</v>
      </c>
      <c r="M398" s="13">
        <v>9.0</v>
      </c>
      <c r="N398" s="14">
        <f t="shared" si="2"/>
        <v>1</v>
      </c>
      <c r="O398" s="13">
        <v>0.0</v>
      </c>
      <c r="P398" s="13">
        <v>1.0</v>
      </c>
      <c r="Q398" s="13">
        <v>1.0</v>
      </c>
      <c r="R398" s="13">
        <v>18.0</v>
      </c>
      <c r="S398" s="13">
        <v>85.0</v>
      </c>
      <c r="T398" s="13">
        <v>56629.0</v>
      </c>
      <c r="U398" s="13">
        <v>3117.0</v>
      </c>
      <c r="X398" s="19" t="s">
        <v>381</v>
      </c>
    </row>
    <row r="399">
      <c r="A399" s="18">
        <v>44250.0</v>
      </c>
      <c r="B399" s="13">
        <v>4.0</v>
      </c>
      <c r="C399" s="13">
        <v>0.0</v>
      </c>
      <c r="D399" s="13">
        <f t="shared" si="11"/>
        <v>59883</v>
      </c>
      <c r="E399" s="13">
        <v>7.0</v>
      </c>
      <c r="F399" s="13">
        <v>0.0</v>
      </c>
      <c r="G399" s="13">
        <f t="shared" si="4"/>
        <v>59775</v>
      </c>
      <c r="H399" s="13">
        <v>82.0</v>
      </c>
      <c r="I399" s="14">
        <f t="shared" si="10"/>
        <v>-11</v>
      </c>
      <c r="J399" s="13">
        <v>0.0</v>
      </c>
      <c r="K399" s="14">
        <f t="shared" si="6"/>
        <v>29</v>
      </c>
      <c r="L399" s="13">
        <v>0.0</v>
      </c>
      <c r="M399" s="13">
        <v>3.0</v>
      </c>
      <c r="N399" s="14">
        <f t="shared" si="2"/>
        <v>1</v>
      </c>
      <c r="O399" s="13">
        <v>1.0</v>
      </c>
      <c r="P399" s="13">
        <v>0.0</v>
      </c>
      <c r="Q399" s="13">
        <v>1.0</v>
      </c>
      <c r="R399" s="13">
        <v>18.0</v>
      </c>
      <c r="S399" s="13">
        <v>82.0</v>
      </c>
      <c r="T399" s="13">
        <v>56634.0</v>
      </c>
      <c r="U399" s="13">
        <v>3119.0</v>
      </c>
      <c r="X399" s="19" t="s">
        <v>381</v>
      </c>
    </row>
    <row r="400">
      <c r="A400" s="18">
        <v>44251.0</v>
      </c>
      <c r="B400" s="13">
        <v>7.0</v>
      </c>
      <c r="C400" s="13">
        <v>0.0</v>
      </c>
      <c r="D400" s="13">
        <f t="shared" si="11"/>
        <v>59890</v>
      </c>
      <c r="E400" s="13">
        <v>8.0</v>
      </c>
      <c r="F400" s="13">
        <v>0.0</v>
      </c>
      <c r="G400" s="13">
        <f t="shared" si="4"/>
        <v>59783</v>
      </c>
      <c r="H400" s="13">
        <v>82.0</v>
      </c>
      <c r="I400" s="14">
        <f t="shared" si="10"/>
        <v>-12</v>
      </c>
      <c r="J400" s="13">
        <v>0.0</v>
      </c>
      <c r="K400" s="14">
        <f t="shared" si="6"/>
        <v>29</v>
      </c>
      <c r="L400" s="13">
        <v>0.0</v>
      </c>
      <c r="M400" s="13">
        <v>6.0</v>
      </c>
      <c r="N400" s="14">
        <f t="shared" si="2"/>
        <v>1</v>
      </c>
      <c r="O400" s="13">
        <v>0.0</v>
      </c>
      <c r="P400" s="13">
        <v>1.0</v>
      </c>
      <c r="Q400" s="13">
        <v>1.0</v>
      </c>
      <c r="R400" s="13">
        <v>17.0</v>
      </c>
      <c r="S400" s="13">
        <v>82.0</v>
      </c>
      <c r="T400" s="13">
        <v>56639.0</v>
      </c>
      <c r="U400" s="13">
        <v>3122.0</v>
      </c>
      <c r="X400" s="19" t="s">
        <v>381</v>
      </c>
    </row>
    <row r="401">
      <c r="A401" s="18">
        <v>44252.0</v>
      </c>
      <c r="B401" s="13">
        <v>10.0</v>
      </c>
      <c r="C401" s="13">
        <v>0.0</v>
      </c>
      <c r="D401" s="13">
        <f t="shared" si="11"/>
        <v>59900</v>
      </c>
      <c r="E401" s="13">
        <v>24.0</v>
      </c>
      <c r="F401" s="13">
        <v>0.0</v>
      </c>
      <c r="G401" s="13">
        <f t="shared" si="4"/>
        <v>59807</v>
      </c>
      <c r="H401" s="13">
        <v>70.0</v>
      </c>
      <c r="I401" s="14">
        <f t="shared" si="10"/>
        <v>-14</v>
      </c>
      <c r="J401" s="13">
        <v>0.0</v>
      </c>
      <c r="K401" s="14">
        <f t="shared" si="6"/>
        <v>29</v>
      </c>
      <c r="L401" s="13">
        <v>0.0</v>
      </c>
      <c r="M401" s="13">
        <v>8.0</v>
      </c>
      <c r="N401" s="14">
        <f t="shared" si="2"/>
        <v>2</v>
      </c>
      <c r="O401" s="13">
        <v>0.0</v>
      </c>
      <c r="P401" s="13">
        <v>2.0</v>
      </c>
      <c r="Q401" s="13">
        <v>1.0</v>
      </c>
      <c r="R401" s="13">
        <v>15.0</v>
      </c>
      <c r="S401" s="13">
        <v>70.0</v>
      </c>
      <c r="T401" s="13">
        <v>56658.0</v>
      </c>
      <c r="U401" s="13">
        <v>3127.0</v>
      </c>
      <c r="X401" s="19" t="s">
        <v>381</v>
      </c>
    </row>
    <row r="402">
      <c r="A402" s="18">
        <v>44253.0</v>
      </c>
      <c r="B402" s="13">
        <v>13.0</v>
      </c>
      <c r="C402" s="13">
        <v>0.0</v>
      </c>
      <c r="D402" s="13">
        <f t="shared" si="11"/>
        <v>59913</v>
      </c>
      <c r="E402" s="13">
        <v>18.0</v>
      </c>
      <c r="F402" s="13">
        <v>0.0</v>
      </c>
      <c r="G402" s="13">
        <f t="shared" si="4"/>
        <v>59825</v>
      </c>
      <c r="H402" s="13">
        <v>66.0</v>
      </c>
      <c r="I402" s="14">
        <f t="shared" si="10"/>
        <v>-15</v>
      </c>
      <c r="J402" s="13">
        <v>0.0</v>
      </c>
      <c r="K402" s="14">
        <f t="shared" si="6"/>
        <v>29</v>
      </c>
      <c r="L402" s="13">
        <v>0.0</v>
      </c>
      <c r="M402" s="13">
        <v>13.0</v>
      </c>
      <c r="N402" s="14">
        <f t="shared" si="2"/>
        <v>0</v>
      </c>
      <c r="O402" s="13">
        <v>0.0</v>
      </c>
      <c r="P402" s="13">
        <v>0.0</v>
      </c>
      <c r="Q402" s="13">
        <v>1.0</v>
      </c>
      <c r="R402" s="13">
        <v>14.0</v>
      </c>
      <c r="S402" s="13">
        <v>66.0</v>
      </c>
      <c r="T402" s="13">
        <v>56674.0</v>
      </c>
      <c r="U402" s="13">
        <v>3129.0</v>
      </c>
      <c r="X402" s="19" t="s">
        <v>381</v>
      </c>
    </row>
    <row r="403">
      <c r="A403" s="18">
        <v>44254.0</v>
      </c>
      <c r="B403" s="13">
        <v>12.0</v>
      </c>
      <c r="C403" s="13">
        <v>0.0</v>
      </c>
      <c r="D403" s="13">
        <f t="shared" si="11"/>
        <v>59925</v>
      </c>
      <c r="E403" s="13">
        <v>13.0</v>
      </c>
      <c r="F403" s="13">
        <v>0.0</v>
      </c>
      <c r="G403" s="13">
        <f t="shared" si="4"/>
        <v>59838</v>
      </c>
      <c r="H403" s="13">
        <v>65.0</v>
      </c>
      <c r="I403" s="14">
        <f t="shared" si="10"/>
        <v>-15</v>
      </c>
      <c r="J403" s="13">
        <v>0.0</v>
      </c>
      <c r="K403" s="14">
        <f t="shared" si="6"/>
        <v>29</v>
      </c>
      <c r="L403" s="13">
        <v>0.0</v>
      </c>
      <c r="M403" s="13">
        <v>12.0</v>
      </c>
      <c r="N403" s="14">
        <f t="shared" si="2"/>
        <v>0</v>
      </c>
      <c r="O403" s="13">
        <v>0.0</v>
      </c>
      <c r="P403" s="13">
        <v>0.0</v>
      </c>
      <c r="Q403" s="13">
        <v>1.0</v>
      </c>
      <c r="R403" s="13">
        <v>14.0</v>
      </c>
      <c r="S403" s="13">
        <v>65.0</v>
      </c>
      <c r="T403" s="13">
        <v>56687.0</v>
      </c>
      <c r="U403" s="13">
        <v>3129.0</v>
      </c>
      <c r="X403" s="19" t="s">
        <v>381</v>
      </c>
    </row>
    <row r="404">
      <c r="A404" s="18">
        <v>44255.0</v>
      </c>
      <c r="B404" s="13">
        <v>11.0</v>
      </c>
      <c r="C404" s="13">
        <v>0.0</v>
      </c>
      <c r="D404" s="13">
        <f t="shared" si="11"/>
        <v>59936</v>
      </c>
      <c r="E404" s="13">
        <v>7.0</v>
      </c>
      <c r="F404" s="13">
        <v>0.0</v>
      </c>
      <c r="G404" s="13">
        <f t="shared" si="4"/>
        <v>59845</v>
      </c>
      <c r="H404" s="13">
        <v>66.0</v>
      </c>
      <c r="I404" s="14">
        <f t="shared" si="10"/>
        <v>-12</v>
      </c>
      <c r="J404" s="13">
        <v>0.0</v>
      </c>
      <c r="K404" s="14">
        <f t="shared" si="6"/>
        <v>29</v>
      </c>
      <c r="L404" s="13">
        <v>0.0</v>
      </c>
      <c r="M404" s="13">
        <v>10.0</v>
      </c>
      <c r="N404" s="14">
        <f t="shared" si="2"/>
        <v>1</v>
      </c>
      <c r="O404" s="13">
        <v>1.0</v>
      </c>
      <c r="P404" s="13">
        <v>0.0</v>
      </c>
      <c r="Q404" s="13">
        <v>1.0</v>
      </c>
      <c r="R404" s="13">
        <v>17.0</v>
      </c>
      <c r="S404" s="13">
        <v>66.0</v>
      </c>
      <c r="T404" s="13">
        <v>56692.0</v>
      </c>
      <c r="U404" s="13">
        <v>3131.0</v>
      </c>
      <c r="X404" s="19" t="s">
        <v>381</v>
      </c>
    </row>
    <row r="405">
      <c r="A405" s="18">
        <v>44256.0</v>
      </c>
      <c r="B405" s="13">
        <v>12.0</v>
      </c>
      <c r="C405" s="13">
        <v>0.0</v>
      </c>
      <c r="D405" s="13">
        <f t="shared" si="11"/>
        <v>59948</v>
      </c>
      <c r="E405" s="13">
        <v>7.0</v>
      </c>
      <c r="F405" s="13">
        <v>0.0</v>
      </c>
      <c r="G405" s="13">
        <f t="shared" si="4"/>
        <v>59852</v>
      </c>
      <c r="H405" s="13">
        <v>69.0</v>
      </c>
      <c r="I405" s="14">
        <f t="shared" si="10"/>
        <v>-10</v>
      </c>
      <c r="J405" s="13">
        <v>0.0</v>
      </c>
      <c r="K405" s="14">
        <f t="shared" si="6"/>
        <v>29</v>
      </c>
      <c r="L405" s="13">
        <v>0.0</v>
      </c>
      <c r="M405" s="13">
        <v>12.0</v>
      </c>
      <c r="N405" s="14">
        <f t="shared" si="2"/>
        <v>0</v>
      </c>
      <c r="O405" s="13">
        <v>0.0</v>
      </c>
      <c r="P405" s="13">
        <v>0.0</v>
      </c>
      <c r="Q405" s="13">
        <v>1.0</v>
      </c>
      <c r="R405" s="13">
        <v>19.0</v>
      </c>
      <c r="S405" s="13">
        <v>69.0</v>
      </c>
      <c r="T405" s="13">
        <v>56698.0</v>
      </c>
      <c r="U405" s="13">
        <v>3132.0</v>
      </c>
      <c r="X405" s="19" t="s">
        <v>381</v>
      </c>
    </row>
    <row r="406">
      <c r="A406" s="18">
        <v>44257.0</v>
      </c>
      <c r="B406" s="13">
        <v>8.0</v>
      </c>
      <c r="C406" s="13">
        <v>0.0</v>
      </c>
      <c r="D406" s="13">
        <f t="shared" si="11"/>
        <v>59956</v>
      </c>
      <c r="E406" s="13">
        <v>12.0</v>
      </c>
      <c r="F406" s="13">
        <v>0.0</v>
      </c>
      <c r="G406" s="13">
        <f t="shared" si="4"/>
        <v>59864</v>
      </c>
      <c r="H406" s="13">
        <v>66.0</v>
      </c>
      <c r="I406" s="14">
        <f t="shared" si="10"/>
        <v>-11</v>
      </c>
      <c r="J406" s="13">
        <v>0.0</v>
      </c>
      <c r="K406" s="14">
        <f t="shared" si="6"/>
        <v>29</v>
      </c>
      <c r="L406" s="13">
        <v>0.0</v>
      </c>
      <c r="M406" s="13">
        <v>8.0</v>
      </c>
      <c r="N406" s="14">
        <f t="shared" si="2"/>
        <v>0</v>
      </c>
      <c r="O406" s="13">
        <v>0.0</v>
      </c>
      <c r="P406" s="13">
        <v>0.0</v>
      </c>
      <c r="Q406" s="13">
        <v>1.0</v>
      </c>
      <c r="R406" s="13">
        <v>18.0</v>
      </c>
      <c r="S406" s="13">
        <v>66.0</v>
      </c>
      <c r="T406" s="13">
        <v>56708.0</v>
      </c>
      <c r="U406" s="13">
        <v>3134.0</v>
      </c>
      <c r="X406" s="19" t="s">
        <v>381</v>
      </c>
    </row>
    <row r="407">
      <c r="A407" s="18">
        <v>44258.0</v>
      </c>
      <c r="B407" s="13">
        <v>23.0</v>
      </c>
      <c r="C407" s="13">
        <v>0.0</v>
      </c>
      <c r="D407" s="13">
        <f t="shared" si="11"/>
        <v>59979</v>
      </c>
      <c r="E407" s="13">
        <v>7.0</v>
      </c>
      <c r="F407" s="13">
        <v>0.0</v>
      </c>
      <c r="G407" s="13">
        <f t="shared" si="4"/>
        <v>59871</v>
      </c>
      <c r="H407" s="13">
        <v>83.0</v>
      </c>
      <c r="I407" s="14">
        <f t="shared" si="10"/>
        <v>-12</v>
      </c>
      <c r="J407" s="13">
        <v>0.0</v>
      </c>
      <c r="K407" s="14">
        <f t="shared" si="6"/>
        <v>29</v>
      </c>
      <c r="L407" s="13">
        <v>0.0</v>
      </c>
      <c r="M407" s="13">
        <v>21.0</v>
      </c>
      <c r="N407" s="14">
        <f t="shared" si="2"/>
        <v>2</v>
      </c>
      <c r="O407" s="13">
        <v>0.0</v>
      </c>
      <c r="P407" s="13">
        <v>2.0</v>
      </c>
      <c r="Q407" s="13">
        <v>1.0</v>
      </c>
      <c r="R407" s="13">
        <v>17.0</v>
      </c>
      <c r="S407" s="13">
        <v>83.0</v>
      </c>
      <c r="T407" s="13">
        <v>56714.0</v>
      </c>
      <c r="U407" s="13">
        <v>3135.0</v>
      </c>
      <c r="X407" s="19" t="s">
        <v>381</v>
      </c>
    </row>
    <row r="408">
      <c r="A408" s="18">
        <v>44259.0</v>
      </c>
      <c r="B408" s="13">
        <v>19.0</v>
      </c>
      <c r="C408" s="13">
        <v>0.0</v>
      </c>
      <c r="D408" s="13">
        <f t="shared" si="11"/>
        <v>59998</v>
      </c>
      <c r="E408" s="13">
        <v>8.0</v>
      </c>
      <c r="F408" s="13">
        <v>0.0</v>
      </c>
      <c r="G408" s="13">
        <f t="shared" si="4"/>
        <v>59879</v>
      </c>
      <c r="H408" s="13">
        <v>88.0</v>
      </c>
      <c r="I408" s="14">
        <f t="shared" si="10"/>
        <v>-6</v>
      </c>
      <c r="J408" s="13">
        <v>0.0</v>
      </c>
      <c r="K408" s="14">
        <f t="shared" si="6"/>
        <v>29</v>
      </c>
      <c r="L408" s="13">
        <v>0.0</v>
      </c>
      <c r="M408" s="13">
        <v>18.0</v>
      </c>
      <c r="N408" s="14">
        <f t="shared" si="2"/>
        <v>1</v>
      </c>
      <c r="O408" s="13">
        <v>0.0</v>
      </c>
      <c r="P408" s="13">
        <v>1.0</v>
      </c>
      <c r="Q408" s="13">
        <v>1.0</v>
      </c>
      <c r="R408" s="13">
        <v>23.0</v>
      </c>
      <c r="S408" s="13">
        <v>88.0</v>
      </c>
      <c r="T408" s="13">
        <v>56721.0</v>
      </c>
      <c r="U408" s="13">
        <v>3136.0</v>
      </c>
      <c r="X408" s="19" t="s">
        <v>381</v>
      </c>
    </row>
    <row r="409">
      <c r="A409" s="18">
        <v>44260.0</v>
      </c>
      <c r="B409" s="13">
        <v>9.0</v>
      </c>
      <c r="C409" s="13">
        <v>0.0</v>
      </c>
      <c r="D409" s="13">
        <f t="shared" si="11"/>
        <v>60007</v>
      </c>
      <c r="E409" s="13">
        <v>13.0</v>
      </c>
      <c r="F409" s="13">
        <v>0.0</v>
      </c>
      <c r="G409" s="13">
        <f t="shared" si="4"/>
        <v>59892</v>
      </c>
      <c r="H409" s="13">
        <v>91.0</v>
      </c>
      <c r="I409" s="14">
        <f t="shared" si="10"/>
        <v>-13</v>
      </c>
      <c r="J409" s="13">
        <v>0.0</v>
      </c>
      <c r="K409" s="14">
        <f t="shared" si="6"/>
        <v>29</v>
      </c>
      <c r="L409" s="13">
        <v>0.0</v>
      </c>
      <c r="M409" s="13">
        <v>9.0</v>
      </c>
      <c r="N409" s="14">
        <f t="shared" si="2"/>
        <v>0</v>
      </c>
      <c r="O409" s="13">
        <v>0.0</v>
      </c>
      <c r="P409" s="13">
        <v>0.0</v>
      </c>
      <c r="Q409" s="13">
        <v>1.0</v>
      </c>
      <c r="R409" s="13">
        <v>16.0</v>
      </c>
      <c r="S409" s="13">
        <v>91.0</v>
      </c>
      <c r="T409" s="13">
        <v>56731.0</v>
      </c>
      <c r="U409" s="13">
        <v>3139.0</v>
      </c>
      <c r="X409" s="19" t="s">
        <v>381</v>
      </c>
    </row>
    <row r="410">
      <c r="A410" s="18">
        <v>44261.0</v>
      </c>
      <c r="B410" s="13">
        <v>13.0</v>
      </c>
      <c r="C410" s="13">
        <v>0.0</v>
      </c>
      <c r="D410" s="13">
        <f t="shared" si="11"/>
        <v>60020</v>
      </c>
      <c r="E410" s="13">
        <v>9.0</v>
      </c>
      <c r="F410" s="13">
        <v>0.0</v>
      </c>
      <c r="G410" s="13">
        <f t="shared" si="4"/>
        <v>59901</v>
      </c>
      <c r="H410" s="13">
        <v>90.0</v>
      </c>
      <c r="I410" s="14">
        <f t="shared" si="10"/>
        <v>-8</v>
      </c>
      <c r="J410" s="13">
        <v>0.0</v>
      </c>
      <c r="K410" s="14">
        <f t="shared" si="6"/>
        <v>29</v>
      </c>
      <c r="L410" s="13">
        <v>0.0</v>
      </c>
      <c r="M410" s="13">
        <v>12.0</v>
      </c>
      <c r="N410" s="14">
        <f t="shared" si="2"/>
        <v>1</v>
      </c>
      <c r="O410" s="13">
        <v>0.0</v>
      </c>
      <c r="P410" s="13">
        <v>1.0</v>
      </c>
      <c r="Q410" s="13">
        <v>1.0</v>
      </c>
      <c r="R410" s="13">
        <v>21.0</v>
      </c>
      <c r="S410" s="13">
        <v>90.0</v>
      </c>
      <c r="T410" s="13">
        <v>56737.0</v>
      </c>
      <c r="U410" s="13">
        <v>3142.0</v>
      </c>
      <c r="X410" s="19" t="s">
        <v>381</v>
      </c>
    </row>
    <row r="411">
      <c r="A411" s="18">
        <v>44262.0</v>
      </c>
      <c r="B411" s="13">
        <v>13.0</v>
      </c>
      <c r="C411" s="13">
        <v>0.0</v>
      </c>
      <c r="D411" s="13">
        <f t="shared" si="11"/>
        <v>60033</v>
      </c>
      <c r="E411" s="13">
        <v>15.0</v>
      </c>
      <c r="F411" s="13">
        <v>0.0</v>
      </c>
      <c r="G411" s="13">
        <f t="shared" si="4"/>
        <v>59916</v>
      </c>
      <c r="H411" s="13">
        <v>86.0</v>
      </c>
      <c r="I411" s="14">
        <f t="shared" si="10"/>
        <v>-6</v>
      </c>
      <c r="J411" s="13">
        <v>0.0</v>
      </c>
      <c r="K411" s="14">
        <f t="shared" si="6"/>
        <v>29</v>
      </c>
      <c r="L411" s="13">
        <v>0.0</v>
      </c>
      <c r="M411" s="13">
        <v>13.0</v>
      </c>
      <c r="N411" s="14">
        <f t="shared" si="2"/>
        <v>0</v>
      </c>
      <c r="O411" s="13">
        <v>0.0</v>
      </c>
      <c r="P411" s="13">
        <v>0.0</v>
      </c>
      <c r="Q411" s="13">
        <v>1.0</v>
      </c>
      <c r="R411" s="13">
        <v>23.0</v>
      </c>
      <c r="S411" s="13">
        <v>86.0</v>
      </c>
      <c r="T411" s="13">
        <v>56746.0</v>
      </c>
      <c r="U411" s="13">
        <v>3148.0</v>
      </c>
      <c r="X411" s="19" t="s">
        <v>381</v>
      </c>
    </row>
    <row r="412">
      <c r="A412" s="18">
        <v>44263.0</v>
      </c>
      <c r="B412" s="13">
        <v>13.0</v>
      </c>
      <c r="C412" s="13">
        <v>0.0</v>
      </c>
      <c r="D412" s="13">
        <f t="shared" si="11"/>
        <v>60046</v>
      </c>
      <c r="E412" s="13">
        <v>6.0</v>
      </c>
      <c r="F412" s="13">
        <v>0.0</v>
      </c>
      <c r="G412" s="13">
        <f t="shared" si="4"/>
        <v>59922</v>
      </c>
      <c r="H412" s="13">
        <v>96.0</v>
      </c>
      <c r="I412" s="14">
        <f t="shared" si="10"/>
        <v>-9</v>
      </c>
      <c r="J412" s="13">
        <v>0.0</v>
      </c>
      <c r="K412" s="14">
        <f t="shared" si="6"/>
        <v>29</v>
      </c>
      <c r="L412" s="13">
        <v>0.0</v>
      </c>
      <c r="M412" s="13">
        <v>13.0</v>
      </c>
      <c r="N412" s="14">
        <f t="shared" si="2"/>
        <v>0</v>
      </c>
      <c r="O412" s="13">
        <v>0.0</v>
      </c>
      <c r="P412" s="13">
        <v>0.0</v>
      </c>
      <c r="Q412" s="13">
        <v>1.0</v>
      </c>
      <c r="R412" s="13">
        <v>20.0</v>
      </c>
      <c r="S412" s="13">
        <v>96.0</v>
      </c>
      <c r="T412" s="13">
        <v>56750.0</v>
      </c>
      <c r="U412" s="13">
        <v>3150.0</v>
      </c>
      <c r="X412" s="19" t="s">
        <v>381</v>
      </c>
    </row>
    <row r="413">
      <c r="A413" s="18">
        <v>44264.0</v>
      </c>
      <c r="B413" s="13">
        <v>6.0</v>
      </c>
      <c r="C413" s="13">
        <v>0.0</v>
      </c>
      <c r="D413" s="13">
        <f t="shared" si="11"/>
        <v>60052</v>
      </c>
      <c r="E413" s="13">
        <v>5.0</v>
      </c>
      <c r="F413" s="13">
        <v>0.0</v>
      </c>
      <c r="G413" s="13">
        <f t="shared" si="4"/>
        <v>59927</v>
      </c>
      <c r="H413" s="13">
        <v>97.0</v>
      </c>
      <c r="I413" s="14">
        <f t="shared" si="10"/>
        <v>-9</v>
      </c>
      <c r="J413" s="13">
        <v>0.0</v>
      </c>
      <c r="K413" s="14">
        <f t="shared" si="6"/>
        <v>29</v>
      </c>
      <c r="L413" s="13">
        <v>0.0</v>
      </c>
      <c r="M413" s="13">
        <v>6.0</v>
      </c>
      <c r="N413" s="14">
        <f t="shared" si="2"/>
        <v>0</v>
      </c>
      <c r="O413" s="13">
        <v>0.0</v>
      </c>
      <c r="P413" s="13">
        <v>0.0</v>
      </c>
      <c r="Q413" s="13">
        <v>1.0</v>
      </c>
      <c r="R413" s="13">
        <v>20.0</v>
      </c>
      <c r="S413" s="13">
        <v>97.0</v>
      </c>
      <c r="T413" s="13">
        <v>56754.0</v>
      </c>
      <c r="U413" s="13">
        <v>3151.0</v>
      </c>
      <c r="X413" s="19" t="s">
        <v>381</v>
      </c>
    </row>
    <row r="414">
      <c r="A414" s="18">
        <v>44265.0</v>
      </c>
      <c r="B414" s="13">
        <v>10.0</v>
      </c>
      <c r="C414" s="13">
        <v>0.0</v>
      </c>
      <c r="D414" s="13">
        <f t="shared" si="11"/>
        <v>60062</v>
      </c>
      <c r="E414" s="13">
        <v>6.0</v>
      </c>
      <c r="F414" s="13">
        <v>0.0</v>
      </c>
      <c r="G414" s="13">
        <f t="shared" si="4"/>
        <v>59933</v>
      </c>
      <c r="H414" s="13">
        <v>97.0</v>
      </c>
      <c r="I414" s="14">
        <f t="shared" si="10"/>
        <v>-5</v>
      </c>
      <c r="J414" s="13">
        <v>0.0</v>
      </c>
      <c r="K414" s="14">
        <f t="shared" si="6"/>
        <v>29</v>
      </c>
      <c r="L414" s="13">
        <v>0.0</v>
      </c>
      <c r="M414" s="13">
        <v>10.0</v>
      </c>
      <c r="N414" s="14">
        <f t="shared" si="2"/>
        <v>0</v>
      </c>
      <c r="O414" s="13">
        <v>0.0</v>
      </c>
      <c r="P414" s="13">
        <v>0.0</v>
      </c>
      <c r="Q414" s="13">
        <v>1.0</v>
      </c>
      <c r="R414" s="13">
        <v>24.0</v>
      </c>
      <c r="S414" s="13">
        <v>97.0</v>
      </c>
      <c r="T414" s="13">
        <v>56760.0</v>
      </c>
      <c r="U414" s="13">
        <v>3151.0</v>
      </c>
      <c r="X414" s="19" t="s">
        <v>381</v>
      </c>
    </row>
    <row r="415">
      <c r="A415" s="18">
        <v>44266.0</v>
      </c>
      <c r="B415" s="13">
        <v>8.0</v>
      </c>
      <c r="C415" s="13">
        <v>0.0</v>
      </c>
      <c r="D415" s="13">
        <f t="shared" si="11"/>
        <v>60070</v>
      </c>
      <c r="E415" s="13">
        <v>28.0</v>
      </c>
      <c r="F415" s="13">
        <v>0.0</v>
      </c>
      <c r="G415" s="13">
        <f t="shared" si="4"/>
        <v>59961</v>
      </c>
      <c r="H415" s="13">
        <v>81.0</v>
      </c>
      <c r="I415" s="14">
        <f t="shared" si="10"/>
        <v>-9</v>
      </c>
      <c r="J415" s="13">
        <v>0.0</v>
      </c>
      <c r="K415" s="14">
        <f t="shared" si="6"/>
        <v>29</v>
      </c>
      <c r="L415" s="13">
        <v>0.0</v>
      </c>
      <c r="M415" s="13">
        <v>7.0</v>
      </c>
      <c r="N415" s="14">
        <f t="shared" si="2"/>
        <v>1</v>
      </c>
      <c r="O415" s="13">
        <v>0.0</v>
      </c>
      <c r="P415" s="13">
        <v>1.0</v>
      </c>
      <c r="Q415" s="13">
        <v>1.0</v>
      </c>
      <c r="R415" s="13">
        <v>20.0</v>
      </c>
      <c r="S415" s="13">
        <v>81.0</v>
      </c>
      <c r="T415" s="13">
        <v>56785.0</v>
      </c>
      <c r="U415" s="13">
        <v>3154.0</v>
      </c>
      <c r="X415" s="19" t="s">
        <v>381</v>
      </c>
    </row>
    <row r="416">
      <c r="A416" s="18">
        <v>44267.0</v>
      </c>
      <c r="B416" s="13">
        <v>10.0</v>
      </c>
      <c r="C416" s="13">
        <v>0.0</v>
      </c>
      <c r="D416" s="13">
        <f t="shared" si="11"/>
        <v>60080</v>
      </c>
      <c r="E416" s="13">
        <v>11.0</v>
      </c>
      <c r="F416" s="13">
        <v>0.0</v>
      </c>
      <c r="G416" s="13">
        <f t="shared" si="4"/>
        <v>59972</v>
      </c>
      <c r="H416" s="13">
        <v>80.0</v>
      </c>
      <c r="I416" s="14">
        <f t="shared" si="10"/>
        <v>-9</v>
      </c>
      <c r="J416" s="13">
        <v>0.0</v>
      </c>
      <c r="K416" s="14">
        <f t="shared" si="6"/>
        <v>29</v>
      </c>
      <c r="L416" s="13">
        <v>0.0</v>
      </c>
      <c r="M416" s="13">
        <v>9.0</v>
      </c>
      <c r="N416" s="14">
        <f t="shared" si="2"/>
        <v>1</v>
      </c>
      <c r="O416" s="13">
        <v>0.0</v>
      </c>
      <c r="P416" s="13">
        <v>1.0</v>
      </c>
      <c r="Q416" s="13">
        <v>1.0</v>
      </c>
      <c r="R416" s="13">
        <v>20.0</v>
      </c>
      <c r="S416" s="13">
        <v>80.0</v>
      </c>
      <c r="T416" s="13">
        <v>56793.0</v>
      </c>
      <c r="U416" s="13">
        <v>3157.0</v>
      </c>
      <c r="X416" s="19" t="s">
        <v>381</v>
      </c>
    </row>
    <row r="417">
      <c r="A417" s="18">
        <v>44268.0</v>
      </c>
      <c r="B417" s="13">
        <v>8.0</v>
      </c>
      <c r="C417" s="13">
        <v>0.0</v>
      </c>
      <c r="D417" s="13">
        <f t="shared" si="11"/>
        <v>60088</v>
      </c>
      <c r="E417" s="13">
        <v>11.0</v>
      </c>
      <c r="F417" s="13">
        <v>0.0</v>
      </c>
      <c r="G417" s="13">
        <f t="shared" si="4"/>
        <v>59983</v>
      </c>
      <c r="H417" s="13">
        <v>80.0</v>
      </c>
      <c r="I417" s="14">
        <f t="shared" si="10"/>
        <v>-13</v>
      </c>
      <c r="J417" s="13">
        <v>1.0</v>
      </c>
      <c r="K417" s="14">
        <f t="shared" si="6"/>
        <v>30</v>
      </c>
      <c r="L417" s="13">
        <v>0.0</v>
      </c>
      <c r="M417" s="13">
        <v>8.0</v>
      </c>
      <c r="N417" s="14">
        <f t="shared" si="2"/>
        <v>0</v>
      </c>
      <c r="O417" s="13">
        <v>0.0</v>
      </c>
      <c r="P417" s="13">
        <v>0.0</v>
      </c>
      <c r="Q417" s="13">
        <v>0.0</v>
      </c>
      <c r="R417" s="13">
        <v>17.0</v>
      </c>
      <c r="S417" s="13">
        <v>80.0</v>
      </c>
      <c r="T417" s="13">
        <v>56804.0</v>
      </c>
      <c r="U417" s="13">
        <v>3157.0</v>
      </c>
      <c r="X417" s="19" t="s">
        <v>381</v>
      </c>
    </row>
    <row r="418">
      <c r="A418" s="18">
        <v>44269.0</v>
      </c>
      <c r="B418" s="13">
        <v>17.0</v>
      </c>
      <c r="C418" s="13">
        <v>0.0</v>
      </c>
      <c r="D418" s="13">
        <f t="shared" si="11"/>
        <v>60105</v>
      </c>
      <c r="E418" s="13">
        <v>7.0</v>
      </c>
      <c r="F418" s="13">
        <v>0.0</v>
      </c>
      <c r="G418" s="13">
        <f t="shared" si="4"/>
        <v>59990</v>
      </c>
      <c r="H418" s="13">
        <v>90.0</v>
      </c>
      <c r="I418" s="14">
        <f t="shared" si="10"/>
        <v>-13</v>
      </c>
      <c r="J418" s="13">
        <v>0.0</v>
      </c>
      <c r="K418" s="14">
        <f t="shared" si="6"/>
        <v>30</v>
      </c>
      <c r="L418" s="13">
        <v>0.0</v>
      </c>
      <c r="M418" s="13">
        <v>17.0</v>
      </c>
      <c r="N418" s="14">
        <f t="shared" si="2"/>
        <v>0</v>
      </c>
      <c r="O418" s="13">
        <v>0.0</v>
      </c>
      <c r="P418" s="13">
        <v>0.0</v>
      </c>
      <c r="Q418" s="13">
        <v>0.0</v>
      </c>
      <c r="R418" s="13">
        <v>17.0</v>
      </c>
      <c r="S418" s="13">
        <v>90.0</v>
      </c>
      <c r="T418" s="13">
        <v>56807.0</v>
      </c>
      <c r="U418" s="13">
        <v>3161.0</v>
      </c>
      <c r="X418" s="19" t="s">
        <v>381</v>
      </c>
    </row>
    <row r="419">
      <c r="A419" s="18">
        <v>44270.0</v>
      </c>
      <c r="B419" s="13">
        <v>12.0</v>
      </c>
      <c r="C419" s="13">
        <v>0.0</v>
      </c>
      <c r="D419" s="13">
        <f t="shared" si="11"/>
        <v>60117</v>
      </c>
      <c r="E419" s="13">
        <v>6.0</v>
      </c>
      <c r="F419" s="13">
        <v>0.0</v>
      </c>
      <c r="G419" s="13">
        <f t="shared" si="4"/>
        <v>59996</v>
      </c>
      <c r="H419" s="13">
        <v>93.0</v>
      </c>
      <c r="I419" s="14">
        <f t="shared" si="10"/>
        <v>-10</v>
      </c>
      <c r="J419" s="13">
        <v>0.0</v>
      </c>
      <c r="K419" s="14">
        <f t="shared" si="6"/>
        <v>30</v>
      </c>
      <c r="L419" s="13">
        <v>0.0</v>
      </c>
      <c r="M419" s="13">
        <v>12.0</v>
      </c>
      <c r="N419" s="14">
        <f t="shared" si="2"/>
        <v>0</v>
      </c>
      <c r="O419" s="13">
        <v>0.0</v>
      </c>
      <c r="P419" s="13">
        <v>0.0</v>
      </c>
      <c r="Q419" s="13">
        <v>0.0</v>
      </c>
      <c r="R419" s="13">
        <v>20.0</v>
      </c>
      <c r="S419" s="13">
        <v>93.0</v>
      </c>
      <c r="T419" s="13">
        <v>56812.0</v>
      </c>
      <c r="U419" s="13">
        <v>3162.0</v>
      </c>
      <c r="X419" s="19" t="s">
        <v>381</v>
      </c>
    </row>
    <row r="420">
      <c r="A420" s="18">
        <v>44271.0</v>
      </c>
      <c r="B420" s="13">
        <v>11.0</v>
      </c>
      <c r="C420" s="13">
        <v>0.0</v>
      </c>
      <c r="D420" s="13">
        <f t="shared" si="11"/>
        <v>60128</v>
      </c>
      <c r="E420" s="13">
        <v>10.0</v>
      </c>
      <c r="F420" s="13">
        <v>0.0</v>
      </c>
      <c r="G420" s="13">
        <f t="shared" si="4"/>
        <v>60006</v>
      </c>
      <c r="H420" s="13">
        <v>93.0</v>
      </c>
      <c r="I420" s="14">
        <f t="shared" si="10"/>
        <v>-9</v>
      </c>
      <c r="J420" s="13">
        <v>0.0</v>
      </c>
      <c r="K420" s="14">
        <f t="shared" si="6"/>
        <v>30</v>
      </c>
      <c r="L420" s="13">
        <v>0.0</v>
      </c>
      <c r="M420" s="13">
        <v>11.0</v>
      </c>
      <c r="N420" s="14">
        <f t="shared" si="2"/>
        <v>0</v>
      </c>
      <c r="O420" s="13">
        <v>0.0</v>
      </c>
      <c r="P420" s="13">
        <v>0.0</v>
      </c>
      <c r="Q420" s="13">
        <v>0.0</v>
      </c>
      <c r="R420" s="13">
        <v>21.0</v>
      </c>
      <c r="S420" s="13">
        <v>93.0</v>
      </c>
      <c r="T420" s="13">
        <v>56822.0</v>
      </c>
      <c r="U420" s="13">
        <v>3162.0</v>
      </c>
      <c r="X420" s="19" t="s">
        <v>381</v>
      </c>
    </row>
    <row r="421">
      <c r="A421" s="18">
        <v>44272.0</v>
      </c>
      <c r="B421" s="13">
        <v>9.0</v>
      </c>
      <c r="C421" s="13">
        <v>0.0</v>
      </c>
      <c r="D421" s="13">
        <f t="shared" si="11"/>
        <v>60137</v>
      </c>
      <c r="E421" s="13">
        <v>17.0</v>
      </c>
      <c r="F421" s="13">
        <v>0.0</v>
      </c>
      <c r="G421" s="13">
        <f t="shared" si="4"/>
        <v>60023</v>
      </c>
      <c r="H421" s="13">
        <v>87.0</v>
      </c>
      <c r="I421" s="14">
        <f t="shared" si="10"/>
        <v>-11</v>
      </c>
      <c r="J421" s="13">
        <v>0.0</v>
      </c>
      <c r="K421" s="14">
        <f t="shared" si="6"/>
        <v>30</v>
      </c>
      <c r="L421" s="13">
        <v>0.0</v>
      </c>
      <c r="M421" s="13">
        <v>9.0</v>
      </c>
      <c r="N421" s="14">
        <f t="shared" si="2"/>
        <v>0</v>
      </c>
      <c r="O421" s="13">
        <v>0.0</v>
      </c>
      <c r="P421" s="13">
        <v>0.0</v>
      </c>
      <c r="Q421" s="13">
        <v>0.0</v>
      </c>
      <c r="R421" s="13">
        <v>19.0</v>
      </c>
      <c r="S421" s="13">
        <v>87.0</v>
      </c>
      <c r="T421" s="13">
        <v>56835.0</v>
      </c>
      <c r="U421" s="13">
        <v>3166.0</v>
      </c>
      <c r="X421" s="19" t="s">
        <v>381</v>
      </c>
    </row>
    <row r="422">
      <c r="A422" s="18">
        <v>44273.0</v>
      </c>
      <c r="B422" s="13">
        <v>15.0</v>
      </c>
      <c r="C422" s="13">
        <v>0.0</v>
      </c>
      <c r="D422" s="13">
        <f t="shared" si="11"/>
        <v>60152</v>
      </c>
      <c r="E422" s="13">
        <v>13.0</v>
      </c>
      <c r="F422" s="13">
        <v>0.0</v>
      </c>
      <c r="G422" s="13">
        <f t="shared" si="4"/>
        <v>60036</v>
      </c>
      <c r="H422" s="13">
        <v>94.0</v>
      </c>
      <c r="I422" s="14">
        <f t="shared" si="10"/>
        <v>-16</v>
      </c>
      <c r="J422" s="13">
        <v>0.0</v>
      </c>
      <c r="K422" s="14">
        <f t="shared" si="6"/>
        <v>30</v>
      </c>
      <c r="L422" s="13">
        <v>0.0</v>
      </c>
      <c r="M422" s="13">
        <v>15.0</v>
      </c>
      <c r="N422" s="14">
        <f t="shared" si="2"/>
        <v>0</v>
      </c>
      <c r="O422" s="13">
        <v>0.0</v>
      </c>
      <c r="P422" s="13">
        <v>0.0</v>
      </c>
      <c r="Q422" s="13">
        <v>0.0</v>
      </c>
      <c r="R422" s="13">
        <v>14.0</v>
      </c>
      <c r="S422" s="13">
        <v>94.0</v>
      </c>
      <c r="T422" s="13">
        <v>56842.0</v>
      </c>
      <c r="U422" s="13">
        <v>3172.0</v>
      </c>
      <c r="X422" s="19" t="s">
        <v>381</v>
      </c>
    </row>
    <row r="423">
      <c r="A423" s="18">
        <v>44274.0</v>
      </c>
      <c r="B423" s="13">
        <v>15.0</v>
      </c>
      <c r="C423" s="13">
        <v>0.0</v>
      </c>
      <c r="D423" s="13">
        <f t="shared" si="11"/>
        <v>60167</v>
      </c>
      <c r="E423" s="13">
        <v>5.0</v>
      </c>
      <c r="F423" s="13">
        <v>0.0</v>
      </c>
      <c r="G423" s="13">
        <f t="shared" si="4"/>
        <v>60041</v>
      </c>
      <c r="H423" s="13">
        <v>103.0</v>
      </c>
      <c r="I423" s="14">
        <f t="shared" si="10"/>
        <v>-15</v>
      </c>
      <c r="J423" s="13">
        <v>0.0</v>
      </c>
      <c r="K423" s="14">
        <f t="shared" si="6"/>
        <v>30</v>
      </c>
      <c r="L423" s="13">
        <v>0.0</v>
      </c>
      <c r="M423" s="13">
        <v>15.0</v>
      </c>
      <c r="N423" s="14">
        <f t="shared" si="2"/>
        <v>0</v>
      </c>
      <c r="O423" s="13">
        <v>0.0</v>
      </c>
      <c r="P423" s="13">
        <v>0.0</v>
      </c>
      <c r="Q423" s="13">
        <v>0.0</v>
      </c>
      <c r="R423" s="13">
        <v>15.0</v>
      </c>
      <c r="S423" s="13">
        <v>103.0</v>
      </c>
      <c r="T423" s="13">
        <v>56846.0</v>
      </c>
      <c r="U423" s="13">
        <v>3173.0</v>
      </c>
      <c r="X423" s="19" t="s">
        <v>381</v>
      </c>
    </row>
    <row r="424">
      <c r="A424" s="18">
        <v>44275.0</v>
      </c>
      <c r="B424" s="13">
        <v>17.0</v>
      </c>
      <c r="C424" s="13">
        <v>0.0</v>
      </c>
      <c r="D424" s="13">
        <f t="shared" si="11"/>
        <v>60184</v>
      </c>
      <c r="E424" s="13">
        <v>3.0</v>
      </c>
      <c r="F424" s="13">
        <v>0.0</v>
      </c>
      <c r="G424" s="13">
        <f t="shared" si="4"/>
        <v>60044</v>
      </c>
      <c r="H424" s="13">
        <v>115.0</v>
      </c>
      <c r="I424" s="14">
        <f t="shared" si="10"/>
        <v>-13</v>
      </c>
      <c r="J424" s="13">
        <v>0.0</v>
      </c>
      <c r="K424" s="14">
        <f t="shared" si="6"/>
        <v>30</v>
      </c>
      <c r="L424" s="13">
        <v>0.0</v>
      </c>
      <c r="M424" s="13">
        <v>17.0</v>
      </c>
      <c r="N424" s="14">
        <f t="shared" si="2"/>
        <v>0</v>
      </c>
      <c r="O424" s="13">
        <v>0.0</v>
      </c>
      <c r="P424" s="13">
        <v>0.0</v>
      </c>
      <c r="Q424" s="13">
        <v>0.0</v>
      </c>
      <c r="R424" s="13">
        <v>17.0</v>
      </c>
      <c r="S424" s="13">
        <v>115.0</v>
      </c>
      <c r="T424" s="13">
        <v>56849.0</v>
      </c>
      <c r="U424" s="13">
        <v>3173.0</v>
      </c>
      <c r="X424" s="19" t="s">
        <v>381</v>
      </c>
    </row>
    <row r="425">
      <c r="A425" s="18">
        <v>44276.0</v>
      </c>
      <c r="B425" s="13">
        <v>12.0</v>
      </c>
      <c r="C425" s="13">
        <v>0.0</v>
      </c>
      <c r="D425" s="13">
        <f t="shared" si="11"/>
        <v>60196</v>
      </c>
      <c r="E425" s="13">
        <v>16.0</v>
      </c>
      <c r="F425" s="13">
        <v>0.0</v>
      </c>
      <c r="G425" s="13">
        <f t="shared" si="4"/>
        <v>60060</v>
      </c>
      <c r="H425" s="13">
        <v>110.0</v>
      </c>
      <c r="I425" s="14">
        <f t="shared" si="10"/>
        <v>-12</v>
      </c>
      <c r="J425" s="13">
        <v>0.0</v>
      </c>
      <c r="K425" s="14">
        <f t="shared" si="6"/>
        <v>30</v>
      </c>
      <c r="L425" s="13">
        <v>0.0</v>
      </c>
      <c r="M425" s="13">
        <v>12.0</v>
      </c>
      <c r="N425" s="14">
        <f t="shared" si="2"/>
        <v>0</v>
      </c>
      <c r="O425" s="13">
        <v>0.0</v>
      </c>
      <c r="P425" s="13">
        <v>0.0</v>
      </c>
      <c r="Q425" s="13">
        <v>0.0</v>
      </c>
      <c r="R425" s="13">
        <v>18.0</v>
      </c>
      <c r="S425" s="13">
        <v>110.0</v>
      </c>
      <c r="T425" s="13">
        <v>56864.0</v>
      </c>
      <c r="U425" s="13">
        <v>3174.0</v>
      </c>
      <c r="X425" s="19" t="s">
        <v>381</v>
      </c>
    </row>
    <row r="426">
      <c r="A426" s="18">
        <v>44277.0</v>
      </c>
      <c r="B426" s="13">
        <v>12.0</v>
      </c>
      <c r="C426" s="13">
        <v>0.0</v>
      </c>
      <c r="D426" s="13">
        <f t="shared" si="11"/>
        <v>60208</v>
      </c>
      <c r="E426" s="13">
        <v>13.0</v>
      </c>
      <c r="F426" s="13">
        <v>0.0</v>
      </c>
      <c r="G426" s="13">
        <f t="shared" si="4"/>
        <v>60073</v>
      </c>
      <c r="H426" s="13">
        <v>106.0</v>
      </c>
      <c r="I426" s="14">
        <f t="shared" si="10"/>
        <v>-9</v>
      </c>
      <c r="J426" s="13">
        <v>0.0</v>
      </c>
      <c r="K426" s="14">
        <f t="shared" si="6"/>
        <v>30</v>
      </c>
      <c r="L426" s="13">
        <v>0.0</v>
      </c>
      <c r="M426" s="13">
        <v>12.0</v>
      </c>
      <c r="N426" s="14">
        <f t="shared" si="2"/>
        <v>0</v>
      </c>
      <c r="O426" s="13">
        <v>0.0</v>
      </c>
      <c r="P426" s="13">
        <v>0.0</v>
      </c>
      <c r="Q426" s="13">
        <v>0.0</v>
      </c>
      <c r="R426" s="13">
        <v>21.0</v>
      </c>
      <c r="S426" s="13">
        <v>106.0</v>
      </c>
      <c r="T426" s="13">
        <v>56876.0</v>
      </c>
      <c r="U426" s="13">
        <v>3175.0</v>
      </c>
      <c r="X426" s="19" t="s">
        <v>381</v>
      </c>
    </row>
    <row r="427">
      <c r="A427" s="18">
        <v>44278.0</v>
      </c>
      <c r="B427" s="13">
        <v>13.0</v>
      </c>
      <c r="C427" s="13">
        <v>0.0</v>
      </c>
      <c r="D427" s="13">
        <f t="shared" si="11"/>
        <v>60221</v>
      </c>
      <c r="E427" s="13">
        <v>12.0</v>
      </c>
      <c r="F427" s="13">
        <v>0.0</v>
      </c>
      <c r="G427" s="13">
        <f t="shared" si="4"/>
        <v>60085</v>
      </c>
      <c r="H427" s="13">
        <v>103.0</v>
      </c>
      <c r="I427" s="14">
        <f t="shared" si="10"/>
        <v>-5</v>
      </c>
      <c r="J427" s="13">
        <v>0.0</v>
      </c>
      <c r="K427" s="14">
        <f t="shared" si="6"/>
        <v>30</v>
      </c>
      <c r="L427" s="13">
        <v>0.0</v>
      </c>
      <c r="M427" s="13">
        <v>13.0</v>
      </c>
      <c r="N427" s="14">
        <f t="shared" si="2"/>
        <v>0</v>
      </c>
      <c r="O427" s="13">
        <v>0.0</v>
      </c>
      <c r="P427" s="13">
        <v>0.0</v>
      </c>
      <c r="Q427" s="13">
        <v>0.0</v>
      </c>
      <c r="R427" s="13">
        <v>25.0</v>
      </c>
      <c r="S427" s="13">
        <v>103.0</v>
      </c>
      <c r="T427" s="13">
        <v>56885.0</v>
      </c>
      <c r="U427" s="13">
        <v>3178.0</v>
      </c>
      <c r="X427" s="19" t="s">
        <v>381</v>
      </c>
    </row>
    <row r="428">
      <c r="A428" s="18">
        <v>44279.0</v>
      </c>
      <c r="B428" s="13">
        <v>15.0</v>
      </c>
      <c r="C428" s="13">
        <v>0.0</v>
      </c>
      <c r="D428" s="13">
        <f t="shared" si="11"/>
        <v>60236</v>
      </c>
      <c r="E428" s="13">
        <v>15.0</v>
      </c>
      <c r="F428" s="13">
        <v>0.0</v>
      </c>
      <c r="G428" s="13">
        <f t="shared" si="4"/>
        <v>60100</v>
      </c>
      <c r="H428" s="13">
        <v>103.0</v>
      </c>
      <c r="I428" s="14">
        <f t="shared" si="10"/>
        <v>-5</v>
      </c>
      <c r="J428" s="13">
        <v>0.0</v>
      </c>
      <c r="K428" s="14">
        <f t="shared" si="6"/>
        <v>30</v>
      </c>
      <c r="L428" s="13">
        <v>0.0</v>
      </c>
      <c r="M428" s="13">
        <v>15.0</v>
      </c>
      <c r="N428" s="14">
        <f t="shared" si="2"/>
        <v>0</v>
      </c>
      <c r="O428" s="13">
        <v>0.0</v>
      </c>
      <c r="P428" s="13">
        <v>0.0</v>
      </c>
      <c r="Q428" s="13">
        <v>0.0</v>
      </c>
      <c r="R428" s="13">
        <v>25.0</v>
      </c>
      <c r="S428" s="13">
        <v>103.0</v>
      </c>
      <c r="T428" s="13">
        <v>56899.0</v>
      </c>
      <c r="U428" s="13">
        <v>3179.0</v>
      </c>
      <c r="X428" s="19" t="s">
        <v>381</v>
      </c>
    </row>
    <row r="429">
      <c r="A429" s="18">
        <v>44280.0</v>
      </c>
      <c r="B429" s="13">
        <v>17.0</v>
      </c>
      <c r="C429" s="13">
        <v>0.0</v>
      </c>
      <c r="D429" s="13">
        <f t="shared" si="11"/>
        <v>60253</v>
      </c>
      <c r="E429" s="13">
        <v>8.0</v>
      </c>
      <c r="F429" s="13">
        <v>0.0</v>
      </c>
      <c r="G429" s="13">
        <f t="shared" si="4"/>
        <v>60108</v>
      </c>
      <c r="H429" s="13">
        <v>112.0</v>
      </c>
      <c r="I429" s="14">
        <f t="shared" si="10"/>
        <v>-5</v>
      </c>
      <c r="J429" s="13">
        <v>0.0</v>
      </c>
      <c r="K429" s="14">
        <f t="shared" si="6"/>
        <v>30</v>
      </c>
      <c r="L429" s="13">
        <v>0.0</v>
      </c>
      <c r="M429" s="13">
        <v>17.0</v>
      </c>
      <c r="N429" s="14">
        <f t="shared" si="2"/>
        <v>0</v>
      </c>
      <c r="O429" s="13">
        <v>0.0</v>
      </c>
      <c r="P429" s="13">
        <v>0.0</v>
      </c>
      <c r="Q429" s="13">
        <v>0.0</v>
      </c>
      <c r="R429" s="13">
        <v>25.0</v>
      </c>
      <c r="S429" s="13">
        <v>112.0</v>
      </c>
      <c r="T429" s="13">
        <v>56904.0</v>
      </c>
      <c r="U429" s="13">
        <v>3182.0</v>
      </c>
      <c r="X429" s="19" t="s">
        <v>381</v>
      </c>
    </row>
    <row r="430">
      <c r="A430" s="18">
        <v>44281.0</v>
      </c>
      <c r="B430" s="13">
        <v>12.0</v>
      </c>
      <c r="C430" s="13">
        <v>0.0</v>
      </c>
      <c r="D430" s="13">
        <f t="shared" si="11"/>
        <v>60265</v>
      </c>
      <c r="E430" s="13">
        <v>17.0</v>
      </c>
      <c r="F430" s="13">
        <v>0.0</v>
      </c>
      <c r="G430" s="13">
        <f t="shared" si="4"/>
        <v>60125</v>
      </c>
      <c r="H430" s="13">
        <v>105.0</v>
      </c>
      <c r="I430" s="14">
        <f t="shared" si="10"/>
        <v>-3</v>
      </c>
      <c r="J430" s="13">
        <v>0.0</v>
      </c>
      <c r="K430" s="14">
        <f t="shared" si="6"/>
        <v>30</v>
      </c>
      <c r="L430" s="13">
        <v>0.0</v>
      </c>
      <c r="M430" s="13">
        <v>11.0</v>
      </c>
      <c r="N430" s="14">
        <f t="shared" si="2"/>
        <v>1</v>
      </c>
      <c r="O430" s="13">
        <v>0.0</v>
      </c>
      <c r="P430" s="13">
        <v>1.0</v>
      </c>
      <c r="Q430" s="13">
        <v>1.0</v>
      </c>
      <c r="R430" s="13">
        <v>26.0</v>
      </c>
      <c r="S430" s="13">
        <v>105.0</v>
      </c>
      <c r="T430" s="13">
        <v>56919.0</v>
      </c>
      <c r="U430" s="13">
        <v>3184.0</v>
      </c>
      <c r="X430" s="19" t="s">
        <v>381</v>
      </c>
    </row>
    <row r="431">
      <c r="A431" s="18">
        <v>44282.0</v>
      </c>
      <c r="B431" s="13">
        <v>23.0</v>
      </c>
      <c r="C431" s="13">
        <v>0.0</v>
      </c>
      <c r="D431" s="13">
        <f t="shared" si="11"/>
        <v>60288</v>
      </c>
      <c r="E431" s="13">
        <v>10.0</v>
      </c>
      <c r="F431" s="13">
        <v>0.0</v>
      </c>
      <c r="G431" s="13">
        <f t="shared" si="4"/>
        <v>60135</v>
      </c>
      <c r="H431" s="13">
        <v>113.0</v>
      </c>
      <c r="I431" s="14">
        <f t="shared" si="10"/>
        <v>2</v>
      </c>
      <c r="J431" s="13">
        <v>0.0</v>
      </c>
      <c r="K431" s="14">
        <f t="shared" si="6"/>
        <v>30</v>
      </c>
      <c r="L431" s="13">
        <v>0.0</v>
      </c>
      <c r="M431" s="13">
        <v>22.0</v>
      </c>
      <c r="N431" s="14">
        <f t="shared" si="2"/>
        <v>1</v>
      </c>
      <c r="O431" s="13">
        <v>0.0</v>
      </c>
      <c r="P431" s="13">
        <v>1.0</v>
      </c>
      <c r="Q431" s="13">
        <v>1.0</v>
      </c>
      <c r="R431" s="13">
        <v>31.0</v>
      </c>
      <c r="S431" s="13">
        <v>113.0</v>
      </c>
      <c r="T431" s="13">
        <v>56928.0</v>
      </c>
      <c r="U431" s="13">
        <v>3185.0</v>
      </c>
      <c r="X431" s="19" t="s">
        <v>381</v>
      </c>
    </row>
    <row r="432">
      <c r="A432" s="18">
        <v>44283.0</v>
      </c>
      <c r="B432" s="13">
        <v>12.0</v>
      </c>
      <c r="C432" s="13">
        <v>0.0</v>
      </c>
      <c r="D432" s="13">
        <f t="shared" si="11"/>
        <v>60300</v>
      </c>
      <c r="E432" s="13">
        <v>9.0</v>
      </c>
      <c r="F432" s="13">
        <v>0.0</v>
      </c>
      <c r="G432" s="13">
        <f t="shared" si="4"/>
        <v>60144</v>
      </c>
      <c r="H432" s="13">
        <v>115.0</v>
      </c>
      <c r="I432" s="14">
        <f t="shared" si="10"/>
        <v>3</v>
      </c>
      <c r="J432" s="13">
        <v>0.0</v>
      </c>
      <c r="K432" s="14">
        <f t="shared" si="6"/>
        <v>30</v>
      </c>
      <c r="L432" s="13">
        <v>0.0</v>
      </c>
      <c r="M432" s="13">
        <v>12.0</v>
      </c>
      <c r="N432" s="14">
        <f t="shared" si="2"/>
        <v>0</v>
      </c>
      <c r="O432" s="13">
        <v>0.0</v>
      </c>
      <c r="P432" s="13">
        <v>0.0</v>
      </c>
      <c r="Q432" s="13">
        <v>1.0</v>
      </c>
      <c r="R432" s="13">
        <v>32.0</v>
      </c>
      <c r="S432" s="13">
        <v>115.0</v>
      </c>
      <c r="T432" s="13">
        <v>56935.0</v>
      </c>
      <c r="U432" s="13">
        <v>3187.0</v>
      </c>
      <c r="X432" s="19" t="s">
        <v>381</v>
      </c>
    </row>
    <row r="433">
      <c r="A433" s="18">
        <v>44284.0</v>
      </c>
      <c r="B433" s="13">
        <v>21.0</v>
      </c>
      <c r="C433" s="13">
        <v>0.0</v>
      </c>
      <c r="D433" s="13">
        <f t="shared" si="11"/>
        <v>60321</v>
      </c>
      <c r="E433" s="13">
        <v>9.0</v>
      </c>
      <c r="F433" s="13">
        <v>0.0</v>
      </c>
      <c r="G433" s="13">
        <f t="shared" si="4"/>
        <v>60153</v>
      </c>
      <c r="H433" s="13">
        <v>121.0</v>
      </c>
      <c r="I433" s="14">
        <f t="shared" si="10"/>
        <v>9</v>
      </c>
      <c r="J433" s="13">
        <v>0.0</v>
      </c>
      <c r="K433" s="14">
        <f t="shared" si="6"/>
        <v>30</v>
      </c>
      <c r="L433" s="13">
        <v>0.0</v>
      </c>
      <c r="M433" s="13">
        <v>21.0</v>
      </c>
      <c r="N433" s="14">
        <f t="shared" si="2"/>
        <v>0</v>
      </c>
      <c r="O433" s="13">
        <v>0.0</v>
      </c>
      <c r="P433" s="13">
        <v>0.0</v>
      </c>
      <c r="Q433" s="13">
        <v>1.0</v>
      </c>
      <c r="R433" s="13">
        <v>38.0</v>
      </c>
      <c r="S433" s="13">
        <v>121.0</v>
      </c>
      <c r="T433" s="13">
        <v>56944.0</v>
      </c>
      <c r="U433" s="13">
        <v>3187.0</v>
      </c>
      <c r="X433" s="19" t="s">
        <v>381</v>
      </c>
    </row>
    <row r="434">
      <c r="A434" s="18">
        <v>44285.0</v>
      </c>
      <c r="B434" s="13">
        <v>26.0</v>
      </c>
      <c r="C434" s="13">
        <v>0.0</v>
      </c>
      <c r="D434" s="13">
        <f t="shared" si="11"/>
        <v>60347</v>
      </c>
      <c r="E434" s="13">
        <v>7.0</v>
      </c>
      <c r="F434" s="13">
        <v>0.0</v>
      </c>
      <c r="G434" s="13">
        <f t="shared" si="4"/>
        <v>60160</v>
      </c>
      <c r="H434" s="13">
        <v>142.0</v>
      </c>
      <c r="I434" s="14">
        <f t="shared" si="10"/>
        <v>7</v>
      </c>
      <c r="J434" s="13">
        <v>0.0</v>
      </c>
      <c r="K434" s="14">
        <f t="shared" si="6"/>
        <v>30</v>
      </c>
      <c r="L434" s="13">
        <v>0.0</v>
      </c>
      <c r="M434" s="13">
        <v>26.0</v>
      </c>
      <c r="N434" s="14">
        <f t="shared" si="2"/>
        <v>0</v>
      </c>
      <c r="O434" s="13">
        <v>0.0</v>
      </c>
      <c r="P434" s="13">
        <v>0.0</v>
      </c>
      <c r="Q434" s="13">
        <v>1.0</v>
      </c>
      <c r="R434" s="13">
        <v>36.0</v>
      </c>
      <c r="S434" s="13">
        <v>142.0</v>
      </c>
      <c r="T434" s="13">
        <v>56950.0</v>
      </c>
      <c r="U434" s="13">
        <v>3188.0</v>
      </c>
      <c r="X434" s="19" t="s">
        <v>381</v>
      </c>
    </row>
    <row r="435">
      <c r="A435" s="18">
        <v>44286.0</v>
      </c>
      <c r="B435" s="13">
        <v>34.0</v>
      </c>
      <c r="C435" s="13">
        <v>0.0</v>
      </c>
      <c r="D435" s="13">
        <f t="shared" si="11"/>
        <v>60381</v>
      </c>
      <c r="E435" s="13">
        <v>11.0</v>
      </c>
      <c r="F435" s="13">
        <v>0.0</v>
      </c>
      <c r="G435" s="13">
        <f t="shared" si="4"/>
        <v>60171</v>
      </c>
      <c r="H435" s="13">
        <v>165.0</v>
      </c>
      <c r="I435" s="14">
        <f t="shared" si="10"/>
        <v>7</v>
      </c>
      <c r="J435" s="13">
        <v>0.0</v>
      </c>
      <c r="K435" s="14">
        <f t="shared" si="6"/>
        <v>30</v>
      </c>
      <c r="L435" s="13">
        <v>0.0</v>
      </c>
      <c r="M435" s="13">
        <v>33.0</v>
      </c>
      <c r="N435" s="14">
        <f t="shared" si="2"/>
        <v>1</v>
      </c>
      <c r="O435" s="13">
        <v>0.0</v>
      </c>
      <c r="P435" s="13">
        <v>1.0</v>
      </c>
      <c r="Q435" s="13">
        <v>1.0</v>
      </c>
      <c r="R435" s="13">
        <v>36.0</v>
      </c>
      <c r="S435" s="13">
        <v>165.0</v>
      </c>
      <c r="T435" s="13">
        <v>56957.0</v>
      </c>
      <c r="U435" s="13">
        <v>3192.0</v>
      </c>
      <c r="X435" s="19" t="s">
        <v>381</v>
      </c>
    </row>
    <row r="436">
      <c r="A436" s="18">
        <v>44287.0</v>
      </c>
      <c r="B436" s="13">
        <v>26.0</v>
      </c>
      <c r="C436" s="13">
        <v>0.0</v>
      </c>
      <c r="D436" s="13">
        <f t="shared" si="11"/>
        <v>60407</v>
      </c>
      <c r="E436" s="13">
        <v>12.0</v>
      </c>
      <c r="F436" s="13">
        <v>0.0</v>
      </c>
      <c r="G436" s="13">
        <f t="shared" si="4"/>
        <v>60183</v>
      </c>
      <c r="H436" s="13">
        <v>178.0</v>
      </c>
      <c r="I436" s="14">
        <f t="shared" si="10"/>
        <v>8</v>
      </c>
      <c r="J436" s="13">
        <v>0.0</v>
      </c>
      <c r="K436" s="14">
        <f t="shared" si="6"/>
        <v>30</v>
      </c>
      <c r="L436" s="13">
        <v>0.0</v>
      </c>
      <c r="M436" s="13">
        <v>26.0</v>
      </c>
      <c r="N436" s="14">
        <f t="shared" si="2"/>
        <v>0</v>
      </c>
      <c r="O436" s="13">
        <v>0.0</v>
      </c>
      <c r="P436" s="13">
        <v>0.0</v>
      </c>
      <c r="Q436" s="13">
        <v>1.0</v>
      </c>
      <c r="R436" s="13">
        <v>37.0</v>
      </c>
      <c r="S436" s="13">
        <v>178.0</v>
      </c>
      <c r="T436" s="13">
        <v>56967.0</v>
      </c>
      <c r="U436" s="13">
        <v>3194.0</v>
      </c>
      <c r="V436" s="13">
        <v>0.0</v>
      </c>
      <c r="W436" s="13">
        <v>0.0</v>
      </c>
      <c r="X436" s="19" t="s">
        <v>381</v>
      </c>
    </row>
    <row r="437">
      <c r="A437" s="18">
        <v>44288.0</v>
      </c>
      <c r="B437" s="13">
        <v>43.0</v>
      </c>
      <c r="C437" s="13">
        <v>0.0</v>
      </c>
      <c r="D437" s="13">
        <f t="shared" si="11"/>
        <v>60450</v>
      </c>
      <c r="E437" s="13">
        <v>15.0</v>
      </c>
      <c r="F437" s="13">
        <v>0.0</v>
      </c>
      <c r="G437" s="13">
        <f t="shared" si="4"/>
        <v>60198</v>
      </c>
      <c r="H437" s="13">
        <v>204.0</v>
      </c>
      <c r="I437" s="14">
        <f t="shared" si="10"/>
        <v>10</v>
      </c>
      <c r="J437" s="13">
        <v>0.0</v>
      </c>
      <c r="K437" s="14">
        <f t="shared" si="6"/>
        <v>30</v>
      </c>
      <c r="L437" s="13">
        <v>0.0</v>
      </c>
      <c r="M437" s="13">
        <v>43.0</v>
      </c>
      <c r="N437" s="14">
        <f t="shared" si="2"/>
        <v>0</v>
      </c>
      <c r="O437" s="13">
        <v>0.0</v>
      </c>
      <c r="P437" s="13">
        <v>0.0</v>
      </c>
      <c r="Q437" s="13">
        <v>1.0</v>
      </c>
      <c r="R437" s="13">
        <v>39.0</v>
      </c>
      <c r="S437" s="13">
        <v>204.0</v>
      </c>
      <c r="T437" s="13">
        <v>56980.0</v>
      </c>
      <c r="U437" s="13">
        <v>3196.0</v>
      </c>
      <c r="V437" s="13">
        <v>0.0</v>
      </c>
      <c r="W437" s="13">
        <v>0.0</v>
      </c>
      <c r="X437" s="19" t="s">
        <v>381</v>
      </c>
    </row>
    <row r="438">
      <c r="A438" s="18">
        <v>44289.0</v>
      </c>
      <c r="B438" s="13">
        <v>18.0</v>
      </c>
      <c r="C438" s="13">
        <v>0.0</v>
      </c>
      <c r="D438" s="13">
        <f t="shared" si="11"/>
        <v>60468</v>
      </c>
      <c r="E438" s="13">
        <v>9.0</v>
      </c>
      <c r="F438" s="13">
        <v>0.0</v>
      </c>
      <c r="G438" s="13">
        <f t="shared" si="4"/>
        <v>60207</v>
      </c>
      <c r="H438" s="13">
        <v>212.0</v>
      </c>
      <c r="I438" s="14">
        <f t="shared" si="10"/>
        <v>11</v>
      </c>
      <c r="J438" s="13">
        <v>0.0</v>
      </c>
      <c r="K438" s="14">
        <f t="shared" si="6"/>
        <v>30</v>
      </c>
      <c r="L438" s="13">
        <v>0.0</v>
      </c>
      <c r="M438" s="13">
        <v>17.0</v>
      </c>
      <c r="N438" s="14">
        <f t="shared" si="2"/>
        <v>1</v>
      </c>
      <c r="O438" s="13">
        <v>0.0</v>
      </c>
      <c r="P438" s="13">
        <v>1.0</v>
      </c>
      <c r="Q438" s="13">
        <v>1.0</v>
      </c>
      <c r="R438" s="13">
        <v>40.0</v>
      </c>
      <c r="S438" s="13">
        <v>212.0</v>
      </c>
      <c r="T438" s="13">
        <v>56989.0</v>
      </c>
      <c r="U438" s="13">
        <v>3196.0</v>
      </c>
      <c r="V438" s="13">
        <v>0.0</v>
      </c>
      <c r="W438" s="13">
        <v>1.0</v>
      </c>
      <c r="X438" s="19" t="s">
        <v>381</v>
      </c>
    </row>
    <row r="439">
      <c r="A439" s="18">
        <v>44290.0</v>
      </c>
      <c r="B439" s="13">
        <v>10.0</v>
      </c>
      <c r="C439" s="13">
        <v>0.0</v>
      </c>
      <c r="D439" s="13">
        <f t="shared" si="11"/>
        <v>60478</v>
      </c>
      <c r="E439" s="13">
        <v>17.0</v>
      </c>
      <c r="F439" s="13">
        <v>0.0</v>
      </c>
      <c r="G439" s="13">
        <f t="shared" si="4"/>
        <v>60224</v>
      </c>
      <c r="H439" s="13">
        <v>206.0</v>
      </c>
      <c r="I439" s="14">
        <f t="shared" si="10"/>
        <v>10</v>
      </c>
      <c r="J439" s="13">
        <v>0.0</v>
      </c>
      <c r="K439" s="14">
        <f t="shared" si="6"/>
        <v>30</v>
      </c>
      <c r="L439" s="13">
        <v>0.0</v>
      </c>
      <c r="M439" s="13">
        <v>10.0</v>
      </c>
      <c r="N439" s="14">
        <f t="shared" si="2"/>
        <v>0</v>
      </c>
      <c r="O439" s="13">
        <v>0.0</v>
      </c>
      <c r="P439" s="13">
        <v>0.0</v>
      </c>
      <c r="Q439" s="13">
        <v>1.0</v>
      </c>
      <c r="R439" s="13">
        <v>39.0</v>
      </c>
      <c r="S439" s="13">
        <v>206.0</v>
      </c>
      <c r="T439" s="13">
        <v>57004.0</v>
      </c>
      <c r="U439" s="13">
        <v>3198.0</v>
      </c>
      <c r="V439" s="13">
        <v>0.0</v>
      </c>
      <c r="W439" s="13">
        <v>0.0</v>
      </c>
      <c r="X439" s="19" t="s">
        <v>381</v>
      </c>
    </row>
    <row r="440">
      <c r="A440" s="18">
        <v>44291.0</v>
      </c>
      <c r="B440" s="13">
        <v>17.0</v>
      </c>
      <c r="C440" s="13">
        <v>0.0</v>
      </c>
      <c r="D440" s="13">
        <f t="shared" si="11"/>
        <v>60495</v>
      </c>
      <c r="E440" s="13">
        <v>12.0</v>
      </c>
      <c r="F440" s="13">
        <v>0.0</v>
      </c>
      <c r="G440" s="13">
        <f t="shared" si="4"/>
        <v>60236</v>
      </c>
      <c r="H440" s="13">
        <v>205.0</v>
      </c>
      <c r="I440" s="14">
        <f t="shared" si="10"/>
        <v>16</v>
      </c>
      <c r="J440" s="13">
        <v>0.0</v>
      </c>
      <c r="K440" s="14">
        <f t="shared" si="6"/>
        <v>30</v>
      </c>
      <c r="L440" s="13">
        <v>0.0</v>
      </c>
      <c r="M440" s="13">
        <v>17.0</v>
      </c>
      <c r="N440" s="14">
        <f t="shared" si="2"/>
        <v>0</v>
      </c>
      <c r="O440" s="13">
        <v>0.0</v>
      </c>
      <c r="P440" s="13">
        <v>0.0</v>
      </c>
      <c r="Q440" s="13">
        <v>1.0</v>
      </c>
      <c r="R440" s="13">
        <v>45.0</v>
      </c>
      <c r="S440" s="13">
        <v>205.0</v>
      </c>
      <c r="T440" s="13">
        <v>57014.0</v>
      </c>
      <c r="U440" s="13">
        <v>3200.0</v>
      </c>
      <c r="V440" s="13">
        <v>0.0</v>
      </c>
      <c r="W440" s="13">
        <v>0.0</v>
      </c>
      <c r="X440" s="19" t="s">
        <v>381</v>
      </c>
    </row>
    <row r="441">
      <c r="A441" s="18">
        <v>44292.0</v>
      </c>
      <c r="B441" s="13">
        <v>24.0</v>
      </c>
      <c r="C441" s="13">
        <v>0.0</v>
      </c>
      <c r="D441" s="13">
        <f t="shared" si="11"/>
        <v>60519</v>
      </c>
      <c r="E441" s="13">
        <v>25.0</v>
      </c>
      <c r="F441" s="13">
        <v>0.0</v>
      </c>
      <c r="G441" s="13">
        <f t="shared" si="4"/>
        <v>60261</v>
      </c>
      <c r="H441" s="13">
        <v>202.0</v>
      </c>
      <c r="I441" s="14">
        <f t="shared" si="10"/>
        <v>18</v>
      </c>
      <c r="J441" s="13">
        <v>0.0</v>
      </c>
      <c r="K441" s="14">
        <f t="shared" si="6"/>
        <v>30</v>
      </c>
      <c r="L441" s="13">
        <v>0.0</v>
      </c>
      <c r="M441" s="13">
        <v>24.0</v>
      </c>
      <c r="N441" s="14">
        <f t="shared" si="2"/>
        <v>0</v>
      </c>
      <c r="O441" s="13">
        <v>0.0</v>
      </c>
      <c r="P441" s="13">
        <v>0.0</v>
      </c>
      <c r="Q441" s="13">
        <v>1.0</v>
      </c>
      <c r="R441" s="13">
        <v>47.0</v>
      </c>
      <c r="S441" s="13">
        <v>202.0</v>
      </c>
      <c r="T441" s="13">
        <v>57037.0</v>
      </c>
      <c r="U441" s="13">
        <v>3202.0</v>
      </c>
      <c r="V441" s="13">
        <v>0.0</v>
      </c>
      <c r="W441" s="13">
        <v>0.0</v>
      </c>
      <c r="X441" s="19" t="s">
        <v>381</v>
      </c>
    </row>
    <row r="442">
      <c r="A442" s="18">
        <v>44293.0</v>
      </c>
      <c r="B442" s="13">
        <v>35.0</v>
      </c>
      <c r="C442" s="13">
        <v>0.0</v>
      </c>
      <c r="D442" s="13">
        <f t="shared" si="11"/>
        <v>60554</v>
      </c>
      <c r="E442" s="13">
        <v>21.0</v>
      </c>
      <c r="F442" s="13">
        <v>0.0</v>
      </c>
      <c r="G442" s="13">
        <f t="shared" si="4"/>
        <v>60282</v>
      </c>
      <c r="H442" s="13">
        <v>218.0</v>
      </c>
      <c r="I442" s="14">
        <f t="shared" si="10"/>
        <v>16</v>
      </c>
      <c r="J442" s="13">
        <v>0.0</v>
      </c>
      <c r="K442" s="14">
        <f t="shared" si="6"/>
        <v>30</v>
      </c>
      <c r="L442" s="13">
        <v>0.0</v>
      </c>
      <c r="M442" s="13">
        <v>34.0</v>
      </c>
      <c r="N442" s="14">
        <f t="shared" si="2"/>
        <v>1</v>
      </c>
      <c r="O442" s="13">
        <v>0.0</v>
      </c>
      <c r="P442" s="13">
        <v>1.0</v>
      </c>
      <c r="Q442" s="13">
        <v>1.0</v>
      </c>
      <c r="R442" s="13">
        <v>45.0</v>
      </c>
      <c r="S442" s="13">
        <v>218.0</v>
      </c>
      <c r="T442" s="13">
        <v>57504.0</v>
      </c>
      <c r="U442" s="13">
        <v>3206.0</v>
      </c>
      <c r="V442" s="13">
        <v>0.0</v>
      </c>
      <c r="W442" s="13">
        <v>1.0</v>
      </c>
      <c r="X442" s="19" t="s">
        <v>381</v>
      </c>
    </row>
    <row r="443">
      <c r="A443" s="18">
        <v>44294.0</v>
      </c>
      <c r="B443" s="13">
        <v>21.0</v>
      </c>
      <c r="C443" s="13">
        <v>0.0</v>
      </c>
      <c r="D443" s="13">
        <f t="shared" si="11"/>
        <v>60575</v>
      </c>
      <c r="E443" s="13">
        <v>24.0</v>
      </c>
      <c r="F443" s="13">
        <v>0.0</v>
      </c>
      <c r="G443" s="13">
        <f t="shared" si="4"/>
        <v>60306</v>
      </c>
      <c r="H443" s="13">
        <v>218.0</v>
      </c>
      <c r="I443" s="14">
        <f t="shared" si="10"/>
        <v>13</v>
      </c>
      <c r="J443" s="13">
        <v>0.0</v>
      </c>
      <c r="K443" s="14">
        <f t="shared" si="6"/>
        <v>30</v>
      </c>
      <c r="L443" s="13">
        <v>0.0</v>
      </c>
      <c r="M443" s="13">
        <v>21.0</v>
      </c>
      <c r="N443" s="14">
        <f t="shared" si="2"/>
        <v>0</v>
      </c>
      <c r="O443" s="13">
        <v>0.0</v>
      </c>
      <c r="P443" s="13">
        <v>0.0</v>
      </c>
      <c r="Q443" s="13">
        <v>1.0</v>
      </c>
      <c r="R443" s="13">
        <v>42.0</v>
      </c>
      <c r="S443" s="13">
        <v>218.0</v>
      </c>
      <c r="T443" s="13">
        <v>57074.0</v>
      </c>
      <c r="U443" s="13">
        <v>3210.0</v>
      </c>
      <c r="V443" s="13">
        <v>0.0</v>
      </c>
      <c r="W443" s="13">
        <v>0.0</v>
      </c>
      <c r="X443" s="19" t="s">
        <v>381</v>
      </c>
    </row>
    <row r="444">
      <c r="A444" s="18">
        <v>44295.0</v>
      </c>
      <c r="B444" s="13">
        <v>26.0</v>
      </c>
      <c r="C444" s="13">
        <v>0.0</v>
      </c>
      <c r="D444" s="13">
        <f t="shared" si="11"/>
        <v>60601</v>
      </c>
      <c r="E444" s="13">
        <v>20.0</v>
      </c>
      <c r="F444" s="13">
        <v>0.0</v>
      </c>
      <c r="G444" s="13">
        <f t="shared" si="4"/>
        <v>60326</v>
      </c>
      <c r="H444" s="13">
        <v>223.0</v>
      </c>
      <c r="I444" s="14">
        <f t="shared" si="10"/>
        <v>14</v>
      </c>
      <c r="J444" s="13">
        <v>0.0</v>
      </c>
      <c r="K444" s="14">
        <f t="shared" si="6"/>
        <v>30</v>
      </c>
      <c r="L444" s="13">
        <v>0.0</v>
      </c>
      <c r="M444" s="13">
        <v>26.0</v>
      </c>
      <c r="N444" s="14">
        <f t="shared" si="2"/>
        <v>0</v>
      </c>
      <c r="O444" s="13">
        <v>0.0</v>
      </c>
      <c r="P444" s="13">
        <v>0.0</v>
      </c>
      <c r="Q444" s="13">
        <v>1.0</v>
      </c>
      <c r="R444" s="13">
        <v>43.0</v>
      </c>
      <c r="S444" s="13">
        <v>223.0</v>
      </c>
      <c r="T444" s="13">
        <v>57090.0</v>
      </c>
      <c r="U444" s="13">
        <v>3214.0</v>
      </c>
      <c r="V444" s="13">
        <v>0.0</v>
      </c>
      <c r="W444" s="13">
        <v>0.0</v>
      </c>
      <c r="X444" s="19" t="s">
        <v>381</v>
      </c>
    </row>
    <row r="445">
      <c r="A445" s="18">
        <v>44296.0</v>
      </c>
      <c r="B445" s="13">
        <v>32.0</v>
      </c>
      <c r="C445" s="13">
        <v>0.0</v>
      </c>
      <c r="D445" s="13">
        <f t="shared" si="11"/>
        <v>60633</v>
      </c>
      <c r="E445" s="13">
        <v>18.0</v>
      </c>
      <c r="F445" s="13">
        <v>0.0</v>
      </c>
      <c r="G445" s="13">
        <f t="shared" si="4"/>
        <v>60344</v>
      </c>
      <c r="H445" s="13">
        <v>236.0</v>
      </c>
      <c r="I445" s="14">
        <f t="shared" si="10"/>
        <v>15</v>
      </c>
      <c r="J445" s="13">
        <v>0.0</v>
      </c>
      <c r="K445" s="14">
        <f t="shared" si="6"/>
        <v>30</v>
      </c>
      <c r="L445" s="13">
        <v>0.0</v>
      </c>
      <c r="M445" s="13">
        <v>31.0</v>
      </c>
      <c r="N445" s="14">
        <f t="shared" si="2"/>
        <v>1</v>
      </c>
      <c r="O445" s="13">
        <v>0.0</v>
      </c>
      <c r="P445" s="13">
        <v>1.0</v>
      </c>
      <c r="Q445" s="13">
        <v>1.0</v>
      </c>
      <c r="R445" s="13">
        <v>44.0</v>
      </c>
      <c r="S445" s="13">
        <v>236.0</v>
      </c>
      <c r="T445" s="13">
        <v>57106.0</v>
      </c>
      <c r="U445" s="13">
        <v>3216.0</v>
      </c>
      <c r="V445" s="13">
        <v>0.0</v>
      </c>
      <c r="W445" s="13">
        <v>1.0</v>
      </c>
      <c r="X445" s="19" t="s">
        <v>381</v>
      </c>
    </row>
    <row r="446">
      <c r="A446" s="18">
        <v>44297.0</v>
      </c>
      <c r="B446" s="13">
        <v>20.0</v>
      </c>
      <c r="C446" s="13">
        <v>0.0</v>
      </c>
      <c r="D446" s="13">
        <f t="shared" si="11"/>
        <v>60653</v>
      </c>
      <c r="E446" s="13">
        <v>13.0</v>
      </c>
      <c r="F446" s="13">
        <v>0.0</v>
      </c>
      <c r="G446" s="13">
        <f t="shared" si="4"/>
        <v>60357</v>
      </c>
      <c r="H446" s="13">
        <v>230.0</v>
      </c>
      <c r="I446" s="14">
        <f t="shared" si="10"/>
        <v>28</v>
      </c>
      <c r="J446" s="13">
        <v>0.0</v>
      </c>
      <c r="K446" s="14">
        <f t="shared" si="6"/>
        <v>30</v>
      </c>
      <c r="L446" s="13">
        <v>0.0</v>
      </c>
      <c r="M446" s="13">
        <v>19.0</v>
      </c>
      <c r="N446" s="14">
        <f t="shared" si="2"/>
        <v>1</v>
      </c>
      <c r="O446" s="13">
        <v>1.0</v>
      </c>
      <c r="P446" s="13">
        <v>0.0</v>
      </c>
      <c r="Q446" s="13">
        <v>1.0</v>
      </c>
      <c r="R446" s="13">
        <v>57.0</v>
      </c>
      <c r="S446" s="13">
        <v>230.0</v>
      </c>
      <c r="T446" s="13">
        <v>57118.0</v>
      </c>
      <c r="U446" s="13">
        <v>3217.0</v>
      </c>
      <c r="V446" s="13">
        <v>0.0</v>
      </c>
      <c r="W446" s="13">
        <v>0.0</v>
      </c>
      <c r="X446" s="19" t="s">
        <v>381</v>
      </c>
    </row>
    <row r="447">
      <c r="A447" s="18">
        <v>44298.0</v>
      </c>
      <c r="B447" s="13">
        <v>25.0</v>
      </c>
      <c r="C447" s="13">
        <v>0.0</v>
      </c>
      <c r="D447" s="13">
        <f t="shared" si="11"/>
        <v>60678</v>
      </c>
      <c r="E447" s="13">
        <v>22.0</v>
      </c>
      <c r="F447" s="13">
        <v>0.0</v>
      </c>
      <c r="G447" s="13">
        <f t="shared" si="4"/>
        <v>60379</v>
      </c>
      <c r="H447" s="13">
        <v>235.0</v>
      </c>
      <c r="I447" s="14">
        <f t="shared" si="10"/>
        <v>26</v>
      </c>
      <c r="J447" s="13">
        <v>0.0</v>
      </c>
      <c r="K447" s="14">
        <f t="shared" si="6"/>
        <v>30</v>
      </c>
      <c r="L447" s="13">
        <v>0.0</v>
      </c>
      <c r="M447" s="13">
        <v>25.0</v>
      </c>
      <c r="N447" s="14">
        <f t="shared" si="2"/>
        <v>0</v>
      </c>
      <c r="O447" s="13">
        <v>0.0</v>
      </c>
      <c r="P447" s="13">
        <v>0.0</v>
      </c>
      <c r="Q447" s="13">
        <v>1.0</v>
      </c>
      <c r="R447" s="13">
        <v>55.0</v>
      </c>
      <c r="S447" s="13">
        <v>235.0</v>
      </c>
      <c r="T447" s="13">
        <v>57135.0</v>
      </c>
      <c r="U447" s="13">
        <v>3222.0</v>
      </c>
      <c r="V447" s="13">
        <v>0.0</v>
      </c>
      <c r="W447" s="13">
        <v>0.0</v>
      </c>
      <c r="X447" s="19" t="s">
        <v>381</v>
      </c>
    </row>
    <row r="448">
      <c r="A448" s="18">
        <v>44299.0</v>
      </c>
      <c r="B448" s="13">
        <v>14.0</v>
      </c>
      <c r="C448" s="13">
        <v>0.0</v>
      </c>
      <c r="D448" s="13">
        <f t="shared" si="11"/>
        <v>60692</v>
      </c>
      <c r="E448" s="13">
        <v>17.0</v>
      </c>
      <c r="F448" s="13">
        <v>0.0</v>
      </c>
      <c r="G448" s="13">
        <f t="shared" si="4"/>
        <v>60396</v>
      </c>
      <c r="H448" s="13">
        <v>227.0</v>
      </c>
      <c r="I448" s="14">
        <f t="shared" si="10"/>
        <v>31</v>
      </c>
      <c r="J448" s="13">
        <v>0.0</v>
      </c>
      <c r="K448" s="14">
        <f t="shared" si="6"/>
        <v>30</v>
      </c>
      <c r="L448" s="13">
        <v>0.0</v>
      </c>
      <c r="M448" s="13">
        <v>14.0</v>
      </c>
      <c r="N448" s="14">
        <f t="shared" si="2"/>
        <v>0</v>
      </c>
      <c r="O448" s="13">
        <v>0.0</v>
      </c>
      <c r="P448" s="13">
        <v>0.0</v>
      </c>
      <c r="Q448" s="13">
        <v>1.0</v>
      </c>
      <c r="R448" s="13">
        <v>60.0</v>
      </c>
      <c r="S448" s="13">
        <v>227.0</v>
      </c>
      <c r="T448" s="13">
        <v>57146.0</v>
      </c>
      <c r="U448" s="13">
        <v>3228.0</v>
      </c>
      <c r="V448" s="13">
        <v>0.0</v>
      </c>
      <c r="W448" s="13">
        <v>0.0</v>
      </c>
      <c r="X448" s="19" t="s">
        <v>381</v>
      </c>
    </row>
    <row r="449">
      <c r="A449" s="18">
        <v>44300.0</v>
      </c>
      <c r="B449" s="13">
        <v>27.0</v>
      </c>
      <c r="C449" s="13">
        <v>0.0</v>
      </c>
      <c r="D449" s="13">
        <f t="shared" si="11"/>
        <v>60719</v>
      </c>
      <c r="E449" s="13">
        <v>18.0</v>
      </c>
      <c r="F449" s="13">
        <v>0.0</v>
      </c>
      <c r="G449" s="13">
        <f t="shared" si="4"/>
        <v>60414</v>
      </c>
      <c r="H449" s="13">
        <v>236.0</v>
      </c>
      <c r="I449" s="14">
        <f t="shared" si="10"/>
        <v>31</v>
      </c>
      <c r="J449" s="13">
        <v>0.0</v>
      </c>
      <c r="K449" s="14">
        <f t="shared" si="6"/>
        <v>30</v>
      </c>
      <c r="L449" s="13">
        <v>0.0</v>
      </c>
      <c r="M449" s="13">
        <v>26.0</v>
      </c>
      <c r="N449" s="14">
        <f t="shared" si="2"/>
        <v>1</v>
      </c>
      <c r="O449" s="13">
        <v>0.0</v>
      </c>
      <c r="P449" s="13">
        <v>1.0</v>
      </c>
      <c r="Q449" s="13">
        <v>2.0</v>
      </c>
      <c r="R449" s="13">
        <v>59.0</v>
      </c>
      <c r="S449" s="13">
        <v>236.0</v>
      </c>
      <c r="T449" s="13">
        <v>57161.0</v>
      </c>
      <c r="U449" s="13">
        <v>3231.0</v>
      </c>
      <c r="V449" s="13">
        <v>1.0</v>
      </c>
      <c r="W449" s="13">
        <v>0.0</v>
      </c>
      <c r="X449" s="19" t="s">
        <v>381</v>
      </c>
    </row>
    <row r="450">
      <c r="A450" s="18">
        <v>44301.0</v>
      </c>
      <c r="B450" s="13">
        <v>16.0</v>
      </c>
      <c r="C450" s="13">
        <v>0.0</v>
      </c>
      <c r="D450" s="13">
        <f t="shared" si="11"/>
        <v>60735</v>
      </c>
      <c r="E450" s="13">
        <v>25.0</v>
      </c>
      <c r="F450" s="13">
        <v>0.0</v>
      </c>
      <c r="G450" s="13">
        <f t="shared" si="4"/>
        <v>60439</v>
      </c>
      <c r="H450" s="13">
        <v>231.0</v>
      </c>
      <c r="I450" s="14">
        <f t="shared" si="10"/>
        <v>27</v>
      </c>
      <c r="J450" s="13">
        <v>0.0</v>
      </c>
      <c r="K450" s="14">
        <f t="shared" si="6"/>
        <v>30</v>
      </c>
      <c r="L450" s="13">
        <v>0.0</v>
      </c>
      <c r="M450" s="13">
        <v>16.0</v>
      </c>
      <c r="N450" s="14">
        <f t="shared" si="2"/>
        <v>0</v>
      </c>
      <c r="O450" s="13">
        <v>0.0</v>
      </c>
      <c r="P450" s="13">
        <v>0.0</v>
      </c>
      <c r="Q450" s="13">
        <v>2.0</v>
      </c>
      <c r="R450" s="13">
        <v>55.0</v>
      </c>
      <c r="S450" s="13">
        <v>231.0</v>
      </c>
      <c r="T450" s="13">
        <v>57183.0</v>
      </c>
      <c r="U450" s="13">
        <v>3234.0</v>
      </c>
      <c r="V450" s="13">
        <v>0.0</v>
      </c>
      <c r="W450" s="13">
        <v>0.0</v>
      </c>
      <c r="X450" s="19" t="s">
        <v>381</v>
      </c>
    </row>
    <row r="451">
      <c r="A451" s="18">
        <v>44302.0</v>
      </c>
      <c r="B451" s="13">
        <v>34.0</v>
      </c>
      <c r="C451" s="13">
        <v>0.0</v>
      </c>
      <c r="D451" s="13">
        <f t="shared" si="11"/>
        <v>60769</v>
      </c>
      <c r="E451" s="13">
        <v>29.0</v>
      </c>
      <c r="F451" s="13">
        <v>0.0</v>
      </c>
      <c r="G451" s="13">
        <f t="shared" si="4"/>
        <v>60468</v>
      </c>
      <c r="H451" s="13">
        <v>242.0</v>
      </c>
      <c r="I451" s="14">
        <f t="shared" si="10"/>
        <v>21</v>
      </c>
      <c r="J451" s="13">
        <v>0.0</v>
      </c>
      <c r="K451" s="14">
        <f t="shared" si="6"/>
        <v>30</v>
      </c>
      <c r="L451" s="13">
        <v>0.0</v>
      </c>
      <c r="M451" s="13">
        <v>32.0</v>
      </c>
      <c r="N451" s="14">
        <f t="shared" si="2"/>
        <v>2</v>
      </c>
      <c r="O451" s="13">
        <v>0.0</v>
      </c>
      <c r="P451" s="13">
        <v>2.0</v>
      </c>
      <c r="Q451" s="13">
        <v>2.0</v>
      </c>
      <c r="R451" s="13">
        <v>49.0</v>
      </c>
      <c r="S451" s="13">
        <v>242.0</v>
      </c>
      <c r="T451" s="13">
        <v>57209.0</v>
      </c>
      <c r="U451" s="13">
        <v>3237.0</v>
      </c>
      <c r="V451" s="13">
        <v>2.0</v>
      </c>
      <c r="W451" s="13">
        <v>0.0</v>
      </c>
      <c r="X451" s="19" t="s">
        <v>381</v>
      </c>
    </row>
    <row r="452">
      <c r="A452" s="18">
        <v>44303.0</v>
      </c>
      <c r="B452" s="13">
        <v>39.0</v>
      </c>
      <c r="C452" s="13">
        <v>0.0</v>
      </c>
      <c r="D452" s="13">
        <f t="shared" si="11"/>
        <v>60808</v>
      </c>
      <c r="E452" s="13">
        <v>17.0</v>
      </c>
      <c r="F452" s="13">
        <v>0.0</v>
      </c>
      <c r="G452" s="13">
        <f t="shared" si="4"/>
        <v>60485</v>
      </c>
      <c r="H452" s="13">
        <v>253.0</v>
      </c>
      <c r="I452" s="14">
        <f t="shared" si="10"/>
        <v>32</v>
      </c>
      <c r="J452" s="13">
        <v>0.0</v>
      </c>
      <c r="K452" s="14">
        <f t="shared" si="6"/>
        <v>30</v>
      </c>
      <c r="L452" s="13">
        <v>0.0</v>
      </c>
      <c r="M452" s="13">
        <v>35.0</v>
      </c>
      <c r="N452" s="14">
        <f t="shared" si="2"/>
        <v>4</v>
      </c>
      <c r="O452" s="13">
        <v>0.0</v>
      </c>
      <c r="P452" s="13">
        <v>4.0</v>
      </c>
      <c r="Q452" s="13">
        <v>2.0</v>
      </c>
      <c r="R452" s="13">
        <v>60.0</v>
      </c>
      <c r="S452" s="13">
        <v>253.0</v>
      </c>
      <c r="T452" s="13">
        <v>57224.0</v>
      </c>
      <c r="U452" s="13">
        <v>3239.0</v>
      </c>
      <c r="V452" s="13">
        <v>2.0</v>
      </c>
      <c r="W452" s="13">
        <v>2.0</v>
      </c>
      <c r="X452" s="19" t="s">
        <v>381</v>
      </c>
    </row>
    <row r="453">
      <c r="A453" s="18">
        <v>44304.0</v>
      </c>
      <c r="B453" s="13">
        <v>23.0</v>
      </c>
      <c r="C453" s="13">
        <v>0.0</v>
      </c>
      <c r="D453" s="13">
        <f t="shared" si="11"/>
        <v>60831</v>
      </c>
      <c r="E453" s="13">
        <v>22.0</v>
      </c>
      <c r="F453" s="13">
        <v>0.0</v>
      </c>
      <c r="G453" s="13">
        <f t="shared" si="4"/>
        <v>60507</v>
      </c>
      <c r="H453" s="13">
        <v>248.0</v>
      </c>
      <c r="I453" s="14">
        <f t="shared" si="10"/>
        <v>38</v>
      </c>
      <c r="J453" s="13">
        <v>0.0</v>
      </c>
      <c r="K453" s="14">
        <f t="shared" si="6"/>
        <v>30</v>
      </c>
      <c r="L453" s="13">
        <v>0.0</v>
      </c>
      <c r="M453" s="13">
        <v>22.0</v>
      </c>
      <c r="N453" s="14">
        <f t="shared" si="2"/>
        <v>1</v>
      </c>
      <c r="O453" s="13">
        <v>0.0</v>
      </c>
      <c r="P453" s="13">
        <v>1.0</v>
      </c>
      <c r="Q453" s="13">
        <v>2.0</v>
      </c>
      <c r="R453" s="13">
        <v>66.0</v>
      </c>
      <c r="S453" s="13">
        <v>248.0</v>
      </c>
      <c r="T453" s="13">
        <v>57241.0</v>
      </c>
      <c r="U453" s="13">
        <v>3244.0</v>
      </c>
      <c r="V453" s="13">
        <v>0.0</v>
      </c>
      <c r="W453" s="13">
        <v>1.0</v>
      </c>
      <c r="X453" s="19" t="s">
        <v>381</v>
      </c>
    </row>
    <row r="454">
      <c r="A454" s="18">
        <v>44305.0</v>
      </c>
      <c r="B454" s="13">
        <v>20.0</v>
      </c>
      <c r="C454" s="13">
        <v>0.0</v>
      </c>
      <c r="D454" s="13">
        <f t="shared" si="11"/>
        <v>60851</v>
      </c>
      <c r="E454" s="13">
        <v>18.0</v>
      </c>
      <c r="F454" s="13">
        <v>0.0</v>
      </c>
      <c r="G454" s="13">
        <f t="shared" si="4"/>
        <v>60525</v>
      </c>
      <c r="H454" s="13">
        <v>239.0</v>
      </c>
      <c r="I454" s="14">
        <f t="shared" si="10"/>
        <v>49</v>
      </c>
      <c r="J454" s="13">
        <v>0.0</v>
      </c>
      <c r="K454" s="14">
        <f t="shared" si="6"/>
        <v>30</v>
      </c>
      <c r="L454" s="13">
        <v>0.0</v>
      </c>
      <c r="M454" s="13">
        <v>19.0</v>
      </c>
      <c r="N454" s="14">
        <f t="shared" si="2"/>
        <v>1</v>
      </c>
      <c r="O454" s="13">
        <v>0.0</v>
      </c>
      <c r="P454" s="13">
        <v>1.0</v>
      </c>
      <c r="Q454" s="13">
        <v>1.0</v>
      </c>
      <c r="R454" s="13">
        <v>78.0</v>
      </c>
      <c r="S454" s="13">
        <v>239.0</v>
      </c>
      <c r="T454" s="13">
        <v>57256.0</v>
      </c>
      <c r="U454" s="13">
        <v>3247.0</v>
      </c>
      <c r="V454" s="13">
        <v>1.0</v>
      </c>
      <c r="W454" s="13">
        <v>0.0</v>
      </c>
      <c r="X454" s="19" t="s">
        <v>381</v>
      </c>
    </row>
    <row r="455">
      <c r="A455" s="18">
        <v>44306.0</v>
      </c>
      <c r="B455" s="13">
        <v>14.0</v>
      </c>
      <c r="C455" s="13">
        <v>0.0</v>
      </c>
      <c r="D455" s="13">
        <f t="shared" si="11"/>
        <v>60865</v>
      </c>
      <c r="E455" s="13">
        <v>37.0</v>
      </c>
      <c r="F455" s="13">
        <v>0.0</v>
      </c>
      <c r="G455" s="13">
        <f t="shared" si="4"/>
        <v>60562</v>
      </c>
      <c r="H455" s="13">
        <v>221.0</v>
      </c>
      <c r="I455" s="14">
        <f t="shared" si="10"/>
        <v>44</v>
      </c>
      <c r="J455" s="13">
        <v>0.0</v>
      </c>
      <c r="K455" s="14">
        <f t="shared" si="6"/>
        <v>30</v>
      </c>
      <c r="L455" s="13">
        <v>0.0</v>
      </c>
      <c r="M455" s="13">
        <v>13.0</v>
      </c>
      <c r="N455" s="14">
        <f t="shared" si="2"/>
        <v>1</v>
      </c>
      <c r="O455" s="13">
        <v>1.0</v>
      </c>
      <c r="P455" s="13">
        <v>0.0</v>
      </c>
      <c r="Q455" s="13">
        <v>1.0</v>
      </c>
      <c r="R455" s="13">
        <v>73.0</v>
      </c>
      <c r="S455" s="13">
        <v>221.0</v>
      </c>
      <c r="T455" s="13">
        <v>57288.0</v>
      </c>
      <c r="U455" s="13">
        <v>3252.0</v>
      </c>
      <c r="V455" s="13">
        <v>0.0</v>
      </c>
      <c r="W455" s="13">
        <v>0.0</v>
      </c>
      <c r="X455" s="19" t="s">
        <v>381</v>
      </c>
    </row>
    <row r="456">
      <c r="A456" s="18">
        <v>44307.0</v>
      </c>
      <c r="B456" s="13">
        <v>15.0</v>
      </c>
      <c r="C456" s="13">
        <v>0.0</v>
      </c>
      <c r="D456" s="13">
        <f t="shared" si="11"/>
        <v>60880</v>
      </c>
      <c r="E456" s="13">
        <v>36.0</v>
      </c>
      <c r="F456" s="13">
        <v>0.0</v>
      </c>
      <c r="G456" s="13">
        <f t="shared" si="4"/>
        <v>60598</v>
      </c>
      <c r="H456" s="13">
        <v>204.0</v>
      </c>
      <c r="I456" s="14">
        <f t="shared" si="10"/>
        <v>40</v>
      </c>
      <c r="J456" s="13">
        <v>0.0</v>
      </c>
      <c r="K456" s="14">
        <f t="shared" si="6"/>
        <v>30</v>
      </c>
      <c r="L456" s="13">
        <v>0.0</v>
      </c>
      <c r="M456" s="13">
        <v>14.0</v>
      </c>
      <c r="N456" s="14">
        <f t="shared" si="2"/>
        <v>1</v>
      </c>
      <c r="O456" s="13">
        <v>0.0</v>
      </c>
      <c r="P456" s="13">
        <v>1.0</v>
      </c>
      <c r="Q456" s="13">
        <v>1.0</v>
      </c>
      <c r="R456" s="13">
        <v>69.0</v>
      </c>
      <c r="S456" s="13">
        <v>204.0</v>
      </c>
      <c r="T456" s="13">
        <v>57315.0</v>
      </c>
      <c r="U456" s="13">
        <v>3261.0</v>
      </c>
      <c r="V456" s="13">
        <v>0.0</v>
      </c>
      <c r="W456" s="13">
        <v>1.0</v>
      </c>
      <c r="X456" s="19" t="s">
        <v>381</v>
      </c>
    </row>
    <row r="457">
      <c r="A457" s="18">
        <v>44308.0</v>
      </c>
      <c r="B457" s="13">
        <v>24.0</v>
      </c>
      <c r="C457" s="13">
        <v>0.0</v>
      </c>
      <c r="D457" s="13">
        <f t="shared" si="11"/>
        <v>60904</v>
      </c>
      <c r="E457" s="13">
        <v>27.0</v>
      </c>
      <c r="F457" s="13">
        <v>0.0</v>
      </c>
      <c r="G457" s="13">
        <f t="shared" si="4"/>
        <v>60625</v>
      </c>
      <c r="H457" s="13">
        <v>204.0</v>
      </c>
      <c r="I457" s="14">
        <f t="shared" si="10"/>
        <v>37</v>
      </c>
      <c r="J457" s="13">
        <v>0.0</v>
      </c>
      <c r="K457" s="14">
        <f t="shared" si="6"/>
        <v>30</v>
      </c>
      <c r="L457" s="13">
        <v>0.0</v>
      </c>
      <c r="M457" s="13">
        <v>22.0</v>
      </c>
      <c r="N457" s="14">
        <f t="shared" si="2"/>
        <v>2</v>
      </c>
      <c r="O457" s="13">
        <v>1.0</v>
      </c>
      <c r="P457" s="13">
        <v>1.0</v>
      </c>
      <c r="Q457" s="13">
        <v>1.0</v>
      </c>
      <c r="R457" s="13">
        <v>66.0</v>
      </c>
      <c r="S457" s="13">
        <v>204.0</v>
      </c>
      <c r="T457" s="13">
        <v>57338.0</v>
      </c>
      <c r="U457" s="13">
        <v>3265.0</v>
      </c>
      <c r="V457" s="13">
        <v>1.0</v>
      </c>
      <c r="W457" s="13">
        <v>0.0</v>
      </c>
      <c r="X457" s="19" t="s">
        <v>381</v>
      </c>
    </row>
    <row r="458">
      <c r="A458" s="18">
        <v>44309.0</v>
      </c>
      <c r="B458" s="13">
        <v>39.0</v>
      </c>
      <c r="C458" s="13">
        <v>0.0</v>
      </c>
      <c r="D458" s="13">
        <f t="shared" si="11"/>
        <v>60943</v>
      </c>
      <c r="E458" s="13">
        <v>10.0</v>
      </c>
      <c r="F458" s="13">
        <v>0.0</v>
      </c>
      <c r="G458" s="13">
        <f t="shared" si="4"/>
        <v>60635</v>
      </c>
      <c r="H458" s="13">
        <v>220.0</v>
      </c>
      <c r="I458" s="14">
        <f t="shared" si="10"/>
        <v>50</v>
      </c>
      <c r="J458" s="13">
        <v>0.0</v>
      </c>
      <c r="K458" s="14">
        <f t="shared" si="6"/>
        <v>30</v>
      </c>
      <c r="L458" s="13">
        <v>0.0</v>
      </c>
      <c r="M458" s="13">
        <v>36.0</v>
      </c>
      <c r="N458" s="14">
        <f t="shared" si="2"/>
        <v>3</v>
      </c>
      <c r="O458" s="13">
        <v>1.0</v>
      </c>
      <c r="P458" s="13">
        <v>2.0</v>
      </c>
      <c r="Q458" s="13">
        <v>1.0</v>
      </c>
      <c r="R458" s="13">
        <v>79.0</v>
      </c>
      <c r="S458" s="13">
        <v>220.0</v>
      </c>
      <c r="T458" s="13">
        <v>57346.0</v>
      </c>
      <c r="U458" s="13">
        <v>3267.0</v>
      </c>
      <c r="V458" s="13">
        <v>0.0</v>
      </c>
      <c r="W458" s="13">
        <v>2.0</v>
      </c>
      <c r="X458" s="19" t="s">
        <v>381</v>
      </c>
    </row>
    <row r="459">
      <c r="A459" s="18">
        <v>44310.0</v>
      </c>
      <c r="B459" s="13">
        <v>23.0</v>
      </c>
      <c r="C459" s="13">
        <v>0.0</v>
      </c>
      <c r="D459" s="13">
        <f t="shared" si="11"/>
        <v>60966</v>
      </c>
      <c r="E459" s="13">
        <v>16.0</v>
      </c>
      <c r="F459" s="13">
        <v>0.0</v>
      </c>
      <c r="G459" s="13">
        <f t="shared" si="4"/>
        <v>60651</v>
      </c>
      <c r="H459" s="13">
        <v>219.0</v>
      </c>
      <c r="I459" s="14">
        <f t="shared" si="10"/>
        <v>58</v>
      </c>
      <c r="J459" s="13">
        <v>0.0</v>
      </c>
      <c r="K459" s="14">
        <f t="shared" si="6"/>
        <v>30</v>
      </c>
      <c r="L459" s="13">
        <v>0.0</v>
      </c>
      <c r="M459" s="13">
        <v>18.0</v>
      </c>
      <c r="N459" s="14">
        <f t="shared" si="2"/>
        <v>5</v>
      </c>
      <c r="O459" s="13">
        <v>0.0</v>
      </c>
      <c r="P459" s="13">
        <v>5.0</v>
      </c>
      <c r="Q459" s="13">
        <v>1.0</v>
      </c>
      <c r="R459" s="13">
        <v>87.0</v>
      </c>
      <c r="S459" s="13">
        <v>219.0</v>
      </c>
      <c r="T459" s="13">
        <v>57356.0</v>
      </c>
      <c r="U459" s="13">
        <v>3273.0</v>
      </c>
      <c r="V459" s="13">
        <v>5.0</v>
      </c>
      <c r="W459" s="13">
        <v>0.0</v>
      </c>
      <c r="X459" s="19" t="s">
        <v>381</v>
      </c>
    </row>
    <row r="460">
      <c r="A460" s="18">
        <v>44311.0</v>
      </c>
      <c r="B460" s="13">
        <v>40.0</v>
      </c>
      <c r="C460" s="13">
        <v>0.0</v>
      </c>
      <c r="D460" s="13">
        <f t="shared" si="11"/>
        <v>61006</v>
      </c>
      <c r="E460" s="13">
        <v>33.0</v>
      </c>
      <c r="F460" s="13">
        <v>0.0</v>
      </c>
      <c r="G460" s="13">
        <f t="shared" si="4"/>
        <v>60684</v>
      </c>
      <c r="H460" s="13">
        <v>220.0</v>
      </c>
      <c r="I460" s="14">
        <f t="shared" si="10"/>
        <v>64</v>
      </c>
      <c r="J460" s="13">
        <v>0.0</v>
      </c>
      <c r="K460" s="14">
        <f t="shared" si="6"/>
        <v>30</v>
      </c>
      <c r="L460" s="13">
        <v>0.0</v>
      </c>
      <c r="M460" s="13">
        <v>40.0</v>
      </c>
      <c r="N460" s="14">
        <f t="shared" si="2"/>
        <v>0</v>
      </c>
      <c r="O460" s="13">
        <v>0.0</v>
      </c>
      <c r="P460" s="13">
        <v>0.0</v>
      </c>
      <c r="Q460" s="13">
        <v>1.0</v>
      </c>
      <c r="R460" s="13">
        <v>93.0</v>
      </c>
      <c r="S460" s="13">
        <v>220.0</v>
      </c>
      <c r="T460" s="13">
        <v>57386.0</v>
      </c>
      <c r="U460" s="13">
        <v>3276.0</v>
      </c>
      <c r="V460" s="13">
        <v>0.0</v>
      </c>
      <c r="W460" s="13">
        <v>0.0</v>
      </c>
      <c r="X460" s="19" t="s">
        <v>381</v>
      </c>
    </row>
    <row r="461">
      <c r="A461" s="18">
        <v>44312.0</v>
      </c>
      <c r="B461" s="13">
        <v>45.0</v>
      </c>
      <c r="C461" s="13">
        <v>0.0</v>
      </c>
      <c r="D461" s="13">
        <f t="shared" si="11"/>
        <v>61051</v>
      </c>
      <c r="E461" s="13">
        <v>20.0</v>
      </c>
      <c r="F461" s="13">
        <v>0.0</v>
      </c>
      <c r="G461" s="13">
        <f t="shared" si="4"/>
        <v>60704</v>
      </c>
      <c r="H461" s="13">
        <v>230.0</v>
      </c>
      <c r="I461" s="14">
        <f t="shared" si="10"/>
        <v>79</v>
      </c>
      <c r="J461" s="13">
        <v>0.0</v>
      </c>
      <c r="K461" s="14">
        <f t="shared" si="6"/>
        <v>30</v>
      </c>
      <c r="L461" s="13">
        <v>0.0</v>
      </c>
      <c r="M461" s="13">
        <v>43.0</v>
      </c>
      <c r="N461" s="14">
        <f t="shared" si="2"/>
        <v>2</v>
      </c>
      <c r="O461" s="13">
        <v>1.0</v>
      </c>
      <c r="P461" s="13">
        <v>1.0</v>
      </c>
      <c r="Q461" s="13">
        <v>0.0</v>
      </c>
      <c r="R461" s="13">
        <v>109.0</v>
      </c>
      <c r="S461" s="13">
        <v>230.0</v>
      </c>
      <c r="T461" s="13">
        <v>57403.0</v>
      </c>
      <c r="U461" s="13">
        <v>3279.0</v>
      </c>
      <c r="V461" s="13">
        <v>0.0</v>
      </c>
      <c r="W461" s="13">
        <v>1.0</v>
      </c>
      <c r="X461" s="19" t="s">
        <v>381</v>
      </c>
    </row>
    <row r="462">
      <c r="A462" s="18">
        <v>44313.0</v>
      </c>
      <c r="B462" s="13">
        <v>12.0</v>
      </c>
      <c r="C462" s="13">
        <v>0.0</v>
      </c>
      <c r="D462" s="13">
        <f t="shared" si="11"/>
        <v>61063</v>
      </c>
      <c r="E462" s="13">
        <v>22.0</v>
      </c>
      <c r="F462" s="13">
        <v>0.0</v>
      </c>
      <c r="G462" s="13">
        <f t="shared" si="4"/>
        <v>60726</v>
      </c>
      <c r="H462" s="13">
        <v>221.0</v>
      </c>
      <c r="I462" s="14">
        <f t="shared" si="10"/>
        <v>78</v>
      </c>
      <c r="J462" s="13">
        <v>0.0</v>
      </c>
      <c r="K462" s="14">
        <f t="shared" si="6"/>
        <v>30</v>
      </c>
      <c r="L462" s="13">
        <v>0.0</v>
      </c>
      <c r="M462" s="13">
        <v>11.0</v>
      </c>
      <c r="N462" s="14">
        <f t="shared" si="2"/>
        <v>1</v>
      </c>
      <c r="O462" s="13">
        <v>0.0</v>
      </c>
      <c r="P462" s="13">
        <v>1.0</v>
      </c>
      <c r="Q462" s="13">
        <v>0.0</v>
      </c>
      <c r="R462" s="13">
        <v>108.0</v>
      </c>
      <c r="S462" s="13">
        <v>221.0</v>
      </c>
      <c r="T462" s="13">
        <v>57418.0</v>
      </c>
      <c r="U462" s="13">
        <v>3286.0</v>
      </c>
      <c r="V462" s="13">
        <v>1.0</v>
      </c>
      <c r="W462" s="13">
        <v>0.0</v>
      </c>
      <c r="X462" s="19" t="s">
        <v>381</v>
      </c>
    </row>
    <row r="463">
      <c r="A463" s="18">
        <v>44314.0</v>
      </c>
      <c r="B463" s="13">
        <v>23.0</v>
      </c>
      <c r="C463" s="13">
        <v>0.0</v>
      </c>
      <c r="D463" s="13">
        <f t="shared" si="11"/>
        <v>61086</v>
      </c>
      <c r="E463" s="13">
        <v>14.0</v>
      </c>
      <c r="F463" s="13">
        <v>0.0</v>
      </c>
      <c r="G463" s="13">
        <f t="shared" si="4"/>
        <v>60740</v>
      </c>
      <c r="H463" s="13">
        <v>226.0</v>
      </c>
      <c r="I463" s="14">
        <f t="shared" si="10"/>
        <v>82</v>
      </c>
      <c r="J463" s="13">
        <v>0.0</v>
      </c>
      <c r="K463" s="14">
        <f t="shared" si="6"/>
        <v>30</v>
      </c>
      <c r="L463" s="13">
        <v>0.0</v>
      </c>
      <c r="M463" s="13">
        <v>20.0</v>
      </c>
      <c r="N463" s="14">
        <f t="shared" si="2"/>
        <v>3</v>
      </c>
      <c r="O463" s="13">
        <v>0.0</v>
      </c>
      <c r="P463" s="13">
        <v>3.0</v>
      </c>
      <c r="Q463" s="13">
        <v>0.0</v>
      </c>
      <c r="R463" s="13">
        <v>112.0</v>
      </c>
      <c r="S463" s="13">
        <v>226.0</v>
      </c>
      <c r="T463" s="13">
        <v>57430.0</v>
      </c>
      <c r="U463" s="13">
        <v>3288.0</v>
      </c>
      <c r="V463" s="13">
        <v>0.0</v>
      </c>
      <c r="W463" s="13">
        <v>3.0</v>
      </c>
      <c r="X463" s="19" t="s">
        <v>381</v>
      </c>
    </row>
    <row r="464">
      <c r="A464" s="18">
        <v>44315.0</v>
      </c>
      <c r="B464" s="13">
        <v>35.0</v>
      </c>
      <c r="C464" s="13">
        <v>0.0</v>
      </c>
      <c r="D464" s="13">
        <f t="shared" si="11"/>
        <v>61121</v>
      </c>
      <c r="E464" s="13">
        <v>20.0</v>
      </c>
      <c r="F464" s="13">
        <v>0.0</v>
      </c>
      <c r="G464" s="13">
        <f t="shared" si="4"/>
        <v>60760</v>
      </c>
      <c r="H464" s="13">
        <v>243.0</v>
      </c>
      <c r="I464" s="14">
        <f t="shared" si="10"/>
        <v>80</v>
      </c>
      <c r="J464" s="13">
        <v>0.0</v>
      </c>
      <c r="K464" s="14">
        <f t="shared" si="6"/>
        <v>30</v>
      </c>
      <c r="L464" s="13">
        <v>0.0</v>
      </c>
      <c r="M464" s="13">
        <v>19.0</v>
      </c>
      <c r="N464" s="14">
        <f t="shared" si="2"/>
        <v>16</v>
      </c>
      <c r="O464" s="13">
        <v>0.0</v>
      </c>
      <c r="P464" s="13">
        <v>16.0</v>
      </c>
      <c r="Q464" s="13">
        <v>0.0</v>
      </c>
      <c r="R464" s="13">
        <v>110.0</v>
      </c>
      <c r="S464" s="13">
        <v>243.0</v>
      </c>
      <c r="T464" s="13">
        <v>57446.0</v>
      </c>
      <c r="U464" s="13">
        <v>3292.0</v>
      </c>
      <c r="V464" s="13">
        <v>15.0</v>
      </c>
      <c r="W464" s="13">
        <v>1.0</v>
      </c>
      <c r="X464" s="19" t="s">
        <v>381</v>
      </c>
    </row>
    <row r="465">
      <c r="A465" s="18">
        <v>44316.0</v>
      </c>
      <c r="B465" s="13">
        <v>24.0</v>
      </c>
      <c r="C465" s="13">
        <v>0.0</v>
      </c>
      <c r="D465" s="13">
        <f t="shared" si="11"/>
        <v>61145</v>
      </c>
      <c r="E465" s="13">
        <v>13.0</v>
      </c>
      <c r="F465" s="13">
        <v>0.0</v>
      </c>
      <c r="G465" s="13">
        <f t="shared" si="4"/>
        <v>60773</v>
      </c>
      <c r="H465" s="13">
        <v>251.0</v>
      </c>
      <c r="I465" s="14">
        <f t="shared" si="10"/>
        <v>83</v>
      </c>
      <c r="J465" s="13">
        <v>0.0</v>
      </c>
      <c r="K465" s="14">
        <f t="shared" si="6"/>
        <v>30</v>
      </c>
      <c r="L465" s="13">
        <v>0.0</v>
      </c>
      <c r="M465" s="13">
        <v>15.0</v>
      </c>
      <c r="N465" s="14">
        <f t="shared" si="2"/>
        <v>9</v>
      </c>
      <c r="O465" s="13">
        <v>0.0</v>
      </c>
      <c r="P465" s="13">
        <v>9.0</v>
      </c>
      <c r="Q465" s="13">
        <v>0.0</v>
      </c>
      <c r="R465" s="13">
        <v>113.0</v>
      </c>
      <c r="S465" s="13">
        <v>251.0</v>
      </c>
      <c r="T465" s="13">
        <v>57455.0</v>
      </c>
      <c r="U465" s="13">
        <v>3296.0</v>
      </c>
      <c r="V465" s="13">
        <v>8.0</v>
      </c>
      <c r="W465" s="13">
        <v>1.0</v>
      </c>
      <c r="X465" s="19" t="s">
        <v>381</v>
      </c>
    </row>
    <row r="466">
      <c r="A466" s="18">
        <v>44317.0</v>
      </c>
      <c r="B466" s="13">
        <v>34.0</v>
      </c>
      <c r="C466" s="13">
        <v>0.0</v>
      </c>
      <c r="D466" s="13">
        <f t="shared" si="11"/>
        <v>61179</v>
      </c>
      <c r="E466" s="13">
        <v>14.0</v>
      </c>
      <c r="F466" s="13">
        <v>0.0</v>
      </c>
      <c r="G466" s="13">
        <f t="shared" si="4"/>
        <v>60787</v>
      </c>
      <c r="H466" s="13">
        <v>272.0</v>
      </c>
      <c r="I466" s="14">
        <f t="shared" si="10"/>
        <v>81</v>
      </c>
      <c r="J466" s="13">
        <v>1.0</v>
      </c>
      <c r="K466" s="14">
        <f t="shared" si="6"/>
        <v>31</v>
      </c>
      <c r="L466" s="13">
        <v>0.0</v>
      </c>
      <c r="M466" s="13">
        <v>25.0</v>
      </c>
      <c r="N466" s="14">
        <f t="shared" si="2"/>
        <v>9</v>
      </c>
      <c r="O466" s="13">
        <v>2.0</v>
      </c>
      <c r="P466" s="13">
        <v>7.0</v>
      </c>
      <c r="Q466" s="13">
        <v>0.0</v>
      </c>
      <c r="R466" s="13">
        <v>112.0</v>
      </c>
      <c r="S466" s="13">
        <v>272.0</v>
      </c>
      <c r="T466" s="13">
        <v>57469.0</v>
      </c>
      <c r="U466" s="13">
        <v>3296.0</v>
      </c>
      <c r="V466" s="13">
        <v>3.0</v>
      </c>
      <c r="W466" s="13">
        <v>4.0</v>
      </c>
      <c r="X466" s="19" t="s">
        <v>381</v>
      </c>
    </row>
    <row r="467">
      <c r="A467" s="18">
        <v>44318.0</v>
      </c>
      <c r="B467" s="13">
        <v>39.0</v>
      </c>
      <c r="C467" s="13">
        <v>0.0</v>
      </c>
      <c r="D467" s="13">
        <f t="shared" si="11"/>
        <v>61218</v>
      </c>
      <c r="E467" s="13">
        <v>21.0</v>
      </c>
      <c r="F467" s="13">
        <v>0.0</v>
      </c>
      <c r="G467" s="13">
        <f t="shared" si="4"/>
        <v>60808</v>
      </c>
      <c r="H467" s="13">
        <v>275.0</v>
      </c>
      <c r="I467" s="14">
        <f t="shared" si="10"/>
        <v>96</v>
      </c>
      <c r="J467" s="13">
        <v>0.0</v>
      </c>
      <c r="K467" s="14">
        <f t="shared" si="6"/>
        <v>31</v>
      </c>
      <c r="L467" s="13">
        <v>0.0</v>
      </c>
      <c r="M467" s="13">
        <v>25.0</v>
      </c>
      <c r="N467" s="14">
        <f t="shared" si="2"/>
        <v>14</v>
      </c>
      <c r="O467" s="13">
        <v>0.0</v>
      </c>
      <c r="P467" s="13">
        <v>14.0</v>
      </c>
      <c r="Q467" s="13">
        <v>0.0</v>
      </c>
      <c r="R467" s="13">
        <v>126.0</v>
      </c>
      <c r="S467" s="13">
        <v>275.0</v>
      </c>
      <c r="T467" s="13">
        <v>57485.0</v>
      </c>
      <c r="U467" s="13">
        <v>3301.0</v>
      </c>
      <c r="V467" s="13">
        <v>13.0</v>
      </c>
      <c r="W467" s="13">
        <v>1.0</v>
      </c>
      <c r="X467" s="19" t="s">
        <v>381</v>
      </c>
    </row>
    <row r="468">
      <c r="A468" s="18">
        <v>44319.0</v>
      </c>
      <c r="B468" s="13">
        <v>17.0</v>
      </c>
      <c r="C468" s="13">
        <v>0.0</v>
      </c>
      <c r="D468" s="13">
        <f t="shared" si="11"/>
        <v>61235</v>
      </c>
      <c r="E468" s="13">
        <v>20.0</v>
      </c>
      <c r="F468" s="13">
        <v>0.0</v>
      </c>
      <c r="G468" s="13">
        <f t="shared" si="4"/>
        <v>60828</v>
      </c>
      <c r="H468" s="13">
        <v>267.0</v>
      </c>
      <c r="I468" s="14">
        <f t="shared" si="10"/>
        <v>101</v>
      </c>
      <c r="J468" s="13">
        <v>0.0</v>
      </c>
      <c r="K468" s="14">
        <f t="shared" si="6"/>
        <v>31</v>
      </c>
      <c r="L468" s="13">
        <v>0.0</v>
      </c>
      <c r="M468" s="13">
        <v>7.0</v>
      </c>
      <c r="N468" s="14">
        <f t="shared" si="2"/>
        <v>10</v>
      </c>
      <c r="O468" s="13">
        <v>0.0</v>
      </c>
      <c r="P468" s="13">
        <v>10.0</v>
      </c>
      <c r="Q468" s="13">
        <v>0.0</v>
      </c>
      <c r="R468" s="13">
        <v>131.0</v>
      </c>
      <c r="S468" s="13">
        <v>267.0</v>
      </c>
      <c r="T468" s="13">
        <v>57502.0</v>
      </c>
      <c r="U468" s="13">
        <v>3304.0</v>
      </c>
      <c r="V468" s="13">
        <v>10.0</v>
      </c>
      <c r="W468" s="13">
        <v>0.0</v>
      </c>
      <c r="X468" s="19" t="s">
        <v>381</v>
      </c>
    </row>
    <row r="469">
      <c r="A469" s="18">
        <v>44320.0</v>
      </c>
      <c r="B469" s="13">
        <v>17.0</v>
      </c>
      <c r="C469" s="13">
        <v>0.0</v>
      </c>
      <c r="D469" s="13">
        <f t="shared" si="11"/>
        <v>61252</v>
      </c>
      <c r="E469" s="13">
        <v>17.0</v>
      </c>
      <c r="F469" s="13">
        <v>0.0</v>
      </c>
      <c r="G469" s="13">
        <f t="shared" si="4"/>
        <v>60845</v>
      </c>
      <c r="H469" s="13">
        <v>267.0</v>
      </c>
      <c r="I469" s="14">
        <f t="shared" si="10"/>
        <v>101</v>
      </c>
      <c r="J469" s="13">
        <v>0.0</v>
      </c>
      <c r="K469" s="14">
        <f t="shared" si="6"/>
        <v>31</v>
      </c>
      <c r="L469" s="13">
        <v>0.0</v>
      </c>
      <c r="M469" s="13">
        <v>12.0</v>
      </c>
      <c r="N469" s="14">
        <f t="shared" si="2"/>
        <v>5</v>
      </c>
      <c r="O469" s="13">
        <v>0.0</v>
      </c>
      <c r="P469" s="13">
        <v>5.0</v>
      </c>
      <c r="Q469" s="13">
        <v>2.0</v>
      </c>
      <c r="R469" s="13">
        <v>129.0</v>
      </c>
      <c r="S469" s="13">
        <v>267.0</v>
      </c>
      <c r="T469" s="13">
        <v>57517.0</v>
      </c>
      <c r="U469" s="13">
        <v>3306.0</v>
      </c>
      <c r="V469" s="13">
        <v>5.0</v>
      </c>
      <c r="W469" s="13">
        <v>0.0</v>
      </c>
      <c r="X469" s="19" t="s">
        <v>381</v>
      </c>
    </row>
    <row r="470">
      <c r="A470" s="18">
        <v>44321.0</v>
      </c>
      <c r="B470" s="13">
        <v>16.0</v>
      </c>
      <c r="C470" s="13">
        <v>0.0</v>
      </c>
      <c r="D470" s="13">
        <f t="shared" si="11"/>
        <v>61268</v>
      </c>
      <c r="E470" s="13">
        <v>21.0</v>
      </c>
      <c r="F470" s="13">
        <v>0.0</v>
      </c>
      <c r="G470" s="13">
        <f t="shared" si="4"/>
        <v>60866</v>
      </c>
      <c r="H470" s="13">
        <v>262.0</v>
      </c>
      <c r="I470" s="14">
        <f t="shared" si="10"/>
        <v>101</v>
      </c>
      <c r="J470" s="13">
        <v>0.0</v>
      </c>
      <c r="K470" s="14">
        <f t="shared" si="6"/>
        <v>31</v>
      </c>
      <c r="L470" s="13">
        <v>0.0</v>
      </c>
      <c r="M470" s="13">
        <v>15.0</v>
      </c>
      <c r="N470" s="14">
        <f t="shared" si="2"/>
        <v>1</v>
      </c>
      <c r="O470" s="13">
        <v>0.0</v>
      </c>
      <c r="P470" s="13">
        <v>1.0</v>
      </c>
      <c r="Q470" s="13">
        <v>2.0</v>
      </c>
      <c r="R470" s="13">
        <v>129.0</v>
      </c>
      <c r="S470" s="13">
        <v>262.0</v>
      </c>
      <c r="T470" s="13">
        <v>57535.0</v>
      </c>
      <c r="U470" s="13">
        <v>3309.0</v>
      </c>
      <c r="V470" s="13">
        <v>1.0</v>
      </c>
      <c r="W470" s="13">
        <v>0.0</v>
      </c>
      <c r="X470" s="19" t="s">
        <v>381</v>
      </c>
    </row>
    <row r="471">
      <c r="A471" s="18">
        <v>44322.0</v>
      </c>
      <c r="B471" s="13">
        <v>18.0</v>
      </c>
      <c r="C471" s="13">
        <v>0.0</v>
      </c>
      <c r="D471" s="13">
        <f t="shared" si="11"/>
        <v>61286</v>
      </c>
      <c r="E471" s="13">
        <v>29.0</v>
      </c>
      <c r="F471" s="13">
        <v>0.0</v>
      </c>
      <c r="G471" s="13">
        <f t="shared" si="4"/>
        <v>60895</v>
      </c>
      <c r="H471" s="13">
        <v>262.0</v>
      </c>
      <c r="I471" s="14">
        <f t="shared" si="10"/>
        <v>90</v>
      </c>
      <c r="J471" s="13">
        <v>0.0</v>
      </c>
      <c r="K471" s="14">
        <f t="shared" si="6"/>
        <v>31</v>
      </c>
      <c r="L471" s="13">
        <v>0.0</v>
      </c>
      <c r="M471" s="13">
        <v>16.0</v>
      </c>
      <c r="N471" s="14">
        <f t="shared" si="2"/>
        <v>2</v>
      </c>
      <c r="O471" s="13">
        <v>0.0</v>
      </c>
      <c r="P471" s="13">
        <v>2.0</v>
      </c>
      <c r="Q471" s="13">
        <v>1.0</v>
      </c>
      <c r="R471" s="13">
        <v>119.0</v>
      </c>
      <c r="S471" s="13">
        <v>262.0</v>
      </c>
      <c r="T471" s="13">
        <v>57557.0</v>
      </c>
      <c r="U471" s="13">
        <v>3316.0</v>
      </c>
      <c r="V471" s="13">
        <v>1.0</v>
      </c>
      <c r="W471" s="13">
        <v>1.0</v>
      </c>
      <c r="X471" s="19" t="s">
        <v>381</v>
      </c>
    </row>
    <row r="472">
      <c r="A472" s="18">
        <v>44323.0</v>
      </c>
      <c r="B472" s="13">
        <v>25.0</v>
      </c>
      <c r="C472" s="13">
        <v>0.0</v>
      </c>
      <c r="D472" s="13">
        <f t="shared" si="11"/>
        <v>61311</v>
      </c>
      <c r="E472" s="13">
        <v>33.0</v>
      </c>
      <c r="F472" s="13">
        <v>0.0</v>
      </c>
      <c r="G472" s="13">
        <f t="shared" si="4"/>
        <v>60928</v>
      </c>
      <c r="H472" s="13">
        <v>236.0</v>
      </c>
      <c r="I472" s="14">
        <f t="shared" si="10"/>
        <v>108</v>
      </c>
      <c r="J472" s="13">
        <v>0.0</v>
      </c>
      <c r="K472" s="14">
        <f t="shared" si="6"/>
        <v>31</v>
      </c>
      <c r="L472" s="13">
        <v>0.0</v>
      </c>
      <c r="M472" s="13">
        <v>21.0</v>
      </c>
      <c r="N472" s="14">
        <f t="shared" si="2"/>
        <v>4</v>
      </c>
      <c r="O472" s="13">
        <v>0.0</v>
      </c>
      <c r="P472" s="13">
        <v>4.0</v>
      </c>
      <c r="Q472" s="13">
        <v>2.0</v>
      </c>
      <c r="R472" s="13">
        <v>136.0</v>
      </c>
      <c r="S472" s="13">
        <v>236.0</v>
      </c>
      <c r="T472" s="13">
        <v>57586.0</v>
      </c>
      <c r="U472" s="13">
        <v>3320.0</v>
      </c>
      <c r="V472" s="13">
        <v>1.0</v>
      </c>
      <c r="W472" s="13">
        <v>3.0</v>
      </c>
      <c r="X472" s="19" t="s">
        <v>381</v>
      </c>
    </row>
    <row r="473">
      <c r="A473" s="18">
        <v>44324.0</v>
      </c>
      <c r="B473" s="13">
        <v>20.0</v>
      </c>
      <c r="C473" s="13">
        <v>0.0</v>
      </c>
      <c r="D473" s="13">
        <f t="shared" si="11"/>
        <v>61331</v>
      </c>
      <c r="E473" s="13">
        <v>6.0</v>
      </c>
      <c r="F473" s="13">
        <v>0.0</v>
      </c>
      <c r="G473" s="13">
        <f t="shared" si="4"/>
        <v>60934</v>
      </c>
      <c r="H473" s="13">
        <v>255.0</v>
      </c>
      <c r="I473" s="14">
        <f t="shared" si="10"/>
        <v>103</v>
      </c>
      <c r="J473" s="13">
        <v>0.0</v>
      </c>
      <c r="K473" s="14">
        <f t="shared" si="6"/>
        <v>31</v>
      </c>
      <c r="L473" s="13">
        <v>0.0</v>
      </c>
      <c r="M473" s="13">
        <v>13.0</v>
      </c>
      <c r="N473" s="14">
        <f t="shared" si="2"/>
        <v>7</v>
      </c>
      <c r="O473" s="13">
        <v>0.0</v>
      </c>
      <c r="P473" s="13">
        <v>7.0</v>
      </c>
      <c r="Q473" s="13">
        <v>2.0</v>
      </c>
      <c r="R473" s="13">
        <v>131.0</v>
      </c>
      <c r="S473" s="13">
        <v>255.0</v>
      </c>
      <c r="T473" s="13">
        <v>57589.0</v>
      </c>
      <c r="U473" s="13">
        <v>3323.0</v>
      </c>
      <c r="V473" s="13">
        <v>2.0</v>
      </c>
      <c r="W473" s="13">
        <v>5.0</v>
      </c>
      <c r="X473" s="19" t="s">
        <v>188</v>
      </c>
    </row>
    <row r="474">
      <c r="A474" s="18">
        <v>44325.0</v>
      </c>
      <c r="B474" s="13">
        <v>28.0</v>
      </c>
      <c r="C474" s="13">
        <v>0.0</v>
      </c>
      <c r="D474" s="13">
        <f t="shared" si="11"/>
        <v>61359</v>
      </c>
      <c r="E474" s="13">
        <v>21.0</v>
      </c>
      <c r="F474" s="13">
        <v>0.0</v>
      </c>
      <c r="G474" s="13">
        <f t="shared" si="4"/>
        <v>60955</v>
      </c>
      <c r="H474" s="13">
        <v>262.0</v>
      </c>
      <c r="I474" s="14">
        <f t="shared" si="10"/>
        <v>103</v>
      </c>
      <c r="J474" s="13">
        <v>0.0</v>
      </c>
      <c r="K474" s="14">
        <f t="shared" si="6"/>
        <v>31</v>
      </c>
      <c r="L474" s="13">
        <v>0.0</v>
      </c>
      <c r="M474" s="13">
        <v>18.0</v>
      </c>
      <c r="N474" s="14">
        <f t="shared" si="2"/>
        <v>10</v>
      </c>
      <c r="O474" s="13">
        <v>0.0</v>
      </c>
      <c r="P474" s="13">
        <v>10.0</v>
      </c>
      <c r="Q474" s="13">
        <v>2.0</v>
      </c>
      <c r="R474" s="13">
        <v>131.0</v>
      </c>
      <c r="S474" s="13">
        <v>262.0</v>
      </c>
      <c r="T474" s="13">
        <v>57606.0</v>
      </c>
      <c r="U474" s="13">
        <v>3327.0</v>
      </c>
      <c r="V474" s="13">
        <v>7.0</v>
      </c>
      <c r="W474" s="13">
        <v>3.0</v>
      </c>
      <c r="X474" s="19" t="s">
        <v>188</v>
      </c>
    </row>
    <row r="475">
      <c r="A475" s="18">
        <v>44326.0</v>
      </c>
      <c r="B475" s="13">
        <v>19.0</v>
      </c>
      <c r="C475" s="13">
        <v>0.0</v>
      </c>
      <c r="D475" s="13">
        <f t="shared" si="11"/>
        <v>61378</v>
      </c>
      <c r="E475" s="13">
        <v>20.0</v>
      </c>
      <c r="F475" s="13">
        <v>0.0</v>
      </c>
      <c r="G475" s="13">
        <f t="shared" si="4"/>
        <v>60975</v>
      </c>
      <c r="H475" s="13">
        <v>259.0</v>
      </c>
      <c r="I475" s="14">
        <f t="shared" si="10"/>
        <v>105</v>
      </c>
      <c r="J475" s="13">
        <v>0.0</v>
      </c>
      <c r="K475" s="14">
        <f t="shared" si="6"/>
        <v>31</v>
      </c>
      <c r="L475" s="13">
        <v>0.0</v>
      </c>
      <c r="M475" s="13">
        <v>16.0</v>
      </c>
      <c r="N475" s="14">
        <f t="shared" si="2"/>
        <v>3</v>
      </c>
      <c r="O475" s="13">
        <v>0.0</v>
      </c>
      <c r="P475" s="13">
        <v>3.0</v>
      </c>
      <c r="Q475" s="13">
        <v>3.0</v>
      </c>
      <c r="R475" s="13">
        <v>132.0</v>
      </c>
      <c r="S475" s="13">
        <v>259.0</v>
      </c>
      <c r="T475" s="13">
        <v>57625.0</v>
      </c>
      <c r="U475" s="13">
        <v>3328.0</v>
      </c>
      <c r="V475" s="13">
        <v>2.0</v>
      </c>
      <c r="W475" s="13">
        <v>1.0</v>
      </c>
      <c r="X475" s="19" t="s">
        <v>188</v>
      </c>
    </row>
    <row r="476">
      <c r="A476" s="18">
        <v>44327.0</v>
      </c>
      <c r="B476" s="13">
        <v>25.0</v>
      </c>
      <c r="C476" s="13">
        <v>0.0</v>
      </c>
      <c r="D476" s="13">
        <f t="shared" si="11"/>
        <v>61403</v>
      </c>
      <c r="E476" s="13">
        <v>22.0</v>
      </c>
      <c r="F476" s="13">
        <v>0.0</v>
      </c>
      <c r="G476" s="13">
        <f t="shared" si="4"/>
        <v>60997</v>
      </c>
      <c r="H476" s="13">
        <v>253.0</v>
      </c>
      <c r="I476" s="14">
        <f t="shared" si="10"/>
        <v>114</v>
      </c>
      <c r="J476" s="13">
        <v>0.0</v>
      </c>
      <c r="K476" s="14">
        <f t="shared" si="6"/>
        <v>31</v>
      </c>
      <c r="L476" s="13">
        <v>0.0</v>
      </c>
      <c r="M476" s="13">
        <v>12.0</v>
      </c>
      <c r="N476" s="14">
        <f t="shared" si="2"/>
        <v>13</v>
      </c>
      <c r="O476" s="13">
        <v>0.0</v>
      </c>
      <c r="P476" s="13">
        <v>13.0</v>
      </c>
      <c r="Q476" s="13">
        <v>3.0</v>
      </c>
      <c r="R476" s="13">
        <v>141.0</v>
      </c>
      <c r="S476" s="13">
        <v>253.0</v>
      </c>
      <c r="T476" s="13">
        <v>57643.0</v>
      </c>
      <c r="U476" s="13">
        <v>3332.0</v>
      </c>
      <c r="V476" s="13">
        <v>10.0</v>
      </c>
      <c r="W476" s="13">
        <v>3.0</v>
      </c>
      <c r="X476" s="19" t="s">
        <v>188</v>
      </c>
    </row>
    <row r="477">
      <c r="A477" s="18">
        <v>44328.0</v>
      </c>
      <c r="B477" s="13">
        <v>16.0</v>
      </c>
      <c r="C477" s="13">
        <v>0.0</v>
      </c>
      <c r="D477" s="13">
        <f t="shared" si="11"/>
        <v>61419</v>
      </c>
      <c r="E477" s="13">
        <v>31.0</v>
      </c>
      <c r="F477" s="13">
        <v>0.0</v>
      </c>
      <c r="G477" s="13">
        <f t="shared" si="4"/>
        <v>61028</v>
      </c>
      <c r="H477" s="13">
        <v>239.0</v>
      </c>
      <c r="I477" s="14">
        <f t="shared" si="10"/>
        <v>113</v>
      </c>
      <c r="J477" s="13">
        <v>0.0</v>
      </c>
      <c r="K477" s="14">
        <f t="shared" si="6"/>
        <v>31</v>
      </c>
      <c r="L477" s="13">
        <v>0.0</v>
      </c>
      <c r="M477" s="13">
        <v>6.0</v>
      </c>
      <c r="N477" s="14">
        <f t="shared" si="2"/>
        <v>10</v>
      </c>
      <c r="O477" s="13">
        <v>0.0</v>
      </c>
      <c r="P477" s="13">
        <v>10.0</v>
      </c>
      <c r="Q477" s="13">
        <v>3.0</v>
      </c>
      <c r="R477" s="13">
        <v>140.0</v>
      </c>
      <c r="S477" s="13">
        <v>239.0</v>
      </c>
      <c r="T477" s="13">
        <v>57663.0</v>
      </c>
      <c r="U477" s="13">
        <v>3343.0</v>
      </c>
      <c r="V477" s="13">
        <v>9.0</v>
      </c>
      <c r="W477" s="13">
        <v>1.0</v>
      </c>
      <c r="X477" s="19" t="s">
        <v>188</v>
      </c>
    </row>
    <row r="478">
      <c r="A478" s="18">
        <v>44329.0</v>
      </c>
      <c r="B478" s="13">
        <v>34.0</v>
      </c>
      <c r="C478" s="13">
        <v>0.0</v>
      </c>
      <c r="D478" s="13">
        <f t="shared" si="11"/>
        <v>61453</v>
      </c>
      <c r="E478" s="13">
        <v>23.0</v>
      </c>
      <c r="F478" s="13">
        <v>0.0</v>
      </c>
      <c r="G478" s="13">
        <f t="shared" si="4"/>
        <v>61051</v>
      </c>
      <c r="H478" s="13">
        <v>243.0</v>
      </c>
      <c r="I478" s="14">
        <f t="shared" si="10"/>
        <v>120</v>
      </c>
      <c r="J478" s="13">
        <v>0.0</v>
      </c>
      <c r="K478" s="14">
        <f t="shared" si="6"/>
        <v>31</v>
      </c>
      <c r="L478" s="13">
        <v>0.0</v>
      </c>
      <c r="M478" s="13">
        <v>10.0</v>
      </c>
      <c r="N478" s="14">
        <f t="shared" si="2"/>
        <v>24</v>
      </c>
      <c r="O478" s="13">
        <v>0.0</v>
      </c>
      <c r="P478" s="13">
        <v>24.0</v>
      </c>
      <c r="Q478" s="13">
        <v>3.0</v>
      </c>
      <c r="R478" s="13">
        <v>147.0</v>
      </c>
      <c r="S478" s="13">
        <v>243.0</v>
      </c>
      <c r="T478" s="13">
        <v>57682.0</v>
      </c>
      <c r="U478" s="13">
        <v>3347.0</v>
      </c>
      <c r="V478" s="13">
        <v>20.0</v>
      </c>
      <c r="W478" s="13">
        <v>4.0</v>
      </c>
      <c r="X478" s="19" t="s">
        <v>188</v>
      </c>
    </row>
    <row r="479">
      <c r="A479" s="18">
        <v>44330.0</v>
      </c>
      <c r="B479" s="13">
        <v>52.0</v>
      </c>
      <c r="C479" s="13">
        <v>0.0</v>
      </c>
      <c r="D479" s="13">
        <f t="shared" si="11"/>
        <v>61505</v>
      </c>
      <c r="E479" s="13">
        <v>18.0</v>
      </c>
      <c r="F479" s="13">
        <v>0.0</v>
      </c>
      <c r="G479" s="13">
        <f t="shared" si="4"/>
        <v>61069</v>
      </c>
      <c r="H479" s="13">
        <v>247.0</v>
      </c>
      <c r="I479" s="14">
        <f t="shared" si="10"/>
        <v>150</v>
      </c>
      <c r="J479" s="13">
        <v>0.0</v>
      </c>
      <c r="K479" s="14">
        <f t="shared" si="6"/>
        <v>31</v>
      </c>
      <c r="L479" s="13">
        <v>0.0</v>
      </c>
      <c r="M479" s="13">
        <v>28.0</v>
      </c>
      <c r="N479" s="14">
        <f t="shared" si="2"/>
        <v>24</v>
      </c>
      <c r="O479" s="13">
        <v>0.0</v>
      </c>
      <c r="P479" s="13">
        <v>24.0</v>
      </c>
      <c r="Q479" s="13">
        <v>3.0</v>
      </c>
      <c r="R479" s="13">
        <v>177.0</v>
      </c>
      <c r="S479" s="13">
        <v>247.0</v>
      </c>
      <c r="T479" s="13">
        <v>57697.0</v>
      </c>
      <c r="U479" s="13">
        <v>3350.0</v>
      </c>
      <c r="V479" s="13">
        <v>20.0</v>
      </c>
      <c r="W479" s="13">
        <v>4.0</v>
      </c>
      <c r="X479" s="19" t="s">
        <v>188</v>
      </c>
    </row>
    <row r="480">
      <c r="A480" s="18">
        <v>44331.0</v>
      </c>
      <c r="B480" s="13">
        <v>31.0</v>
      </c>
      <c r="C480" s="13">
        <v>0.0</v>
      </c>
      <c r="D480" s="13">
        <f t="shared" si="11"/>
        <v>61536</v>
      </c>
      <c r="E480" s="13">
        <v>15.0</v>
      </c>
      <c r="F480" s="13">
        <v>0.0</v>
      </c>
      <c r="G480" s="13">
        <f t="shared" si="4"/>
        <v>61084</v>
      </c>
      <c r="H480" s="13">
        <v>253.0</v>
      </c>
      <c r="I480" s="14">
        <f t="shared" si="10"/>
        <v>160</v>
      </c>
      <c r="J480" s="13">
        <v>0.0</v>
      </c>
      <c r="K480" s="14">
        <f t="shared" si="6"/>
        <v>31</v>
      </c>
      <c r="L480" s="13">
        <v>0.0</v>
      </c>
      <c r="M480" s="13">
        <v>12.0</v>
      </c>
      <c r="N480" s="14">
        <f t="shared" si="2"/>
        <v>19</v>
      </c>
      <c r="O480" s="13">
        <v>0.0</v>
      </c>
      <c r="P480" s="13">
        <v>19.0</v>
      </c>
      <c r="Q480" s="13">
        <v>3.0</v>
      </c>
      <c r="R480" s="13">
        <v>187.0</v>
      </c>
      <c r="S480" s="13">
        <v>253.0</v>
      </c>
      <c r="T480" s="13">
        <v>57708.0</v>
      </c>
      <c r="U480" s="13">
        <v>3354.0</v>
      </c>
      <c r="V480" s="13">
        <v>17.0</v>
      </c>
      <c r="W480" s="13">
        <v>2.0</v>
      </c>
      <c r="X480" s="19" t="s">
        <v>188</v>
      </c>
    </row>
    <row r="481">
      <c r="A481" s="18">
        <v>44332.0</v>
      </c>
      <c r="B481" s="13">
        <v>49.0</v>
      </c>
      <c r="C481" s="13">
        <v>0.0</v>
      </c>
      <c r="D481" s="13">
        <f t="shared" si="11"/>
        <v>61585</v>
      </c>
      <c r="E481" s="13">
        <v>42.0</v>
      </c>
      <c r="F481" s="13">
        <v>0.0</v>
      </c>
      <c r="G481" s="13">
        <f t="shared" si="4"/>
        <v>61126</v>
      </c>
      <c r="H481" s="13">
        <v>243.0</v>
      </c>
      <c r="I481" s="14">
        <f t="shared" si="10"/>
        <v>177</v>
      </c>
      <c r="J481" s="13">
        <v>0.0</v>
      </c>
      <c r="K481" s="14">
        <f t="shared" si="6"/>
        <v>31</v>
      </c>
      <c r="L481" s="13">
        <v>0.0</v>
      </c>
      <c r="M481" s="13">
        <v>11.0</v>
      </c>
      <c r="N481" s="14">
        <f t="shared" si="2"/>
        <v>38</v>
      </c>
      <c r="O481" s="13">
        <v>0.0</v>
      </c>
      <c r="P481" s="13">
        <v>38.0</v>
      </c>
      <c r="Q481" s="13">
        <v>2.0</v>
      </c>
      <c r="R481" s="13">
        <v>205.0</v>
      </c>
      <c r="S481" s="13">
        <v>243.0</v>
      </c>
      <c r="T481" s="13">
        <v>57741.0</v>
      </c>
      <c r="U481" s="13">
        <v>3363.0</v>
      </c>
      <c r="V481" s="13">
        <v>21.0</v>
      </c>
      <c r="W481" s="13">
        <v>17.0</v>
      </c>
      <c r="X481" s="19" t="s">
        <v>521</v>
      </c>
    </row>
    <row r="482">
      <c r="A482" s="18">
        <v>44333.0</v>
      </c>
      <c r="B482" s="13">
        <v>28.0</v>
      </c>
      <c r="C482" s="13">
        <v>0.0</v>
      </c>
      <c r="D482" s="13">
        <f t="shared" si="11"/>
        <v>61613</v>
      </c>
      <c r="E482" s="13">
        <v>19.0</v>
      </c>
      <c r="F482" s="13">
        <v>0.0</v>
      </c>
      <c r="G482" s="13">
        <f t="shared" si="4"/>
        <v>61145</v>
      </c>
      <c r="H482" s="13">
        <v>246.0</v>
      </c>
      <c r="I482" s="14">
        <f t="shared" si="10"/>
        <v>183</v>
      </c>
      <c r="J482" s="13">
        <v>0.0</v>
      </c>
      <c r="K482" s="14">
        <f t="shared" si="6"/>
        <v>31</v>
      </c>
      <c r="L482" s="13">
        <v>0.0</v>
      </c>
      <c r="M482" s="13">
        <v>7.0</v>
      </c>
      <c r="N482" s="14">
        <f t="shared" si="2"/>
        <v>21</v>
      </c>
      <c r="O482" s="13">
        <v>0.0</v>
      </c>
      <c r="P482" s="13">
        <v>21.0</v>
      </c>
      <c r="Q482" s="13">
        <v>3.0</v>
      </c>
      <c r="R482" s="13">
        <v>210.0</v>
      </c>
      <c r="S482" s="13">
        <v>246.0</v>
      </c>
      <c r="T482" s="13">
        <v>57754.0</v>
      </c>
      <c r="U482" s="13">
        <v>3369.0</v>
      </c>
      <c r="V482" s="13">
        <v>10.0</v>
      </c>
      <c r="W482" s="13">
        <v>11.0</v>
      </c>
      <c r="X482" s="19" t="s">
        <v>521</v>
      </c>
    </row>
    <row r="483">
      <c r="A483" s="18">
        <v>44334.0</v>
      </c>
      <c r="B483" s="13">
        <v>38.0</v>
      </c>
      <c r="C483" s="13">
        <v>0.0</v>
      </c>
      <c r="D483" s="13">
        <f t="shared" si="11"/>
        <v>61651</v>
      </c>
      <c r="E483" s="13">
        <v>11.0</v>
      </c>
      <c r="F483" s="13">
        <v>0.0</v>
      </c>
      <c r="G483" s="13">
        <f t="shared" si="4"/>
        <v>61156</v>
      </c>
      <c r="H483" s="13">
        <v>266.0</v>
      </c>
      <c r="I483" s="14">
        <f t="shared" si="10"/>
        <v>190</v>
      </c>
      <c r="J483" s="13">
        <v>0.0</v>
      </c>
      <c r="K483" s="14">
        <f t="shared" si="6"/>
        <v>31</v>
      </c>
      <c r="L483" s="13">
        <v>0.0</v>
      </c>
      <c r="M483" s="13">
        <v>11.0</v>
      </c>
      <c r="N483" s="14">
        <f t="shared" si="2"/>
        <v>27</v>
      </c>
      <c r="O483" s="13">
        <v>0.0</v>
      </c>
      <c r="P483" s="13">
        <v>27.0</v>
      </c>
      <c r="Q483" s="13">
        <v>5.0</v>
      </c>
      <c r="R483" s="13">
        <v>215.0</v>
      </c>
      <c r="S483" s="13">
        <v>266.0</v>
      </c>
      <c r="T483" s="13">
        <v>57765.0</v>
      </c>
      <c r="U483" s="13">
        <v>3369.0</v>
      </c>
      <c r="V483" s="13">
        <v>16.0</v>
      </c>
      <c r="W483" s="13">
        <v>11.0</v>
      </c>
      <c r="X483" s="19" t="s">
        <v>521</v>
      </c>
    </row>
    <row r="484">
      <c r="A484" s="18">
        <v>44335.0</v>
      </c>
      <c r="B484" s="13">
        <v>38.0</v>
      </c>
      <c r="C484" s="13">
        <v>0.0</v>
      </c>
      <c r="D484" s="13">
        <f t="shared" si="11"/>
        <v>61689</v>
      </c>
      <c r="E484" s="13">
        <v>49.0</v>
      </c>
      <c r="F484" s="13">
        <v>0.0</v>
      </c>
      <c r="G484" s="13">
        <f t="shared" si="4"/>
        <v>61205</v>
      </c>
      <c r="H484" s="13">
        <v>254.0</v>
      </c>
      <c r="I484" s="14">
        <f t="shared" si="10"/>
        <v>191</v>
      </c>
      <c r="J484" s="13">
        <v>0.0</v>
      </c>
      <c r="K484" s="14">
        <f t="shared" si="6"/>
        <v>31</v>
      </c>
      <c r="L484" s="13">
        <v>0.0</v>
      </c>
      <c r="M484" s="13">
        <v>4.0</v>
      </c>
      <c r="N484" s="14">
        <f t="shared" si="2"/>
        <v>34</v>
      </c>
      <c r="O484" s="13">
        <v>0.0</v>
      </c>
      <c r="P484" s="13">
        <v>34.0</v>
      </c>
      <c r="Q484" s="13">
        <v>5.0</v>
      </c>
      <c r="R484" s="13">
        <v>216.0</v>
      </c>
      <c r="S484" s="13">
        <v>254.0</v>
      </c>
      <c r="T484" s="13">
        <v>57807.0</v>
      </c>
      <c r="U484" s="13">
        <v>3376.0</v>
      </c>
      <c r="V484" s="13">
        <v>30.0</v>
      </c>
      <c r="W484" s="13">
        <v>4.0</v>
      </c>
      <c r="X484" s="19" t="s">
        <v>521</v>
      </c>
    </row>
    <row r="485">
      <c r="A485" s="18">
        <v>44336.0</v>
      </c>
      <c r="B485" s="13">
        <v>41.0</v>
      </c>
      <c r="C485" s="13">
        <v>0.0</v>
      </c>
      <c r="D485" s="13">
        <f t="shared" si="11"/>
        <v>61730</v>
      </c>
      <c r="E485" s="13">
        <v>46.0</v>
      </c>
      <c r="F485" s="13">
        <v>0.0</v>
      </c>
      <c r="G485" s="13">
        <f t="shared" si="4"/>
        <v>61251</v>
      </c>
      <c r="H485" s="13">
        <v>229.0</v>
      </c>
      <c r="I485" s="14">
        <f t="shared" si="10"/>
        <v>210</v>
      </c>
      <c r="J485" s="13">
        <v>1.0</v>
      </c>
      <c r="K485" s="14">
        <f t="shared" si="6"/>
        <v>32</v>
      </c>
      <c r="L485" s="13">
        <v>0.0</v>
      </c>
      <c r="M485" s="13">
        <v>14.0</v>
      </c>
      <c r="N485" s="14">
        <f t="shared" si="2"/>
        <v>27</v>
      </c>
      <c r="O485" s="13">
        <v>0.0</v>
      </c>
      <c r="P485" s="13">
        <v>27.0</v>
      </c>
      <c r="Q485" s="13">
        <v>4.0</v>
      </c>
      <c r="R485" s="13">
        <v>236.0</v>
      </c>
      <c r="S485" s="13">
        <v>229.0</v>
      </c>
      <c r="T485" s="13">
        <v>57852.0</v>
      </c>
      <c r="U485" s="13">
        <v>3377.0</v>
      </c>
      <c r="V485" s="13">
        <v>21.0</v>
      </c>
      <c r="W485" s="13">
        <v>6.0</v>
      </c>
      <c r="X485" s="19" t="s">
        <v>521</v>
      </c>
    </row>
    <row r="486">
      <c r="A486" s="18">
        <v>44337.0</v>
      </c>
      <c r="B486" s="13">
        <v>40.0</v>
      </c>
      <c r="C486" s="13">
        <v>0.0</v>
      </c>
      <c r="D486" s="13">
        <f t="shared" si="11"/>
        <v>61770</v>
      </c>
      <c r="E486" s="13">
        <v>13.0</v>
      </c>
      <c r="F486" s="13">
        <v>0.0</v>
      </c>
      <c r="G486" s="13">
        <f t="shared" si="4"/>
        <v>61264</v>
      </c>
      <c r="H486" s="13">
        <v>247.0</v>
      </c>
      <c r="I486" s="14">
        <f t="shared" si="10"/>
        <v>219</v>
      </c>
      <c r="J486" s="13">
        <v>0.0</v>
      </c>
      <c r="K486" s="14">
        <f t="shared" si="6"/>
        <v>32</v>
      </c>
      <c r="L486" s="13">
        <v>0.0</v>
      </c>
      <c r="M486" s="13">
        <v>10.0</v>
      </c>
      <c r="N486" s="14">
        <f t="shared" si="2"/>
        <v>30</v>
      </c>
      <c r="O486" s="13">
        <v>0.0</v>
      </c>
      <c r="P486" s="13">
        <v>30.0</v>
      </c>
      <c r="Q486" s="13">
        <v>4.0</v>
      </c>
      <c r="R486" s="13">
        <v>245.0</v>
      </c>
      <c r="S486" s="13">
        <v>247.0</v>
      </c>
      <c r="T486" s="13">
        <v>57861.0</v>
      </c>
      <c r="U486" s="13">
        <v>3381.0</v>
      </c>
      <c r="V486" s="13">
        <v>22.0</v>
      </c>
      <c r="W486" s="13">
        <v>8.0</v>
      </c>
      <c r="X486" s="19" t="s">
        <v>521</v>
      </c>
    </row>
    <row r="487">
      <c r="A487" s="18">
        <v>44338.0</v>
      </c>
      <c r="B487" s="13">
        <v>29.0</v>
      </c>
      <c r="C487" s="13">
        <v>0.0</v>
      </c>
      <c r="D487" s="13">
        <f t="shared" si="11"/>
        <v>61799</v>
      </c>
      <c r="E487" s="13">
        <v>35.0</v>
      </c>
      <c r="F487" s="13">
        <v>0.0</v>
      </c>
      <c r="G487" s="13">
        <f t="shared" si="4"/>
        <v>61299</v>
      </c>
      <c r="H487" s="13">
        <v>235.0</v>
      </c>
      <c r="I487" s="14">
        <f t="shared" si="10"/>
        <v>225</v>
      </c>
      <c r="J487" s="13">
        <v>0.0</v>
      </c>
      <c r="K487" s="14">
        <f t="shared" si="6"/>
        <v>32</v>
      </c>
      <c r="L487" s="13">
        <v>0.0</v>
      </c>
      <c r="M487" s="13">
        <v>7.0</v>
      </c>
      <c r="N487" s="14">
        <f t="shared" si="2"/>
        <v>22</v>
      </c>
      <c r="O487" s="13">
        <v>0.0</v>
      </c>
      <c r="P487" s="13">
        <v>22.0</v>
      </c>
      <c r="Q487" s="13">
        <v>5.0</v>
      </c>
      <c r="R487" s="13">
        <v>250.0</v>
      </c>
      <c r="S487" s="13">
        <v>235.0</v>
      </c>
      <c r="T487" s="13">
        <v>57893.0</v>
      </c>
      <c r="U487" s="13">
        <v>3384.0</v>
      </c>
      <c r="V487" s="13">
        <v>15.0</v>
      </c>
      <c r="W487" s="13">
        <v>7.0</v>
      </c>
      <c r="X487" s="19" t="s">
        <v>521</v>
      </c>
    </row>
    <row r="488">
      <c r="A488" s="18">
        <v>44339.0</v>
      </c>
      <c r="B488" s="13">
        <v>25.0</v>
      </c>
      <c r="C488" s="13">
        <v>0.0</v>
      </c>
      <c r="D488" s="13">
        <f t="shared" si="11"/>
        <v>61824</v>
      </c>
      <c r="E488" s="13">
        <v>17.0</v>
      </c>
      <c r="F488" s="13">
        <v>0.0</v>
      </c>
      <c r="G488" s="13">
        <f t="shared" si="4"/>
        <v>61316</v>
      </c>
      <c r="H488" s="13">
        <v>256.0</v>
      </c>
      <c r="I488" s="14">
        <f t="shared" si="10"/>
        <v>212</v>
      </c>
      <c r="J488" s="13">
        <v>0.0</v>
      </c>
      <c r="K488" s="14">
        <f t="shared" si="6"/>
        <v>32</v>
      </c>
      <c r="L488" s="13">
        <v>0.0</v>
      </c>
      <c r="M488" s="13">
        <v>3.0</v>
      </c>
      <c r="N488" s="14">
        <f t="shared" si="2"/>
        <v>22</v>
      </c>
      <c r="O488" s="13">
        <v>1.0</v>
      </c>
      <c r="P488" s="13">
        <v>21.0</v>
      </c>
      <c r="Q488" s="13">
        <v>3.0</v>
      </c>
      <c r="R488" s="13">
        <v>239.0</v>
      </c>
      <c r="S488" s="13">
        <v>256.0</v>
      </c>
      <c r="T488" s="13">
        <v>57903.0</v>
      </c>
      <c r="U488" s="13">
        <v>3391.0</v>
      </c>
      <c r="V488" s="13">
        <v>19.0</v>
      </c>
      <c r="W488" s="13">
        <v>2.0</v>
      </c>
      <c r="X488" s="19" t="s">
        <v>521</v>
      </c>
    </row>
    <row r="489">
      <c r="A489" s="18">
        <v>44340.0</v>
      </c>
      <c r="B489" s="13">
        <v>36.0</v>
      </c>
      <c r="C489" s="13">
        <v>0.0</v>
      </c>
      <c r="D489" s="13">
        <f t="shared" si="11"/>
        <v>61860</v>
      </c>
      <c r="E489" s="13">
        <v>22.0</v>
      </c>
      <c r="F489" s="13">
        <v>0.0</v>
      </c>
      <c r="G489" s="13">
        <f t="shared" si="4"/>
        <v>61338</v>
      </c>
      <c r="H489" s="13">
        <v>268.0</v>
      </c>
      <c r="I489" s="14">
        <f t="shared" si="10"/>
        <v>214</v>
      </c>
      <c r="J489" s="13">
        <v>0.0</v>
      </c>
      <c r="K489" s="14">
        <f t="shared" si="6"/>
        <v>32</v>
      </c>
      <c r="L489" s="13">
        <v>0.0</v>
      </c>
      <c r="M489" s="13">
        <v>12.0</v>
      </c>
      <c r="N489" s="14">
        <f t="shared" si="2"/>
        <v>24</v>
      </c>
      <c r="O489" s="13">
        <v>0.0</v>
      </c>
      <c r="P489" s="13">
        <v>24.0</v>
      </c>
      <c r="Q489" s="13">
        <v>3.0</v>
      </c>
      <c r="R489" s="13">
        <v>241.0</v>
      </c>
      <c r="S489" s="13">
        <v>268.0</v>
      </c>
      <c r="T489" s="13">
        <v>57920.0</v>
      </c>
      <c r="U489" s="13">
        <v>3396.0</v>
      </c>
      <c r="V489" s="13">
        <v>22.0</v>
      </c>
      <c r="W489" s="13">
        <v>2.0</v>
      </c>
      <c r="X489" s="19" t="s">
        <v>521</v>
      </c>
    </row>
    <row r="490">
      <c r="A490" s="18">
        <v>44341.0</v>
      </c>
      <c r="B490" s="13">
        <v>30.0</v>
      </c>
      <c r="C490" s="13">
        <v>0.0</v>
      </c>
      <c r="D490" s="13">
        <f t="shared" si="11"/>
        <v>61890</v>
      </c>
      <c r="E490" s="13">
        <v>13.0</v>
      </c>
      <c r="F490" s="13">
        <v>0.0</v>
      </c>
      <c r="G490" s="13">
        <f t="shared" si="4"/>
        <v>61351</v>
      </c>
      <c r="H490" s="13">
        <v>279.0</v>
      </c>
      <c r="I490" s="14">
        <f t="shared" si="10"/>
        <v>220</v>
      </c>
      <c r="J490" s="13">
        <v>0.0</v>
      </c>
      <c r="K490" s="14">
        <f t="shared" si="6"/>
        <v>32</v>
      </c>
      <c r="L490" s="13">
        <v>0.0</v>
      </c>
      <c r="M490" s="13">
        <v>9.0</v>
      </c>
      <c r="N490" s="14">
        <f t="shared" si="2"/>
        <v>21</v>
      </c>
      <c r="O490" s="13">
        <v>3.0</v>
      </c>
      <c r="P490" s="13">
        <v>18.0</v>
      </c>
      <c r="Q490" s="13">
        <v>2.0</v>
      </c>
      <c r="R490" s="13">
        <v>248.0</v>
      </c>
      <c r="S490" s="13">
        <v>279.0</v>
      </c>
      <c r="T490" s="13">
        <v>57932.0</v>
      </c>
      <c r="U490" s="13">
        <v>3397.0</v>
      </c>
      <c r="V490" s="13">
        <v>12.0</v>
      </c>
      <c r="W490" s="13">
        <v>6.0</v>
      </c>
      <c r="X490" s="19" t="s">
        <v>521</v>
      </c>
    </row>
    <row r="491">
      <c r="A491" s="18">
        <v>44342.0</v>
      </c>
      <c r="B491" s="13">
        <v>26.0</v>
      </c>
      <c r="C491" s="13">
        <v>0.0</v>
      </c>
      <c r="D491" s="13">
        <f t="shared" si="11"/>
        <v>61916</v>
      </c>
      <c r="E491" s="13">
        <v>31.0</v>
      </c>
      <c r="F491" s="13">
        <v>0.0</v>
      </c>
      <c r="G491" s="13">
        <f t="shared" si="4"/>
        <v>61382</v>
      </c>
      <c r="H491" s="13">
        <v>282.0</v>
      </c>
      <c r="I491" s="14">
        <f t="shared" si="10"/>
        <v>212</v>
      </c>
      <c r="J491" s="13">
        <v>0.0</v>
      </c>
      <c r="K491" s="14">
        <f t="shared" si="6"/>
        <v>32</v>
      </c>
      <c r="L491" s="13">
        <v>0.0</v>
      </c>
      <c r="M491" s="13">
        <v>2.0</v>
      </c>
      <c r="N491" s="14">
        <f t="shared" si="2"/>
        <v>24</v>
      </c>
      <c r="O491" s="13">
        <v>1.0</v>
      </c>
      <c r="P491" s="13">
        <v>23.0</v>
      </c>
      <c r="Q491" s="13">
        <v>2.0</v>
      </c>
      <c r="R491" s="13">
        <v>240.0</v>
      </c>
      <c r="S491" s="13">
        <v>282.0</v>
      </c>
      <c r="T491" s="13">
        <v>57953.0</v>
      </c>
      <c r="U491" s="13">
        <v>3407.0</v>
      </c>
      <c r="V491" s="13">
        <v>20.0</v>
      </c>
      <c r="W491" s="13">
        <v>3.0</v>
      </c>
      <c r="X491" s="19" t="s">
        <v>521</v>
      </c>
    </row>
    <row r="492">
      <c r="A492" s="18">
        <v>44343.0</v>
      </c>
      <c r="B492" s="13">
        <v>24.0</v>
      </c>
      <c r="C492" s="13">
        <v>0.0</v>
      </c>
      <c r="D492" s="13">
        <f t="shared" si="11"/>
        <v>61940</v>
      </c>
      <c r="E492" s="13">
        <v>12.0</v>
      </c>
      <c r="F492" s="13">
        <v>0.0</v>
      </c>
      <c r="G492" s="13">
        <f t="shared" si="4"/>
        <v>61394</v>
      </c>
      <c r="H492" s="13">
        <v>291.0</v>
      </c>
      <c r="I492" s="14">
        <f t="shared" si="10"/>
        <v>215</v>
      </c>
      <c r="J492" s="13">
        <v>0.0</v>
      </c>
      <c r="K492" s="14">
        <f t="shared" si="6"/>
        <v>32</v>
      </c>
      <c r="L492" s="13">
        <v>0.0</v>
      </c>
      <c r="M492" s="13">
        <v>9.0</v>
      </c>
      <c r="N492" s="14">
        <f t="shared" si="2"/>
        <v>15</v>
      </c>
      <c r="O492" s="13">
        <v>1.0</v>
      </c>
      <c r="P492" s="13">
        <v>14.0</v>
      </c>
      <c r="Q492" s="13">
        <v>2.0</v>
      </c>
      <c r="R492" s="13">
        <v>243.0</v>
      </c>
      <c r="S492" s="13">
        <v>291.0</v>
      </c>
      <c r="T492" s="13">
        <v>57965.0</v>
      </c>
      <c r="U492" s="13">
        <v>3407.0</v>
      </c>
      <c r="V492" s="13">
        <v>12.0</v>
      </c>
      <c r="W492" s="13">
        <v>2.0</v>
      </c>
      <c r="X492" s="19" t="s">
        <v>521</v>
      </c>
    </row>
    <row r="493">
      <c r="A493" s="18">
        <v>44344.0</v>
      </c>
      <c r="B493" s="13">
        <v>30.0</v>
      </c>
      <c r="C493" s="13">
        <v>0.0</v>
      </c>
      <c r="D493" s="13">
        <f t="shared" si="11"/>
        <v>61970</v>
      </c>
      <c r="E493" s="13">
        <v>35.0</v>
      </c>
      <c r="F493" s="13">
        <v>0.0</v>
      </c>
      <c r="G493" s="13">
        <f t="shared" si="4"/>
        <v>61429</v>
      </c>
      <c r="H493" s="13">
        <v>290.0</v>
      </c>
      <c r="I493" s="14">
        <f t="shared" si="10"/>
        <v>211</v>
      </c>
      <c r="J493" s="13">
        <v>0.0</v>
      </c>
      <c r="K493" s="14">
        <f t="shared" si="6"/>
        <v>32</v>
      </c>
      <c r="L493" s="13">
        <v>0.0</v>
      </c>
      <c r="M493" s="13">
        <v>15.0</v>
      </c>
      <c r="N493" s="14">
        <f t="shared" si="2"/>
        <v>15</v>
      </c>
      <c r="O493" s="13">
        <v>0.0</v>
      </c>
      <c r="P493" s="13">
        <v>15.0</v>
      </c>
      <c r="Q493" s="13">
        <v>3.0</v>
      </c>
      <c r="R493" s="13">
        <v>238.0</v>
      </c>
      <c r="S493" s="13">
        <v>290.0</v>
      </c>
      <c r="T493" s="13">
        <v>57993.0</v>
      </c>
      <c r="U493" s="13">
        <v>3414.0</v>
      </c>
      <c r="V493" s="13">
        <v>11.0</v>
      </c>
      <c r="W493" s="13">
        <v>4.0</v>
      </c>
      <c r="X493" s="19" t="s">
        <v>521</v>
      </c>
    </row>
    <row r="494">
      <c r="A494" s="18">
        <v>44345.0</v>
      </c>
      <c r="B494" s="13">
        <v>33.0</v>
      </c>
      <c r="C494" s="13">
        <v>0.0</v>
      </c>
      <c r="D494" s="13">
        <f t="shared" si="11"/>
        <v>62003</v>
      </c>
      <c r="E494" s="13">
        <v>16.0</v>
      </c>
      <c r="F494" s="13">
        <v>0.0</v>
      </c>
      <c r="G494" s="13">
        <f t="shared" si="4"/>
        <v>61445</v>
      </c>
      <c r="H494" s="13">
        <v>322.0</v>
      </c>
      <c r="I494" s="14">
        <f t="shared" si="10"/>
        <v>196</v>
      </c>
      <c r="J494" s="13">
        <v>0.0</v>
      </c>
      <c r="K494" s="14">
        <f t="shared" si="6"/>
        <v>32</v>
      </c>
      <c r="L494" s="13">
        <v>0.0</v>
      </c>
      <c r="M494" s="13">
        <v>10.0</v>
      </c>
      <c r="N494" s="14">
        <f t="shared" si="2"/>
        <v>23</v>
      </c>
      <c r="O494" s="13">
        <v>0.0</v>
      </c>
      <c r="P494" s="13">
        <v>23.0</v>
      </c>
      <c r="Q494" s="13">
        <v>3.0</v>
      </c>
      <c r="R494" s="13">
        <v>223.0</v>
      </c>
      <c r="S494" s="13">
        <v>322.0</v>
      </c>
      <c r="T494" s="13">
        <v>57997.0</v>
      </c>
      <c r="U494" s="13">
        <v>3426.0</v>
      </c>
      <c r="V494" s="13">
        <v>19.0</v>
      </c>
      <c r="W494" s="13">
        <v>4.0</v>
      </c>
      <c r="X494" s="19" t="s">
        <v>521</v>
      </c>
    </row>
    <row r="495">
      <c r="A495" s="18">
        <v>44346.0</v>
      </c>
      <c r="B495" s="13">
        <v>25.0</v>
      </c>
      <c r="C495" s="13">
        <v>0.0</v>
      </c>
      <c r="D495" s="13">
        <f t="shared" si="11"/>
        <v>62028</v>
      </c>
      <c r="E495" s="13">
        <v>11.0</v>
      </c>
      <c r="F495" s="13">
        <v>0.0</v>
      </c>
      <c r="G495" s="13">
        <f t="shared" si="4"/>
        <v>61456</v>
      </c>
      <c r="H495" s="13">
        <v>339.0</v>
      </c>
      <c r="I495" s="14">
        <f t="shared" si="10"/>
        <v>192</v>
      </c>
      <c r="J495" s="13">
        <v>1.0</v>
      </c>
      <c r="K495" s="14">
        <f t="shared" si="6"/>
        <v>33</v>
      </c>
      <c r="L495" s="13">
        <v>0.0</v>
      </c>
      <c r="M495" s="13">
        <v>6.0</v>
      </c>
      <c r="N495" s="14">
        <f t="shared" si="2"/>
        <v>19</v>
      </c>
      <c r="O495" s="13">
        <v>0.0</v>
      </c>
      <c r="P495" s="13">
        <v>19.0</v>
      </c>
      <c r="Q495" s="13">
        <v>3.0</v>
      </c>
      <c r="R495" s="13">
        <v>219.0</v>
      </c>
      <c r="S495" s="13">
        <v>339.0</v>
      </c>
      <c r="T495" s="13">
        <v>58005.0</v>
      </c>
      <c r="U495" s="13">
        <v>3429.0</v>
      </c>
      <c r="V495" s="13">
        <v>14.0</v>
      </c>
      <c r="W495" s="13">
        <v>5.0</v>
      </c>
      <c r="X495" s="19" t="s">
        <v>521</v>
      </c>
    </row>
    <row r="496">
      <c r="A496" s="18">
        <v>44347.0</v>
      </c>
      <c r="B496" s="13">
        <v>23.0</v>
      </c>
      <c r="C496" s="13">
        <v>0.0</v>
      </c>
      <c r="D496" s="13">
        <f t="shared" si="11"/>
        <v>62051</v>
      </c>
      <c r="E496" s="13">
        <v>25.0</v>
      </c>
      <c r="F496" s="13">
        <v>0.0</v>
      </c>
      <c r="G496" s="13">
        <f t="shared" si="4"/>
        <v>61481</v>
      </c>
      <c r="H496" s="13">
        <v>336.0</v>
      </c>
      <c r="I496" s="14">
        <f t="shared" si="10"/>
        <v>193</v>
      </c>
      <c r="J496" s="13">
        <v>0.0</v>
      </c>
      <c r="K496" s="14">
        <f t="shared" si="6"/>
        <v>33</v>
      </c>
      <c r="L496" s="13">
        <v>0.0</v>
      </c>
      <c r="M496" s="13">
        <v>7.0</v>
      </c>
      <c r="N496" s="14">
        <f t="shared" si="2"/>
        <v>16</v>
      </c>
      <c r="O496" s="13">
        <v>0.0</v>
      </c>
      <c r="P496" s="13">
        <v>16.0</v>
      </c>
      <c r="Q496" s="13">
        <v>2.0</v>
      </c>
      <c r="R496" s="13">
        <v>221.0</v>
      </c>
      <c r="S496" s="13">
        <v>336.0</v>
      </c>
      <c r="T496" s="13">
        <v>58021.0</v>
      </c>
      <c r="U496" s="13">
        <v>3438.0</v>
      </c>
      <c r="V496" s="13">
        <v>13.0</v>
      </c>
      <c r="W496" s="13">
        <v>3.0</v>
      </c>
      <c r="X496" s="19" t="s">
        <v>521</v>
      </c>
    </row>
    <row r="497">
      <c r="A497" s="18">
        <v>44348.0</v>
      </c>
      <c r="B497" s="13">
        <v>18.0</v>
      </c>
      <c r="C497" s="13">
        <v>0.0</v>
      </c>
      <c r="D497" s="13">
        <f t="shared" si="11"/>
        <v>62069</v>
      </c>
      <c r="E497" s="13">
        <v>22.0</v>
      </c>
      <c r="F497" s="13">
        <v>0.0</v>
      </c>
      <c r="G497" s="13">
        <f t="shared" si="4"/>
        <v>61503</v>
      </c>
      <c r="H497" s="13">
        <v>338.0</v>
      </c>
      <c r="I497" s="14">
        <f t="shared" si="10"/>
        <v>187</v>
      </c>
      <c r="J497" s="13">
        <v>0.0</v>
      </c>
      <c r="K497" s="14">
        <f t="shared" si="6"/>
        <v>33</v>
      </c>
      <c r="L497" s="13">
        <v>0.0</v>
      </c>
      <c r="M497" s="13">
        <v>3.0</v>
      </c>
      <c r="N497" s="14">
        <f t="shared" si="2"/>
        <v>15</v>
      </c>
      <c r="O497" s="13">
        <v>0.0</v>
      </c>
      <c r="P497" s="13">
        <v>15.0</v>
      </c>
      <c r="Q497" s="13">
        <v>2.0</v>
      </c>
      <c r="R497" s="13">
        <v>215.0</v>
      </c>
      <c r="S497" s="13">
        <v>338.0</v>
      </c>
      <c r="T497" s="13">
        <v>58037.0</v>
      </c>
      <c r="U497" s="13">
        <v>3444.0</v>
      </c>
      <c r="V497" s="13">
        <v>8.0</v>
      </c>
      <c r="W497" s="13">
        <v>7.0</v>
      </c>
      <c r="X497" s="19" t="s">
        <v>521</v>
      </c>
    </row>
    <row r="498">
      <c r="A498" s="18">
        <v>44349.0</v>
      </c>
      <c r="B498" s="13">
        <v>31.0</v>
      </c>
      <c r="C498" s="13">
        <v>0.0</v>
      </c>
      <c r="D498" s="13">
        <f t="shared" si="11"/>
        <v>62100</v>
      </c>
      <c r="E498" s="13">
        <v>42.0</v>
      </c>
      <c r="F498" s="13">
        <v>0.0</v>
      </c>
      <c r="G498" s="13">
        <f t="shared" si="4"/>
        <v>61545</v>
      </c>
      <c r="H498" s="13">
        <v>328.0</v>
      </c>
      <c r="I498" s="14">
        <f t="shared" si="10"/>
        <v>186</v>
      </c>
      <c r="J498" s="13">
        <v>0.0</v>
      </c>
      <c r="K498" s="14">
        <f t="shared" si="6"/>
        <v>33</v>
      </c>
      <c r="L498" s="13">
        <v>0.0</v>
      </c>
      <c r="M498" s="13">
        <v>7.0</v>
      </c>
      <c r="N498" s="14">
        <f t="shared" si="2"/>
        <v>24</v>
      </c>
      <c r="O498" s="13">
        <v>0.0</v>
      </c>
      <c r="P498" s="13">
        <v>24.0</v>
      </c>
      <c r="Q498" s="13">
        <v>2.0</v>
      </c>
      <c r="R498" s="13">
        <v>214.0</v>
      </c>
      <c r="S498" s="13">
        <v>328.0</v>
      </c>
      <c r="T498" s="13">
        <v>58069.0</v>
      </c>
      <c r="U498" s="13">
        <v>3454.0</v>
      </c>
      <c r="V498" s="13">
        <v>19.0</v>
      </c>
      <c r="W498" s="13">
        <v>5.0</v>
      </c>
      <c r="X498" s="19" t="s">
        <v>521</v>
      </c>
    </row>
    <row r="499">
      <c r="A499" s="18">
        <v>44350.0</v>
      </c>
      <c r="B499" s="13">
        <v>45.0</v>
      </c>
      <c r="C499" s="13">
        <v>0.0</v>
      </c>
      <c r="D499" s="13">
        <f t="shared" si="11"/>
        <v>62145</v>
      </c>
      <c r="E499" s="13">
        <v>34.0</v>
      </c>
      <c r="F499" s="13">
        <v>0.0</v>
      </c>
      <c r="G499" s="13">
        <f t="shared" si="4"/>
        <v>61579</v>
      </c>
      <c r="H499" s="13">
        <v>324.0</v>
      </c>
      <c r="I499" s="14">
        <f t="shared" si="10"/>
        <v>201</v>
      </c>
      <c r="J499" s="13">
        <v>0.0</v>
      </c>
      <c r="K499" s="14">
        <f t="shared" si="6"/>
        <v>33</v>
      </c>
      <c r="L499" s="13">
        <v>0.0</v>
      </c>
      <c r="M499" s="13">
        <v>10.0</v>
      </c>
      <c r="N499" s="14">
        <f t="shared" si="2"/>
        <v>35</v>
      </c>
      <c r="O499" s="13">
        <v>0.0</v>
      </c>
      <c r="P499" s="13">
        <v>35.0</v>
      </c>
      <c r="Q499" s="13">
        <v>2.0</v>
      </c>
      <c r="R499" s="13">
        <v>229.0</v>
      </c>
      <c r="S499" s="13">
        <v>324.0</v>
      </c>
      <c r="T499" s="13">
        <v>58093.0</v>
      </c>
      <c r="U499" s="13">
        <v>3464.0</v>
      </c>
      <c r="V499" s="13">
        <v>34.0</v>
      </c>
      <c r="W499" s="13">
        <v>1.0</v>
      </c>
      <c r="X499" s="19" t="s">
        <v>521</v>
      </c>
    </row>
    <row r="500">
      <c r="A500" s="18">
        <v>44351.0</v>
      </c>
      <c r="B500" s="13">
        <v>13.0</v>
      </c>
      <c r="C500" s="13">
        <v>0.0</v>
      </c>
      <c r="D500" s="13">
        <f t="shared" si="11"/>
        <v>62158</v>
      </c>
      <c r="E500" s="13">
        <v>23.0</v>
      </c>
      <c r="F500" s="13">
        <v>0.0</v>
      </c>
      <c r="G500" s="13">
        <f t="shared" si="4"/>
        <v>61602</v>
      </c>
      <c r="H500" s="13">
        <v>316.0</v>
      </c>
      <c r="I500" s="14">
        <f t="shared" si="10"/>
        <v>199</v>
      </c>
      <c r="J500" s="13">
        <v>0.0</v>
      </c>
      <c r="K500" s="14">
        <f t="shared" si="6"/>
        <v>33</v>
      </c>
      <c r="L500" s="13">
        <v>0.0</v>
      </c>
      <c r="M500" s="13">
        <v>6.0</v>
      </c>
      <c r="N500" s="14">
        <f t="shared" si="2"/>
        <v>7</v>
      </c>
      <c r="O500" s="13">
        <v>0.0</v>
      </c>
      <c r="P500" s="13">
        <v>7.0</v>
      </c>
      <c r="Q500" s="13">
        <v>2.0</v>
      </c>
      <c r="R500" s="13">
        <v>227.0</v>
      </c>
      <c r="S500" s="13">
        <v>316.0</v>
      </c>
      <c r="T500" s="13">
        <v>58110.0</v>
      </c>
      <c r="U500" s="13">
        <v>3470.0</v>
      </c>
      <c r="V500" s="13">
        <v>6.0</v>
      </c>
      <c r="W500" s="13">
        <v>1.0</v>
      </c>
      <c r="X500" s="19" t="s">
        <v>521</v>
      </c>
    </row>
    <row r="501">
      <c r="A501" s="18">
        <v>44352.0</v>
      </c>
      <c r="B501" s="13">
        <v>18.0</v>
      </c>
      <c r="C501" s="13">
        <v>0.0</v>
      </c>
      <c r="D501" s="13">
        <f t="shared" si="11"/>
        <v>62176</v>
      </c>
      <c r="E501" s="13">
        <v>33.0</v>
      </c>
      <c r="F501" s="13">
        <v>0.0</v>
      </c>
      <c r="G501" s="13">
        <f t="shared" si="4"/>
        <v>61635</v>
      </c>
      <c r="H501" s="13">
        <v>323.0</v>
      </c>
      <c r="I501" s="14">
        <f t="shared" si="10"/>
        <v>177</v>
      </c>
      <c r="J501" s="13">
        <v>0.0</v>
      </c>
      <c r="K501" s="14">
        <f t="shared" si="6"/>
        <v>33</v>
      </c>
      <c r="L501" s="13">
        <v>0.0</v>
      </c>
      <c r="M501" s="13">
        <v>5.0</v>
      </c>
      <c r="N501" s="14">
        <f t="shared" si="2"/>
        <v>13</v>
      </c>
      <c r="O501" s="13">
        <v>0.0</v>
      </c>
      <c r="P501" s="13">
        <v>13.0</v>
      </c>
      <c r="Q501" s="13">
        <v>2.0</v>
      </c>
      <c r="R501" s="13">
        <v>205.0</v>
      </c>
      <c r="S501" s="13">
        <v>323.0</v>
      </c>
      <c r="T501" s="13">
        <v>58133.0</v>
      </c>
      <c r="U501" s="13">
        <v>3480.0</v>
      </c>
      <c r="V501" s="13">
        <v>13.0</v>
      </c>
      <c r="W501" s="13">
        <v>0.0</v>
      </c>
      <c r="X501" s="19" t="s">
        <v>521</v>
      </c>
    </row>
    <row r="502">
      <c r="A502" s="18">
        <v>44353.0</v>
      </c>
      <c r="B502" s="13">
        <v>20.0</v>
      </c>
      <c r="C502" s="13">
        <v>0.0</v>
      </c>
      <c r="D502" s="13">
        <f t="shared" si="11"/>
        <v>62196</v>
      </c>
      <c r="E502" s="13">
        <v>22.0</v>
      </c>
      <c r="F502" s="13">
        <v>0.0</v>
      </c>
      <c r="G502" s="13">
        <f t="shared" si="4"/>
        <v>61657</v>
      </c>
      <c r="H502" s="13">
        <v>321.0</v>
      </c>
      <c r="I502" s="14">
        <f t="shared" si="10"/>
        <v>177</v>
      </c>
      <c r="J502" s="13">
        <v>0.0</v>
      </c>
      <c r="K502" s="14">
        <f t="shared" si="6"/>
        <v>33</v>
      </c>
      <c r="L502" s="13">
        <v>0.0</v>
      </c>
      <c r="M502" s="13">
        <v>14.0</v>
      </c>
      <c r="N502" s="14">
        <f t="shared" si="2"/>
        <v>6</v>
      </c>
      <c r="O502" s="13">
        <v>0.0</v>
      </c>
      <c r="P502" s="13">
        <v>6.0</v>
      </c>
      <c r="Q502" s="13">
        <v>2.0</v>
      </c>
      <c r="R502" s="13">
        <v>205.0</v>
      </c>
      <c r="S502" s="13">
        <v>321.0</v>
      </c>
      <c r="T502" s="13">
        <v>58145.0</v>
      </c>
      <c r="U502" s="13">
        <v>3490.0</v>
      </c>
      <c r="V502" s="13">
        <v>5.0</v>
      </c>
      <c r="W502" s="13">
        <v>1.0</v>
      </c>
      <c r="X502" s="19" t="s">
        <v>521</v>
      </c>
    </row>
    <row r="503">
      <c r="A503" s="18">
        <v>44354.0</v>
      </c>
      <c r="B503" s="13">
        <v>14.0</v>
      </c>
      <c r="C503" s="13">
        <v>0.0</v>
      </c>
      <c r="D503" s="13">
        <f t="shared" si="11"/>
        <v>62210</v>
      </c>
      <c r="E503" s="13">
        <v>25.0</v>
      </c>
      <c r="F503" s="13">
        <v>0.0</v>
      </c>
      <c r="G503" s="13">
        <f t="shared" si="4"/>
        <v>61682</v>
      </c>
      <c r="H503" s="13">
        <v>313.0</v>
      </c>
      <c r="I503" s="14">
        <f t="shared" si="10"/>
        <v>174</v>
      </c>
      <c r="J503" s="13">
        <v>0.0</v>
      </c>
      <c r="K503" s="14">
        <f t="shared" si="6"/>
        <v>33</v>
      </c>
      <c r="L503" s="13">
        <v>0.0</v>
      </c>
      <c r="M503" s="13">
        <v>9.0</v>
      </c>
      <c r="N503" s="14">
        <f t="shared" si="2"/>
        <v>5</v>
      </c>
      <c r="O503" s="13">
        <v>0.0</v>
      </c>
      <c r="P503" s="13">
        <v>5.0</v>
      </c>
      <c r="Q503" s="13">
        <v>2.0</v>
      </c>
      <c r="R503" s="13">
        <v>202.0</v>
      </c>
      <c r="S503" s="13">
        <v>313.0</v>
      </c>
      <c r="T503" s="13">
        <v>58166.0</v>
      </c>
      <c r="U503" s="13">
        <v>3494.0</v>
      </c>
      <c r="V503" s="13">
        <v>5.0</v>
      </c>
      <c r="W503" s="13">
        <v>0.0</v>
      </c>
      <c r="X503" s="19" t="s">
        <v>521</v>
      </c>
    </row>
    <row r="504">
      <c r="A504" s="18">
        <v>44355.0</v>
      </c>
      <c r="B504" s="13">
        <v>9.0</v>
      </c>
      <c r="C504" s="13">
        <v>0.0</v>
      </c>
      <c r="D504" s="13">
        <f t="shared" si="11"/>
        <v>62219</v>
      </c>
      <c r="E504" s="13">
        <v>42.0</v>
      </c>
      <c r="F504" s="13">
        <v>0.0</v>
      </c>
      <c r="G504" s="13">
        <f t="shared" si="4"/>
        <v>61724</v>
      </c>
      <c r="H504" s="13">
        <v>296.0</v>
      </c>
      <c r="I504" s="14">
        <f t="shared" si="10"/>
        <v>157</v>
      </c>
      <c r="J504" s="13">
        <v>1.0</v>
      </c>
      <c r="K504" s="14">
        <f t="shared" si="6"/>
        <v>34</v>
      </c>
      <c r="L504" s="13">
        <v>0.0</v>
      </c>
      <c r="M504" s="13">
        <v>5.0</v>
      </c>
      <c r="N504" s="14">
        <f t="shared" si="2"/>
        <v>4</v>
      </c>
      <c r="O504" s="13">
        <v>1.0</v>
      </c>
      <c r="P504" s="13">
        <v>3.0</v>
      </c>
      <c r="Q504" s="13">
        <v>2.0</v>
      </c>
      <c r="R504" s="13">
        <v>185.0</v>
      </c>
      <c r="S504" s="13">
        <v>296.0</v>
      </c>
      <c r="T504" s="13">
        <v>58197.0</v>
      </c>
      <c r="U504" s="13">
        <v>3505.0</v>
      </c>
      <c r="V504" s="13">
        <v>1.0</v>
      </c>
      <c r="W504" s="13">
        <v>3.0</v>
      </c>
      <c r="X504" s="19" t="s">
        <v>521</v>
      </c>
    </row>
    <row r="505">
      <c r="A505" s="18">
        <v>44356.0</v>
      </c>
      <c r="B505" s="13">
        <v>4.0</v>
      </c>
      <c r="C505" s="13">
        <v>0.0</v>
      </c>
      <c r="D505" s="13">
        <f t="shared" si="11"/>
        <v>62223</v>
      </c>
      <c r="E505" s="13">
        <v>38.0</v>
      </c>
      <c r="F505" s="13">
        <v>0.0</v>
      </c>
      <c r="G505" s="13">
        <f t="shared" si="4"/>
        <v>61762</v>
      </c>
      <c r="H505" s="13">
        <v>291.0</v>
      </c>
      <c r="I505" s="14">
        <f t="shared" si="10"/>
        <v>128</v>
      </c>
      <c r="J505" s="13">
        <v>0.0</v>
      </c>
      <c r="K505" s="14">
        <f t="shared" si="6"/>
        <v>34</v>
      </c>
      <c r="L505" s="13">
        <v>0.0</v>
      </c>
      <c r="M505" s="13">
        <v>2.0</v>
      </c>
      <c r="N505" s="14">
        <f t="shared" si="2"/>
        <v>2</v>
      </c>
      <c r="O505" s="13">
        <v>0.0</v>
      </c>
      <c r="P505" s="13">
        <v>2.0</v>
      </c>
      <c r="Q505" s="13">
        <v>1.0</v>
      </c>
      <c r="R505" s="13">
        <v>157.0</v>
      </c>
      <c r="S505" s="13">
        <v>291.0</v>
      </c>
      <c r="T505" s="13">
        <v>58231.0</v>
      </c>
      <c r="U505" s="13">
        <v>3509.0</v>
      </c>
      <c r="V505" s="13">
        <v>1.0</v>
      </c>
      <c r="W505" s="13">
        <v>1.0</v>
      </c>
      <c r="X505" s="19" t="s">
        <v>521</v>
      </c>
    </row>
    <row r="506">
      <c r="A506" s="18">
        <v>44357.0</v>
      </c>
      <c r="B506" s="13">
        <v>13.0</v>
      </c>
      <c r="C506" s="13">
        <v>0.0</v>
      </c>
      <c r="D506" s="13">
        <f t="shared" si="11"/>
        <v>62236</v>
      </c>
      <c r="E506" s="13">
        <v>25.0</v>
      </c>
      <c r="F506" s="13">
        <v>0.0</v>
      </c>
      <c r="G506" s="13">
        <f t="shared" si="4"/>
        <v>61787</v>
      </c>
      <c r="H506" s="13">
        <v>287.0</v>
      </c>
      <c r="I506" s="14">
        <f t="shared" si="10"/>
        <v>120</v>
      </c>
      <c r="J506" s="13">
        <v>0.0</v>
      </c>
      <c r="K506" s="14">
        <f t="shared" si="6"/>
        <v>34</v>
      </c>
      <c r="L506" s="13">
        <v>0.0</v>
      </c>
      <c r="M506" s="13">
        <v>9.0</v>
      </c>
      <c r="N506" s="14">
        <f t="shared" si="2"/>
        <v>4</v>
      </c>
      <c r="O506" s="13">
        <v>0.0</v>
      </c>
      <c r="P506" s="13">
        <v>4.0</v>
      </c>
      <c r="Q506" s="13">
        <v>1.0</v>
      </c>
      <c r="R506" s="13">
        <v>149.0</v>
      </c>
      <c r="S506" s="13">
        <v>287.0</v>
      </c>
      <c r="T506" s="13">
        <v>58251.0</v>
      </c>
      <c r="U506" s="13">
        <v>3514.0</v>
      </c>
      <c r="V506" s="13">
        <v>2.0</v>
      </c>
      <c r="W506" s="13">
        <v>2.0</v>
      </c>
      <c r="X506" s="19" t="s">
        <v>521</v>
      </c>
    </row>
    <row r="507">
      <c r="A507" s="18">
        <v>44358.0</v>
      </c>
      <c r="B507" s="13">
        <v>9.0</v>
      </c>
      <c r="C507" s="13">
        <v>0.0</v>
      </c>
      <c r="D507" s="13">
        <f t="shared" si="11"/>
        <v>62245</v>
      </c>
      <c r="E507" s="13">
        <v>34.0</v>
      </c>
      <c r="F507" s="13">
        <v>0.0</v>
      </c>
      <c r="G507" s="13">
        <f t="shared" si="4"/>
        <v>61821</v>
      </c>
      <c r="H507" s="13">
        <v>279.0</v>
      </c>
      <c r="I507" s="14">
        <f t="shared" si="10"/>
        <v>103</v>
      </c>
      <c r="J507" s="13">
        <v>0.0</v>
      </c>
      <c r="K507" s="14">
        <f t="shared" si="6"/>
        <v>34</v>
      </c>
      <c r="L507" s="13">
        <v>0.0</v>
      </c>
      <c r="M507" s="13">
        <v>6.0</v>
      </c>
      <c r="N507" s="14">
        <f t="shared" si="2"/>
        <v>3</v>
      </c>
      <c r="O507" s="13">
        <v>0.0</v>
      </c>
      <c r="P507" s="13">
        <v>3.0</v>
      </c>
      <c r="Q507" s="13">
        <v>1.0</v>
      </c>
      <c r="R507" s="13">
        <v>132.0</v>
      </c>
      <c r="S507" s="13">
        <v>279.0</v>
      </c>
      <c r="T507" s="13">
        <v>58272.0</v>
      </c>
      <c r="U507" s="13">
        <v>3527.0</v>
      </c>
      <c r="V507" s="13">
        <v>0.0</v>
      </c>
      <c r="W507" s="13">
        <v>3.0</v>
      </c>
      <c r="X507" s="19" t="s">
        <v>521</v>
      </c>
    </row>
    <row r="508">
      <c r="A508" s="18">
        <v>44359.0</v>
      </c>
      <c r="B508" s="13">
        <v>18.0</v>
      </c>
      <c r="C508" s="13">
        <v>0.0</v>
      </c>
      <c r="D508" s="13">
        <f t="shared" si="11"/>
        <v>62263</v>
      </c>
      <c r="E508" s="13">
        <v>39.0</v>
      </c>
      <c r="F508" s="13">
        <v>0.0</v>
      </c>
      <c r="G508" s="13">
        <f t="shared" si="4"/>
        <v>61860</v>
      </c>
      <c r="H508" s="13">
        <v>266.0</v>
      </c>
      <c r="I508" s="14">
        <f t="shared" si="10"/>
        <v>95</v>
      </c>
      <c r="J508" s="13">
        <v>0.0</v>
      </c>
      <c r="K508" s="14">
        <f t="shared" si="6"/>
        <v>34</v>
      </c>
      <c r="L508" s="13">
        <v>0.0</v>
      </c>
      <c r="M508" s="13">
        <v>9.0</v>
      </c>
      <c r="N508" s="14">
        <f t="shared" si="2"/>
        <v>9</v>
      </c>
      <c r="O508" s="13">
        <v>0.0</v>
      </c>
      <c r="P508" s="13">
        <v>9.0</v>
      </c>
      <c r="Q508" s="13">
        <v>1.0</v>
      </c>
      <c r="R508" s="13">
        <v>124.0</v>
      </c>
      <c r="S508" s="13">
        <v>266.0</v>
      </c>
      <c r="T508" s="13">
        <v>58301.0</v>
      </c>
      <c r="U508" s="13">
        <v>3537.0</v>
      </c>
      <c r="V508" s="13">
        <v>4.0</v>
      </c>
      <c r="W508" s="13">
        <v>5.0</v>
      </c>
      <c r="X508" s="19" t="s">
        <v>521</v>
      </c>
    </row>
    <row r="509">
      <c r="A509" s="18">
        <v>44360.0</v>
      </c>
      <c r="B509" s="13">
        <v>13.0</v>
      </c>
      <c r="C509" s="13">
        <v>0.0</v>
      </c>
      <c r="D509" s="13">
        <f t="shared" si="11"/>
        <v>62276</v>
      </c>
      <c r="E509" s="13">
        <v>31.0</v>
      </c>
      <c r="F509" s="13">
        <v>0.0</v>
      </c>
      <c r="G509" s="13">
        <f t="shared" si="4"/>
        <v>61891</v>
      </c>
      <c r="H509" s="13">
        <v>243.0</v>
      </c>
      <c r="I509" s="14">
        <f t="shared" si="10"/>
        <v>100</v>
      </c>
      <c r="J509" s="13">
        <v>0.0</v>
      </c>
      <c r="K509" s="14">
        <f t="shared" si="6"/>
        <v>34</v>
      </c>
      <c r="L509" s="13">
        <v>0.0</v>
      </c>
      <c r="M509" s="13">
        <v>3.0</v>
      </c>
      <c r="N509" s="14">
        <f t="shared" si="2"/>
        <v>10</v>
      </c>
      <c r="O509" s="13">
        <v>0.0</v>
      </c>
      <c r="P509" s="13">
        <v>10.0</v>
      </c>
      <c r="Q509" s="13">
        <v>1.0</v>
      </c>
      <c r="R509" s="13">
        <v>129.0</v>
      </c>
      <c r="S509" s="13">
        <v>243.0</v>
      </c>
      <c r="T509" s="13">
        <v>58323.0</v>
      </c>
      <c r="U509" s="13">
        <v>3546.0</v>
      </c>
      <c r="V509" s="13">
        <v>8.0</v>
      </c>
      <c r="W509" s="13">
        <v>2.0</v>
      </c>
      <c r="X509" s="19" t="s">
        <v>521</v>
      </c>
    </row>
    <row r="510">
      <c r="A510" s="18">
        <v>44361.0</v>
      </c>
      <c r="B510" s="13">
        <v>25.0</v>
      </c>
      <c r="C510" s="13">
        <v>0.0</v>
      </c>
      <c r="D510" s="13">
        <f t="shared" si="11"/>
        <v>62301</v>
      </c>
      <c r="E510" s="13">
        <v>25.0</v>
      </c>
      <c r="F510" s="13">
        <v>0.0</v>
      </c>
      <c r="G510" s="13">
        <f t="shared" si="4"/>
        <v>61916</v>
      </c>
      <c r="H510" s="13">
        <v>235.0</v>
      </c>
      <c r="I510" s="14">
        <f t="shared" si="10"/>
        <v>108</v>
      </c>
      <c r="J510" s="13">
        <v>0.0</v>
      </c>
      <c r="K510" s="14">
        <f t="shared" si="6"/>
        <v>34</v>
      </c>
      <c r="L510" s="13">
        <v>0.0</v>
      </c>
      <c r="M510" s="13">
        <v>6.0</v>
      </c>
      <c r="N510" s="14">
        <f t="shared" si="2"/>
        <v>19</v>
      </c>
      <c r="O510" s="13">
        <v>1.0</v>
      </c>
      <c r="P510" s="13">
        <v>18.0</v>
      </c>
      <c r="Q510" s="13">
        <v>2.0</v>
      </c>
      <c r="R510" s="13">
        <v>136.0</v>
      </c>
      <c r="S510" s="13">
        <v>235.0</v>
      </c>
      <c r="T510" s="13">
        <v>58341.0</v>
      </c>
      <c r="U510" s="13">
        <v>3553.0</v>
      </c>
      <c r="V510" s="13">
        <v>18.0</v>
      </c>
      <c r="W510" s="13">
        <v>1.0</v>
      </c>
      <c r="X510" s="20" t="s">
        <v>551</v>
      </c>
    </row>
    <row r="511">
      <c r="A511" s="18">
        <v>44362.0</v>
      </c>
      <c r="B511" s="13">
        <v>14.0</v>
      </c>
      <c r="C511" s="13">
        <v>0.0</v>
      </c>
      <c r="D511" s="13">
        <f t="shared" si="11"/>
        <v>62315</v>
      </c>
      <c r="E511" s="13">
        <v>17.0</v>
      </c>
      <c r="F511" s="13">
        <v>0.0</v>
      </c>
      <c r="G511" s="13">
        <f t="shared" si="4"/>
        <v>61933</v>
      </c>
      <c r="H511" s="13">
        <v>233.0</v>
      </c>
      <c r="I511" s="14">
        <f t="shared" si="10"/>
        <v>107</v>
      </c>
      <c r="J511" s="13">
        <v>0.0</v>
      </c>
      <c r="K511" s="14">
        <f t="shared" si="6"/>
        <v>34</v>
      </c>
      <c r="L511" s="13">
        <v>0.0</v>
      </c>
      <c r="M511" s="13">
        <v>0.0</v>
      </c>
      <c r="N511" s="14">
        <f t="shared" si="2"/>
        <v>14</v>
      </c>
      <c r="O511" s="13">
        <v>0.0</v>
      </c>
      <c r="P511" s="13">
        <v>14.0</v>
      </c>
      <c r="Q511" s="13">
        <v>2.0</v>
      </c>
      <c r="R511" s="13">
        <v>135.0</v>
      </c>
      <c r="S511" s="13">
        <v>233.0</v>
      </c>
      <c r="T511" s="13">
        <v>58351.0</v>
      </c>
      <c r="U511" s="13">
        <v>3560.0</v>
      </c>
      <c r="V511" s="13">
        <v>10.0</v>
      </c>
      <c r="W511" s="13">
        <v>4.0</v>
      </c>
      <c r="X511" s="20" t="s">
        <v>551</v>
      </c>
    </row>
    <row r="512">
      <c r="A512" s="18">
        <v>44363.0</v>
      </c>
      <c r="B512" s="13">
        <v>24.0</v>
      </c>
      <c r="C512" s="13">
        <v>0.0</v>
      </c>
      <c r="D512" s="13">
        <f t="shared" si="11"/>
        <v>62339</v>
      </c>
      <c r="E512" s="13">
        <v>20.0</v>
      </c>
      <c r="F512" s="13">
        <v>0.0</v>
      </c>
      <c r="G512" s="13">
        <f t="shared" si="4"/>
        <v>61953</v>
      </c>
      <c r="H512" s="13">
        <v>228.0</v>
      </c>
      <c r="I512" s="14">
        <f t="shared" si="10"/>
        <v>116</v>
      </c>
      <c r="J512" s="13">
        <v>0.0</v>
      </c>
      <c r="K512" s="14">
        <f t="shared" si="6"/>
        <v>34</v>
      </c>
      <c r="L512" s="13">
        <v>0.0</v>
      </c>
      <c r="M512" s="13">
        <v>5.0</v>
      </c>
      <c r="N512" s="14">
        <f t="shared" si="2"/>
        <v>19</v>
      </c>
      <c r="O512" s="13">
        <v>0.0</v>
      </c>
      <c r="P512" s="13">
        <v>19.0</v>
      </c>
      <c r="Q512" s="13">
        <v>1.0</v>
      </c>
      <c r="R512" s="13">
        <v>145.0</v>
      </c>
      <c r="S512" s="13">
        <v>228.0</v>
      </c>
      <c r="T512" s="13">
        <v>58366.0</v>
      </c>
      <c r="U512" s="13">
        <v>3565.0</v>
      </c>
      <c r="V512" s="13">
        <v>16.0</v>
      </c>
      <c r="W512" s="13">
        <v>3.0</v>
      </c>
      <c r="X512" s="20" t="s">
        <v>551</v>
      </c>
    </row>
    <row r="513">
      <c r="A513" s="18">
        <v>44364.0</v>
      </c>
      <c r="B513" s="13">
        <v>27.0</v>
      </c>
      <c r="C513" s="13">
        <v>0.0</v>
      </c>
      <c r="D513" s="13">
        <f t="shared" si="11"/>
        <v>62366</v>
      </c>
      <c r="E513" s="13">
        <v>29.0</v>
      </c>
      <c r="F513" s="13">
        <v>0.0</v>
      </c>
      <c r="G513" s="13">
        <f t="shared" si="4"/>
        <v>61982</v>
      </c>
      <c r="H513" s="13">
        <v>221.0</v>
      </c>
      <c r="I513" s="14">
        <f t="shared" si="10"/>
        <v>121</v>
      </c>
      <c r="J513" s="13">
        <v>0.0</v>
      </c>
      <c r="K513" s="14">
        <f t="shared" si="6"/>
        <v>34</v>
      </c>
      <c r="L513" s="13">
        <v>0.0</v>
      </c>
      <c r="M513" s="13">
        <v>7.0</v>
      </c>
      <c r="N513" s="14">
        <f t="shared" si="2"/>
        <v>20</v>
      </c>
      <c r="O513" s="13">
        <v>0.0</v>
      </c>
      <c r="P513" s="13">
        <v>20.0</v>
      </c>
      <c r="Q513" s="13">
        <v>1.0</v>
      </c>
      <c r="R513" s="13">
        <v>150.0</v>
      </c>
      <c r="S513" s="13">
        <v>221.0</v>
      </c>
      <c r="T513" s="13">
        <v>58388.0</v>
      </c>
      <c r="U513" s="13">
        <v>3572.0</v>
      </c>
      <c r="V513" s="13">
        <v>19.0</v>
      </c>
      <c r="W513" s="13">
        <v>1.0</v>
      </c>
      <c r="X513" s="20" t="s">
        <v>551</v>
      </c>
    </row>
    <row r="514">
      <c r="A514" s="18">
        <v>44365.0</v>
      </c>
      <c r="B514" s="13">
        <v>16.0</v>
      </c>
      <c r="C514" s="13">
        <v>0.0</v>
      </c>
      <c r="D514" s="13">
        <f t="shared" si="11"/>
        <v>62382</v>
      </c>
      <c r="E514" s="13">
        <v>27.0</v>
      </c>
      <c r="F514" s="13">
        <v>0.0</v>
      </c>
      <c r="G514" s="13">
        <f t="shared" si="4"/>
        <v>62009</v>
      </c>
      <c r="H514" s="13">
        <v>209.0</v>
      </c>
      <c r="I514" s="14">
        <f t="shared" si="10"/>
        <v>122</v>
      </c>
      <c r="J514" s="13">
        <v>0.0</v>
      </c>
      <c r="K514" s="14">
        <f t="shared" si="6"/>
        <v>34</v>
      </c>
      <c r="L514" s="13">
        <v>0.0</v>
      </c>
      <c r="M514" s="13">
        <v>2.0</v>
      </c>
      <c r="N514" s="14">
        <f t="shared" si="2"/>
        <v>14</v>
      </c>
      <c r="O514" s="13">
        <v>0.0</v>
      </c>
      <c r="P514" s="13">
        <v>14.0</v>
      </c>
      <c r="Q514" s="13">
        <v>1.0</v>
      </c>
      <c r="R514" s="13">
        <v>151.0</v>
      </c>
      <c r="S514" s="13">
        <v>209.0</v>
      </c>
      <c r="T514" s="13">
        <v>58409.0</v>
      </c>
      <c r="U514" s="13">
        <v>3578.0</v>
      </c>
      <c r="V514" s="13">
        <v>10.0</v>
      </c>
      <c r="W514" s="13">
        <v>4.0</v>
      </c>
      <c r="X514" s="20" t="s">
        <v>551</v>
      </c>
    </row>
    <row r="515">
      <c r="A515" s="18">
        <v>44366.0</v>
      </c>
      <c r="B515" s="13">
        <v>21.0</v>
      </c>
      <c r="C515" s="13">
        <v>0.0</v>
      </c>
      <c r="D515" s="13">
        <f t="shared" si="11"/>
        <v>62403</v>
      </c>
      <c r="E515" s="13">
        <v>36.0</v>
      </c>
      <c r="F515" s="13">
        <v>0.0</v>
      </c>
      <c r="G515" s="13">
        <f t="shared" si="4"/>
        <v>62045</v>
      </c>
      <c r="H515" s="13">
        <v>193.0</v>
      </c>
      <c r="I515" s="14">
        <f t="shared" si="10"/>
        <v>123</v>
      </c>
      <c r="J515" s="13">
        <v>0.0</v>
      </c>
      <c r="K515" s="14">
        <f t="shared" si="6"/>
        <v>34</v>
      </c>
      <c r="L515" s="13">
        <v>0.0</v>
      </c>
      <c r="M515" s="13">
        <v>7.0</v>
      </c>
      <c r="N515" s="14">
        <f t="shared" si="2"/>
        <v>14</v>
      </c>
      <c r="O515" s="13">
        <v>0.0</v>
      </c>
      <c r="P515" s="13">
        <v>14.0</v>
      </c>
      <c r="Q515" s="13">
        <v>1.0</v>
      </c>
      <c r="R515" s="13">
        <v>152.0</v>
      </c>
      <c r="S515" s="13">
        <v>193.0</v>
      </c>
      <c r="T515" s="13">
        <v>58438.0</v>
      </c>
      <c r="U515" s="13">
        <v>3585.0</v>
      </c>
      <c r="V515" s="13">
        <v>10.0</v>
      </c>
      <c r="W515" s="13">
        <v>4.0</v>
      </c>
      <c r="X515" s="20" t="s">
        <v>551</v>
      </c>
    </row>
    <row r="516">
      <c r="A516" s="18">
        <v>44367.0</v>
      </c>
      <c r="B516" s="13">
        <v>11.0</v>
      </c>
      <c r="C516" s="13">
        <v>0.0</v>
      </c>
      <c r="D516" s="13">
        <f t="shared" si="11"/>
        <v>62414</v>
      </c>
      <c r="E516" s="13">
        <v>19.0</v>
      </c>
      <c r="F516" s="13">
        <v>0.0</v>
      </c>
      <c r="G516" s="13">
        <f t="shared" si="4"/>
        <v>62064</v>
      </c>
      <c r="H516" s="13">
        <v>196.0</v>
      </c>
      <c r="I516" s="14">
        <f t="shared" si="10"/>
        <v>112</v>
      </c>
      <c r="J516" s="13">
        <v>0.0</v>
      </c>
      <c r="K516" s="14">
        <f t="shared" si="6"/>
        <v>34</v>
      </c>
      <c r="L516" s="13">
        <v>0.0</v>
      </c>
      <c r="M516" s="13">
        <v>2.0</v>
      </c>
      <c r="N516" s="14">
        <f t="shared" si="2"/>
        <v>9</v>
      </c>
      <c r="O516" s="13">
        <v>0.0</v>
      </c>
      <c r="P516" s="13">
        <v>9.0</v>
      </c>
      <c r="Q516" s="13">
        <v>1.0</v>
      </c>
      <c r="R516" s="13">
        <v>141.0</v>
      </c>
      <c r="S516" s="13">
        <v>196.0</v>
      </c>
      <c r="T516" s="13">
        <v>58450.0</v>
      </c>
      <c r="U516" s="13">
        <v>3592.0</v>
      </c>
      <c r="V516" s="13">
        <v>4.0</v>
      </c>
      <c r="W516" s="13">
        <v>5.0</v>
      </c>
      <c r="X516" s="20" t="s">
        <v>551</v>
      </c>
    </row>
    <row r="517">
      <c r="A517" s="18">
        <v>44368.0</v>
      </c>
      <c r="B517" s="13">
        <v>16.0</v>
      </c>
      <c r="C517" s="13">
        <v>0.0</v>
      </c>
      <c r="D517" s="13">
        <f t="shared" si="11"/>
        <v>62430</v>
      </c>
      <c r="E517" s="13">
        <v>28.0</v>
      </c>
      <c r="F517" s="13">
        <v>0.0</v>
      </c>
      <c r="G517" s="13">
        <f t="shared" si="4"/>
        <v>62092</v>
      </c>
      <c r="H517" s="13">
        <v>191.0</v>
      </c>
      <c r="I517" s="14">
        <f t="shared" si="10"/>
        <v>104</v>
      </c>
      <c r="J517" s="13">
        <v>1.0</v>
      </c>
      <c r="K517" s="14">
        <f t="shared" si="6"/>
        <v>35</v>
      </c>
      <c r="L517" s="13">
        <v>0.0</v>
      </c>
      <c r="M517" s="13">
        <v>3.0</v>
      </c>
      <c r="N517" s="14">
        <f t="shared" si="2"/>
        <v>13</v>
      </c>
      <c r="O517" s="13">
        <v>0.0</v>
      </c>
      <c r="P517" s="13">
        <v>13.0</v>
      </c>
      <c r="Q517" s="13">
        <v>0.0</v>
      </c>
      <c r="R517" s="13">
        <v>134.0</v>
      </c>
      <c r="S517" s="13">
        <v>191.0</v>
      </c>
      <c r="T517" s="13">
        <v>58459.0</v>
      </c>
      <c r="U517" s="13">
        <v>3611.0</v>
      </c>
      <c r="V517" s="13">
        <v>10.0</v>
      </c>
      <c r="W517" s="13">
        <v>3.0</v>
      </c>
      <c r="X517" s="20" t="s">
        <v>551</v>
      </c>
    </row>
    <row r="518">
      <c r="A518" s="18">
        <v>44369.0</v>
      </c>
      <c r="B518" s="13">
        <v>18.0</v>
      </c>
      <c r="C518" s="13">
        <v>0.0</v>
      </c>
      <c r="D518" s="13">
        <f t="shared" si="11"/>
        <v>62448</v>
      </c>
      <c r="E518" s="13">
        <v>28.0</v>
      </c>
      <c r="F518" s="13">
        <v>0.0</v>
      </c>
      <c r="G518" s="13">
        <f t="shared" si="4"/>
        <v>62120</v>
      </c>
      <c r="H518" s="13">
        <v>173.0</v>
      </c>
      <c r="I518" s="14">
        <f t="shared" si="10"/>
        <v>112</v>
      </c>
      <c r="J518" s="13">
        <v>0.0</v>
      </c>
      <c r="K518" s="14">
        <f t="shared" si="6"/>
        <v>35</v>
      </c>
      <c r="L518" s="13">
        <v>0.0</v>
      </c>
      <c r="M518" s="13">
        <v>3.0</v>
      </c>
      <c r="N518" s="14">
        <f t="shared" si="2"/>
        <v>15</v>
      </c>
      <c r="O518" s="13">
        <v>0.0</v>
      </c>
      <c r="P518" s="13">
        <v>15.0</v>
      </c>
      <c r="Q518" s="13">
        <v>2.0</v>
      </c>
      <c r="R518" s="13">
        <v>140.0</v>
      </c>
      <c r="S518" s="13">
        <v>173.0</v>
      </c>
      <c r="T518" s="13">
        <v>58486.0</v>
      </c>
      <c r="U518" s="13">
        <v>3612.0</v>
      </c>
      <c r="V518" s="13">
        <v>10.0</v>
      </c>
      <c r="W518" s="13">
        <v>5.0</v>
      </c>
      <c r="X518" s="20" t="s">
        <v>551</v>
      </c>
    </row>
    <row r="519">
      <c r="A519" s="18">
        <v>44370.0</v>
      </c>
      <c r="B519" s="13">
        <v>22.0</v>
      </c>
      <c r="C519" s="13">
        <v>0.0</v>
      </c>
      <c r="D519" s="13">
        <f t="shared" si="11"/>
        <v>62470</v>
      </c>
      <c r="E519" s="13">
        <v>15.0</v>
      </c>
      <c r="F519" s="13">
        <v>0.0</v>
      </c>
      <c r="G519" s="13">
        <f t="shared" si="4"/>
        <v>62135</v>
      </c>
      <c r="H519" s="13">
        <v>181.0</v>
      </c>
      <c r="I519" s="14">
        <f t="shared" si="10"/>
        <v>111</v>
      </c>
      <c r="J519" s="13">
        <v>0.0</v>
      </c>
      <c r="K519" s="14">
        <f t="shared" si="6"/>
        <v>35</v>
      </c>
      <c r="L519" s="13">
        <v>0.0</v>
      </c>
      <c r="M519" s="13">
        <v>9.0</v>
      </c>
      <c r="N519" s="14">
        <f t="shared" si="2"/>
        <v>13</v>
      </c>
      <c r="O519" s="13">
        <v>0.0</v>
      </c>
      <c r="P519" s="13">
        <v>13.0</v>
      </c>
      <c r="Q519" s="13">
        <v>5.0</v>
      </c>
      <c r="R519" s="13">
        <v>136.0</v>
      </c>
      <c r="S519" s="13">
        <v>181.0</v>
      </c>
      <c r="T519" s="13">
        <v>58496.0</v>
      </c>
      <c r="U519" s="13">
        <v>3617.0</v>
      </c>
      <c r="V519" s="13">
        <v>10.0</v>
      </c>
      <c r="W519" s="13">
        <v>3.0</v>
      </c>
      <c r="X519" s="20" t="s">
        <v>551</v>
      </c>
    </row>
    <row r="520">
      <c r="A520" s="18">
        <v>44371.0</v>
      </c>
      <c r="B520" s="13">
        <v>23.0</v>
      </c>
      <c r="C520" s="13">
        <v>0.0</v>
      </c>
      <c r="D520" s="13">
        <f t="shared" si="11"/>
        <v>62493</v>
      </c>
      <c r="E520" s="13">
        <v>27.0</v>
      </c>
      <c r="F520" s="13">
        <v>0.0</v>
      </c>
      <c r="G520" s="13">
        <f t="shared" si="4"/>
        <v>62162</v>
      </c>
      <c r="H520" s="13">
        <v>182.0</v>
      </c>
      <c r="I520" s="14">
        <f t="shared" si="10"/>
        <v>106</v>
      </c>
      <c r="J520" s="13">
        <v>0.0</v>
      </c>
      <c r="K520" s="14">
        <f t="shared" si="6"/>
        <v>35</v>
      </c>
      <c r="L520" s="13">
        <v>0.0</v>
      </c>
      <c r="M520" s="13">
        <v>9.0</v>
      </c>
      <c r="N520" s="14">
        <f t="shared" si="2"/>
        <v>14</v>
      </c>
      <c r="O520" s="13">
        <v>0.0</v>
      </c>
      <c r="P520" s="13">
        <v>14.0</v>
      </c>
      <c r="Q520" s="13">
        <v>4.0</v>
      </c>
      <c r="R520" s="13">
        <v>132.0</v>
      </c>
      <c r="S520" s="13">
        <v>182.0</v>
      </c>
      <c r="T520" s="13">
        <v>58517.0</v>
      </c>
      <c r="U520" s="13">
        <v>3623.0</v>
      </c>
      <c r="V520" s="13">
        <v>12.0</v>
      </c>
      <c r="W520" s="13">
        <v>2.0</v>
      </c>
      <c r="X520" s="20" t="s">
        <v>551</v>
      </c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