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28" yWindow="348" windowWidth="17244" windowHeight="7980"/>
  </bookViews>
  <sheets>
    <sheet name="Plan" sheetId="7" r:id="rId1"/>
    <sheet name="AI Model" sheetId="2" r:id="rId2"/>
    <sheet name="Topics A" sheetId="4" r:id="rId3"/>
    <sheet name="Topics B" sheetId="10" r:id="rId4"/>
    <sheet name="Ideas" sheetId="11" r:id="rId5"/>
    <sheet name="otherWebs" sheetId="13" r:id="rId6"/>
    <sheet name="Sheet1" sheetId="12" r:id="rId7"/>
    <sheet name="bofa.com" sheetId="14" r:id="rId8"/>
    <sheet name="Sheet4" sheetId="15" r:id="rId9"/>
  </sheets>
  <calcPr calcId="145621"/>
</workbook>
</file>

<file path=xl/calcChain.xml><?xml version="1.0" encoding="utf-8"?>
<calcChain xmlns="http://schemas.openxmlformats.org/spreadsheetml/2006/main">
  <c r="V35" i="11" l="1"/>
  <c r="U35" i="11"/>
  <c r="T35" i="11"/>
  <c r="V34" i="11"/>
  <c r="U34" i="11"/>
  <c r="T34" i="11"/>
  <c r="V33" i="11"/>
  <c r="U33" i="11"/>
  <c r="T33" i="11"/>
  <c r="V32" i="11"/>
  <c r="U32" i="11"/>
  <c r="T32" i="11"/>
  <c r="V31" i="11"/>
  <c r="U31" i="11"/>
  <c r="T31" i="11"/>
  <c r="V30" i="11"/>
  <c r="U30" i="11"/>
  <c r="T30" i="11"/>
  <c r="V29" i="11"/>
  <c r="U29" i="11"/>
  <c r="T29" i="11"/>
  <c r="V28" i="11"/>
  <c r="U28" i="11"/>
  <c r="T28" i="11"/>
  <c r="V27" i="11"/>
  <c r="U27" i="11"/>
  <c r="T27" i="11"/>
  <c r="V26" i="11"/>
  <c r="U26" i="11"/>
  <c r="T26" i="11"/>
  <c r="L49" i="11" l="1"/>
  <c r="K49" i="11"/>
  <c r="J49" i="11"/>
  <c r="L46" i="11"/>
  <c r="L45" i="11"/>
  <c r="L44" i="11"/>
  <c r="L43" i="11"/>
  <c r="L42" i="11"/>
  <c r="K46" i="11"/>
  <c r="K45" i="11"/>
  <c r="K44" i="11"/>
  <c r="K43" i="11"/>
  <c r="K42" i="11"/>
  <c r="J46" i="11"/>
  <c r="J45" i="11"/>
  <c r="J44" i="11"/>
  <c r="J43" i="11"/>
  <c r="J42" i="11"/>
  <c r="S35" i="11" l="1"/>
  <c r="Q35" i="11"/>
  <c r="S34" i="11"/>
  <c r="Q34" i="11"/>
  <c r="S33" i="11"/>
  <c r="Q33" i="11"/>
  <c r="S32" i="11"/>
  <c r="Q32" i="11"/>
  <c r="S31" i="11"/>
  <c r="Q31" i="11"/>
  <c r="S30" i="11"/>
  <c r="Q30" i="11"/>
  <c r="S29" i="11"/>
  <c r="Q29" i="11"/>
  <c r="S28" i="11"/>
  <c r="Q28" i="11"/>
  <c r="S27" i="11"/>
  <c r="Q27" i="11"/>
  <c r="P35" i="11"/>
  <c r="N35" i="11"/>
  <c r="P34" i="11"/>
  <c r="N34" i="11"/>
  <c r="P33" i="11"/>
  <c r="N33" i="11"/>
  <c r="P32" i="11"/>
  <c r="N32" i="11"/>
  <c r="P31" i="11"/>
  <c r="N31" i="11"/>
  <c r="P30" i="11"/>
  <c r="N30" i="11"/>
  <c r="P29" i="11"/>
  <c r="N29" i="11"/>
  <c r="P28" i="11"/>
  <c r="N28" i="11"/>
  <c r="P27" i="11"/>
  <c r="N27" i="11"/>
  <c r="M35" i="11"/>
  <c r="K35" i="11"/>
  <c r="M34" i="11"/>
  <c r="K34" i="11"/>
  <c r="M33" i="11"/>
  <c r="K33" i="11"/>
  <c r="M32" i="11"/>
  <c r="K32" i="11"/>
  <c r="M31" i="11"/>
  <c r="K31" i="11"/>
  <c r="M30" i="11"/>
  <c r="K30" i="11"/>
  <c r="M29" i="11"/>
  <c r="K29" i="11"/>
  <c r="M28" i="11"/>
  <c r="K28" i="11"/>
  <c r="M27" i="11"/>
  <c r="K27" i="11"/>
  <c r="I35" i="11"/>
  <c r="I34" i="11"/>
  <c r="I33" i="11"/>
  <c r="I32" i="11"/>
  <c r="I31" i="11"/>
  <c r="I30" i="11"/>
  <c r="I29" i="11"/>
  <c r="I28" i="11"/>
  <c r="I27" i="11"/>
  <c r="I26" i="11"/>
  <c r="P26" i="11" s="1"/>
  <c r="H35" i="11"/>
  <c r="O35" i="11" s="1"/>
  <c r="H34" i="11"/>
  <c r="R34" i="11" s="1"/>
  <c r="H33" i="11"/>
  <c r="L33" i="11" s="1"/>
  <c r="H32" i="11"/>
  <c r="L32" i="11" s="1"/>
  <c r="H31" i="11"/>
  <c r="O31" i="11" s="1"/>
  <c r="H30" i="11"/>
  <c r="R30" i="11" s="1"/>
  <c r="H29" i="11"/>
  <c r="O29" i="11" s="1"/>
  <c r="H28" i="11"/>
  <c r="L28" i="11" s="1"/>
  <c r="H27" i="11"/>
  <c r="O27" i="11" s="1"/>
  <c r="H26" i="11"/>
  <c r="O26" i="11" s="1"/>
  <c r="G35" i="11"/>
  <c r="G34" i="11"/>
  <c r="G33" i="11"/>
  <c r="G32" i="11"/>
  <c r="G31" i="11"/>
  <c r="G30" i="11"/>
  <c r="G29" i="11"/>
  <c r="G28" i="11"/>
  <c r="G27" i="11"/>
  <c r="S26" i="11"/>
  <c r="Q26" i="11"/>
  <c r="N26" i="11"/>
  <c r="M26" i="11"/>
  <c r="K26" i="11"/>
  <c r="G26" i="11"/>
  <c r="L34" i="11" l="1"/>
  <c r="L26" i="11"/>
  <c r="R35" i="11"/>
  <c r="L30" i="11"/>
  <c r="R27" i="11"/>
  <c r="R31" i="11"/>
  <c r="R26" i="11"/>
  <c r="L29" i="11"/>
  <c r="O28" i="11"/>
  <c r="L27" i="11"/>
  <c r="L31" i="11"/>
  <c r="L35" i="11"/>
  <c r="O30" i="11"/>
  <c r="O34" i="11"/>
  <c r="R29" i="11"/>
  <c r="R33" i="11"/>
  <c r="O33" i="11"/>
  <c r="R28" i="11"/>
  <c r="R32" i="11"/>
  <c r="O32" i="11"/>
  <c r="J23" i="12"/>
  <c r="J100" i="12" s="1"/>
  <c r="M100" i="12" s="1"/>
  <c r="I23" i="12"/>
  <c r="G90" i="12"/>
  <c r="G89" i="12" s="1"/>
  <c r="L98" i="12"/>
  <c r="L96" i="12"/>
  <c r="L94" i="12"/>
  <c r="L92" i="12"/>
  <c r="L90" i="12"/>
  <c r="J99" i="12"/>
  <c r="M99" i="12" s="1"/>
  <c r="J98" i="12"/>
  <c r="M98" i="12" s="1"/>
  <c r="J97" i="12"/>
  <c r="M97" i="12" s="1"/>
  <c r="J95" i="12"/>
  <c r="M95" i="12" s="1"/>
  <c r="J94" i="12"/>
  <c r="M94" i="12" s="1"/>
  <c r="J93" i="12"/>
  <c r="M93" i="12" s="1"/>
  <c r="J91" i="12"/>
  <c r="M91" i="12" s="1"/>
  <c r="J90" i="12"/>
  <c r="M90" i="12" s="1"/>
  <c r="J89" i="12"/>
  <c r="J87" i="12"/>
  <c r="J86" i="12"/>
  <c r="J85" i="12"/>
  <c r="J83" i="12"/>
  <c r="J82" i="12"/>
  <c r="J81" i="12"/>
  <c r="J79" i="12"/>
  <c r="J78" i="12"/>
  <c r="J77" i="12"/>
  <c r="J75" i="12"/>
  <c r="J74" i="12"/>
  <c r="J73" i="12"/>
  <c r="J71" i="12"/>
  <c r="J70" i="12"/>
  <c r="J69" i="12"/>
  <c r="J67" i="12"/>
  <c r="J66" i="12"/>
  <c r="J65" i="12"/>
  <c r="J63" i="12"/>
  <c r="J62" i="12"/>
  <c r="J61" i="12"/>
  <c r="J59" i="12"/>
  <c r="J58" i="12"/>
  <c r="J57" i="12"/>
  <c r="J55" i="12"/>
  <c r="J54" i="12"/>
  <c r="J53" i="12"/>
  <c r="J51" i="12"/>
  <c r="J50" i="12"/>
  <c r="J49" i="12"/>
  <c r="J47" i="12"/>
  <c r="J46" i="12"/>
  <c r="J45" i="12"/>
  <c r="J43" i="12"/>
  <c r="J42" i="12"/>
  <c r="J41" i="12"/>
  <c r="J39" i="12"/>
  <c r="J38" i="12"/>
  <c r="J37" i="12"/>
  <c r="J35" i="12"/>
  <c r="J34" i="12"/>
  <c r="J33" i="12"/>
  <c r="J31" i="12"/>
  <c r="J30" i="12"/>
  <c r="J29" i="12"/>
  <c r="J27" i="12"/>
  <c r="J26" i="12"/>
  <c r="J25" i="12"/>
  <c r="I100" i="12"/>
  <c r="L100" i="12" s="1"/>
  <c r="I99" i="12"/>
  <c r="L99" i="12" s="1"/>
  <c r="I98" i="12"/>
  <c r="I97" i="12"/>
  <c r="L97" i="12" s="1"/>
  <c r="I96" i="12"/>
  <c r="I95" i="12"/>
  <c r="L95" i="12" s="1"/>
  <c r="I94" i="12"/>
  <c r="I93" i="12"/>
  <c r="L93" i="12" s="1"/>
  <c r="I92" i="12"/>
  <c r="I91" i="12"/>
  <c r="L91" i="12" s="1"/>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H27" i="12"/>
  <c r="H28" i="12" s="1"/>
  <c r="H29" i="12" s="1"/>
  <c r="H30" i="12" s="1"/>
  <c r="H31" i="12" s="1"/>
  <c r="H32" i="12" s="1"/>
  <c r="H33" i="12" s="1"/>
  <c r="H34" i="12" s="1"/>
  <c r="H35" i="12" s="1"/>
  <c r="H36" i="12" s="1"/>
  <c r="H37" i="12" s="1"/>
  <c r="H38" i="12" s="1"/>
  <c r="H39" i="12" s="1"/>
  <c r="H40" i="12" s="1"/>
  <c r="H41" i="12" s="1"/>
  <c r="H42" i="12" s="1"/>
  <c r="H43" i="12" s="1"/>
  <c r="H44" i="12" s="1"/>
  <c r="H45" i="12" s="1"/>
  <c r="H46" i="12" s="1"/>
  <c r="H47" i="12" s="1"/>
  <c r="H48" i="12" s="1"/>
  <c r="H49" i="12" s="1"/>
  <c r="H50" i="12" s="1"/>
  <c r="H51" i="12" s="1"/>
  <c r="H52" i="12" s="1"/>
  <c r="H53" i="12" s="1"/>
  <c r="H54" i="12" s="1"/>
  <c r="H55" i="12" s="1"/>
  <c r="H56" i="12" s="1"/>
  <c r="H57" i="12" s="1"/>
  <c r="H58" i="12" s="1"/>
  <c r="H59" i="12" s="1"/>
  <c r="H60" i="12" s="1"/>
  <c r="H61" i="12" s="1"/>
  <c r="H62" i="12" s="1"/>
  <c r="H63" i="12" s="1"/>
  <c r="H64" i="12" s="1"/>
  <c r="H65" i="12" s="1"/>
  <c r="H66" i="12" s="1"/>
  <c r="H67" i="12" s="1"/>
  <c r="H68" i="12" s="1"/>
  <c r="H69" i="12" s="1"/>
  <c r="H70" i="12" s="1"/>
  <c r="H71" i="12" s="1"/>
  <c r="H72" i="12" s="1"/>
  <c r="H73" i="12" s="1"/>
  <c r="H74" i="12" s="1"/>
  <c r="H75" i="12" s="1"/>
  <c r="H76" i="12" s="1"/>
  <c r="H77" i="12" s="1"/>
  <c r="H78" i="12" s="1"/>
  <c r="H79" i="12" s="1"/>
  <c r="H80" i="12" s="1"/>
  <c r="H81" i="12" s="1"/>
  <c r="H82" i="12" s="1"/>
  <c r="H83" i="12" s="1"/>
  <c r="H84" i="12" s="1"/>
  <c r="H85" i="12" s="1"/>
  <c r="H86" i="12" s="1"/>
  <c r="H87" i="12" s="1"/>
  <c r="H88" i="12" s="1"/>
  <c r="H89" i="12" s="1"/>
  <c r="H90" i="12" s="1"/>
  <c r="H91" i="12" s="1"/>
  <c r="H92" i="12" s="1"/>
  <c r="H93" i="12" s="1"/>
  <c r="H94" i="12" s="1"/>
  <c r="H95" i="12" s="1"/>
  <c r="H96" i="12" s="1"/>
  <c r="H97" i="12" s="1"/>
  <c r="H98" i="12" s="1"/>
  <c r="H99" i="12" s="1"/>
  <c r="H100" i="12" s="1"/>
  <c r="H26" i="12"/>
  <c r="G98" i="12"/>
  <c r="G97" i="12" s="1"/>
  <c r="G96" i="12" s="1"/>
  <c r="G95" i="12" s="1"/>
  <c r="G94" i="12" s="1"/>
  <c r="G93" i="12" s="1"/>
  <c r="G92" i="12" s="1"/>
  <c r="G91" i="12" s="1"/>
  <c r="G99" i="12"/>
  <c r="J28" i="12" l="1"/>
  <c r="J32" i="12"/>
  <c r="J36" i="12"/>
  <c r="J40" i="12"/>
  <c r="J44" i="12"/>
  <c r="J48" i="12"/>
  <c r="J52" i="12"/>
  <c r="J56" i="12"/>
  <c r="J60" i="12"/>
  <c r="J64" i="12"/>
  <c r="J68" i="12"/>
  <c r="J72" i="12"/>
  <c r="J76" i="12"/>
  <c r="J80" i="12"/>
  <c r="J84" i="12"/>
  <c r="J88" i="12"/>
  <c r="J92" i="12"/>
  <c r="M92" i="12" s="1"/>
  <c r="J96" i="12"/>
  <c r="M96" i="12" s="1"/>
  <c r="M89" i="12"/>
  <c r="L89" i="12"/>
  <c r="G88" i="12"/>
  <c r="G87" i="12" s="1"/>
  <c r="G86" i="12" s="1"/>
  <c r="G85" i="12" s="1"/>
  <c r="G84" i="12" s="1"/>
  <c r="G83" i="12" s="1"/>
  <c r="G82" i="12" s="1"/>
  <c r="G81" i="12" s="1"/>
  <c r="G80" i="12" s="1"/>
  <c r="G79" i="12" s="1"/>
  <c r="G78" i="12" s="1"/>
  <c r="G77" i="12" s="1"/>
  <c r="G76" i="12" s="1"/>
  <c r="G75" i="12" s="1"/>
  <c r="G74" i="12" s="1"/>
  <c r="G73" i="12" s="1"/>
  <c r="G72" i="12" s="1"/>
  <c r="G71" i="12" s="1"/>
  <c r="G70" i="12" s="1"/>
  <c r="G69" i="12" s="1"/>
  <c r="G68" i="12" s="1"/>
  <c r="G67" i="12" s="1"/>
  <c r="G66" i="12" s="1"/>
  <c r="G65" i="12" s="1"/>
  <c r="G64" i="12" s="1"/>
  <c r="G63" i="12" s="1"/>
  <c r="G62" i="12" s="1"/>
  <c r="G61" i="12" s="1"/>
  <c r="G60" i="12" s="1"/>
  <c r="G59" i="12" s="1"/>
  <c r="G58" i="12" s="1"/>
  <c r="G57" i="12" s="1"/>
  <c r="G56" i="12" s="1"/>
  <c r="G55" i="12" s="1"/>
  <c r="G54" i="12" s="1"/>
  <c r="G53" i="12" s="1"/>
  <c r="G52" i="12" s="1"/>
  <c r="G51" i="12" s="1"/>
  <c r="G50" i="12" s="1"/>
  <c r="G49" i="12" s="1"/>
  <c r="G48" i="12" s="1"/>
  <c r="G47" i="12" s="1"/>
  <c r="G46" i="12" s="1"/>
  <c r="G45" i="12" s="1"/>
  <c r="G44" i="12" s="1"/>
  <c r="G43" i="12" s="1"/>
  <c r="G42" i="12" s="1"/>
  <c r="G41" i="12" s="1"/>
  <c r="G40" i="12" s="1"/>
  <c r="G39" i="12" s="1"/>
  <c r="G38" i="12" s="1"/>
  <c r="G37" i="12" s="1"/>
  <c r="G36" i="12" s="1"/>
  <c r="G35" i="12" s="1"/>
  <c r="G34" i="12" s="1"/>
  <c r="G33" i="12" s="1"/>
  <c r="G32" i="12" s="1"/>
  <c r="G31" i="12" s="1"/>
  <c r="G30" i="12" s="1"/>
  <c r="G29" i="12" s="1"/>
  <c r="G28" i="12" s="1"/>
  <c r="G27" i="12" s="1"/>
  <c r="G26" i="12" s="1"/>
  <c r="G25" i="12" s="1"/>
  <c r="M88" i="12"/>
  <c r="E3" i="14"/>
  <c r="L88" i="12" l="1"/>
  <c r="L87" i="12"/>
  <c r="M87" i="12"/>
  <c r="O39" i="2"/>
  <c r="O50" i="2"/>
  <c r="O49" i="2"/>
  <c r="O48" i="2"/>
  <c r="O47" i="2"/>
  <c r="O46" i="2"/>
  <c r="O45" i="2"/>
  <c r="O44" i="2"/>
  <c r="O43" i="2"/>
  <c r="O42" i="2"/>
  <c r="O41" i="2"/>
  <c r="O40" i="2"/>
  <c r="N50" i="2"/>
  <c r="N49" i="2"/>
  <c r="N48" i="2"/>
  <c r="N47" i="2"/>
  <c r="N46" i="2"/>
  <c r="N45" i="2"/>
  <c r="N44" i="2"/>
  <c r="N43" i="2"/>
  <c r="N42" i="2"/>
  <c r="N41" i="2"/>
  <c r="N40" i="2"/>
  <c r="N39" i="2"/>
  <c r="M86" i="12" l="1"/>
  <c r="L86" i="12"/>
  <c r="M50" i="2"/>
  <c r="M49" i="2"/>
  <c r="M48" i="2"/>
  <c r="M47" i="2"/>
  <c r="M46" i="2"/>
  <c r="M45" i="2"/>
  <c r="M44" i="2"/>
  <c r="M43" i="2"/>
  <c r="M42" i="2"/>
  <c r="M41" i="2"/>
  <c r="M40" i="2"/>
  <c r="M39" i="2"/>
  <c r="L50" i="2"/>
  <c r="L49" i="2"/>
  <c r="L48" i="2"/>
  <c r="L47" i="2"/>
  <c r="L46" i="2"/>
  <c r="L45" i="2"/>
  <c r="L44" i="2"/>
  <c r="L43" i="2"/>
  <c r="L42" i="2"/>
  <c r="L41" i="2"/>
  <c r="L40" i="2"/>
  <c r="J50" i="2"/>
  <c r="K50" i="2" s="1"/>
  <c r="J49" i="2"/>
  <c r="K49" i="2" s="1"/>
  <c r="J48" i="2"/>
  <c r="K48" i="2" s="1"/>
  <c r="J47" i="2"/>
  <c r="K47" i="2" s="1"/>
  <c r="J46" i="2"/>
  <c r="K46" i="2" s="1"/>
  <c r="J45" i="2"/>
  <c r="K45" i="2" s="1"/>
  <c r="J44" i="2"/>
  <c r="K44" i="2" s="1"/>
  <c r="J43" i="2"/>
  <c r="K43" i="2" s="1"/>
  <c r="J42" i="2"/>
  <c r="K42" i="2" s="1"/>
  <c r="J41" i="2"/>
  <c r="K41" i="2" s="1"/>
  <c r="J40" i="2"/>
  <c r="K40" i="2" s="1"/>
  <c r="J39" i="2"/>
  <c r="K39" i="2" s="1"/>
  <c r="L39" i="2" s="1"/>
  <c r="G50" i="2"/>
  <c r="G49" i="2"/>
  <c r="G48" i="2"/>
  <c r="G47" i="2"/>
  <c r="G46" i="2"/>
  <c r="G45" i="2"/>
  <c r="G44" i="2"/>
  <c r="G43" i="2"/>
  <c r="G41" i="2"/>
  <c r="G42" i="2"/>
  <c r="G40" i="2"/>
  <c r="G39" i="2"/>
  <c r="M85" i="12" l="1"/>
  <c r="L85" i="12"/>
  <c r="P11" i="2"/>
  <c r="Q11" i="2" s="1"/>
  <c r="R11" i="2" s="1"/>
  <c r="O7" i="2"/>
  <c r="O8" i="2" s="1"/>
  <c r="P6" i="2"/>
  <c r="Q6" i="2" s="1"/>
  <c r="R6" i="2" s="1"/>
  <c r="O6" i="2"/>
  <c r="Q5" i="2"/>
  <c r="P5" i="2"/>
  <c r="J23" i="2"/>
  <c r="J22" i="2"/>
  <c r="J21" i="2"/>
  <c r="J20" i="2"/>
  <c r="J19" i="2"/>
  <c r="J18" i="2"/>
  <c r="J17" i="2"/>
  <c r="J16" i="2"/>
  <c r="J15" i="2"/>
  <c r="J14" i="2"/>
  <c r="J13" i="2"/>
  <c r="J12" i="2"/>
  <c r="J11" i="2"/>
  <c r="J10" i="2"/>
  <c r="J9" i="2"/>
  <c r="J8" i="2"/>
  <c r="J7" i="2"/>
  <c r="J6" i="2"/>
  <c r="K6" i="2" s="1"/>
  <c r="I24" i="2"/>
  <c r="J24" i="2" s="1"/>
  <c r="I23" i="2"/>
  <c r="I22" i="2"/>
  <c r="I21" i="2"/>
  <c r="I20" i="2"/>
  <c r="I19" i="2"/>
  <c r="I18" i="2"/>
  <c r="I17" i="2"/>
  <c r="I16" i="2"/>
  <c r="I15" i="2"/>
  <c r="I14" i="2"/>
  <c r="I13" i="2"/>
  <c r="I12" i="2"/>
  <c r="I11" i="2"/>
  <c r="I10" i="2"/>
  <c r="I9" i="2"/>
  <c r="I8" i="2"/>
  <c r="I7" i="2"/>
  <c r="I6" i="2"/>
  <c r="I5" i="2"/>
  <c r="J5" i="2"/>
  <c r="H8" i="2"/>
  <c r="H9" i="2" s="1"/>
  <c r="H10" i="2" s="1"/>
  <c r="H11" i="2" s="1"/>
  <c r="H12" i="2" s="1"/>
  <c r="H13" i="2" s="1"/>
  <c r="H14" i="2" s="1"/>
  <c r="H15" i="2" s="1"/>
  <c r="H16" i="2" s="1"/>
  <c r="H17" i="2" s="1"/>
  <c r="H18" i="2" s="1"/>
  <c r="H19" i="2" s="1"/>
  <c r="H20" i="2" s="1"/>
  <c r="H21" i="2" s="1"/>
  <c r="H22" i="2" s="1"/>
  <c r="H23" i="2" s="1"/>
  <c r="I30" i="2" s="1"/>
  <c r="J30" i="2" s="1"/>
  <c r="H7" i="2"/>
  <c r="H6" i="2"/>
  <c r="F16" i="2"/>
  <c r="F17" i="2" s="1"/>
  <c r="F18" i="2" s="1"/>
  <c r="F19" i="2" s="1"/>
  <c r="F20" i="2" s="1"/>
  <c r="F21" i="2" s="1"/>
  <c r="F22" i="2" s="1"/>
  <c r="F23" i="2" s="1"/>
  <c r="F24" i="2" s="1"/>
  <c r="F25" i="2" s="1"/>
  <c r="F15" i="2"/>
  <c r="F14" i="2"/>
  <c r="F13" i="2"/>
  <c r="F12" i="2"/>
  <c r="F11" i="2"/>
  <c r="F10" i="2"/>
  <c r="F9" i="2"/>
  <c r="F8" i="2"/>
  <c r="F7" i="2"/>
  <c r="F6" i="2"/>
  <c r="M84" i="12" l="1"/>
  <c r="L84" i="12"/>
  <c r="P12" i="2"/>
  <c r="Q12" i="2" s="1"/>
  <c r="O13" i="2"/>
  <c r="P13" i="2" s="1"/>
  <c r="Q13" i="2" s="1"/>
  <c r="R12" i="2"/>
  <c r="R13" i="2" s="1"/>
  <c r="R7" i="2"/>
  <c r="O9" i="2"/>
  <c r="P8" i="2"/>
  <c r="Q8" i="2" s="1"/>
  <c r="P7" i="2"/>
  <c r="Q7" i="2" s="1"/>
  <c r="I27" i="2"/>
  <c r="J27" i="2" s="1"/>
  <c r="I26" i="2"/>
  <c r="J26" i="2" s="1"/>
  <c r="I28" i="2"/>
  <c r="J28" i="2" s="1"/>
  <c r="I25" i="2"/>
  <c r="J25" i="2" s="1"/>
  <c r="I29" i="2"/>
  <c r="J29" i="2" s="1"/>
  <c r="K7" i="2"/>
  <c r="K8" i="2" s="1"/>
  <c r="K9" i="2" s="1"/>
  <c r="K10" i="2" s="1"/>
  <c r="K11" i="2" s="1"/>
  <c r="K12" i="2" s="1"/>
  <c r="K13" i="2" s="1"/>
  <c r="K14" i="2" s="1"/>
  <c r="K15" i="2" s="1"/>
  <c r="F26" i="2"/>
  <c r="K16" i="2"/>
  <c r="K17" i="2" s="1"/>
  <c r="K18" i="2" s="1"/>
  <c r="K19" i="2" s="1"/>
  <c r="K20" i="2" s="1"/>
  <c r="K21" i="2" s="1"/>
  <c r="D2" i="12"/>
  <c r="C2" i="12"/>
  <c r="M83" i="12" l="1"/>
  <c r="L83" i="12"/>
  <c r="O10" i="2"/>
  <c r="P10" i="2" s="1"/>
  <c r="Q10" i="2" s="1"/>
  <c r="P9" i="2"/>
  <c r="Q9" i="2" s="1"/>
  <c r="R8" i="2"/>
  <c r="R9" i="2" s="1"/>
  <c r="R10" i="2" s="1"/>
  <c r="K22" i="2"/>
  <c r="K23" i="2" s="1"/>
  <c r="K24" i="2" s="1"/>
  <c r="K25" i="2" s="1"/>
  <c r="K26" i="2" s="1"/>
  <c r="F27" i="2"/>
  <c r="M82" i="12" l="1"/>
  <c r="L82" i="12"/>
  <c r="K27" i="2"/>
  <c r="F28" i="2"/>
  <c r="M81" i="12" l="1"/>
  <c r="L81" i="12"/>
  <c r="F29" i="2"/>
  <c r="K28" i="2"/>
  <c r="M80" i="12" l="1"/>
  <c r="L80" i="12"/>
  <c r="F30" i="2"/>
  <c r="K29" i="2"/>
  <c r="K30" i="2" s="1"/>
  <c r="L79" i="12" l="1"/>
  <c r="M79" i="12"/>
  <c r="L78" i="12" l="1"/>
  <c r="M78" i="12"/>
  <c r="M77" i="12" l="1"/>
  <c r="L77" i="12"/>
  <c r="M76" i="12" l="1"/>
  <c r="L76" i="12"/>
  <c r="M75" i="12" l="1"/>
  <c r="L75" i="12"/>
  <c r="L74" i="12" l="1"/>
  <c r="M74" i="12"/>
  <c r="M73" i="12" l="1"/>
  <c r="L73" i="12"/>
  <c r="M72" i="12" l="1"/>
  <c r="L72" i="12"/>
  <c r="L71" i="12" l="1"/>
  <c r="M71" i="12"/>
  <c r="M70" i="12" l="1"/>
  <c r="L70" i="12"/>
  <c r="M69" i="12" l="1"/>
  <c r="L69" i="12"/>
  <c r="M68" i="12" l="1"/>
  <c r="L68" i="12"/>
  <c r="M67" i="12" l="1"/>
  <c r="L67" i="12"/>
  <c r="M66" i="12" l="1"/>
  <c r="L66" i="12"/>
  <c r="M65" i="12" l="1"/>
  <c r="L65" i="12"/>
  <c r="M64" i="12" l="1"/>
  <c r="L64" i="12"/>
  <c r="M63" i="12" l="1"/>
  <c r="L63" i="12"/>
  <c r="L62" i="12" l="1"/>
  <c r="M62" i="12"/>
  <c r="M61" i="12" l="1"/>
  <c r="L61" i="12"/>
  <c r="M60" i="12" l="1"/>
  <c r="L60" i="12"/>
  <c r="L59" i="12" l="1"/>
  <c r="M59" i="12"/>
  <c r="L58" i="12" l="1"/>
  <c r="M58" i="12"/>
  <c r="M57" i="12" l="1"/>
  <c r="L57" i="12"/>
  <c r="M56" i="12" l="1"/>
  <c r="L56" i="12"/>
  <c r="M55" i="12" l="1"/>
  <c r="L55" i="12"/>
  <c r="M54" i="12" l="1"/>
  <c r="L54" i="12"/>
  <c r="M53" i="12" l="1"/>
  <c r="L53" i="12"/>
  <c r="M52" i="12" l="1"/>
  <c r="L52" i="12"/>
  <c r="L51" i="12" l="1"/>
  <c r="M51" i="12"/>
  <c r="L50" i="12" l="1"/>
  <c r="M50" i="12"/>
  <c r="M49" i="12" l="1"/>
  <c r="L49" i="12"/>
  <c r="M48" i="12" l="1"/>
  <c r="L48" i="12"/>
  <c r="M47" i="12" l="1"/>
  <c r="L47" i="12"/>
  <c r="L46" i="12" l="1"/>
  <c r="M46" i="12"/>
  <c r="M45" i="12" l="1"/>
  <c r="L45" i="12"/>
  <c r="M44" i="12" l="1"/>
  <c r="L44" i="12"/>
  <c r="L43" i="12" l="1"/>
  <c r="M43" i="12"/>
  <c r="M42" i="12" l="1"/>
  <c r="L42" i="12"/>
  <c r="M41" i="12" l="1"/>
  <c r="L41" i="12"/>
  <c r="M40" i="12" l="1"/>
  <c r="L40" i="12"/>
  <c r="M39" i="12" l="1"/>
  <c r="L39" i="12"/>
  <c r="L38" i="12" l="1"/>
  <c r="M38" i="12"/>
  <c r="M37" i="12" l="1"/>
  <c r="L37" i="12"/>
  <c r="M36" i="12" l="1"/>
  <c r="L36" i="12"/>
  <c r="M35" i="12" l="1"/>
  <c r="L35" i="12"/>
  <c r="L34" i="12" l="1"/>
  <c r="M34" i="12"/>
  <c r="M33" i="12" l="1"/>
  <c r="L33" i="12"/>
  <c r="M32" i="12" l="1"/>
  <c r="L32" i="12"/>
  <c r="M31" i="12" l="1"/>
  <c r="L31" i="12"/>
  <c r="M30" i="12" l="1"/>
  <c r="L30" i="12"/>
  <c r="M29" i="12" l="1"/>
  <c r="L29" i="12"/>
  <c r="M28" i="12" l="1"/>
  <c r="L28" i="12"/>
  <c r="M27" i="12" l="1"/>
  <c r="L27" i="12"/>
  <c r="L26" i="12" l="1"/>
  <c r="M26" i="12"/>
  <c r="M25" i="12" l="1"/>
  <c r="L25" i="12"/>
</calcChain>
</file>

<file path=xl/sharedStrings.xml><?xml version="1.0" encoding="utf-8"?>
<sst xmlns="http://schemas.openxmlformats.org/spreadsheetml/2006/main" count="511" uniqueCount="487">
  <si>
    <t>Grade</t>
  </si>
  <si>
    <t>Number Plus and Minus</t>
  </si>
  <si>
    <t>Place of the Number less 100</t>
  </si>
  <si>
    <t>Write numbers in words</t>
  </si>
  <si>
    <t>Count Shape in a picture</t>
  </si>
  <si>
    <t>Roma Number</t>
  </si>
  <si>
    <t>Area, paremeter</t>
  </si>
  <si>
    <t>Mock Test</t>
  </si>
  <si>
    <t>1. The assignment is based on specific topic.  Which means in the same day, you always work on the same topic, this reinforce and solid the knowledge you learnt. The topic will switch based on AI, for a topic, you may work on one day or one week.
2. In each topic, we log the score of it before you move to the next topic. the topic will be repeat until you pass all grades.
3. in each topic, you will have a review day that repeat the failed questions from the previous topic.
4. each topic works on their own way, ig. on some topic you go to master, some topics still medium.</t>
  </si>
  <si>
    <t>The whole system has 6 stages, reflect to Year 1 to 6.
In each stage, there are three levels, so totally it has 18 levels for each topic
In the database, it only has 18 grades</t>
  </si>
  <si>
    <t>Topic_A1: Basic Calculation</t>
  </si>
  <si>
    <t>Topic_A2: Decimal/ Fraction</t>
  </si>
  <si>
    <t>Topic_A3: Algebra</t>
  </si>
  <si>
    <t>Prime numbers</t>
  </si>
  <si>
    <t>distance, speed, time</t>
  </si>
  <si>
    <t>Column graphs</t>
  </si>
  <si>
    <t>Pie charts</t>
  </si>
  <si>
    <t>Co-ordinates</t>
  </si>
  <si>
    <t>Reflection and Rotation</t>
  </si>
  <si>
    <t>ratio, propotion</t>
  </si>
  <si>
    <t>volume,cube and cuboids</t>
  </si>
  <si>
    <t>Nets of shapes</t>
  </si>
  <si>
    <t>Marking and interpreting scales</t>
  </si>
  <si>
    <t>highest common factor (or greatest common divisor, GCD)
least common multiple</t>
  </si>
  <si>
    <t>Topic_A4: Measurement</t>
  </si>
  <si>
    <t>Topic_A5: 2-D, 3-D Shape</t>
  </si>
  <si>
    <t>Topic_A6: Application Problem</t>
  </si>
  <si>
    <t>Topic_A7: Graph</t>
  </si>
  <si>
    <t>Topic_A8: Misc</t>
  </si>
  <si>
    <t>x + 5 = 10, learn concept 1</t>
  </si>
  <si>
    <t>2 *x = 50, learn concept 2</t>
  </si>
  <si>
    <t>(2 + x) + 50 = 100, concept 3</t>
  </si>
  <si>
    <t>mix pmtd, bracket, concept 4</t>
  </si>
  <si>
    <t>two x, integer - easy</t>
  </si>
  <si>
    <t>two x, integer - hard</t>
  </si>
  <si>
    <t>two x, fraction - hard</t>
  </si>
  <si>
    <t>one x, decimal - easy</t>
  </si>
  <si>
    <t>two x, decimal - hard</t>
  </si>
  <si>
    <t>one x, minus number - easy</t>
  </si>
  <si>
    <t>two x, minus number - hard</t>
  </si>
  <si>
    <t>mix all - easy</t>
  </si>
  <si>
    <t>mix all - hard</t>
  </si>
  <si>
    <t>system equation - easy</t>
  </si>
  <si>
    <t>system equation - hard</t>
  </si>
  <si>
    <t>Status</t>
  </si>
  <si>
    <t>Done</t>
  </si>
  <si>
    <t>Time Line</t>
  </si>
  <si>
    <t>Weeks</t>
  </si>
  <si>
    <t>Task</t>
  </si>
  <si>
    <t>1. Research web technology
2. Learn open source projects from github</t>
  </si>
  <si>
    <t xml:space="preserve">1. Build example website from template
</t>
  </si>
  <si>
    <t>1. Write python program to generate questions A1
2. Use tool to insert questions into sqlite database</t>
  </si>
  <si>
    <t>1. Add more questions 
2. Learn questions from Kumon</t>
  </si>
  <si>
    <t>1. Run my website online, pythonanywhere for free
2. First release for users</t>
  </si>
  <si>
    <t xml:space="preserve">Average </t>
  </si>
  <si>
    <t>Percentage</t>
  </si>
  <si>
    <t>number places, more/less, patterns</t>
  </si>
  <si>
    <t>Time Start</t>
  </si>
  <si>
    <t>PM, two numbers less than 30</t>
  </si>
  <si>
    <t>PM, three number less than 12</t>
  </si>
  <si>
    <t>Division within times table</t>
  </si>
  <si>
    <t>Plus, two numbers,  column method - easy</t>
  </si>
  <si>
    <t>Plus, two or three number, column method - hard</t>
  </si>
  <si>
    <t>Minus, two big numbers, column method - easy</t>
  </si>
  <si>
    <t>Minus, two big numbers, column method - hard</t>
  </si>
  <si>
    <t>three numbers PM, mental work, less than 30</t>
  </si>
  <si>
    <t>Times Table 12 x 12</t>
  </si>
  <si>
    <t>mixed all - hard</t>
  </si>
  <si>
    <t>1. When to buy the domain name?</t>
  </si>
  <si>
    <t>2. Do I need hire people design the webpage?</t>
  </si>
  <si>
    <t>Topic_B1: Vercabulary</t>
  </si>
  <si>
    <t>Topic_B2: Grammar</t>
  </si>
  <si>
    <t>Topic_B3: Punctury</t>
  </si>
  <si>
    <t>Topic_B4: Comprehensive</t>
  </si>
  <si>
    <t>Time - easy</t>
  </si>
  <si>
    <t>Time - hard</t>
  </si>
  <si>
    <t>Money -easy (then move to A6 Money)</t>
  </si>
  <si>
    <t>Angle -easy</t>
  </si>
  <si>
    <t>Angle - hard</t>
  </si>
  <si>
    <t>units - easy (length, weight, lilte)</t>
  </si>
  <si>
    <t>units - hard (perimeter, area, volume) This mixed with Shapes</t>
  </si>
  <si>
    <r>
      <t>1.</t>
    </r>
    <r>
      <rPr>
        <sz val="10"/>
        <color rgb="FF00B050"/>
        <rFont val="Calibri"/>
        <family val="2"/>
        <scheme val="minor"/>
      </rPr>
      <t xml:space="preserve"> Add login system (Done)</t>
    </r>
    <r>
      <rPr>
        <sz val="10"/>
        <color theme="1"/>
        <rFont val="Calibri"/>
        <family val="2"/>
        <scheme val="minor"/>
      </rPr>
      <t xml:space="preserve">
2.</t>
    </r>
    <r>
      <rPr>
        <sz val="10"/>
        <color rgb="FF00B050"/>
        <rFont val="Calibri"/>
        <family val="2"/>
        <scheme val="minor"/>
      </rPr>
      <t xml:space="preserve"> Use tool to insert questions into sqlite database (Done)</t>
    </r>
    <r>
      <rPr>
        <sz val="10"/>
        <color theme="1"/>
        <rFont val="Calibri"/>
        <family val="2"/>
        <scheme val="minor"/>
      </rPr>
      <t xml:space="preserve">
3. Complete A1, A3 questions (almost)
</t>
    </r>
    <r>
      <rPr>
        <sz val="10"/>
        <color theme="6" tint="-0.249977111117893"/>
        <rFont val="Calibri"/>
        <family val="2"/>
        <scheme val="minor"/>
      </rPr>
      <t xml:space="preserve">4. </t>
    </r>
    <r>
      <rPr>
        <sz val="10"/>
        <color rgb="FF00B050"/>
        <rFont val="Calibri"/>
        <family val="2"/>
        <scheme val="minor"/>
      </rPr>
      <t>Student page (home, result, assignment)(done)</t>
    </r>
    <r>
      <rPr>
        <sz val="10"/>
        <color theme="1"/>
        <rFont val="Calibri"/>
        <family val="2"/>
        <scheme val="minor"/>
      </rPr>
      <t xml:space="preserve">
</t>
    </r>
    <r>
      <rPr>
        <sz val="10"/>
        <color rgb="FF00B050"/>
        <rFont val="Calibri"/>
        <family val="2"/>
        <scheme val="minor"/>
      </rPr>
      <t>5. Mentor pages (result, report, add etc)</t>
    </r>
    <r>
      <rPr>
        <sz val="10"/>
        <color theme="1"/>
        <rFont val="Calibri"/>
        <family val="2"/>
        <scheme val="minor"/>
      </rPr>
      <t xml:space="preserve">
</t>
    </r>
    <r>
      <rPr>
        <sz val="10"/>
        <color theme="6" tint="-0.249977111117893"/>
        <rFont val="Calibri"/>
        <family val="2"/>
        <scheme val="minor"/>
      </rPr>
      <t xml:space="preserve">6. </t>
    </r>
    <r>
      <rPr>
        <sz val="10"/>
        <color rgb="FF00B050"/>
        <rFont val="Calibri"/>
        <family val="2"/>
        <scheme val="minor"/>
      </rPr>
      <t>Function to update grade score(done)</t>
    </r>
    <r>
      <rPr>
        <sz val="10"/>
        <color theme="1"/>
        <rFont val="Calibri"/>
        <family val="2"/>
        <scheme val="minor"/>
      </rPr>
      <t xml:space="preserve">
</t>
    </r>
  </si>
  <si>
    <t>system equation x, y, z - hard</t>
  </si>
  <si>
    <t>P.M.T.D rules - easy</t>
  </si>
  <si>
    <t>one digital number times two digitals number, mental work -  easy</t>
  </si>
  <si>
    <t>two digital number times two digitals number, column method - hard</t>
  </si>
  <si>
    <t>two digital number divided by one digital number with remainder - easy</t>
  </si>
  <si>
    <t>two or three digitals number divided by two digitals number with remainder -hard</t>
  </si>
  <si>
    <t>P.M.T.D rules - hard</t>
  </si>
  <si>
    <t>bracket - easy</t>
  </si>
  <si>
    <t>bracket - hard</t>
  </si>
  <si>
    <t>minus number - easy</t>
  </si>
  <si>
    <t>minus number - hard</t>
  </si>
  <si>
    <t>mixed all - easy</t>
  </si>
  <si>
    <t>system equation fraction,decimal</t>
  </si>
  <si>
    <t>Decimal PM - easy</t>
  </si>
  <si>
    <t>Decimal PM - hard</t>
  </si>
  <si>
    <t>Decimal TD - easy</t>
  </si>
  <si>
    <t>Decimal TD - hard</t>
  </si>
  <si>
    <t>Decimal Mixed (bracket, minus) - easy</t>
  </si>
  <si>
    <t>Decimal Mixed (bracket, minus) - hard</t>
  </si>
  <si>
    <t>Fraction PM - easy</t>
  </si>
  <si>
    <t>Fraction PM - hard</t>
  </si>
  <si>
    <t>Fraction Concept, read fraction, order fractions, comparison etc.</t>
  </si>
  <si>
    <t>Fraction TD - easy</t>
  </si>
  <si>
    <t>Fraction TD - hard</t>
  </si>
  <si>
    <t>Fraction Mixed - easy</t>
  </si>
  <si>
    <t>Fraction Mixed - hard</t>
  </si>
  <si>
    <t>Fraction, decimal mixed - easy</t>
  </si>
  <si>
    <t>Fraction, decimal mixed - hard</t>
  </si>
  <si>
    <t>Decimal Concept (read, write)</t>
  </si>
  <si>
    <t>one x, fraction - easy</t>
  </si>
  <si>
    <t>vercabulary - 1, basic from P1, P2, P3</t>
  </si>
  <si>
    <t>vercabulary - 2, middle level from P4, P5</t>
  </si>
  <si>
    <t>vercabulary - 3, from P6, P7</t>
  </si>
  <si>
    <t>vercabulary - 4, extended level</t>
  </si>
  <si>
    <r>
      <rPr>
        <sz val="10"/>
        <color rgb="FF00B050"/>
        <rFont val="Calibri"/>
        <family val="2"/>
        <scheme val="minor"/>
      </rPr>
      <t>1. Release with login system
includes: A1, A3,  part of A2, A4</t>
    </r>
    <r>
      <rPr>
        <sz val="10"/>
        <color theme="1"/>
        <rFont val="Calibri"/>
        <family val="2"/>
        <scheme val="minor"/>
      </rPr>
      <t xml:space="preserve">
2. Add more questions A8 Roma number, Average, Percentage.
3. Find a way to add word problem A6, Use shanghai project 3 doc as an example.
</t>
    </r>
    <r>
      <rPr>
        <sz val="10"/>
        <color rgb="FF00B050"/>
        <rFont val="Calibri"/>
        <family val="2"/>
        <scheme val="minor"/>
      </rPr>
      <t>4. Deal with wrong question</t>
    </r>
    <r>
      <rPr>
        <sz val="10"/>
        <color theme="1"/>
        <rFont val="Calibri"/>
        <family val="2"/>
        <scheme val="minor"/>
      </rPr>
      <t xml:space="preserve">
</t>
    </r>
    <r>
      <rPr>
        <sz val="10"/>
        <color rgb="FF00B050"/>
        <rFont val="Calibri"/>
        <family val="2"/>
        <scheme val="minor"/>
      </rPr>
      <t xml:space="preserve">5. Update evaluation mechanism
6. Add sticker page </t>
    </r>
  </si>
  <si>
    <t>Tense - present tense, past tense, future tense - easy</t>
  </si>
  <si>
    <t>Tense - present tense, past tense, future tense - hard</t>
  </si>
  <si>
    <t>Tense - practice in sentences - easy</t>
  </si>
  <si>
    <t>Tense - practice in sentences - hard</t>
  </si>
  <si>
    <t>Plurality table - hard</t>
  </si>
  <si>
    <t>Plurality practice -hard</t>
  </si>
  <si>
    <t>Plurality table - easy</t>
  </si>
  <si>
    <t>Plurality practice - easy</t>
  </si>
  <si>
    <t>Phase 1 (2018/11/01 - 2019/03/30): research and original design</t>
  </si>
  <si>
    <t>1. Update A1, A3 questions
2. Add result page for review the result
3. Add IA app for data analysis
4. Add Fraction /Decimal Grade 1,2,3 in A2 (Part)</t>
  </si>
  <si>
    <t>Phase 2 (2019/04/01 - 2019/09/30): Complete Model, Math, part of English, all the web pages</t>
  </si>
  <si>
    <t>Learn Shape name -easy</t>
  </si>
  <si>
    <t>Learn More Shape name -hard</t>
  </si>
  <si>
    <t>3. Do I need people help to work on English questions? Some questions could get from online, need people to review them. Need people design the test papers.</t>
  </si>
  <si>
    <t>Evaluate Result</t>
  </si>
  <si>
    <t>Steps</t>
  </si>
  <si>
    <t>Calculate average time of this paper</t>
  </si>
  <si>
    <t>Get current practice paper log, remove highest 10 % and lowest 10% by time</t>
  </si>
  <si>
    <t>Compare the STD time, get percentage</t>
  </si>
  <si>
    <t>Perc = avg_time / STD time</t>
  </si>
  <si>
    <t>Compare to the previous average time in the same topic, get percentage</t>
  </si>
  <si>
    <t>Update avg_pre_time</t>
  </si>
  <si>
    <t xml:space="preserve">Compare to previous first_perc, get percentage </t>
  </si>
  <si>
    <t>Perc2 = first_perc / first_perc_pre</t>
  </si>
  <si>
    <t>Perc1 = avg_time/ avg_time_pre</t>
  </si>
  <si>
    <t>Benefit:</t>
  </si>
  <si>
    <t>1. Student only do two papers each day, one Math, one English
2. The paper mixed different type of questions, just like Shanghai project
3. Each question has the STD time with it, could used for calculation at client side</t>
  </si>
  <si>
    <t>Drawback:</t>
  </si>
  <si>
    <t>How to do the revise? By time, like revise the topic after complete 5, 10, 15, 20 days? How long to complete a topic?</t>
  </si>
  <si>
    <t>1. Current evaluation system based on the Time and correct percentage, does it fit in this method?
2. When log the wrong questions or passed questions, does it make it more difficult?
3. Cannot log the paper under topic anymore. But we can log then under topic as How many questions you have done, and what is time and perc. This should works.
4. From efficiency view, Specific Topic traning may more efficient. Mixed questions may distruct student.
5. Different questions type may need run different HTML.</t>
  </si>
  <si>
    <t>Do we need do a test every week? Using Mixed questions from previous practice?
Do a test every Month?</t>
  </si>
  <si>
    <r>
      <t xml:space="preserve">Regards of the learning stages. The whole process need to be splitted to some stages / milestones. The milestones was defined follow the curriculum, so at each milestone, Mentor will be clearly know where the student is.
To pass the milestone, students need complete requiered ST, and do several tests.
There should be some kind of reward for it.
</t>
    </r>
    <r>
      <rPr>
        <sz val="11"/>
        <color rgb="FFFF0000"/>
        <rFont val="Calibri"/>
        <family val="2"/>
        <scheme val="minor"/>
      </rPr>
      <t>And make sure that when we say the student pass P4 level, he should be definitely above P4 level. This will give the Mentor/parent the confidence of our system, because we have the higher standard than others.</t>
    </r>
  </si>
  <si>
    <t>Need a repeat mechanism, for example, when learn new words, we pick up 10 words and repeat it 5 times to make a task</t>
  </si>
  <si>
    <r>
      <t xml:space="preserve">Need log which question passed, and which one not. When learn new words, we take 20 new words each time, if failed, log the ID and set a counter to 3.
Next time will take these failed words and plus some new words. If passed, counter -1, so after 3 times passed, remove it from wrong list.
To trace the question ID to find out where we are, it need remember the ID head and tail.
</t>
    </r>
    <r>
      <rPr>
        <sz val="11"/>
        <color rgb="FF00B050"/>
        <rFont val="Calibri"/>
        <family val="2"/>
        <scheme val="minor"/>
      </rPr>
      <t>1. Make question randomly before saved in database, so when get question by ID, they are random questions. The questions were repeat in a loop, so make sure every question will be touched. If target is do 100 questions each task, make sure there are 500 questions for each topic set.</t>
    </r>
    <r>
      <rPr>
        <sz val="11"/>
        <color theme="1"/>
        <rFont val="Calibri"/>
        <family val="2"/>
        <scheme val="minor"/>
      </rPr>
      <t xml:space="preserve">
2. For each topic set, based on the number of questions, split into 3 subsets.
Get questions randomly in each subset, when one subset passed, go to the next subset.</t>
    </r>
  </si>
  <si>
    <t xml:space="preserve">The update_score function need consider the level of the pupil. At the begainning, should give more time, and reduce time depends on the Proficiency.
Which means we need log the proficiency of the each task. It could a value in task score, or we have proficiency level for each task.
Once we have AI model to calculate the score, we could see if it could be used for this purpose. Basically, they are the same thing that is evalue how the pupil master the task. </t>
  </si>
  <si>
    <t>Done in client side</t>
  </si>
  <si>
    <t>Manage Ads</t>
  </si>
  <si>
    <t>VP</t>
  </si>
  <si>
    <t>CEO</t>
  </si>
  <si>
    <t>Chef Education O</t>
  </si>
  <si>
    <t>Consultanta</t>
  </si>
  <si>
    <t xml:space="preserve">From GL, CEM </t>
  </si>
  <si>
    <t>MathManager</t>
  </si>
  <si>
    <t>EnglishManager</t>
  </si>
  <si>
    <t>NonVerbal M</t>
  </si>
  <si>
    <t>Verbal M</t>
  </si>
  <si>
    <t>Python Engineer</t>
  </si>
  <si>
    <t>Web Engineer</t>
  </si>
  <si>
    <t>Germany</t>
  </si>
  <si>
    <t>Franch</t>
  </si>
  <si>
    <t>Italy</t>
  </si>
  <si>
    <t>Turkey</t>
  </si>
  <si>
    <t xml:space="preserve">1. When pupil do a task at the first time, it move like evaluation phase. So we let pupil do either 12 mins or 35 - 50 questions, then finish it.
2. AI module do evaluation and set a score for each task. The score under 40 means pupil is not ready to do this level; above 100 means PASS this level but still need revise later; above 150 means MASTER, don't need revise any more.
3. The score for a task determine the std time for next task working. This solve the problem that different pupil have different level, but they need complete the task at a proper time.
4. The task was switched between topic every 3 completed tasks. If it is not PASS, we will loop it back for this topic.
5. pupil may go faster on some topics then others, AI should balance those topics, if we set 6 levels, the gap between fastest and lowest should not be more than 2.
6. Each pupil need have their own log book for each task, just a json object like ["MA1": 120, "count": 7], AI module holding the Levels and decided which task be assigned on the next one.
</t>
  </si>
  <si>
    <t xml:space="preserve">Need set up a upgrade system, give the pupil the level just like play game. This can be done by how many tasks PASS or
By how much score in total
Give a award for each PASS task
The award system could be 
1. Each time complete whold homework, give a sticker
2. Each time PASS a task, give a golden coin
3. PASS each level, give milestone badge
</t>
  </si>
  <si>
    <t>first perc</t>
  </si>
  <si>
    <t>std</t>
  </si>
  <si>
    <t>avg time</t>
  </si>
  <si>
    <t>score</t>
  </si>
  <si>
    <t>std time / avg time &gt; 0.7
first perc &gt; 0.9, then PASS
When PASS 3 times consecutively, set MASTER_1 (Need rework)</t>
  </si>
  <si>
    <t>std time / avg time &gt; 1
first perc &gt; 0.9, three times consecutively, set MASTER_2 (don't need rework)</t>
  </si>
  <si>
    <t>First five covers 20 Million pupils</t>
  </si>
  <si>
    <t>Norther Ireland</t>
  </si>
  <si>
    <t>about 590 Primary schools</t>
  </si>
  <si>
    <t>Add task revise, this could be the same way as Evaluation, but should include most previous tasks</t>
  </si>
  <si>
    <t>Set 10 levels, each level includes some tasks from all the topics.</t>
  </si>
  <si>
    <t>pupils has two tasks, ig. 1 and 3; 2 and 4;</t>
  </si>
  <si>
    <t xml:space="preserve">It needs proper software on tablet, need tablet, maintaining etc. </t>
  </si>
  <si>
    <r>
      <t xml:space="preserve">Do we need to make TTM Tablet?
90% UK house has Internet, so most parent don't need stand alone Learning Pad. But sell a good quality Tabet could help student learning easily because </t>
    </r>
    <r>
      <rPr>
        <sz val="11"/>
        <color rgb="FFFF0000"/>
        <rFont val="Calibri"/>
        <family val="2"/>
        <scheme val="minor"/>
      </rPr>
      <t>not all the parent has the computer for Children. 
Children are very easy to be distracted
Portable, could do the work out of the home (using Phone?)</t>
    </r>
  </si>
  <si>
    <t>The Implementation will be make a RPG game, pupil collect score, sticker, stars from the daily work and could use those stuff in the game. For example, SCORE could be the money to buy anything. STICKER could be used to buy special equipment; STAR could be used for level up</t>
  </si>
  <si>
    <r>
      <rPr>
        <sz val="10"/>
        <color rgb="FF00B050"/>
        <rFont val="Calibri"/>
        <family val="2"/>
        <scheme val="minor"/>
      </rPr>
      <t>1. Design Learning Model</t>
    </r>
    <r>
      <rPr>
        <sz val="10"/>
        <color theme="1"/>
        <rFont val="Calibri"/>
        <family val="2"/>
        <scheme val="minor"/>
      </rPr>
      <t xml:space="preserve">
</t>
    </r>
    <r>
      <rPr>
        <sz val="10"/>
        <color rgb="FF00B050"/>
        <rFont val="Calibri"/>
        <family val="2"/>
        <scheme val="minor"/>
      </rPr>
      <t>2. Re-design Topics, make learn curve more flat. It needs to face the fresh P3 students.</t>
    </r>
    <r>
      <rPr>
        <sz val="10"/>
        <color theme="1"/>
        <rFont val="Calibri"/>
        <family val="2"/>
        <scheme val="minor"/>
      </rPr>
      <t xml:space="preserve">
</t>
    </r>
    <r>
      <rPr>
        <sz val="10"/>
        <color rgb="FFFFC000"/>
        <rFont val="Calibri"/>
        <family val="2"/>
        <scheme val="minor"/>
      </rPr>
      <t>3. Match topic/grade to the curriculum</t>
    </r>
    <r>
      <rPr>
        <sz val="10"/>
        <color theme="1"/>
        <rFont val="Calibri"/>
        <family val="2"/>
        <scheme val="minor"/>
      </rPr>
      <t xml:space="preserve">
4. English, add Plural Nouns words. (visit myEnglishPage.com)</t>
    </r>
  </si>
  <si>
    <t>Target</t>
  </si>
  <si>
    <t>Re-design the topics and tasks
Release V 0.3</t>
  </si>
  <si>
    <t>Comercial version online
V 2.0</t>
  </si>
  <si>
    <t>Using Vue.js as front-end frame and Django Graphql as back-end
Release V 0.4</t>
  </si>
  <si>
    <r>
      <rPr>
        <sz val="10"/>
        <color rgb="FFFF0000"/>
        <rFont val="Calibri"/>
        <family val="2"/>
        <scheme val="minor"/>
      </rPr>
      <t>1. Continue work on Math Topics (MD, ME, MF, MG)</t>
    </r>
    <r>
      <rPr>
        <sz val="10"/>
        <color theme="1"/>
        <rFont val="Calibri"/>
        <family val="2"/>
        <scheme val="minor"/>
      </rPr>
      <t xml:space="preserve">
</t>
    </r>
    <r>
      <rPr>
        <sz val="10"/>
        <color rgb="FFFFC000"/>
        <rFont val="Calibri"/>
        <family val="2"/>
        <scheme val="minor"/>
      </rPr>
      <t>2. Update learning map and add revise stratagy.</t>
    </r>
    <r>
      <rPr>
        <sz val="10"/>
        <color theme="1"/>
        <rFont val="Calibri"/>
        <family val="2"/>
        <scheme val="minor"/>
      </rPr>
      <t xml:space="preserve">
</t>
    </r>
    <r>
      <rPr>
        <sz val="10"/>
        <color rgb="FF00B050"/>
        <rFont val="Calibri"/>
        <family val="2"/>
        <scheme val="minor"/>
      </rPr>
      <t>3. Switch to DRF and Vue.js</t>
    </r>
    <r>
      <rPr>
        <sz val="10"/>
        <color theme="1"/>
        <rFont val="Calibri"/>
        <family val="2"/>
        <scheme val="minor"/>
      </rPr>
      <t xml:space="preserve">
</t>
    </r>
    <r>
      <rPr>
        <sz val="10"/>
        <color rgb="FFFF0000"/>
        <rFont val="Calibri"/>
        <family val="2"/>
        <scheme val="minor"/>
      </rPr>
      <t xml:space="preserve">4. Using paper.js for drawing </t>
    </r>
    <r>
      <rPr>
        <sz val="10"/>
        <color theme="1"/>
        <rFont val="Calibri"/>
        <family val="2"/>
        <scheme val="minor"/>
      </rPr>
      <t xml:space="preserve">
</t>
    </r>
    <r>
      <rPr>
        <sz val="10"/>
        <color theme="9"/>
        <rFont val="Calibri"/>
        <family val="2"/>
        <scheme val="minor"/>
      </rPr>
      <t>5. Start work on English works, grammar etc. Using 1000words.doc as an example source.
6. English, add Plural Nouns words. (visit myEnglishPage.com)</t>
    </r>
  </si>
  <si>
    <t>When using coin to play game, provide Math Chellange to earn more coins</t>
  </si>
  <si>
    <t>EU</t>
  </si>
  <si>
    <t>England 5-10</t>
  </si>
  <si>
    <t>170 k primary pupils</t>
  </si>
  <si>
    <t>std time</t>
  </si>
  <si>
    <t>correct</t>
  </si>
  <si>
    <t>std/10</t>
  </si>
  <si>
    <t>correctPercent &gt; 85, time ok</t>
  </si>
  <si>
    <t>increament</t>
  </si>
  <si>
    <t>number of questions</t>
  </si>
  <si>
    <t>first 3 times or correct per &lt; 85 and &gt; 60</t>
  </si>
  <si>
    <t>total time</t>
  </si>
  <si>
    <t>number of questions, after 3 times</t>
  </si>
  <si>
    <t>29100 k, top 5 have 20M</t>
  </si>
  <si>
    <t>4100 K, 16700 Primary schools</t>
  </si>
  <si>
    <t>Month</t>
  </si>
  <si>
    <t xml:space="preserve">. Complete Web design
. Outsource test paper design
. Oursource English questions?
. Add payment function
. Testing the web 
. Need complete 50% English
. Release free account to Antrim Primary School
</t>
  </si>
  <si>
    <t xml:space="preserve">. Release free account to 10 school, should cover about 1000 pupils
. Find out side profesional to evaluate the learning model
. Update by feedback
</t>
  </si>
  <si>
    <t>we provide sprint course specific for p7/y6 student, one year sprint course</t>
  </si>
  <si>
    <t>https://www.pre-test.co.uk/</t>
  </si>
  <si>
    <t>21 mock test</t>
  </si>
  <si>
    <t>£55/3 test</t>
  </si>
  <si>
    <t>uk.IXL.com</t>
  </si>
  <si>
    <t>99/year (math,english)</t>
  </si>
  <si>
    <t>bond11plus.co.uk</t>
  </si>
  <si>
    <t>Online questions</t>
  </si>
  <si>
    <t>60/year</t>
  </si>
  <si>
    <t>Online learning system
Online questions</t>
  </si>
  <si>
    <t>www.elevenplusmock.org.uk</t>
  </si>
  <si>
    <t>UK Ranking</t>
  </si>
  <si>
    <t>Very Active (388@US)</t>
  </si>
  <si>
    <t>200k views/month</t>
  </si>
  <si>
    <t>15M/month</t>
  </si>
  <si>
    <t>mock test</t>
  </si>
  <si>
    <t>www.bofa11plus.com</t>
  </si>
  <si>
    <t>Save Web as pre-test.co.uk</t>
  </si>
  <si>
    <t>50k /month</t>
  </si>
  <si>
    <t>Out of date</t>
  </si>
  <si>
    <t>58/year</t>
  </si>
  <si>
    <t>1666/day</t>
  </si>
  <si>
    <t>2000 customers?</t>
  </si>
  <si>
    <t>Income</t>
  </si>
  <si>
    <t>Math</t>
  </si>
  <si>
    <t>English</t>
  </si>
  <si>
    <t>VR</t>
  </si>
  <si>
    <t>NVR</t>
  </si>
  <si>
    <t>Spelling</t>
  </si>
  <si>
    <t>Arithmetic</t>
  </si>
  <si>
    <t>This website do online test only
It provide solution for any question
So student will learn what's wrong with their mistakes
Key Points:
1. It is NOT the practice homework, not everyday work as well
2. It doesn't have any learning curve mangement
3. You could buy monthly or yearly, but for testing, people don't need buy a year, so selling the tests maybe more reasonable.
4. Website design is not very interactive
5. Learn from them how to do the English stuff</t>
  </si>
  <si>
    <t>http://www.adamsgs.org.uk/ ,Adams Grammar School</t>
  </si>
  <si>
    <t>http://www.alcestergs.co.uk/page/default.asp?title=Home&amp;amp;pid=1 ,Alcester Grammar School</t>
  </si>
  <si>
    <t>http://www.agsb.co.uk/ ,Altrincham Grammar School for Boys</t>
  </si>
  <si>
    <t>http://www.aggs.trafford.sch.uk/?page=admissions ,Altrincham Grammar School for Girls</t>
  </si>
  <si>
    <t>http://www.ags.bucks.sch.uk/ ,Aylesbury Grammar School</t>
  </si>
  <si>
    <t>http://www.ahs.bucks.sch.uk/ ,Aylesbury High School</t>
  </si>
  <si>
    <t>http://www.brgs.org.uk/ ,Bacup and Rawtenstall Grammar School</t>
  </si>
  <si>
    <t>http://www.bartoncourt.org/ ,Barton Court Grammar School</t>
  </si>
  <si>
    <t>http://www.beaconsfieldhigh.bucks.sch.uk/ ,Beaconsfield High School</t>
  </si>
  <si>
    <t>http://www.belfasthigh.org.uk/ ,Belfast High School</t>
  </si>
  <si>
    <t>https://www.beths.bexley.sch.uk/beths/ ,Beth&amp;#39;s Grammar School</t>
  </si>
  <si>
    <t>http://www.bexleygs.co.uk/ ,Bexley Grammar School</t>
  </si>
  <si>
    <t>http://www.bvgs.co.uk/ ,Bishop Vesey&amp;#39;s Grammar School&amp;nbsp;</t>
  </si>
  <si>
    <t>http://www.bws-school.org.uk/ ,Bishop Wordsworth&amp;#39;s School</t>
  </si>
  <si>
    <t>http://website.bordengrammar.kent.sch.uk/ ,Borden Grammar School</t>
  </si>
  <si>
    <t>http://www.bostongrammarschool.co.uk/ ,Boston Grammar School</t>
  </si>
  <si>
    <t>http://www.bostonhighschool.co.uk/ ,Boston High School for Girls</t>
  </si>
  <si>
    <t>http://www.bourne-grammar.lincs.sch.uk/ ,Bourne Grammar School</t>
  </si>
  <si>
    <t>http://www.bournemouth-school.org/ ,Bournemouth School</t>
  </si>
  <si>
    <t>http://bsg.bournemouth.sch.uk/ ,Bournemouth School for Girls</t>
  </si>
  <si>
    <t>http://www.burnhamgrammar.org.uk/ ,Burnham Grammar School</t>
  </si>
  <si>
    <t>http://www.busheymeads.org.uk/?option=com_content&amp;amp;task=blogcategory&amp;amp;id=46&amp;amp;Itemid=110 ,Bushey Meads School</t>
  </si>
  <si>
    <t>http://www.caistorgrammar.com/ ,Caistor Grammar School</t>
  </si>
  <si>
    <t>http://www.caldaygrangegrammarschool.co.uk/page/default.asp?title=Home&amp;amp;pid=1 ,Calday Grange Grammar School</t>
  </si>
  <si>
    <t>http://www.carres.lincs.sch.uk/site/default.asp ,Carre&amp;#39;s Grammar School</t>
  </si>
  <si>
    <t>http://www.ceciljonesacademy.org.uk/home ,Cecil Jones College</t>
  </si>
  <si>
    <t>http://www.chathamgirlsgrammar.medway.sch.uk/ ,Chatham Grammar School for Girls</t>
  </si>
  <si>
    <t>http://www.ccgrammarschool.co.uk/ ,Chatham and Clarendon Grammar School</t>
  </si>
  <si>
    <t>http://www.cchs.co.uk/ ,Chelmsford County High School for Girls</t>
  </si>
  <si>
    <t>http://www.cheshamgrammar.org/ ,Chesham High School</t>
  </si>
  <si>
    <t>http://www.csgrammar.com/ ,Chislehurst and Sidcup Grammar School&amp;nbsp;&amp;nbsp;</t>
  </si>
  <si>
    <t>http://www.churstongrammar.com/ ,Churston Ferrers Grammar School</t>
  </si>
  <si>
    <t>http://www.crgs.org.uk/ ,Clitheroe Royal Grammar School</t>
  </si>
  <si>
    <t>http://cchsg.com ,Colchester County High School for Girls</t>
  </si>
  <si>
    <t>http://www.crgs.co.uk/ ,Colchester Royal Grammar School</t>
  </si>
  <si>
    <t>http://www.colytongrammar.devon.sch.uk/admissions/index.htm ,Colyton Grammar School</t>
  </si>
  <si>
    <t>http://www.cranbrookschool.co.uk/ ,Cranbrook School</t>
  </si>
  <si>
    <t>http://www.crossleyheath.org.uk/ ,Crossley Heath School</t>
  </si>
  <si>
    <t>http://danecourt.kent.sch.uk/ ,Dane Court Grammar School</t>
  </si>
  <si>
    <t>http://www.dartfordgrammarschool.org.uk/ ,Dartford Grammar School for Boys</t>
  </si>
  <si>
    <t>http://www.dartfordgrammargirls.kent.sch.uk/ ,Dartford Grammar School for Girls</t>
  </si>
  <si>
    <t>http://www.dhsb.org/ ,Devonport High School for Boys</t>
  </si>
  <si>
    <t>http://www.devonportgirls.plymouth.sch.uk/ ,Devonport High School for Girls</t>
  </si>
  <si>
    <t>http://www.dovergramboys.kent.sch.uk ,Dover Grammar School for Boys</t>
  </si>
  <si>
    <t>http://dggs.kent.sch.uk/ ,Dover Grammar School for Girls</t>
  </si>
  <si>
    <t>http://www.challoners.com/ ,Dr Challoner&amp;#39;s Grammar School</t>
  </si>
  <si>
    <t>http://www.challonershigh.com/page/default.asp?title=Home&amp;amp;pid=1 ,Dr Challoner&amp;#39;s High School</t>
  </si>
  <si>
    <t>http://www.ermysteds.n-yorks.sch.uk/homepage.htm,Ermysted&amp;#39;s Grammar School&amp;nbsp; &amp;nbsp; &amp;nbsp;</t>
  </si>
  <si>
    <t>http://www.folkestonegirls.kent.sch.uk/,Folkestone School for Girls</t>
  </si>
  <si>
    <t>http://fortpitt.medway.sch.uk/new/ ,Fort Pitt Grammar School</t>
  </si>
  <si>
    <t>http://gravesendgrammar.eu/,Gravesend Grammar School for Boys</t>
  </si>
  <si>
    <t>http://www.mgsg.kent.sch.uk/ ,Mayfield Grammar School (Gravesend Grammar School for Girls)</t>
  </si>
  <si>
    <t>http://www.greenshaw.co.uk/ ,Greenshaw High School</t>
  </si>
  <si>
    <t>http://www.handsworth.bham.sch.uk/?option=com_content&amp;amp;view=article&amp;amp;id=125&amp;amp;Itemid=165 ,Handsworth Grammar School</t>
  </si>
  <si>
    <t>http://www.heckgrammar.co.uk/online/ ,Heckmondwike Grammar School</t>
  </si>
  <si>
    <t>http://www.herschel.slough.sch.uk/ ,Herschel Grammar School</t>
  </si>
  <si>
    <t>http://www.hsfg.org/ ,High School for Girls</t>
  </si>
  <si>
    <t>http://www.highsted.kent.sch.uk/ ,Highsted School</t>
  </si>
  <si>
    <t>http://www.highworth.kent.sch.uk/ ,Highworth Grammar School for Girls</t>
  </si>
  <si>
    <t>http://www.ichs.org.uk/ ,Ilford County High School for Boys&amp;nbsp;</t>
  </si>
  <si>
    <t>http://www.invicta.viat.org.uk/ ,Invicta Grammar School</t>
  </si>
  <si>
    <t>http://www.jhgs.bucks.sch.uk/ ,John Hampden Grammar School</t>
  </si>
  <si>
    <t>http://www.kendrick.reading.sch.uk/ ,Kendrick School</t>
  </si>
  <si>
    <t>http://www.kestevengrantham.lincs.sch.uk/ ,Kesteven and Grantham Girls&amp;#39; School</t>
  </si>
  <si>
    <t>http://www.kshs.uk/site/default.asp ,Kesteven and Sleaford High School</t>
  </si>
  <si>
    <t>http://www.keaston.bham.sch.uk/ ,King Edward VI Aston School</t>
  </si>
  <si>
    <t>http://kechg.org.uk/ ,King Edward VI Camp Hill Girls&amp;#39; School</t>
  </si>
  <si>
    <t>http://www.camphillboys.bham.sch.uk/ ,King Edward VI Camp Hill School (Boys)&amp;nbsp; &amp;nbsp;</t>
  </si>
  <si>
    <t>http://www.kefw.org/ ,King Edward VI Five Ways School</t>
  </si>
  <si>
    <t>http://www.kegs.org.uk/ ,King Edward VI Grammar School&amp;nbsp;Essex</t>
  </si>
  <si>
    <t>http://www.kes.net/ ,King Edward VI Grammar School&amp;nbsp;Stratford</t>
  </si>
  <si>
    <t>http://www.kingedwardvi.bham.sch.uk/ ,King Edward VI Handsworth School</t>
  </si>
  <si>
    <t>http://www.king-edward.lincs.sch.uk/ ,King Edward VI Humanities College</t>
  </si>
  <si>
    <t>http://joinus.kes.hants.sch.uk/ ,King Edward VI School</t>
  </si>
  <si>
    <t>http://www.lggs.org.uk/ ,Lancaster Girls&amp;#39; Grammar School</t>
  </si>
  <si>
    <t>https://www.lrgs.org.uk/lancaster-royal-grammar-school ,Lancaster Royal Grammar School</t>
  </si>
  <si>
    <t>http://www.lgs.slough.sch.uk/ ,Langley Grammar School</t>
  </si>
  <si>
    <t>http://www.lawrencesheriffschool.net/ ,Lawrence Sheriff School</t>
  </si>
  <si>
    <t>http://www.loretogrammar.co.uk/205/year-7 ,Loreto Grammar School</t>
  </si>
  <si>
    <t>http://www.mgs.kent.sch.uk/community/parents/application-information/ ,Maidstone Grammar School</t>
  </si>
  <si>
    <t>http://www.mggs.org/ ,Maidstone Grammar School for Girls&amp;nbsp;</t>
  </si>
  <si>
    <t>http://www.marling.gloucs.sch.uk/ ,Marling School</t>
  </si>
  <si>
    <t>http://www.bromptonacademy.org.uk/105/admission-arrangements-for-new-year-7-students ,New Brompton College&amp;nbsp;(Brompton Academy)</t>
  </si>
  <si>
    <t>http://www.nghs.org.uk/ ,Newport Girls&amp;#39; High School</t>
  </si>
  <si>
    <t>http://www.newsteadwood.bromley.sch.uk/ ,Newstead Woods School for Girls</t>
  </si>
  <si>
    <t>http://www.nonsuchschool.org/ ,Nonsuch High School for Girls</t>
  </si>
  <si>
    <t>https://www.opgs.org/school/Pages/admissions.aspx ,Oakwood Park Grammar School</t>
  </si>
  <si>
    <t>http://www.parkstone.poole.sch.uk/ ,Parkstone Grammar School</t>
  </si>
  <si>
    <t>http://www.parmiters.herts.sch.uk/admissions/ ,Parmiter&amp;rsquo;s School</t>
  </si>
  <si>
    <t>http://www.pates.gloucs.sch.uk/ ,Pate&amp;#39;s Grammar School</t>
  </si>
  <si>
    <t>http://www.phsg.org/admissions-11-exams ,Plymouth High School for Girls</t>
  </si>
  <si>
    <t>http://www.poolegrammar.com/ ,Poole Grammar School</t>
  </si>
  <si>
    <t>http://www.qegs.cumbria.sch.uk/ ,Queen Elizabeth Grammar School&amp;nbsp; &amp;nbsp;Cumbria&amp;nbsp;</t>
  </si>
  <si>
    <t>http://www.qegs.co.uk/ ,Queen Elizabeth&amp;#39;s GM Grammar School&amp;nbsp;Alford</t>
  </si>
  <si>
    <t>http://www.qegs.lincs.sch.uk/ ,Queen Elizabeth&amp;#39;s Grammar School&amp;nbsp;Horncastle</t>
  </si>
  <si>
    <t>http://www.queenelizabeths.kent.sch.uk/193/admissions?preview ,Queen Elizabeth&amp;#39;s Grammar School&amp;nbsp;Kent</t>
  </si>
  <si>
    <t>http://www.qehs.lincs.sch.uk/ ,Queen Elizabeth&amp;#39;s High School</t>
  </si>
  <si>
    <t>https://www.qebarnet.co.uk/admissions_page ,Queen Elizabeth&amp;#39;s School</t>
  </si>
  <si>
    <t>http://www.qmgs.walsall.sch.uk/ ,Queen Mary&amp;#39;s Grammar School</t>
  </si>
  <si>
    <t>http://www.qmhs.org.uk/admissions ,Queen Mary&amp;#39;s High School</t>
  </si>
  <si>
    <t>http://www.queens.herts.sch.uk/ ,Queens&amp;rsquo; School</t>
  </si>
  <si>
    <t>http://new.rainhammark.com/ ,Rainham Mark Grammar School</t>
  </si>
  <si>
    <t>http://www.readinggirls.reading.sch.uk/contact.html ,Reading Girls&amp;#39; School</t>
  </si>
  <si>
    <t>http://www.reading-school.co.uk/ ,Reading School</t>
  </si>
  <si>
    <t>http://www.ribstonhall.gloucs.sch.uk/admissions/ ,Ribston Hall High School</t>
  </si>
  <si>
    <t>http://www.rickmansworth.herts.sch.uk/685/admissions ,Rickmansworth School</t>
  </si>
  <si>
    <t>http://www.ripongrammar.co.uk/ ,Ripon Grammar School</t>
  </si>
  <si>
    <t>http://www.rgshw.com/ ,Royal Grammar School</t>
  </si>
  <si>
    <t>http://www.rugbyhighschool.co.uk/ ,Rugby High School for Girls</t>
  </si>
  <si>
    <t>http://www.salegrammar.co.uk/ ,Sale Grammar School</t>
  </si>
  <si>
    <t>http://www.shoeburynesshigh.co.uk/ ,Shoeburyness High School</t>
  </si>
  <si>
    <t>http://www.langton.kent.sch.uk/ ,Simon Langton Girls&amp;#39; Grammar School&amp;nbsp;&amp;nbsp;</t>
  </si>
  <si>
    <t>https://www.thelangton.org.uk/ ,Simon Langton Grammar School for Boys</t>
  </si>
  <si>
    <t>http://www.sirhenryfloyd.bucks.sch.uk/ ,Sir Henry Floyd Grammar School</t>
  </si>
  <si>
    <t>http://www.manwoods.co.uk/ ,Sir Roger Manwood&amp;#39;s School</t>
  </si>
  <si>
    <t>https://strschool.co.uk/admissions/ ,Sir Thomas Rich&amp;#39;s School</t>
  </si>
  <si>
    <t>http://www.swbgs.com/ ,Sir William Borlase&amp;#39;s Grammar School</t>
  </si>
  <si>
    <t>http://www.sgs.lincs.sch.uk/ ,Skegness Grammar School</t>
  </si>
  <si>
    <t>http://www.northernstaracademies.org.uk/skipton-girls-school/home/ ,Skipton Girls&amp;#39; High School</t>
  </si>
  <si>
    <t>http://www.swgs.wilts.sch.uk/defaultPage.asp?Page=100 ,South Wilts Grammar School for Girls</t>
  </si>
  <si>
    <t>http://www.shsb.org.uk/page/default.asp?title=Home&amp;amp;pid=1 ,Southend High School for Boys</t>
  </si>
  <si>
    <t>http://www.shsg.org/ ,Southend High School for Girls</t>
  </si>
  <si>
    <t>http://www.spaldinggrammar.lincs.sch.uk/ ,Spalding Grammar School</t>
  </si>
  <si>
    <t>http://www.spaldinghigh.lincs.sch.uk/ ,Spalding High School</t>
  </si>
  <si>
    <t>http://www.st-bernards.slough.sch.uk/admissions/ ,St Bernard&amp;#39;s Catholic Grammar School</t>
  </si>
  <si>
    <t>http://www.st-michaels.barnet.sch.uk/Pages/admissions.php ,St Michael&amp;#39;s Catholic Grammar School</t>
  </si>
  <si>
    <t>http://www.saintolaves.net/ ,St Olave&amp;#39;s and St Saviour&amp;#39;s Grammar School&amp;nbsp;&amp;nbsp;</t>
  </si>
  <si>
    <t>http://www.st-ambrosecollege.org.uk/ ,St. Ambrose College</t>
  </si>
  <si>
    <t>http://www.st-anselms.com/ ,St. Anselm&amp;#39;s College</t>
  </si>
  <si>
    <t>http://www.stbernardswestcliff.org.uk/ ,St. Bernard&amp;rsquo;s High School and Arts College</t>
  </si>
  <si>
    <t>http://www.st-thomasmore.southend.sch.uk/ ,St. Thomas More High School for Boys</t>
  </si>
  <si>
    <t>http://www.sggs.org.uk/page/?title=Admissions&amp;amp;pid=28 ,Stratford Upon Avon Grammar School for Girls</t>
  </si>
  <si>
    <t>http://www.stretfordgrammar.com/admissions-menu/school-admission/ ,Stretford Grammar School</t>
  </si>
  <si>
    <t>http://stroudhigh.gloucs.sch.uk/Admissions ,Stroud High School</t>
  </si>
  <si>
    <t>https://www.suttcold.bham.sch.uk/scgsg/index.php ,Sutton Coldfield Girls&amp;#39; School</t>
  </si>
  <si>
    <t>http://www.suttongrammar.sutton.sch.uk/Admissions ,Sutton Grammar School for Boys</t>
  </si>
  <si>
    <t>http://www.cryptschool.org/ ,The Crypt School</t>
  </si>
  <si>
    <t>https://www.harveygs.kent.sch.uk/ ,The Harvey Grammar School</t>
  </si>
  <si>
    <t>http://www.hbschool.org.uk/ ,The Henrietta Barnett School</t>
  </si>
  <si>
    <t>http://www.thehowardschool.co.uk/ ,The Howard School</t>
  </si>
  <si>
    <t>http://www.hundredofhooacademy.co.uk/322/admissions ,The Hundred of Hoo School</t>
  </si>
  <si>
    <t>http://frog.judd.kent.sch.uk/ ,The Judd School</t>
  </si>
  <si>
    <t>http://www.kings.lincs.sch.uk/page/?title=Home&amp;amp;pid=1 ,The King&amp;#39;s School</t>
  </si>
  <si>
    <t>http://www.latymer.co.uk/ ,The Latymer School</t>
  </si>
  <si>
    <t>http://www.bluecoatschoolliverpool.org.uk/ ,The Liverpool Blue Coat School</t>
  </si>
  <si>
    <t>https://www.nhgs.co.uk/ ,The North Halifax Grammar School</t>
  </si>
  <si>
    <t>http://www.nks.kent.sch.uk/?page_id=323 ,The Norton Knatchbull School</t>
  </si>
  <si>
    <t>http://www.robertnapier.org.uk/ ,The Robert Napier Foundation School</t>
  </si>
  <si>
    <t>http://www.rochestergrammar.org.uk/ ,The Rochester Grammar School</t>
  </si>
  <si>
    <t>http://www.royallatin.org/ ,The Royal Latin School</t>
  </si>
  <si>
    <t>http://www.skinners-school.co.uk/ ,The Skinners&amp;#39; School</t>
  </si>
  <si>
    <t>http://www.thespirescollege.com/ ,The Spires&amp;nbsp;College</t>
  </si>
  <si>
    <t>http://www.thomasaveling.co.uk/ ,The Thomas Aveling School</t>
  </si>
  <si>
    <t>http://www.tiffingirls.kingston.sch.uk/ ,The Tiffin Girls&amp;#39; School</t>
  </si>
  <si>
    <t>http://www.tiffinschool.co.uk/home.html ,Tiffin School</t>
  </si>
  <si>
    <t>http://www.tgs.kent.sch.uk/ ,Tonbridge Grammar School for Girls&amp;nbsp;</t>
  </si>
  <si>
    <t>http://www.tbgs.co.uk/ ,Torquay Boys&amp;#39; Grammar School</t>
  </si>
  <si>
    <t>http://tggsacademy.org/ ,Torquay Girls&amp;#39; Grammar School</t>
  </si>
  <si>
    <t>http://www.townleygrammar.org.uk/ ,Townley Grammar School for Girls</t>
  </si>
  <si>
    <t>http://www.twggs.kent.sch.uk/ ,Tunbridge Wells Girls&amp;#39; Grammar School</t>
  </si>
  <si>
    <t>http://www.twgsb.org.uk/ ,Tunbridge Wells Grammar School for Boys</t>
  </si>
  <si>
    <t>http://www.uptoncourtgrammar.org.uk/ ,Upton Court Grammar School</t>
  </si>
  <si>
    <t>http://www.uptonhallschool.co.uk/ ,Upton Hall School</t>
  </si>
  <si>
    <t>http://www.urmstongrammar.org.uk/ ,Urmston Grammar School</t>
  </si>
  <si>
    <t>http://www.wcgs-sutton.co.uk/ ,Wallington County Grammar School</t>
  </si>
  <si>
    <t>http://www.wallingtongirls.sutton.sch.uk/ ,Wallington High School for Girls</t>
  </si>
  <si>
    <t>http://www.watfordboys.org/ ,Watford Grammar School for Boys</t>
  </si>
  <si>
    <t>http://www.watfordgrammarschoolforgirls.org.uk/ ,Watford Grammar School for Girls</t>
  </si>
  <si>
    <t>http://www.wealdofkent.kent.sch.uk/ ,Weald of Kent Grammar School for Girls</t>
  </si>
  <si>
    <t>http://www.westkirby-grammar.wirral.sch.uk/ ,West Kirby Grammar School for Girls</t>
  </si>
  <si>
    <t>http://www.whsb.essex.sch.uk/ ,Westcliff High School for Boys</t>
  </si>
  <si>
    <t>http://www.whsg.info/ ,Westcliff High School for Girls</t>
  </si>
  <si>
    <t>https://www.westlands.org.uk/ ,Westlands School</t>
  </si>
  <si>
    <t>http://www.wgsb.org.uk/ ,Wilmington Grammar School for Boys&amp;nbsp;&amp;nbsp;</t>
  </si>
  <si>
    <t>http://www.gsgw.org.uk/ ,Wilmington Grammar School for Girls</t>
  </si>
  <si>
    <t>http://www.wilsonsschool.sutton.sch.uk/ ,Wilson&amp;#39;s School</t>
  </si>
  <si>
    <t>http://www.wirralgrammarboys.com/ ,Wirral Grammar School for Boys</t>
  </si>
  <si>
    <t>http://www.wirralgirls.co.uk/ ,Wirral Grammar School for Girls</t>
  </si>
  <si>
    <t>http://www.wghs.org.uk/ ,Wolverhampton Girls&amp;#39; High School</t>
  </si>
  <si>
    <t>http://www.woodford.redbridge.sch.uk/ ,Woodford County High School for Girls</t>
  </si>
  <si>
    <t>http://www.whs.bucks.sch.uk/ ,Wycombe High School</t>
  </si>
  <si>
    <t xml:space="preserve">Golden badge -free (complete 80% tasks)
Silver badge - pay 10 ( Complete 60% tasks)
Brown badge - pay 20  </t>
  </si>
  <si>
    <t xml:space="preserve">The yearly price should be  as less as possible
Based on current research, reasonable price should be 60 - 90 / year
Then we probably set 29/ year (2.4/month)
As it is not a one time payment, people may keep using it three or four years, to keep them in is more important </t>
  </si>
  <si>
    <t>1/1000</t>
  </si>
  <si>
    <t>No pupil</t>
  </si>
  <si>
    <t>Add function to review student's whole work, this is useful for the mentor if mentor managed many student and need to know the details performance of the students</t>
  </si>
  <si>
    <t>Add function to allow Teachers/Mentors/Parents add questions by themselves. We need professional teacher review and class those quesitons. If anyone contribute more than 50 used questions, allow them free membership for a month</t>
  </si>
  <si>
    <t>Does it ok? Or this function only openned to prefessional Mentor/Teacher?
For most parents, they use us just for save the time, so they probably don't like to input questions and it may cause the copyright issue if they use exist books for others</t>
  </si>
  <si>
    <t>Try different strategy of the practice, AI choose the questions from different topics, 2 or 3 then make up a practice paper. The student need to finish all the questions each day, rather than count time and score.
could be two mode: Learning mode (no timer) and practice mode (with timer)</t>
  </si>
  <si>
    <t>This can be used as revise mode. i.e. learning mode only run single task; revise mode run mixed previous tasks</t>
  </si>
  <si>
    <t>Selected?</t>
  </si>
  <si>
    <t>Implemented?</t>
  </si>
  <si>
    <t>How to learn new English words?
Each time show 4 pic with description and tip, ask pupil input the words, do it 10 each day, 3 times. Moving forword depends on student's performance. Note that total words round 10K, if we aim to learn all of them before P7, we have only 5 years, i.e. 2000/year or 5.5/day
Need add reading part, which will be a short paragragh around 100 words.
By online research, student need around 7k words to cover 95% common reading. So we need 10k words from github as the base, compare with other lists, make it fully covered all the words. The words was split 10 grades, each one has 1000 words.</t>
  </si>
  <si>
    <t>Need more details design</t>
  </si>
  <si>
    <t>We could provide service for professional mentor to create their own specific website, we design and maintain the website and using our QB. They just need help student when something need to teach.</t>
  </si>
  <si>
    <t>In the feature, we could provide 1 to 1 online teaching service, let mentor teach student online. This will work only after we have a lots of users, no matter paied or free users.</t>
  </si>
  <si>
    <t>Set up live teaching video on specific topic, let student registers to watch. Some topics are for parents too, such as how to mentor your children; how to prepare the test etc. This could be a normal video or live, interactive video</t>
  </si>
  <si>
    <t>This means parents need monitor children to meet the teacher, it is agains our aim that is free parents.</t>
  </si>
  <si>
    <t>as above, to let children sit there at specific time need extra work for parents. Need find out how much student / parents want do it.</t>
  </si>
  <si>
    <t>should be as short and clear as possible, because we want save the time for mentor/parents</t>
  </si>
  <si>
    <t>For many people cannot keep learning for  long time, they may just want sprint at the last year, this includes the weekly mock test, adjust assignment based on the mock test etc. This could be extra service or a separate service.</t>
  </si>
  <si>
    <t>Mock test run 6 month, combined with above idea, it could be an separate service. For non-membership user, they could only pay for this sprint course.</t>
  </si>
  <si>
    <t>Thinking about game later. The main thing is to make a good game, we need a whole separate team, before we have enough profit, it is too risky to do it.</t>
  </si>
  <si>
    <r>
      <t xml:space="preserve">1. How to evaluate and set score?
2. How to use score as reference to set STD?
3. How to split topics in 6 levels? Maybe more, like 10?
</t>
    </r>
    <r>
      <rPr>
        <sz val="11"/>
        <color rgb="FF00B050"/>
        <rFont val="Calibri"/>
        <family val="2"/>
        <scheme val="minor"/>
      </rPr>
      <t>During implementation and using by Lucas and Jamie, this strategy not work very well. The updated version is on going</t>
    </r>
  </si>
  <si>
    <t>We need hire part time teacher/workers, for example, some grammar school student, some uni students etc. The purpose is to let them use their spare time to contribut to the question bank. And we need professional part time teacher to review and evaluate those works. All the jobs are part time and pay for the time on working.</t>
  </si>
  <si>
    <t>This is the way to keep company light; this is the way to use idea of share economic, we collect people's spare time and pay less. The pre-condition is we need have a mechenism to evaluation the workers.</t>
  </si>
  <si>
    <r>
      <t xml:space="preserve">For specific learning, we don't need do this. But </t>
    </r>
    <r>
      <rPr>
        <sz val="11"/>
        <color rgb="FF00B050"/>
        <rFont val="Calibri"/>
        <family val="2"/>
        <scheme val="minor"/>
      </rPr>
      <t>for word problem solving, it is a key for evaluation.</t>
    </r>
  </si>
  <si>
    <t>From my model, the best profit price is 45, we may set it to 38?
As the target paied rate is 0.5%, see the table on the right.</t>
  </si>
  <si>
    <t>Paied rate</t>
  </si>
  <si>
    <t>NI</t>
  </si>
  <si>
    <t>UK</t>
  </si>
  <si>
    <t>China 2018</t>
  </si>
  <si>
    <t>Pupils</t>
  </si>
  <si>
    <t>month1</t>
  </si>
  <si>
    <t>38.9/year or 
month 2</t>
  </si>
  <si>
    <t>45/year or
month 3</t>
  </si>
  <si>
    <t>How many family in UK has computer? Or most of them use Phone or Tablet?</t>
  </si>
  <si>
    <t>From the right table, if the target is 0.5% paid users, in NI it only support a company with 2 people
In UK, the monthly income could be 320K, (24 times more than NI), this could support a 20 - 40 people company.
So we have to go to England, the whole UK!
Which means we need VR and NVR.</t>
  </si>
  <si>
    <t>The rate is just guess now, we need real data to prove or show what it is. That's why we need do NI first, after 6 month, we will much more clear what it will be.
Note: 2017 half of P7 students go to Transfer Test, i.e. 50% of 170k student has the requirement of improve their skills. If we got 10% of thess 50%, it will be 5%</t>
  </si>
  <si>
    <r>
      <rPr>
        <sz val="11"/>
        <color rgb="FFFF0000"/>
        <rFont val="Calibri"/>
        <family val="2"/>
        <scheme val="minor"/>
      </rPr>
      <t>Each word problem need have several tags, according to the testing points of the question. This tag should be as many as it can</t>
    </r>
    <r>
      <rPr>
        <sz val="11"/>
        <color theme="1"/>
        <rFont val="Calibri"/>
        <family val="2"/>
        <scheme val="minor"/>
      </rPr>
      <t>. If student make a wrong answer, we could combine those tags to find out what kind of question is the downside of the student. For example, if wrong questions with tag: time, average, speed and tag: time, divide; then we know the time probably is the problem for this student.</t>
    </r>
  </si>
  <si>
    <t>Membership user could download questions for the next 7 days</t>
  </si>
  <si>
    <t>This is useful if tablet cannot access Mobile network</t>
  </si>
  <si>
    <r>
      <t xml:space="preserve">1. Complete Learning Model
2. Re-design levels
3. EA, EB need run.
4. Complete the requirement docs of the web pages
</t>
    </r>
    <r>
      <rPr>
        <sz val="10"/>
        <color rgb="FF00B050"/>
        <rFont val="Calibri"/>
        <family val="2"/>
        <scheme val="minor"/>
      </rPr>
      <t>5. Auto sending email</t>
    </r>
    <r>
      <rPr>
        <sz val="10"/>
        <color theme="1"/>
        <rFont val="Calibri"/>
        <family val="2"/>
        <scheme val="minor"/>
      </rPr>
      <t xml:space="preserve">
</t>
    </r>
    <r>
      <rPr>
        <sz val="10"/>
        <color rgb="FF00B050"/>
        <rFont val="Calibri"/>
        <family val="2"/>
        <scheme val="minor"/>
      </rPr>
      <t xml:space="preserve">6. Buy domain name, set server
</t>
    </r>
    <r>
      <rPr>
        <sz val="10"/>
        <rFont val="Calibri"/>
        <family val="2"/>
        <scheme val="minor"/>
      </rPr>
      <t xml:space="preserve">7. Add revise strategy
</t>
    </r>
    <r>
      <rPr>
        <sz val="10"/>
        <color rgb="FF00B050"/>
        <rFont val="Calibri"/>
        <family val="2"/>
        <scheme val="minor"/>
      </rPr>
      <t>8. Complete message page</t>
    </r>
    <r>
      <rPr>
        <sz val="10"/>
        <rFont val="Calibri"/>
        <family val="2"/>
        <scheme val="minor"/>
      </rPr>
      <t xml:space="preserve">
9. Complete Report page
10. Continue work on Math Topics (MD, ME, MF, MG)</t>
    </r>
  </si>
  <si>
    <t>Me</t>
  </si>
  <si>
    <t>Em1</t>
  </si>
  <si>
    <t>Em2</t>
  </si>
  <si>
    <t>Em Pool</t>
  </si>
  <si>
    <t>Em3</t>
  </si>
  <si>
    <t>A</t>
  </si>
  <si>
    <t>B</t>
  </si>
  <si>
    <t>C</t>
  </si>
  <si>
    <t>Most parents don't want children using Phone or Computer for studying, the main reason is they cannot control what they do on it.</t>
  </si>
  <si>
    <t>Release Study machine maybe a good idea?</t>
  </si>
  <si>
    <t xml:space="preserve">What's the key points:
1. learning curve
2. Very fine knowledge points with cross match to let system know the student better them all the others
3. Positive response quick and strong, just like play RPG game
4. Fun learning steps, but not necessary for TTM Sprint. 
5. TTM Spint need efficiency, let student and parents see the improvement clearly. </t>
  </si>
  <si>
    <t>180@TTS</t>
  </si>
  <si>
    <t>Complete most development of Math. Back-end is ready
Release V 0.5
Because move to golang, everything was rewrite</t>
  </si>
  <si>
    <t>. Auto sending email function
. keep update Topics
. AI model
. Revise strategy
. Move to postgresql container
. Complete the requirement docs of the web pages</t>
  </si>
  <si>
    <t xml:space="preserve">. Redesign the web pages from out side designer, Need it for PC, Pad and Phone.
. Complete Math
. English Learning model
. Find teachers review the questions and learning model
. Generate (PDF) weekly report
</t>
  </si>
  <si>
    <t>Complete AI Model-1
Complete Revise Model
Release V 0.6</t>
  </si>
  <si>
    <t>Move django to golang complete
Release V 0.5
Because moving to golang, it was delaied 3 months</t>
  </si>
  <si>
    <t>Phase 3 (2020/01/01 - 2020/12/30) : Start the TTM as a formal business</t>
  </si>
  <si>
    <t>Outsource English Question
Release V 0.7</t>
  </si>
  <si>
    <t>Run on Android, ios
Invite free user
Release V 1.0
Updating and fix bugs</t>
  </si>
  <si>
    <t>Release V1.1
Ready for TTM Sprint start from May to November</t>
  </si>
  <si>
    <t>. Find out what time in a year is the best time for Ads
. After have 200 active users, start looking for investor
. Need CEO, COO, Python engineer and teachers
Need cover 5k - 20k student, i.e. 3% - 10% student.
This will give us the real data about everything.
Release V 1.*</t>
  </si>
  <si>
    <r>
      <rPr>
        <sz val="10"/>
        <color rgb="FF00B050"/>
        <rFont val="Calibri"/>
        <family val="2"/>
        <scheme val="minor"/>
      </rPr>
      <t>. Build ttm-go server</t>
    </r>
    <r>
      <rPr>
        <sz val="10"/>
        <color theme="1"/>
        <rFont val="Calibri"/>
        <family val="2"/>
        <scheme val="minor"/>
      </rPr>
      <t xml:space="preserve">
. Update quasar
. Updating question, fix bugs
. Re-design assignment based on KP (Knowledge Point)
. EA, EB need run.</t>
    </r>
    <r>
      <rPr>
        <sz val="10"/>
        <rFont val="Calibri"/>
        <family val="2"/>
        <scheme val="minor"/>
      </rPr>
      <t xml:space="preserve">
. Complete Report page
. Continue work on Math Topics (MD, ME, MF, MG)</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</si>
</sst>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006100"/>
      <name val="Calibri"/>
      <family val="2"/>
      <scheme val="minor"/>
    </font>
    <font>
      <b/>
      <sz val="11"/>
      <color rgb="FFFA7D00"/>
      <name val="Calibri"/>
      <family val="2"/>
      <scheme val="minor"/>
    </font>
    <font>
      <sz val="10"/>
      <color theme="1"/>
      <name val="Calibri"/>
      <family val="2"/>
      <scheme val="minor"/>
    </font>
    <font>
      <sz val="10"/>
      <color rgb="FF00B050"/>
      <name val="Calibri"/>
      <family val="2"/>
      <scheme val="minor"/>
    </font>
    <font>
      <sz val="10"/>
      <color theme="6" tint="-0.249977111117893"/>
      <name val="Calibri"/>
      <family val="2"/>
      <scheme val="minor"/>
    </font>
    <font>
      <sz val="11"/>
      <color rgb="FFFF0000"/>
      <name val="Calibri"/>
      <family val="2"/>
      <scheme val="minor"/>
    </font>
    <font>
      <sz val="11"/>
      <color rgb="FF00B050"/>
      <name val="Calibri"/>
      <family val="2"/>
      <scheme val="minor"/>
    </font>
    <font>
      <sz val="11"/>
      <name val="Calibri"/>
      <family val="2"/>
      <scheme val="minor"/>
    </font>
    <font>
      <sz val="10"/>
      <color rgb="FFFFC000"/>
      <name val="Calibri"/>
      <family val="2"/>
      <scheme val="minor"/>
    </font>
    <font>
      <sz val="10"/>
      <color theme="9"/>
      <name val="Calibri"/>
      <family val="2"/>
      <scheme val="minor"/>
    </font>
    <font>
      <sz val="10"/>
      <color rgb="FFFF0000"/>
      <name val="Calibri"/>
      <family val="2"/>
      <scheme val="minor"/>
    </font>
    <font>
      <sz val="10"/>
      <name val="Calibri"/>
      <family val="2"/>
      <scheme val="minor"/>
    </font>
    <font>
      <u/>
      <sz val="11"/>
      <color theme="10"/>
      <name val="Calibri"/>
      <family val="2"/>
      <scheme val="minor"/>
    </font>
  </fonts>
  <fills count="15">
    <fill>
      <patternFill patternType="none"/>
    </fill>
    <fill>
      <patternFill patternType="gray125"/>
    </fill>
    <fill>
      <patternFill patternType="solid">
        <fgColor rgb="FFC6EFCE"/>
      </patternFill>
    </fill>
    <fill>
      <patternFill patternType="solid">
        <fgColor rgb="FFF2F2F2"/>
      </patternFill>
    </fill>
    <fill>
      <patternFill patternType="solid">
        <fgColor theme="2" tint="-0.249977111117893"/>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bottom style="thin">
        <color rgb="FF7F7F7F"/>
      </bottom>
      <diagonal/>
    </border>
    <border>
      <left/>
      <right/>
      <top style="thin">
        <color rgb="FF7F7F7F"/>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13" fillId="0" borderId="0" applyNumberFormat="0" applyFill="0" applyBorder="0" applyAlignment="0" applyProtection="0"/>
  </cellStyleXfs>
  <cellXfs count="78">
    <xf numFmtId="0" fontId="0" fillId="0" borderId="0" xfId="0"/>
    <xf numFmtId="0" fontId="2" fillId="3" borderId="1" xfId="2" applyAlignment="1">
      <alignment horizontal="center" vertical="center"/>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0" fillId="0" borderId="0" xfId="0" applyAlignment="1">
      <alignment wrapText="1"/>
    </xf>
    <xf numFmtId="0" fontId="0" fillId="0" borderId="4" xfId="0" applyBorder="1"/>
    <xf numFmtId="14" fontId="0" fillId="0" borderId="4" xfId="0" applyNumberFormat="1" applyBorder="1"/>
    <xf numFmtId="0" fontId="0" fillId="5" borderId="4" xfId="0" applyFill="1" applyBorder="1"/>
    <xf numFmtId="0" fontId="0" fillId="0" borderId="4" xfId="0" applyBorder="1" applyAlignment="1">
      <alignment horizontal="left" vertical="top" wrapText="1"/>
    </xf>
    <xf numFmtId="0" fontId="0" fillId="0" borderId="4" xfId="0" applyFill="1" applyBorder="1"/>
    <xf numFmtId="0" fontId="0" fillId="4" borderId="4" xfId="0" applyFill="1" applyBorder="1"/>
    <xf numFmtId="0" fontId="0" fillId="0" borderId="0" xfId="0" applyBorder="1" applyAlignment="1">
      <alignment horizontal="left" vertical="top" wrapText="1"/>
    </xf>
    <xf numFmtId="0" fontId="0" fillId="0" borderId="0" xfId="0" applyBorder="1"/>
    <xf numFmtId="0" fontId="0" fillId="0" borderId="0" xfId="0" applyFill="1" applyBorder="1"/>
    <xf numFmtId="0" fontId="3" fillId="0" borderId="4" xfId="0" applyFont="1" applyBorder="1" applyAlignment="1">
      <alignment horizontal="left" vertical="top" wrapText="1"/>
    </xf>
    <xf numFmtId="0" fontId="1" fillId="0" borderId="0" xfId="1" applyFill="1"/>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6" fillId="0" borderId="0" xfId="0" applyFont="1"/>
    <xf numFmtId="0" fontId="7" fillId="0" borderId="0" xfId="0" applyFont="1" applyAlignment="1">
      <alignment horizontal="left" vertical="top" wrapText="1"/>
    </xf>
    <xf numFmtId="0" fontId="7" fillId="0" borderId="0" xfId="0" applyFont="1"/>
    <xf numFmtId="0" fontId="7" fillId="0" borderId="0" xfId="0" applyFont="1" applyAlignment="1">
      <alignment horizontal="left" vertical="top"/>
    </xf>
    <xf numFmtId="0" fontId="8" fillId="0" borderId="0" xfId="0" applyFont="1"/>
    <xf numFmtId="0" fontId="0" fillId="0" borderId="0" xfId="0" applyAlignment="1">
      <alignment horizontal="left" vertical="top" wrapText="1"/>
    </xf>
    <xf numFmtId="0" fontId="0" fillId="6" borderId="4" xfId="0" applyFill="1" applyBorder="1"/>
    <xf numFmtId="0" fontId="0" fillId="0" borderId="0" xfId="0" applyAlignment="1">
      <alignment horizontal="left" vertical="top"/>
    </xf>
    <xf numFmtId="0" fontId="0" fillId="7" borderId="4" xfId="0" applyFill="1" applyBorder="1"/>
    <xf numFmtId="0" fontId="0" fillId="8" borderId="4" xfId="0" applyFill="1" applyBorder="1"/>
    <xf numFmtId="0" fontId="0" fillId="9" borderId="4" xfId="0" applyFill="1" applyBorder="1"/>
    <xf numFmtId="0" fontId="0" fillId="0" borderId="0" xfId="0" applyFill="1"/>
    <xf numFmtId="0" fontId="8" fillId="8" borderId="4" xfId="0" applyFont="1" applyFill="1" applyBorder="1"/>
    <xf numFmtId="0" fontId="4" fillId="0" borderId="4" xfId="0" applyFont="1" applyBorder="1" applyAlignment="1">
      <alignment horizontal="left" vertical="top" wrapText="1"/>
    </xf>
    <xf numFmtId="14" fontId="0" fillId="9" borderId="4" xfId="0" applyNumberFormat="1" applyFill="1" applyBorder="1" applyAlignment="1">
      <alignment horizontal="center" vertical="center"/>
    </xf>
    <xf numFmtId="0" fontId="8" fillId="8" borderId="4" xfId="0" applyFont="1" applyFill="1" applyBorder="1" applyAlignment="1">
      <alignment horizontal="center" vertical="center"/>
    </xf>
    <xf numFmtId="17" fontId="0" fillId="9" borderId="4" xfId="0" applyNumberFormat="1" applyFill="1" applyBorder="1" applyAlignment="1">
      <alignment horizontal="center" vertical="center"/>
    </xf>
    <xf numFmtId="0" fontId="0" fillId="8" borderId="4" xfId="0" applyFill="1" applyBorder="1" applyAlignment="1">
      <alignment horizontal="center" vertical="center"/>
    </xf>
    <xf numFmtId="0" fontId="0" fillId="10" borderId="4" xfId="0" applyFill="1" applyBorder="1"/>
    <xf numFmtId="0" fontId="0" fillId="0" borderId="0" xfId="0" applyAlignment="1">
      <alignment horizontal="center" vertical="center"/>
    </xf>
    <xf numFmtId="0" fontId="0" fillId="0" borderId="0" xfId="0" applyAlignment="1">
      <alignment horizontal="left" vertical="top" wrapText="1"/>
    </xf>
    <xf numFmtId="0" fontId="6" fillId="0" borderId="0" xfId="0" applyFont="1" applyAlignment="1">
      <alignment horizontal="left" vertical="top" wrapText="1"/>
    </xf>
    <xf numFmtId="0" fontId="0" fillId="0" borderId="0" xfId="0" applyAlignment="1">
      <alignment horizontal="center" vertical="center" wrapText="1"/>
    </xf>
    <xf numFmtId="0" fontId="7" fillId="0" borderId="0" xfId="0" applyFont="1" applyAlignment="1">
      <alignment horizontal="center" vertical="center"/>
    </xf>
    <xf numFmtId="0" fontId="7" fillId="0" borderId="0" xfId="0" applyFont="1" applyAlignment="1">
      <alignment wrapText="1"/>
    </xf>
    <xf numFmtId="0" fontId="7" fillId="0" borderId="0" xfId="0" applyFont="1" applyFill="1" applyAlignment="1">
      <alignment horizontal="center" vertical="center"/>
    </xf>
    <xf numFmtId="0" fontId="7" fillId="0" borderId="0" xfId="0" applyFont="1" applyFill="1" applyAlignment="1">
      <alignment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wrapText="1"/>
    </xf>
    <xf numFmtId="1" fontId="0" fillId="0" borderId="0" xfId="0" applyNumberFormat="1" applyAlignment="1">
      <alignment horizontal="left" vertical="top" wrapText="1"/>
    </xf>
    <xf numFmtId="1" fontId="0" fillId="0" borderId="0" xfId="0" applyNumberFormat="1"/>
    <xf numFmtId="2" fontId="0" fillId="0" borderId="0" xfId="0" applyNumberFormat="1" applyAlignment="1">
      <alignment horizontal="left" vertical="top" wrapText="1"/>
    </xf>
    <xf numFmtId="0" fontId="8" fillId="8" borderId="4" xfId="0" applyFont="1" applyFill="1" applyBorder="1" applyAlignment="1">
      <alignment horizontal="left" vertical="top" wrapText="1"/>
    </xf>
    <xf numFmtId="0" fontId="0" fillId="0" borderId="0" xfId="0" applyAlignment="1">
      <alignment horizontal="left" vertical="top" wrapText="1"/>
    </xf>
    <xf numFmtId="0" fontId="13" fillId="0" borderId="0" xfId="3"/>
    <xf numFmtId="0" fontId="0" fillId="5" borderId="0" xfId="0" applyFill="1"/>
    <xf numFmtId="0" fontId="0" fillId="13" borderId="4" xfId="0" applyFill="1" applyBorder="1"/>
    <xf numFmtId="0" fontId="0" fillId="12" borderId="4" xfId="0" applyFill="1" applyBorder="1"/>
    <xf numFmtId="0" fontId="0" fillId="11" borderId="4" xfId="0" applyFill="1" applyBorder="1"/>
    <xf numFmtId="0" fontId="7" fillId="13" borderId="4" xfId="0" applyFont="1" applyFill="1" applyBorder="1"/>
    <xf numFmtId="0" fontId="7" fillId="10" borderId="4" xfId="0" applyFont="1" applyFill="1" applyBorder="1"/>
    <xf numFmtId="0" fontId="6" fillId="0" borderId="0" xfId="0" applyFont="1" applyAlignment="1">
      <alignment wrapText="1"/>
    </xf>
    <xf numFmtId="0" fontId="6" fillId="0" borderId="4" xfId="0" applyFont="1" applyBorder="1"/>
    <xf numFmtId="0" fontId="0" fillId="14" borderId="0" xfId="0" applyFill="1"/>
    <xf numFmtId="0" fontId="0" fillId="14" borderId="0" xfId="0" applyFill="1" applyAlignment="1">
      <alignment wrapText="1"/>
    </xf>
    <xf numFmtId="0" fontId="0" fillId="14" borderId="4" xfId="0" applyFill="1" applyBorder="1"/>
    <xf numFmtId="0" fontId="0" fillId="0" borderId="4" xfId="0" applyBorder="1" applyAlignment="1">
      <alignment horizontal="center"/>
    </xf>
    <xf numFmtId="0" fontId="6" fillId="0" borderId="4" xfId="0" applyFont="1" applyBorder="1" applyAlignment="1">
      <alignment horizontal="center"/>
    </xf>
    <xf numFmtId="0" fontId="0" fillId="0" borderId="0" xfId="0" applyAlignment="1">
      <alignment horizontal="left" vertical="top"/>
    </xf>
    <xf numFmtId="0" fontId="0" fillId="0" borderId="0" xfId="0"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top" wrapText="1"/>
    </xf>
    <xf numFmtId="0" fontId="0" fillId="0" borderId="2" xfId="0" applyBorder="1" applyAlignment="1">
      <alignment horizontal="left" vertical="top" wrapText="1"/>
    </xf>
  </cellXfs>
  <cellStyles count="4">
    <cellStyle name="Calculation" xfId="2" builtinId="22"/>
    <cellStyle name="Good" xfId="1" builtinId="26"/>
    <cellStyle name="Hyperlink" xfId="3"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180@TT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elevenplusmock.org.uk/links.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tabSelected="1" topLeftCell="A7" workbookViewId="0">
      <selection activeCell="F10" sqref="F10"/>
    </sheetView>
  </sheetViews>
  <sheetFormatPr defaultRowHeight="14.4" x14ac:dyDescent="0.3"/>
  <cols>
    <col min="2" max="2" width="27.21875" customWidth="1"/>
    <col min="3" max="3" width="28.33203125" customWidth="1"/>
    <col min="4" max="4" width="28.6640625" customWidth="1"/>
    <col min="5" max="5" width="26.44140625" customWidth="1"/>
    <col min="6" max="6" width="28.6640625" customWidth="1"/>
    <col min="7" max="7" width="30.77734375" customWidth="1"/>
    <col min="8" max="8" width="23.44140625" customWidth="1"/>
  </cols>
  <sheetData>
    <row r="2" spans="1:8" x14ac:dyDescent="0.3">
      <c r="B2" s="72" t="s">
        <v>68</v>
      </c>
      <c r="C2" s="72"/>
      <c r="D2" s="72"/>
      <c r="E2" s="72"/>
      <c r="F2" s="72"/>
      <c r="G2" s="72"/>
    </row>
    <row r="3" spans="1:8" x14ac:dyDescent="0.3">
      <c r="B3" s="72" t="s">
        <v>69</v>
      </c>
      <c r="C3" s="72"/>
      <c r="D3" s="72"/>
      <c r="E3" s="72"/>
      <c r="F3" s="72"/>
      <c r="G3" s="72"/>
    </row>
    <row r="4" spans="1:8" x14ac:dyDescent="0.3">
      <c r="B4" s="72" t="s">
        <v>130</v>
      </c>
      <c r="C4" s="72"/>
      <c r="D4" s="72"/>
      <c r="E4" s="72"/>
      <c r="F4" s="72"/>
      <c r="G4" s="72"/>
    </row>
    <row r="5" spans="1:8" x14ac:dyDescent="0.3">
      <c r="B5" s="29"/>
      <c r="C5" s="29"/>
      <c r="D5" s="29"/>
      <c r="E5" s="29"/>
      <c r="F5" s="29"/>
      <c r="G5" s="29"/>
    </row>
    <row r="6" spans="1:8" x14ac:dyDescent="0.3">
      <c r="B6" s="29"/>
      <c r="C6" s="29"/>
      <c r="D6" s="29"/>
      <c r="E6" s="29"/>
      <c r="F6" s="29"/>
      <c r="G6" s="29"/>
    </row>
    <row r="7" spans="1:8" x14ac:dyDescent="0.3">
      <c r="B7" s="29"/>
      <c r="C7" s="29"/>
      <c r="D7" s="29"/>
      <c r="E7" s="29"/>
      <c r="F7" s="29"/>
      <c r="G7" s="29"/>
    </row>
    <row r="9" spans="1:8" x14ac:dyDescent="0.3">
      <c r="A9" s="7"/>
      <c r="B9" s="71" t="s">
        <v>481</v>
      </c>
      <c r="C9" s="71"/>
      <c r="D9" s="71"/>
      <c r="E9" s="71"/>
      <c r="F9" s="71"/>
      <c r="G9" s="71"/>
    </row>
    <row r="10" spans="1:8" s="33" customFormat="1" x14ac:dyDescent="0.3">
      <c r="A10" s="32" t="s">
        <v>57</v>
      </c>
      <c r="B10" s="36">
        <v>43831</v>
      </c>
      <c r="C10" s="36">
        <v>43922</v>
      </c>
      <c r="D10" s="36">
        <v>44013</v>
      </c>
      <c r="E10" s="36">
        <v>44105</v>
      </c>
      <c r="F10" s="36">
        <v>44197</v>
      </c>
      <c r="G10" s="38"/>
    </row>
    <row r="11" spans="1:8" s="33" customFormat="1" ht="72" x14ac:dyDescent="0.3">
      <c r="A11" s="34" t="s">
        <v>187</v>
      </c>
      <c r="B11" s="56" t="s">
        <v>480</v>
      </c>
      <c r="C11" s="56" t="s">
        <v>479</v>
      </c>
      <c r="D11" s="56" t="s">
        <v>482</v>
      </c>
      <c r="E11" s="56" t="s">
        <v>483</v>
      </c>
      <c r="F11" s="56" t="s">
        <v>484</v>
      </c>
      <c r="G11" s="56" t="s">
        <v>189</v>
      </c>
      <c r="H11" s="56"/>
    </row>
    <row r="12" spans="1:8" s="33" customFormat="1" x14ac:dyDescent="0.3">
      <c r="A12" s="31" t="s">
        <v>207</v>
      </c>
      <c r="B12" s="39">
        <v>3</v>
      </c>
      <c r="C12" s="39">
        <v>3</v>
      </c>
      <c r="D12" s="39">
        <v>3</v>
      </c>
      <c r="E12" s="39">
        <v>3</v>
      </c>
      <c r="F12" s="39">
        <v>4</v>
      </c>
      <c r="G12" s="39">
        <v>8</v>
      </c>
      <c r="H12" s="39">
        <v>8</v>
      </c>
    </row>
    <row r="13" spans="1:8" x14ac:dyDescent="0.3">
      <c r="A13" s="12" t="s">
        <v>44</v>
      </c>
      <c r="B13" s="11"/>
      <c r="C13" s="11"/>
      <c r="D13" s="11"/>
      <c r="E13" s="11"/>
      <c r="F13" s="11"/>
      <c r="G13" s="11"/>
      <c r="H13" s="11"/>
    </row>
    <row r="14" spans="1:8" ht="179.4" x14ac:dyDescent="0.3">
      <c r="A14" s="30" t="s">
        <v>48</v>
      </c>
      <c r="B14" s="16" t="s">
        <v>486</v>
      </c>
      <c r="C14" s="16" t="s">
        <v>477</v>
      </c>
      <c r="D14" s="16" t="s">
        <v>478</v>
      </c>
      <c r="E14" s="16" t="s">
        <v>478</v>
      </c>
      <c r="F14" s="16" t="s">
        <v>208</v>
      </c>
      <c r="G14" s="10" t="s">
        <v>209</v>
      </c>
      <c r="H14" s="16" t="s">
        <v>485</v>
      </c>
    </row>
    <row r="16" spans="1:8" x14ac:dyDescent="0.3">
      <c r="A16" s="7"/>
      <c r="B16" s="71" t="s">
        <v>127</v>
      </c>
      <c r="C16" s="71"/>
      <c r="D16" s="71"/>
      <c r="E16" s="71"/>
      <c r="F16" s="71"/>
      <c r="G16" s="71"/>
    </row>
    <row r="17" spans="1:7" s="33" customFormat="1" x14ac:dyDescent="0.3">
      <c r="A17" s="32" t="s">
        <v>57</v>
      </c>
      <c r="B17" s="36">
        <v>43556</v>
      </c>
      <c r="C17" s="36">
        <v>43584</v>
      </c>
      <c r="D17" s="36">
        <v>43605</v>
      </c>
      <c r="E17" s="36">
        <v>43633</v>
      </c>
      <c r="F17" s="36">
        <v>43675</v>
      </c>
      <c r="G17" s="36">
        <v>43731</v>
      </c>
    </row>
    <row r="18" spans="1:7" s="33" customFormat="1" x14ac:dyDescent="0.3">
      <c r="A18" s="34" t="s">
        <v>47</v>
      </c>
      <c r="B18" s="37">
        <v>4</v>
      </c>
      <c r="C18" s="37">
        <v>4</v>
      </c>
      <c r="D18" s="37">
        <v>4</v>
      </c>
      <c r="E18" s="37">
        <v>6</v>
      </c>
      <c r="F18" s="37">
        <v>8</v>
      </c>
      <c r="G18" s="37">
        <v>10</v>
      </c>
    </row>
    <row r="19" spans="1:7" s="33" customFormat="1" ht="72" x14ac:dyDescent="0.3">
      <c r="A19" s="34" t="s">
        <v>187</v>
      </c>
      <c r="B19" s="56"/>
      <c r="C19" s="56"/>
      <c r="D19" s="56"/>
      <c r="E19" s="56" t="s">
        <v>188</v>
      </c>
      <c r="F19" s="56" t="s">
        <v>190</v>
      </c>
      <c r="G19" s="56" t="s">
        <v>476</v>
      </c>
    </row>
    <row r="20" spans="1:7" x14ac:dyDescent="0.3">
      <c r="A20" s="12" t="s">
        <v>44</v>
      </c>
      <c r="B20" s="9" t="s">
        <v>45</v>
      </c>
      <c r="C20" s="9"/>
      <c r="D20" s="40"/>
      <c r="E20" s="9" t="s">
        <v>45</v>
      </c>
      <c r="F20" s="28"/>
      <c r="G20" s="61"/>
    </row>
    <row r="21" spans="1:7" ht="165.6" x14ac:dyDescent="0.3">
      <c r="A21" s="30" t="s">
        <v>48</v>
      </c>
      <c r="B21" s="35" t="s">
        <v>126</v>
      </c>
      <c r="C21" s="16" t="s">
        <v>81</v>
      </c>
      <c r="D21" s="16" t="s">
        <v>116</v>
      </c>
      <c r="E21" s="16" t="s">
        <v>186</v>
      </c>
      <c r="F21" s="16" t="s">
        <v>191</v>
      </c>
      <c r="G21" s="16" t="s">
        <v>463</v>
      </c>
    </row>
    <row r="22" spans="1:7" x14ac:dyDescent="0.3">
      <c r="A22" s="15"/>
      <c r="B22" s="13"/>
      <c r="C22" s="13"/>
      <c r="D22" s="13"/>
      <c r="E22" s="13"/>
      <c r="F22" s="13"/>
      <c r="G22" s="14"/>
    </row>
    <row r="24" spans="1:7" x14ac:dyDescent="0.3">
      <c r="A24" s="7"/>
      <c r="B24" s="70" t="s">
        <v>125</v>
      </c>
      <c r="C24" s="70"/>
      <c r="D24" s="70"/>
      <c r="E24" s="70"/>
      <c r="F24" s="70"/>
      <c r="G24" s="70"/>
    </row>
    <row r="25" spans="1:7" x14ac:dyDescent="0.3">
      <c r="A25" s="12" t="s">
        <v>46</v>
      </c>
      <c r="B25" s="8"/>
      <c r="C25" s="7"/>
      <c r="D25" s="7"/>
      <c r="E25" s="7"/>
      <c r="F25" s="7"/>
      <c r="G25" s="7"/>
    </row>
    <row r="26" spans="1:7" x14ac:dyDescent="0.3">
      <c r="A26" s="12" t="s">
        <v>47</v>
      </c>
      <c r="B26" s="7">
        <v>4</v>
      </c>
      <c r="C26" s="7">
        <v>4</v>
      </c>
      <c r="D26" s="7">
        <v>4</v>
      </c>
      <c r="E26" s="7">
        <v>4</v>
      </c>
      <c r="F26" s="7">
        <v>4</v>
      </c>
      <c r="G26" s="7"/>
    </row>
    <row r="27" spans="1:7" x14ac:dyDescent="0.3">
      <c r="A27" s="12" t="s">
        <v>44</v>
      </c>
      <c r="B27" s="9" t="s">
        <v>45</v>
      </c>
      <c r="C27" s="9" t="s">
        <v>45</v>
      </c>
      <c r="D27" s="9" t="s">
        <v>45</v>
      </c>
      <c r="E27" s="9" t="s">
        <v>45</v>
      </c>
      <c r="F27" s="9" t="s">
        <v>45</v>
      </c>
      <c r="G27" s="7"/>
    </row>
    <row r="28" spans="1:7" ht="57.6" x14ac:dyDescent="0.3">
      <c r="A28" s="12" t="s">
        <v>48</v>
      </c>
      <c r="B28" s="10" t="s">
        <v>49</v>
      </c>
      <c r="C28" s="10" t="s">
        <v>50</v>
      </c>
      <c r="D28" s="10" t="s">
        <v>51</v>
      </c>
      <c r="E28" s="10" t="s">
        <v>52</v>
      </c>
      <c r="F28" s="10" t="s">
        <v>53</v>
      </c>
      <c r="G28" s="7"/>
    </row>
  </sheetData>
  <mergeCells count="6">
    <mergeCell ref="B24:G24"/>
    <mergeCell ref="B16:G16"/>
    <mergeCell ref="B9:G9"/>
    <mergeCell ref="B2:G2"/>
    <mergeCell ref="B3:G3"/>
    <mergeCell ref="B4:G4"/>
  </mergeCells>
  <pageMargins left="0.7" right="0.7" top="0.75" bottom="0.75" header="0.3" footer="0.3"/>
  <pageSetup paperSize="9" orientation="portrait" r:id="rId1"/>
  <headerFooter differentOddEven="1" differentFirst="1">
    <oddHeader>&amp;C&amp;"arial,Regular"&amp;10OPEN
PERSONAL DATA</oddHeader>
    <oddFooter>&amp;C&amp;"arial,Regular"&amp;10OPEN
PERSONAL DATA</oddFooter>
    <evenHeader>&amp;C&amp;"arial,Regular"&amp;10OPEN
PERSONAL DATA</evenHeader>
    <evenFooter>&amp;C&amp;"arial,Regular"&amp;10OPEN
PERSONAL DATA</evenFooter>
    <firstHeader>&amp;C&amp;"arial,Regular"&amp;10OPEN
PERSONAL DATA</firstHeader>
    <firstFooter>&amp;C&amp;"arial,Regular"&amp;10OPEN
PERSONAL DATA</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70"/>
  <sheetViews>
    <sheetView workbookViewId="0">
      <selection activeCell="N44" sqref="N44"/>
    </sheetView>
  </sheetViews>
  <sheetFormatPr defaultRowHeight="14.4" x14ac:dyDescent="0.3"/>
  <cols>
    <col min="1" max="1" width="8.21875" style="41" customWidth="1"/>
    <col min="2" max="2" width="35.77734375" customWidth="1"/>
    <col min="3" max="3" width="26.77734375" customWidth="1"/>
    <col min="9" max="10" width="11.5546875" bestFit="1" customWidth="1"/>
  </cols>
  <sheetData>
    <row r="3" spans="1:18" ht="28.8" customHeight="1" x14ac:dyDescent="0.3">
      <c r="A3" s="73" t="s">
        <v>131</v>
      </c>
      <c r="B3" s="73"/>
      <c r="C3" s="73"/>
      <c r="D3" s="73"/>
      <c r="E3" s="73"/>
      <c r="F3" s="73"/>
      <c r="G3" s="73"/>
      <c r="H3" s="73"/>
      <c r="I3" s="50"/>
      <c r="J3" s="43"/>
      <c r="K3" s="22"/>
    </row>
    <row r="4" spans="1:18" x14ac:dyDescent="0.3">
      <c r="A4" s="44"/>
      <c r="B4" s="42"/>
      <c r="C4" s="42"/>
      <c r="D4" s="42"/>
      <c r="E4" s="42"/>
      <c r="F4" s="42" t="s">
        <v>171</v>
      </c>
      <c r="G4" s="42" t="s">
        <v>172</v>
      </c>
      <c r="H4" s="42" t="s">
        <v>173</v>
      </c>
      <c r="I4" s="51"/>
      <c r="J4" s="42" t="s">
        <v>174</v>
      </c>
      <c r="M4" s="51" t="s">
        <v>171</v>
      </c>
      <c r="N4" s="51" t="s">
        <v>172</v>
      </c>
      <c r="O4" s="51" t="s">
        <v>173</v>
      </c>
      <c r="P4" s="51" t="s">
        <v>174</v>
      </c>
    </row>
    <row r="5" spans="1:18" x14ac:dyDescent="0.3">
      <c r="A5" s="44" t="s">
        <v>132</v>
      </c>
      <c r="B5" s="42"/>
      <c r="C5" s="42"/>
      <c r="D5" s="42"/>
      <c r="E5" s="42"/>
      <c r="F5" s="42">
        <v>50</v>
      </c>
      <c r="G5" s="42">
        <v>16</v>
      </c>
      <c r="H5" s="42">
        <v>26</v>
      </c>
      <c r="I5" s="55">
        <f>G5/H5</f>
        <v>0.61538461538461542</v>
      </c>
      <c r="J5" s="53">
        <f>(G5/H5)*F5</f>
        <v>30.76923076923077</v>
      </c>
      <c r="K5" s="51">
        <v>31</v>
      </c>
      <c r="M5" s="51">
        <v>69</v>
      </c>
      <c r="N5" s="51">
        <v>16</v>
      </c>
      <c r="O5" s="51">
        <v>26</v>
      </c>
      <c r="P5" s="55">
        <f>N5/O5</f>
        <v>0.61538461538461542</v>
      </c>
      <c r="Q5" s="53">
        <f>(N5/O5)*M5</f>
        <v>42.461538461538467</v>
      </c>
      <c r="R5" s="51">
        <v>31</v>
      </c>
    </row>
    <row r="6" spans="1:18" ht="28.8" x14ac:dyDescent="0.3">
      <c r="A6" s="44">
        <v>1</v>
      </c>
      <c r="B6" s="42" t="s">
        <v>134</v>
      </c>
      <c r="C6" s="42" t="s">
        <v>152</v>
      </c>
      <c r="D6" s="42"/>
      <c r="E6" s="42"/>
      <c r="F6" s="42">
        <f t="shared" ref="F6:F15" si="0">F5+2</f>
        <v>52</v>
      </c>
      <c r="G6" s="51">
        <v>16</v>
      </c>
      <c r="H6" s="42">
        <f>H5-1</f>
        <v>25</v>
      </c>
      <c r="I6" s="55">
        <f t="shared" ref="I6:I30" si="1">G6/H6</f>
        <v>0.64</v>
      </c>
      <c r="J6" s="53">
        <f>I6*F6</f>
        <v>33.28</v>
      </c>
      <c r="K6" s="54">
        <f>K5*0.75+J6*0.25</f>
        <v>31.57</v>
      </c>
      <c r="M6" s="51">
        <v>72</v>
      </c>
      <c r="N6" s="51">
        <v>16</v>
      </c>
      <c r="O6" s="51">
        <f>O5-1</f>
        <v>25</v>
      </c>
      <c r="P6" s="55">
        <f t="shared" ref="P6:P10" si="2">N6/O6</f>
        <v>0.64</v>
      </c>
      <c r="Q6" s="53">
        <f>P6*M6</f>
        <v>46.08</v>
      </c>
      <c r="R6" s="54">
        <f>R5*0.75+Q6*0.25</f>
        <v>34.769999999999996</v>
      </c>
    </row>
    <row r="7" spans="1:18" x14ac:dyDescent="0.3">
      <c r="A7" s="44">
        <v>2</v>
      </c>
      <c r="B7" s="42" t="s">
        <v>133</v>
      </c>
      <c r="C7" s="49" t="s">
        <v>152</v>
      </c>
      <c r="D7" s="42"/>
      <c r="E7" s="42"/>
      <c r="F7" s="51">
        <f t="shared" si="0"/>
        <v>54</v>
      </c>
      <c r="G7" s="51">
        <v>16</v>
      </c>
      <c r="H7" s="51">
        <f t="shared" ref="H7:H23" si="3">H6-1</f>
        <v>24</v>
      </c>
      <c r="I7" s="55">
        <f t="shared" si="1"/>
        <v>0.66666666666666663</v>
      </c>
      <c r="J7" s="53">
        <f t="shared" ref="J7:J30" si="4">I7*F7</f>
        <v>36</v>
      </c>
      <c r="K7" s="54">
        <f t="shared" ref="K7:K30" si="5">K6*0.75+J7*0.25</f>
        <v>32.677500000000002</v>
      </c>
      <c r="M7" s="51">
        <v>89</v>
      </c>
      <c r="N7" s="51">
        <v>16</v>
      </c>
      <c r="O7" s="51">
        <f t="shared" ref="O7:O10" si="6">O6-1</f>
        <v>24</v>
      </c>
      <c r="P7" s="55">
        <f t="shared" si="2"/>
        <v>0.66666666666666663</v>
      </c>
      <c r="Q7" s="53">
        <f t="shared" ref="Q7:Q10" si="7">P7*M7</f>
        <v>59.333333333333329</v>
      </c>
      <c r="R7" s="54">
        <f t="shared" ref="R7:R10" si="8">R6*0.75+Q7*0.25</f>
        <v>40.910833333333329</v>
      </c>
    </row>
    <row r="8" spans="1:18" x14ac:dyDescent="0.3">
      <c r="A8" s="44">
        <v>3</v>
      </c>
      <c r="B8" s="42" t="s">
        <v>135</v>
      </c>
      <c r="C8" s="42" t="s">
        <v>136</v>
      </c>
      <c r="D8" s="42"/>
      <c r="E8" s="42"/>
      <c r="F8" s="51">
        <f t="shared" si="0"/>
        <v>56</v>
      </c>
      <c r="G8" s="51">
        <v>16</v>
      </c>
      <c r="H8" s="51">
        <f t="shared" si="3"/>
        <v>23</v>
      </c>
      <c r="I8" s="55">
        <f t="shared" si="1"/>
        <v>0.69565217391304346</v>
      </c>
      <c r="J8" s="53">
        <f t="shared" si="4"/>
        <v>38.956521739130437</v>
      </c>
      <c r="K8" s="54">
        <f t="shared" si="5"/>
        <v>34.247255434782609</v>
      </c>
      <c r="M8" s="51">
        <v>90</v>
      </c>
      <c r="N8" s="51">
        <v>16</v>
      </c>
      <c r="O8" s="51">
        <f t="shared" si="6"/>
        <v>23</v>
      </c>
      <c r="P8" s="55">
        <f t="shared" si="2"/>
        <v>0.69565217391304346</v>
      </c>
      <c r="Q8" s="53">
        <f t="shared" si="7"/>
        <v>62.608695652173914</v>
      </c>
      <c r="R8" s="54">
        <f t="shared" si="8"/>
        <v>46.335298913043474</v>
      </c>
    </row>
    <row r="9" spans="1:18" ht="28.8" x14ac:dyDescent="0.3">
      <c r="A9" s="44">
        <v>4</v>
      </c>
      <c r="B9" s="42" t="s">
        <v>137</v>
      </c>
      <c r="C9" s="42" t="s">
        <v>141</v>
      </c>
      <c r="D9" s="42"/>
      <c r="E9" s="42"/>
      <c r="F9" s="51">
        <f t="shared" si="0"/>
        <v>58</v>
      </c>
      <c r="G9" s="51">
        <v>16</v>
      </c>
      <c r="H9" s="51">
        <f t="shared" si="3"/>
        <v>22</v>
      </c>
      <c r="I9" s="55">
        <f t="shared" si="1"/>
        <v>0.72727272727272729</v>
      </c>
      <c r="J9" s="53">
        <f t="shared" si="4"/>
        <v>42.18181818181818</v>
      </c>
      <c r="K9" s="54">
        <f t="shared" si="5"/>
        <v>36.230896121541505</v>
      </c>
      <c r="M9" s="51">
        <v>92</v>
      </c>
      <c r="N9" s="51">
        <v>16</v>
      </c>
      <c r="O9" s="51">
        <f t="shared" si="6"/>
        <v>22</v>
      </c>
      <c r="P9" s="55">
        <f t="shared" si="2"/>
        <v>0.72727272727272729</v>
      </c>
      <c r="Q9" s="53">
        <f t="shared" si="7"/>
        <v>66.909090909090907</v>
      </c>
      <c r="R9" s="54">
        <f t="shared" si="8"/>
        <v>51.478746912055335</v>
      </c>
    </row>
    <row r="10" spans="1:18" x14ac:dyDescent="0.3">
      <c r="A10" s="44">
        <v>5</v>
      </c>
      <c r="B10" s="42" t="s">
        <v>138</v>
      </c>
      <c r="C10" s="42"/>
      <c r="D10" s="42"/>
      <c r="E10" s="42"/>
      <c r="F10" s="51">
        <f t="shared" si="0"/>
        <v>60</v>
      </c>
      <c r="G10" s="51">
        <v>16</v>
      </c>
      <c r="H10" s="51">
        <f t="shared" si="3"/>
        <v>21</v>
      </c>
      <c r="I10" s="55">
        <f t="shared" si="1"/>
        <v>0.76190476190476186</v>
      </c>
      <c r="J10" s="53">
        <f t="shared" si="4"/>
        <v>45.714285714285708</v>
      </c>
      <c r="K10" s="54">
        <f t="shared" si="5"/>
        <v>38.601743519727556</v>
      </c>
      <c r="M10" s="51">
        <v>90</v>
      </c>
      <c r="N10" s="51">
        <v>16</v>
      </c>
      <c r="O10" s="51">
        <f t="shared" si="6"/>
        <v>21</v>
      </c>
      <c r="P10" s="55">
        <f t="shared" si="2"/>
        <v>0.76190476190476186</v>
      </c>
      <c r="Q10" s="53">
        <f t="shared" si="7"/>
        <v>68.571428571428569</v>
      </c>
      <c r="R10" s="54">
        <f t="shared" si="8"/>
        <v>55.751917326898649</v>
      </c>
    </row>
    <row r="11" spans="1:18" ht="28.8" x14ac:dyDescent="0.3">
      <c r="A11" s="44">
        <v>6</v>
      </c>
      <c r="B11" s="42" t="s">
        <v>139</v>
      </c>
      <c r="C11" s="42" t="s">
        <v>140</v>
      </c>
      <c r="D11" s="42"/>
      <c r="E11" s="42"/>
      <c r="F11" s="51">
        <f t="shared" si="0"/>
        <v>62</v>
      </c>
      <c r="G11" s="51">
        <v>16</v>
      </c>
      <c r="H11" s="51">
        <f t="shared" si="3"/>
        <v>20</v>
      </c>
      <c r="I11" s="55">
        <f t="shared" si="1"/>
        <v>0.8</v>
      </c>
      <c r="J11" s="53">
        <f t="shared" si="4"/>
        <v>49.6</v>
      </c>
      <c r="K11" s="54">
        <f t="shared" si="5"/>
        <v>41.351307639795664</v>
      </c>
      <c r="M11" s="51">
        <v>90</v>
      </c>
      <c r="N11" s="51">
        <v>16</v>
      </c>
      <c r="O11" s="51">
        <v>16</v>
      </c>
      <c r="P11" s="55">
        <f t="shared" ref="P11:P13" si="9">N11/O11</f>
        <v>1</v>
      </c>
      <c r="Q11" s="53">
        <f t="shared" ref="Q11:Q13" si="10">P11*M11</f>
        <v>90</v>
      </c>
      <c r="R11" s="54">
        <f t="shared" ref="R11:R13" si="11">R10*0.75+Q11*0.25</f>
        <v>64.313937995173987</v>
      </c>
    </row>
    <row r="12" spans="1:18" ht="57.6" x14ac:dyDescent="0.3">
      <c r="A12" s="44">
        <v>7</v>
      </c>
      <c r="B12" s="42" t="s">
        <v>175</v>
      </c>
      <c r="C12" s="42"/>
      <c r="D12" s="42"/>
      <c r="E12" s="42"/>
      <c r="F12" s="51">
        <f t="shared" si="0"/>
        <v>64</v>
      </c>
      <c r="G12" s="51">
        <v>16</v>
      </c>
      <c r="H12" s="51">
        <f t="shared" si="3"/>
        <v>19</v>
      </c>
      <c r="I12" s="55">
        <f t="shared" si="1"/>
        <v>0.84210526315789469</v>
      </c>
      <c r="J12" s="53">
        <f t="shared" si="4"/>
        <v>53.89473684210526</v>
      </c>
      <c r="K12" s="54">
        <f t="shared" si="5"/>
        <v>44.487164940373063</v>
      </c>
      <c r="M12" s="51">
        <v>92</v>
      </c>
      <c r="N12" s="51">
        <v>16</v>
      </c>
      <c r="O12" s="51">
        <v>15</v>
      </c>
      <c r="P12" s="55">
        <f t="shared" si="9"/>
        <v>1.0666666666666667</v>
      </c>
      <c r="Q12" s="53">
        <f t="shared" si="10"/>
        <v>98.133333333333326</v>
      </c>
      <c r="R12" s="54">
        <f t="shared" si="11"/>
        <v>72.768786829713818</v>
      </c>
    </row>
    <row r="13" spans="1:18" ht="43.2" x14ac:dyDescent="0.3">
      <c r="A13" s="44"/>
      <c r="B13" s="51" t="s">
        <v>176</v>
      </c>
      <c r="C13" s="42"/>
      <c r="D13" s="42"/>
      <c r="E13" s="42"/>
      <c r="F13" s="51">
        <f t="shared" si="0"/>
        <v>66</v>
      </c>
      <c r="G13" s="51">
        <v>16</v>
      </c>
      <c r="H13" s="51">
        <f t="shared" si="3"/>
        <v>18</v>
      </c>
      <c r="I13" s="55">
        <f t="shared" si="1"/>
        <v>0.88888888888888884</v>
      </c>
      <c r="J13" s="53">
        <f t="shared" si="4"/>
        <v>58.666666666666664</v>
      </c>
      <c r="K13" s="54">
        <f t="shared" si="5"/>
        <v>48.032040371946458</v>
      </c>
      <c r="M13" s="51">
        <v>90</v>
      </c>
      <c r="N13" s="51">
        <v>16</v>
      </c>
      <c r="O13" s="51">
        <f t="shared" ref="O13" si="12">O12-1</f>
        <v>14</v>
      </c>
      <c r="P13" s="55">
        <f t="shared" si="9"/>
        <v>1.1428571428571428</v>
      </c>
      <c r="Q13" s="53">
        <f t="shared" si="10"/>
        <v>102.85714285714285</v>
      </c>
      <c r="R13" s="54">
        <f t="shared" si="11"/>
        <v>80.290875836571075</v>
      </c>
    </row>
    <row r="14" spans="1:18" x14ac:dyDescent="0.3">
      <c r="A14" s="44"/>
      <c r="B14" s="42"/>
      <c r="C14" s="42"/>
      <c r="D14" s="42"/>
      <c r="E14" s="42"/>
      <c r="F14" s="51">
        <f t="shared" si="0"/>
        <v>68</v>
      </c>
      <c r="G14" s="51">
        <v>16</v>
      </c>
      <c r="H14" s="51">
        <f t="shared" si="3"/>
        <v>17</v>
      </c>
      <c r="I14" s="55">
        <f t="shared" si="1"/>
        <v>0.94117647058823528</v>
      </c>
      <c r="J14" s="53">
        <f t="shared" si="4"/>
        <v>64</v>
      </c>
      <c r="K14" s="54">
        <f t="shared" si="5"/>
        <v>52.024030278959842</v>
      </c>
    </row>
    <row r="15" spans="1:18" x14ac:dyDescent="0.3">
      <c r="A15" s="44"/>
      <c r="B15" s="42"/>
      <c r="C15" s="42"/>
      <c r="D15" s="42"/>
      <c r="E15" s="42"/>
      <c r="F15" s="51">
        <f t="shared" si="0"/>
        <v>70</v>
      </c>
      <c r="G15" s="51">
        <v>16</v>
      </c>
      <c r="H15" s="51">
        <f t="shared" si="3"/>
        <v>16</v>
      </c>
      <c r="I15" s="55">
        <f t="shared" si="1"/>
        <v>1</v>
      </c>
      <c r="J15" s="53">
        <f t="shared" si="4"/>
        <v>70</v>
      </c>
      <c r="K15" s="54">
        <f t="shared" si="5"/>
        <v>56.518022709219878</v>
      </c>
    </row>
    <row r="16" spans="1:18" x14ac:dyDescent="0.3">
      <c r="A16" s="44"/>
      <c r="B16" s="42"/>
      <c r="C16" s="42"/>
      <c r="D16" s="42"/>
      <c r="E16" s="42"/>
      <c r="F16" s="51">
        <f t="shared" ref="F16:F30" si="13">F15+2</f>
        <v>72</v>
      </c>
      <c r="G16" s="51">
        <v>16</v>
      </c>
      <c r="H16" s="51">
        <f t="shared" si="3"/>
        <v>15</v>
      </c>
      <c r="I16" s="55">
        <f t="shared" si="1"/>
        <v>1.0666666666666667</v>
      </c>
      <c r="J16" s="53">
        <f t="shared" si="4"/>
        <v>76.8</v>
      </c>
      <c r="K16" s="54">
        <f t="shared" si="5"/>
        <v>61.588517031914904</v>
      </c>
    </row>
    <row r="17" spans="1:11" x14ac:dyDescent="0.3">
      <c r="A17" s="44"/>
      <c r="B17" s="42"/>
      <c r="C17" s="42"/>
      <c r="D17" s="42"/>
      <c r="E17" s="42"/>
      <c r="F17" s="51">
        <f t="shared" si="13"/>
        <v>74</v>
      </c>
      <c r="G17" s="51">
        <v>16</v>
      </c>
      <c r="H17" s="51">
        <f t="shared" si="3"/>
        <v>14</v>
      </c>
      <c r="I17" s="55">
        <f t="shared" si="1"/>
        <v>1.1428571428571428</v>
      </c>
      <c r="J17" s="53">
        <f t="shared" si="4"/>
        <v>84.571428571428569</v>
      </c>
      <c r="K17" s="54">
        <f t="shared" si="5"/>
        <v>67.334244916793324</v>
      </c>
    </row>
    <row r="18" spans="1:11" x14ac:dyDescent="0.3">
      <c r="A18" s="44"/>
      <c r="B18" s="42"/>
      <c r="C18" s="42"/>
      <c r="D18" s="42"/>
      <c r="E18" s="42"/>
      <c r="F18" s="51">
        <f t="shared" si="13"/>
        <v>76</v>
      </c>
      <c r="G18" s="51">
        <v>16</v>
      </c>
      <c r="H18" s="51">
        <f t="shared" si="3"/>
        <v>13</v>
      </c>
      <c r="I18" s="55">
        <f t="shared" si="1"/>
        <v>1.2307692307692308</v>
      </c>
      <c r="J18" s="53">
        <f t="shared" si="4"/>
        <v>93.538461538461547</v>
      </c>
      <c r="K18" s="54">
        <f t="shared" si="5"/>
        <v>73.885299072210387</v>
      </c>
    </row>
    <row r="19" spans="1:11" x14ac:dyDescent="0.3">
      <c r="A19" s="44"/>
      <c r="B19" s="42"/>
      <c r="C19" s="42"/>
      <c r="D19" s="42"/>
      <c r="E19" s="42"/>
      <c r="F19" s="51">
        <f t="shared" si="13"/>
        <v>78</v>
      </c>
      <c r="G19" s="51">
        <v>16</v>
      </c>
      <c r="H19" s="51">
        <f t="shared" si="3"/>
        <v>12</v>
      </c>
      <c r="I19" s="55">
        <f t="shared" si="1"/>
        <v>1.3333333333333333</v>
      </c>
      <c r="J19" s="53">
        <f t="shared" si="4"/>
        <v>104</v>
      </c>
      <c r="K19" s="54">
        <f t="shared" si="5"/>
        <v>81.41397430415779</v>
      </c>
    </row>
    <row r="20" spans="1:11" x14ac:dyDescent="0.3">
      <c r="A20" s="44"/>
      <c r="B20" s="42"/>
      <c r="C20" s="42"/>
      <c r="D20" s="42"/>
      <c r="E20" s="42"/>
      <c r="F20" s="51">
        <f t="shared" si="13"/>
        <v>80</v>
      </c>
      <c r="G20" s="51">
        <v>16</v>
      </c>
      <c r="H20" s="51">
        <f t="shared" si="3"/>
        <v>11</v>
      </c>
      <c r="I20" s="55">
        <f t="shared" si="1"/>
        <v>1.4545454545454546</v>
      </c>
      <c r="J20" s="53">
        <f t="shared" si="4"/>
        <v>116.36363636363637</v>
      </c>
      <c r="K20" s="54">
        <f t="shared" si="5"/>
        <v>90.151389819027429</v>
      </c>
    </row>
    <row r="21" spans="1:11" x14ac:dyDescent="0.3">
      <c r="A21" s="44"/>
      <c r="B21" s="42"/>
      <c r="C21" s="42"/>
      <c r="D21" s="42"/>
      <c r="E21" s="42"/>
      <c r="F21" s="51">
        <f t="shared" si="13"/>
        <v>82</v>
      </c>
      <c r="G21" s="51">
        <v>16</v>
      </c>
      <c r="H21" s="51">
        <f t="shared" si="3"/>
        <v>10</v>
      </c>
      <c r="I21" s="55">
        <f t="shared" si="1"/>
        <v>1.6</v>
      </c>
      <c r="J21" s="53">
        <f t="shared" si="4"/>
        <v>131.20000000000002</v>
      </c>
      <c r="K21" s="54">
        <f t="shared" si="5"/>
        <v>100.41354236427057</v>
      </c>
    </row>
    <row r="22" spans="1:11" x14ac:dyDescent="0.3">
      <c r="A22" s="44"/>
      <c r="B22" s="42"/>
      <c r="C22" s="42"/>
      <c r="D22" s="42"/>
      <c r="E22" s="42"/>
      <c r="F22" s="51">
        <f t="shared" si="13"/>
        <v>84</v>
      </c>
      <c r="G22" s="51">
        <v>16</v>
      </c>
      <c r="H22" s="51">
        <f t="shared" si="3"/>
        <v>9</v>
      </c>
      <c r="I22" s="55">
        <f t="shared" si="1"/>
        <v>1.7777777777777777</v>
      </c>
      <c r="J22" s="53">
        <f t="shared" si="4"/>
        <v>149.33333333333331</v>
      </c>
      <c r="K22" s="54">
        <f>K21*0.75+J22*0.25</f>
        <v>112.64349010653625</v>
      </c>
    </row>
    <row r="23" spans="1:11" x14ac:dyDescent="0.3">
      <c r="A23" s="44"/>
      <c r="B23" s="42"/>
      <c r="C23" s="42"/>
      <c r="D23" s="42"/>
      <c r="E23" s="42"/>
      <c r="F23" s="51">
        <f t="shared" si="13"/>
        <v>86</v>
      </c>
      <c r="G23" s="51">
        <v>16</v>
      </c>
      <c r="H23" s="51">
        <f t="shared" si="3"/>
        <v>8</v>
      </c>
      <c r="I23" s="55">
        <f t="shared" si="1"/>
        <v>2</v>
      </c>
      <c r="J23" s="53">
        <f t="shared" si="4"/>
        <v>172</v>
      </c>
      <c r="K23" s="54">
        <f t="shared" si="5"/>
        <v>127.48261757990218</v>
      </c>
    </row>
    <row r="24" spans="1:11" x14ac:dyDescent="0.3">
      <c r="A24" s="44"/>
      <c r="B24" s="42"/>
      <c r="C24" s="42"/>
      <c r="D24" s="42"/>
      <c r="E24" s="42"/>
      <c r="F24" s="51">
        <f t="shared" si="13"/>
        <v>88</v>
      </c>
      <c r="G24" s="51">
        <v>16</v>
      </c>
      <c r="H24" s="51">
        <v>8</v>
      </c>
      <c r="I24" s="55">
        <f t="shared" si="1"/>
        <v>2</v>
      </c>
      <c r="J24" s="53">
        <f t="shared" si="4"/>
        <v>176</v>
      </c>
      <c r="K24" s="54">
        <f t="shared" si="5"/>
        <v>139.61196318492665</v>
      </c>
    </row>
    <row r="25" spans="1:11" x14ac:dyDescent="0.3">
      <c r="A25" s="44"/>
      <c r="B25" s="42"/>
      <c r="C25" s="42"/>
      <c r="D25" s="42"/>
      <c r="E25" s="42"/>
      <c r="F25" s="51">
        <f t="shared" si="13"/>
        <v>90</v>
      </c>
      <c r="G25" s="51">
        <v>16</v>
      </c>
      <c r="H25" s="51">
        <v>8</v>
      </c>
      <c r="I25" s="55">
        <f t="shared" si="1"/>
        <v>2</v>
      </c>
      <c r="J25" s="53">
        <f t="shared" si="4"/>
        <v>180</v>
      </c>
      <c r="K25" s="54">
        <f t="shared" si="5"/>
        <v>149.70897238869497</v>
      </c>
    </row>
    <row r="26" spans="1:11" x14ac:dyDescent="0.3">
      <c r="A26" s="44"/>
      <c r="B26" s="42"/>
      <c r="C26" s="42"/>
      <c r="D26" s="42"/>
      <c r="E26" s="42"/>
      <c r="F26" s="51">
        <f t="shared" si="13"/>
        <v>92</v>
      </c>
      <c r="G26" s="51">
        <v>16</v>
      </c>
      <c r="H26" s="51">
        <v>8</v>
      </c>
      <c r="I26" s="55">
        <f t="shared" si="1"/>
        <v>2</v>
      </c>
      <c r="J26" s="53">
        <f t="shared" si="4"/>
        <v>184</v>
      </c>
      <c r="K26" s="54">
        <f t="shared" si="5"/>
        <v>158.28172929152123</v>
      </c>
    </row>
    <row r="27" spans="1:11" x14ac:dyDescent="0.3">
      <c r="A27" s="44"/>
      <c r="B27" s="42"/>
      <c r="C27" s="42"/>
      <c r="D27" s="42"/>
      <c r="E27" s="42"/>
      <c r="F27" s="51">
        <f t="shared" si="13"/>
        <v>94</v>
      </c>
      <c r="G27" s="51">
        <v>16</v>
      </c>
      <c r="H27" s="51">
        <v>8</v>
      </c>
      <c r="I27" s="55">
        <f t="shared" si="1"/>
        <v>2</v>
      </c>
      <c r="J27" s="53">
        <f t="shared" si="4"/>
        <v>188</v>
      </c>
      <c r="K27" s="54">
        <f t="shared" si="5"/>
        <v>165.71129696864091</v>
      </c>
    </row>
    <row r="28" spans="1:11" x14ac:dyDescent="0.3">
      <c r="A28" s="44"/>
      <c r="B28" s="42"/>
      <c r="C28" s="42"/>
      <c r="D28" s="42"/>
      <c r="E28" s="42"/>
      <c r="F28" s="51">
        <f t="shared" si="13"/>
        <v>96</v>
      </c>
      <c r="G28" s="51">
        <v>16</v>
      </c>
      <c r="H28" s="51">
        <v>8</v>
      </c>
      <c r="I28" s="55">
        <f t="shared" si="1"/>
        <v>2</v>
      </c>
      <c r="J28" s="53">
        <f t="shared" si="4"/>
        <v>192</v>
      </c>
      <c r="K28" s="54">
        <f t="shared" si="5"/>
        <v>172.28347272648068</v>
      </c>
    </row>
    <row r="29" spans="1:11" x14ac:dyDescent="0.3">
      <c r="A29" s="44"/>
      <c r="B29" s="42"/>
      <c r="C29" s="42"/>
      <c r="D29" s="42"/>
      <c r="E29" s="42"/>
      <c r="F29" s="51">
        <f t="shared" si="13"/>
        <v>98</v>
      </c>
      <c r="G29" s="51">
        <v>16</v>
      </c>
      <c r="H29" s="51">
        <v>8</v>
      </c>
      <c r="I29" s="55">
        <f t="shared" si="1"/>
        <v>2</v>
      </c>
      <c r="J29" s="53">
        <f t="shared" si="4"/>
        <v>196</v>
      </c>
      <c r="K29" s="54">
        <f t="shared" si="5"/>
        <v>178.21260454486051</v>
      </c>
    </row>
    <row r="30" spans="1:11" x14ac:dyDescent="0.3">
      <c r="A30" s="44"/>
      <c r="B30" s="42"/>
      <c r="C30" s="42"/>
      <c r="D30" s="42"/>
      <c r="E30" s="42"/>
      <c r="F30" s="51">
        <f t="shared" si="13"/>
        <v>100</v>
      </c>
      <c r="G30" s="51">
        <v>16</v>
      </c>
      <c r="H30" s="51">
        <v>8</v>
      </c>
      <c r="I30" s="55">
        <f t="shared" si="1"/>
        <v>2</v>
      </c>
      <c r="J30" s="53">
        <f t="shared" si="4"/>
        <v>200</v>
      </c>
      <c r="K30" s="54">
        <f t="shared" si="5"/>
        <v>183.65945340864539</v>
      </c>
    </row>
    <row r="31" spans="1:11" x14ac:dyDescent="0.3">
      <c r="A31" s="44"/>
      <c r="B31" s="42"/>
      <c r="C31" s="42"/>
      <c r="D31" s="42"/>
      <c r="E31" s="42"/>
      <c r="F31" s="51"/>
      <c r="G31" s="42"/>
      <c r="H31" s="42"/>
      <c r="I31" s="51"/>
      <c r="J31" s="42"/>
    </row>
    <row r="32" spans="1:11" x14ac:dyDescent="0.3">
      <c r="A32" s="44"/>
      <c r="B32" s="42"/>
      <c r="C32" s="42"/>
      <c r="D32" s="42"/>
      <c r="E32" s="42"/>
      <c r="F32" s="51"/>
      <c r="G32" s="42"/>
      <c r="H32" s="42"/>
      <c r="I32" s="51"/>
      <c r="J32" s="42"/>
    </row>
    <row r="33" spans="1:15" x14ac:dyDescent="0.3">
      <c r="A33" s="44"/>
      <c r="B33" s="42"/>
      <c r="C33" s="42"/>
      <c r="D33" s="42"/>
      <c r="E33" s="42"/>
      <c r="F33" s="51"/>
      <c r="G33" s="42"/>
      <c r="H33" s="42"/>
      <c r="I33" s="51"/>
      <c r="J33" s="42"/>
    </row>
    <row r="34" spans="1:15" x14ac:dyDescent="0.3">
      <c r="A34" s="44"/>
      <c r="B34" s="42"/>
      <c r="C34" s="42"/>
      <c r="D34" s="42"/>
      <c r="E34" s="42"/>
      <c r="F34" s="51"/>
      <c r="G34" s="42"/>
      <c r="H34" s="42"/>
      <c r="I34" s="51"/>
      <c r="J34" s="42"/>
    </row>
    <row r="35" spans="1:15" x14ac:dyDescent="0.3">
      <c r="A35" s="44"/>
      <c r="B35" s="42"/>
      <c r="C35" s="42"/>
      <c r="D35" s="42"/>
      <c r="E35" s="42"/>
      <c r="F35" s="42"/>
      <c r="G35" s="42"/>
      <c r="H35" s="42"/>
      <c r="I35" s="51"/>
      <c r="J35" s="42"/>
    </row>
    <row r="36" spans="1:15" x14ac:dyDescent="0.3">
      <c r="A36" s="44"/>
      <c r="B36" s="42"/>
      <c r="C36" s="42"/>
      <c r="D36" s="42"/>
      <c r="E36" s="42"/>
      <c r="F36" s="42"/>
      <c r="G36" s="42"/>
      <c r="H36" s="42"/>
      <c r="I36" s="51"/>
      <c r="J36" s="42"/>
    </row>
    <row r="37" spans="1:15" x14ac:dyDescent="0.3">
      <c r="A37" s="44"/>
      <c r="B37" s="42"/>
      <c r="C37" s="42"/>
      <c r="D37" s="42"/>
      <c r="E37" s="42"/>
      <c r="F37" s="42"/>
      <c r="G37" s="42"/>
      <c r="H37" s="42"/>
      <c r="I37" s="51"/>
      <c r="J37" s="42"/>
    </row>
    <row r="38" spans="1:15" ht="72" x14ac:dyDescent="0.3">
      <c r="A38" s="44"/>
      <c r="B38" s="42"/>
      <c r="C38" s="42"/>
      <c r="D38" s="42"/>
      <c r="E38" s="42" t="s">
        <v>196</v>
      </c>
      <c r="F38" t="s">
        <v>197</v>
      </c>
      <c r="G38" t="s">
        <v>198</v>
      </c>
      <c r="H38" s="42" t="s">
        <v>199</v>
      </c>
      <c r="I38" s="51" t="s">
        <v>202</v>
      </c>
      <c r="J38" s="42" t="s">
        <v>200</v>
      </c>
      <c r="K38" s="57" t="s">
        <v>201</v>
      </c>
      <c r="L38" s="57" t="s">
        <v>203</v>
      </c>
      <c r="M38" s="57" t="s">
        <v>204</v>
      </c>
    </row>
    <row r="39" spans="1:15" x14ac:dyDescent="0.3">
      <c r="A39" s="44"/>
      <c r="B39" s="42"/>
      <c r="C39" s="42"/>
      <c r="D39" s="42"/>
      <c r="E39" s="42">
        <v>4</v>
      </c>
      <c r="F39" s="42">
        <v>1</v>
      </c>
      <c r="G39" s="42">
        <f t="shared" ref="G39:G50" si="14">ROUND(E39/10,0)</f>
        <v>0</v>
      </c>
      <c r="H39" s="57">
        <v>1</v>
      </c>
      <c r="I39" s="57"/>
      <c r="J39" s="42">
        <f t="shared" ref="J39:J50" si="15">SUM(F39:I39)</f>
        <v>2</v>
      </c>
      <c r="K39">
        <f t="shared" ref="K39:K50" si="16">ROUND(100/J39,0)</f>
        <v>50</v>
      </c>
      <c r="L39">
        <f t="shared" ref="L39:L50" si="17">K39*E39</f>
        <v>200</v>
      </c>
      <c r="M39">
        <f>ROUND(100/J39,0)</f>
        <v>50</v>
      </c>
      <c r="N39">
        <f>M39*E39</f>
        <v>200</v>
      </c>
      <c r="O39">
        <f>N39*2</f>
        <v>400</v>
      </c>
    </row>
    <row r="40" spans="1:15" x14ac:dyDescent="0.3">
      <c r="A40" s="44"/>
      <c r="B40" s="42"/>
      <c r="C40" s="42"/>
      <c r="D40" s="42"/>
      <c r="E40" s="42">
        <v>8</v>
      </c>
      <c r="F40" s="42">
        <v>1</v>
      </c>
      <c r="G40" s="57">
        <f t="shared" si="14"/>
        <v>1</v>
      </c>
      <c r="H40" s="57">
        <v>1</v>
      </c>
      <c r="I40" s="57"/>
      <c r="J40" s="57">
        <f t="shared" si="15"/>
        <v>3</v>
      </c>
      <c r="K40">
        <f t="shared" si="16"/>
        <v>33</v>
      </c>
      <c r="L40">
        <f t="shared" si="17"/>
        <v>264</v>
      </c>
      <c r="M40">
        <f>ROUND(100/J40,0)</f>
        <v>33</v>
      </c>
      <c r="N40">
        <f t="shared" ref="N40:N50" si="18">M40*E40</f>
        <v>264</v>
      </c>
      <c r="O40">
        <f t="shared" ref="O40:O50" si="19">N40*2</f>
        <v>528</v>
      </c>
    </row>
    <row r="41" spans="1:15" x14ac:dyDescent="0.3">
      <c r="A41" s="44"/>
      <c r="B41" s="42"/>
      <c r="C41" s="42"/>
      <c r="D41" s="42"/>
      <c r="E41" s="42">
        <v>12</v>
      </c>
      <c r="F41" s="42">
        <v>1</v>
      </c>
      <c r="G41" s="57">
        <f t="shared" si="14"/>
        <v>1</v>
      </c>
      <c r="H41" s="57">
        <v>1</v>
      </c>
      <c r="I41" s="57">
        <v>1</v>
      </c>
      <c r="J41" s="57">
        <f t="shared" si="15"/>
        <v>4</v>
      </c>
      <c r="K41">
        <f t="shared" si="16"/>
        <v>25</v>
      </c>
      <c r="L41">
        <f t="shared" si="17"/>
        <v>300</v>
      </c>
      <c r="M41">
        <f t="shared" ref="M41:M50" si="20">ROUND(100/(J41-1),0)</f>
        <v>33</v>
      </c>
      <c r="N41">
        <f t="shared" si="18"/>
        <v>396</v>
      </c>
      <c r="O41">
        <f t="shared" si="19"/>
        <v>792</v>
      </c>
    </row>
    <row r="42" spans="1:15" x14ac:dyDescent="0.3">
      <c r="A42" s="44"/>
      <c r="B42" s="42"/>
      <c r="C42" s="42"/>
      <c r="D42" s="42"/>
      <c r="E42" s="42">
        <v>16</v>
      </c>
      <c r="F42" s="42">
        <v>1</v>
      </c>
      <c r="G42" s="57">
        <f t="shared" si="14"/>
        <v>2</v>
      </c>
      <c r="H42" s="57">
        <v>1</v>
      </c>
      <c r="I42" s="57">
        <v>1</v>
      </c>
      <c r="J42" s="57">
        <f t="shared" si="15"/>
        <v>5</v>
      </c>
      <c r="K42">
        <f t="shared" si="16"/>
        <v>20</v>
      </c>
      <c r="L42">
        <f t="shared" si="17"/>
        <v>320</v>
      </c>
      <c r="M42">
        <f t="shared" si="20"/>
        <v>25</v>
      </c>
      <c r="N42">
        <f t="shared" si="18"/>
        <v>400</v>
      </c>
      <c r="O42">
        <f t="shared" si="19"/>
        <v>800</v>
      </c>
    </row>
    <row r="43" spans="1:15" x14ac:dyDescent="0.3">
      <c r="A43" s="44"/>
      <c r="B43" s="42"/>
      <c r="C43" s="42"/>
      <c r="D43" s="42"/>
      <c r="E43" s="42">
        <v>20</v>
      </c>
      <c r="F43" s="57">
        <v>1</v>
      </c>
      <c r="G43" s="57">
        <f t="shared" si="14"/>
        <v>2</v>
      </c>
      <c r="H43" s="57">
        <v>1</v>
      </c>
      <c r="I43" s="57">
        <v>1</v>
      </c>
      <c r="J43" s="57">
        <f t="shared" si="15"/>
        <v>5</v>
      </c>
      <c r="K43">
        <f t="shared" si="16"/>
        <v>20</v>
      </c>
      <c r="L43">
        <f t="shared" si="17"/>
        <v>400</v>
      </c>
      <c r="M43">
        <f t="shared" si="20"/>
        <v>25</v>
      </c>
      <c r="N43">
        <f t="shared" si="18"/>
        <v>500</v>
      </c>
      <c r="O43">
        <f t="shared" si="19"/>
        <v>1000</v>
      </c>
    </row>
    <row r="44" spans="1:15" x14ac:dyDescent="0.3">
      <c r="A44" s="44"/>
      <c r="B44" s="42"/>
      <c r="C44" s="42"/>
      <c r="D44" s="42"/>
      <c r="E44" s="42">
        <v>24</v>
      </c>
      <c r="F44" s="57">
        <v>1</v>
      </c>
      <c r="G44" s="57">
        <f t="shared" si="14"/>
        <v>2</v>
      </c>
      <c r="H44" s="57">
        <v>1</v>
      </c>
      <c r="I44" s="57">
        <v>1</v>
      </c>
      <c r="J44" s="57">
        <f t="shared" si="15"/>
        <v>5</v>
      </c>
      <c r="K44">
        <f t="shared" si="16"/>
        <v>20</v>
      </c>
      <c r="L44">
        <f t="shared" si="17"/>
        <v>480</v>
      </c>
      <c r="M44">
        <f t="shared" si="20"/>
        <v>25</v>
      </c>
      <c r="N44">
        <f t="shared" si="18"/>
        <v>600</v>
      </c>
      <c r="O44">
        <f t="shared" si="19"/>
        <v>1200</v>
      </c>
    </row>
    <row r="45" spans="1:15" x14ac:dyDescent="0.3">
      <c r="A45" s="44"/>
      <c r="B45" s="42"/>
      <c r="C45" s="42"/>
      <c r="D45" s="42"/>
      <c r="E45" s="42">
        <v>28</v>
      </c>
      <c r="F45" s="57">
        <v>1</v>
      </c>
      <c r="G45" s="57">
        <f t="shared" si="14"/>
        <v>3</v>
      </c>
      <c r="H45" s="57">
        <v>1</v>
      </c>
      <c r="I45" s="57">
        <v>1</v>
      </c>
      <c r="J45" s="57">
        <f t="shared" si="15"/>
        <v>6</v>
      </c>
      <c r="K45">
        <f t="shared" si="16"/>
        <v>17</v>
      </c>
      <c r="L45">
        <f t="shared" si="17"/>
        <v>476</v>
      </c>
      <c r="M45">
        <f t="shared" si="20"/>
        <v>20</v>
      </c>
      <c r="N45">
        <f t="shared" si="18"/>
        <v>560</v>
      </c>
      <c r="O45">
        <f t="shared" si="19"/>
        <v>1120</v>
      </c>
    </row>
    <row r="46" spans="1:15" x14ac:dyDescent="0.3">
      <c r="A46" s="44"/>
      <c r="B46" s="42"/>
      <c r="C46" s="42"/>
      <c r="D46" s="42"/>
      <c r="E46" s="42">
        <v>32</v>
      </c>
      <c r="F46" s="57">
        <v>1</v>
      </c>
      <c r="G46" s="57">
        <f t="shared" si="14"/>
        <v>3</v>
      </c>
      <c r="H46" s="57">
        <v>1</v>
      </c>
      <c r="I46" s="57">
        <v>1</v>
      </c>
      <c r="J46" s="57">
        <f t="shared" si="15"/>
        <v>6</v>
      </c>
      <c r="K46">
        <f t="shared" si="16"/>
        <v>17</v>
      </c>
      <c r="L46">
        <f t="shared" si="17"/>
        <v>544</v>
      </c>
      <c r="M46">
        <f t="shared" si="20"/>
        <v>20</v>
      </c>
      <c r="N46">
        <f t="shared" si="18"/>
        <v>640</v>
      </c>
      <c r="O46">
        <f t="shared" si="19"/>
        <v>1280</v>
      </c>
    </row>
    <row r="47" spans="1:15" x14ac:dyDescent="0.3">
      <c r="A47" s="44"/>
      <c r="B47" s="42"/>
      <c r="C47" s="42"/>
      <c r="D47" s="42"/>
      <c r="E47" s="42">
        <v>36</v>
      </c>
      <c r="F47" s="57">
        <v>1</v>
      </c>
      <c r="G47" s="57">
        <f t="shared" si="14"/>
        <v>4</v>
      </c>
      <c r="H47" s="57">
        <v>1</v>
      </c>
      <c r="I47" s="57">
        <v>1</v>
      </c>
      <c r="J47" s="57">
        <f t="shared" si="15"/>
        <v>7</v>
      </c>
      <c r="K47">
        <f t="shared" si="16"/>
        <v>14</v>
      </c>
      <c r="L47">
        <f t="shared" si="17"/>
        <v>504</v>
      </c>
      <c r="M47">
        <f t="shared" si="20"/>
        <v>17</v>
      </c>
      <c r="N47">
        <f t="shared" si="18"/>
        <v>612</v>
      </c>
      <c r="O47">
        <f t="shared" si="19"/>
        <v>1224</v>
      </c>
    </row>
    <row r="48" spans="1:15" x14ac:dyDescent="0.3">
      <c r="A48" s="44"/>
      <c r="B48" s="42"/>
      <c r="C48" s="42"/>
      <c r="D48" s="42"/>
      <c r="E48" s="42">
        <v>40</v>
      </c>
      <c r="F48" s="57">
        <v>1</v>
      </c>
      <c r="G48" s="57">
        <f t="shared" si="14"/>
        <v>4</v>
      </c>
      <c r="H48" s="57">
        <v>1</v>
      </c>
      <c r="I48" s="57">
        <v>1</v>
      </c>
      <c r="J48" s="57">
        <f t="shared" si="15"/>
        <v>7</v>
      </c>
      <c r="K48">
        <f t="shared" si="16"/>
        <v>14</v>
      </c>
      <c r="L48">
        <f t="shared" si="17"/>
        <v>560</v>
      </c>
      <c r="M48">
        <f t="shared" si="20"/>
        <v>17</v>
      </c>
      <c r="N48">
        <f t="shared" si="18"/>
        <v>680</v>
      </c>
      <c r="O48">
        <f t="shared" si="19"/>
        <v>1360</v>
      </c>
    </row>
    <row r="49" spans="1:15" x14ac:dyDescent="0.3">
      <c r="A49" s="44"/>
      <c r="B49" s="42"/>
      <c r="C49" s="42"/>
      <c r="D49" s="42"/>
      <c r="E49" s="42">
        <v>50</v>
      </c>
      <c r="F49" s="57">
        <v>1</v>
      </c>
      <c r="G49" s="57">
        <f t="shared" si="14"/>
        <v>5</v>
      </c>
      <c r="H49" s="57">
        <v>1</v>
      </c>
      <c r="I49" s="57">
        <v>1</v>
      </c>
      <c r="J49" s="57">
        <f t="shared" si="15"/>
        <v>8</v>
      </c>
      <c r="K49">
        <f t="shared" si="16"/>
        <v>13</v>
      </c>
      <c r="L49">
        <f t="shared" si="17"/>
        <v>650</v>
      </c>
      <c r="M49">
        <f t="shared" si="20"/>
        <v>14</v>
      </c>
      <c r="N49">
        <f t="shared" si="18"/>
        <v>700</v>
      </c>
      <c r="O49">
        <f t="shared" si="19"/>
        <v>1400</v>
      </c>
    </row>
    <row r="50" spans="1:15" x14ac:dyDescent="0.3">
      <c r="A50" s="44"/>
      <c r="B50" s="42"/>
      <c r="C50" s="42"/>
      <c r="D50" s="42"/>
      <c r="E50" s="42">
        <v>60</v>
      </c>
      <c r="F50" s="57">
        <v>1</v>
      </c>
      <c r="G50" s="57">
        <f t="shared" si="14"/>
        <v>6</v>
      </c>
      <c r="H50" s="57">
        <v>1</v>
      </c>
      <c r="I50" s="57">
        <v>1</v>
      </c>
      <c r="J50" s="57">
        <f t="shared" si="15"/>
        <v>9</v>
      </c>
      <c r="K50">
        <f t="shared" si="16"/>
        <v>11</v>
      </c>
      <c r="L50">
        <f t="shared" si="17"/>
        <v>660</v>
      </c>
      <c r="M50">
        <f t="shared" si="20"/>
        <v>13</v>
      </c>
      <c r="N50">
        <f t="shared" si="18"/>
        <v>780</v>
      </c>
      <c r="O50">
        <f t="shared" si="19"/>
        <v>1560</v>
      </c>
    </row>
    <row r="51" spans="1:15" x14ac:dyDescent="0.3">
      <c r="A51" s="44"/>
      <c r="B51" s="42"/>
      <c r="C51" s="42"/>
      <c r="D51" s="42"/>
      <c r="E51" s="42"/>
      <c r="F51" s="42"/>
      <c r="G51" s="42"/>
      <c r="H51" s="42"/>
      <c r="I51" s="51"/>
      <c r="J51" s="57"/>
    </row>
    <row r="52" spans="1:15" x14ac:dyDescent="0.3">
      <c r="A52" s="44"/>
      <c r="B52" s="42"/>
      <c r="C52" s="42"/>
      <c r="D52" s="42"/>
      <c r="E52" s="42"/>
      <c r="F52" s="42"/>
      <c r="G52" s="42"/>
      <c r="H52" s="42"/>
      <c r="I52" s="51"/>
      <c r="J52" s="57"/>
    </row>
    <row r="53" spans="1:15" x14ac:dyDescent="0.3">
      <c r="A53" s="44"/>
      <c r="B53" s="42"/>
      <c r="C53" s="42"/>
      <c r="D53" s="42"/>
      <c r="E53" s="42"/>
      <c r="F53" s="42"/>
      <c r="G53" s="42"/>
      <c r="H53" s="42"/>
      <c r="I53" s="51"/>
      <c r="J53" s="57"/>
    </row>
    <row r="54" spans="1:15" x14ac:dyDescent="0.3">
      <c r="A54" s="44"/>
      <c r="B54" s="42"/>
      <c r="C54" s="42"/>
      <c r="D54" s="42"/>
      <c r="E54" s="42"/>
      <c r="F54" s="42"/>
      <c r="G54" s="42"/>
      <c r="H54" s="42"/>
      <c r="I54" s="51"/>
      <c r="J54" s="42"/>
    </row>
    <row r="55" spans="1:15" x14ac:dyDescent="0.3">
      <c r="A55" s="44"/>
      <c r="B55" s="42"/>
      <c r="C55" s="42"/>
      <c r="D55" s="42"/>
      <c r="E55" s="42"/>
      <c r="F55" s="42"/>
      <c r="G55" s="42"/>
      <c r="H55" s="42"/>
      <c r="I55" s="51"/>
      <c r="J55" s="42"/>
    </row>
    <row r="56" spans="1:15" x14ac:dyDescent="0.3">
      <c r="A56" s="44"/>
      <c r="B56" s="42"/>
      <c r="C56" s="42"/>
      <c r="D56" s="42"/>
      <c r="E56" s="42"/>
      <c r="F56" s="42"/>
      <c r="G56" s="42"/>
      <c r="H56" s="42"/>
      <c r="I56" s="51"/>
      <c r="J56" s="42"/>
    </row>
    <row r="57" spans="1:15" x14ac:dyDescent="0.3">
      <c r="A57" s="44"/>
      <c r="B57" s="42"/>
      <c r="C57" s="42"/>
      <c r="D57" s="42"/>
      <c r="E57" s="42"/>
      <c r="F57" s="42"/>
      <c r="G57" s="42"/>
      <c r="H57" s="42"/>
      <c r="I57" s="51"/>
      <c r="J57" s="42"/>
    </row>
    <row r="58" spans="1:15" x14ac:dyDescent="0.3">
      <c r="A58" s="44"/>
      <c r="B58" s="42"/>
      <c r="C58" s="42"/>
      <c r="D58" s="42"/>
      <c r="E58" s="42"/>
      <c r="F58" s="42"/>
      <c r="G58" s="42"/>
      <c r="H58" s="42"/>
      <c r="I58" s="51"/>
      <c r="J58" s="42"/>
    </row>
    <row r="59" spans="1:15" x14ac:dyDescent="0.3">
      <c r="A59" s="44"/>
      <c r="B59" s="42"/>
      <c r="C59" s="42"/>
      <c r="D59" s="42"/>
      <c r="E59" s="42"/>
      <c r="F59" s="42"/>
      <c r="G59" s="42"/>
      <c r="H59" s="42"/>
      <c r="I59" s="51"/>
      <c r="J59" s="42"/>
    </row>
    <row r="60" spans="1:15" x14ac:dyDescent="0.3">
      <c r="A60" s="44"/>
      <c r="B60" s="42"/>
      <c r="C60" s="42"/>
      <c r="D60" s="42"/>
      <c r="E60" s="42"/>
      <c r="F60" s="42"/>
      <c r="G60" s="42"/>
      <c r="H60" s="42"/>
      <c r="I60" s="51"/>
      <c r="J60" s="42"/>
    </row>
    <row r="61" spans="1:15" x14ac:dyDescent="0.3">
      <c r="A61" s="44"/>
      <c r="B61" s="42"/>
      <c r="C61" s="42"/>
      <c r="D61" s="42"/>
      <c r="E61" s="42"/>
      <c r="F61" s="42"/>
      <c r="G61" s="42"/>
      <c r="H61" s="42"/>
      <c r="I61" s="51"/>
      <c r="J61" s="42"/>
    </row>
    <row r="62" spans="1:15" x14ac:dyDescent="0.3">
      <c r="A62" s="44"/>
      <c r="B62" s="42"/>
      <c r="C62" s="42"/>
      <c r="D62" s="42"/>
      <c r="E62" s="42"/>
      <c r="F62" s="42"/>
      <c r="G62" s="42"/>
      <c r="H62" s="42"/>
      <c r="I62" s="51"/>
      <c r="J62" s="42"/>
    </row>
    <row r="63" spans="1:15" x14ac:dyDescent="0.3">
      <c r="A63" s="44"/>
      <c r="B63" s="42"/>
      <c r="C63" s="42"/>
      <c r="D63" s="42"/>
      <c r="E63" s="42"/>
      <c r="F63" s="42"/>
      <c r="G63" s="42"/>
      <c r="H63" s="42"/>
      <c r="I63" s="51"/>
      <c r="J63" s="42"/>
    </row>
    <row r="64" spans="1:15" x14ac:dyDescent="0.3">
      <c r="A64" s="44"/>
      <c r="B64" s="42"/>
      <c r="C64" s="42"/>
      <c r="D64" s="42"/>
      <c r="E64" s="42"/>
      <c r="F64" s="42"/>
      <c r="G64" s="42"/>
      <c r="H64" s="42"/>
      <c r="I64" s="51"/>
      <c r="J64" s="42"/>
    </row>
    <row r="65" spans="1:10" x14ac:dyDescent="0.3">
      <c r="A65" s="44"/>
      <c r="B65" s="42"/>
      <c r="C65" s="42"/>
      <c r="D65" s="42"/>
      <c r="E65" s="42"/>
      <c r="F65" s="42"/>
      <c r="G65" s="42"/>
      <c r="H65" s="42"/>
      <c r="I65" s="51"/>
      <c r="J65" s="42"/>
    </row>
    <row r="66" spans="1:10" x14ac:dyDescent="0.3">
      <c r="A66" s="44"/>
      <c r="B66" s="42"/>
      <c r="C66" s="42"/>
      <c r="D66" s="42"/>
      <c r="E66" s="42"/>
      <c r="F66" s="42"/>
      <c r="G66" s="42"/>
      <c r="H66" s="42"/>
      <c r="I66" s="51"/>
      <c r="J66" s="42"/>
    </row>
    <row r="67" spans="1:10" x14ac:dyDescent="0.3">
      <c r="A67" s="44"/>
      <c r="B67" s="42"/>
      <c r="C67" s="42"/>
      <c r="D67" s="42"/>
      <c r="E67" s="42"/>
      <c r="F67" s="42"/>
      <c r="G67" s="42"/>
      <c r="H67" s="42"/>
      <c r="I67" s="51"/>
      <c r="J67" s="42"/>
    </row>
    <row r="68" spans="1:10" x14ac:dyDescent="0.3">
      <c r="A68" s="44"/>
      <c r="B68" s="42"/>
      <c r="C68" s="42"/>
      <c r="D68" s="42"/>
      <c r="E68" s="42"/>
      <c r="F68" s="42"/>
      <c r="G68" s="42"/>
      <c r="H68" s="42"/>
      <c r="I68" s="51"/>
      <c r="J68" s="42"/>
    </row>
    <row r="69" spans="1:10" x14ac:dyDescent="0.3">
      <c r="A69" s="44"/>
      <c r="B69" s="42"/>
      <c r="C69" s="42"/>
      <c r="D69" s="42"/>
      <c r="E69" s="42"/>
      <c r="F69" s="42"/>
      <c r="G69" s="42"/>
      <c r="H69" s="42"/>
      <c r="I69" s="51"/>
      <c r="J69" s="42"/>
    </row>
    <row r="70" spans="1:10" x14ac:dyDescent="0.3">
      <c r="A70" s="44"/>
      <c r="B70" s="42"/>
      <c r="C70" s="42"/>
      <c r="D70" s="42"/>
      <c r="E70" s="42"/>
      <c r="F70" s="42"/>
      <c r="G70" s="42"/>
      <c r="H70" s="42"/>
      <c r="I70" s="51"/>
      <c r="J70" s="42"/>
    </row>
  </sheetData>
  <mergeCells count="1">
    <mergeCell ref="A3:H3"/>
  </mergeCells>
  <pageMargins left="0.7" right="0.7" top="0.75" bottom="0.75" header="0.3" footer="0.3"/>
  <pageSetup paperSize="9" orientation="portrait" r:id="rId1"/>
  <headerFooter differentOddEven="1" differentFirst="1">
    <oddHeader>&amp;C&amp;"arial,Regular"&amp;10OPEN
PERSONAL DATA</oddHeader>
    <oddFooter>&amp;C&amp;"arial,Regular"&amp;10OPEN
PERSONAL DATA</oddFooter>
    <evenHeader>&amp;C&amp;"arial,Regular"&amp;10OPEN
PERSONAL DATA</evenHeader>
    <evenFooter>&amp;C&amp;"arial,Regular"&amp;10OPEN
PERSONAL DATA</evenFooter>
    <firstHeader>&amp;C&amp;"arial,Regular"&amp;10OPEN
PERSONAL DATA</firstHeader>
    <firstFooter>&amp;C&amp;"arial,Regular"&amp;10OPEN
PERSONAL DATA</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2"/>
  <sheetViews>
    <sheetView topLeftCell="E1" workbookViewId="0">
      <selection activeCell="G6" sqref="G6"/>
    </sheetView>
  </sheetViews>
  <sheetFormatPr defaultRowHeight="14.4" x14ac:dyDescent="0.3"/>
  <cols>
    <col min="3" max="3" width="34.109375" customWidth="1"/>
    <col min="4" max="4" width="26.6640625" customWidth="1"/>
    <col min="5" max="7" width="26.88671875" customWidth="1"/>
    <col min="8" max="9" width="26.5546875" customWidth="1"/>
    <col min="10" max="10" width="26.6640625" customWidth="1"/>
    <col min="11" max="11" width="22.5546875" customWidth="1"/>
  </cols>
  <sheetData>
    <row r="2" spans="1:15" ht="60" customHeight="1" x14ac:dyDescent="0.3">
      <c r="A2" s="77" t="s">
        <v>9</v>
      </c>
      <c r="B2" s="77"/>
      <c r="C2" s="77"/>
      <c r="D2" s="77"/>
      <c r="E2" s="77"/>
      <c r="F2" s="77"/>
      <c r="G2" s="77"/>
      <c r="H2" s="77"/>
      <c r="I2" s="77"/>
    </row>
    <row r="3" spans="1:15" x14ac:dyDescent="0.3">
      <c r="A3" s="1"/>
      <c r="B3" s="1" t="s">
        <v>0</v>
      </c>
      <c r="C3" s="1" t="s">
        <v>10</v>
      </c>
      <c r="D3" s="1" t="s">
        <v>11</v>
      </c>
      <c r="E3" s="1" t="s">
        <v>12</v>
      </c>
      <c r="F3" s="1" t="s">
        <v>24</v>
      </c>
      <c r="G3" s="1" t="s">
        <v>25</v>
      </c>
      <c r="H3" s="1" t="s">
        <v>26</v>
      </c>
      <c r="I3" s="1" t="s">
        <v>27</v>
      </c>
      <c r="J3" s="1" t="s">
        <v>28</v>
      </c>
      <c r="K3" s="1"/>
      <c r="L3" s="1"/>
      <c r="M3" s="1"/>
      <c r="N3" s="1"/>
      <c r="O3" s="1"/>
    </row>
    <row r="4" spans="1:15" x14ac:dyDescent="0.3">
      <c r="A4" s="74"/>
      <c r="B4">
        <v>1</v>
      </c>
      <c r="C4" s="23" t="s">
        <v>58</v>
      </c>
      <c r="D4" s="24" t="s">
        <v>110</v>
      </c>
      <c r="E4" s="24" t="s">
        <v>29</v>
      </c>
      <c r="F4" t="s">
        <v>74</v>
      </c>
      <c r="G4" t="s">
        <v>128</v>
      </c>
      <c r="H4" t="s">
        <v>2</v>
      </c>
      <c r="I4" t="s">
        <v>15</v>
      </c>
      <c r="J4" t="s">
        <v>56</v>
      </c>
    </row>
    <row r="5" spans="1:15" x14ac:dyDescent="0.3">
      <c r="A5" s="75"/>
      <c r="B5">
        <v>2</v>
      </c>
      <c r="C5" s="23" t="s">
        <v>59</v>
      </c>
      <c r="D5" s="25" t="s">
        <v>95</v>
      </c>
      <c r="E5" s="24" t="s">
        <v>30</v>
      </c>
      <c r="F5" t="s">
        <v>75</v>
      </c>
      <c r="G5" t="s">
        <v>129</v>
      </c>
      <c r="H5" t="s">
        <v>1</v>
      </c>
      <c r="I5" t="s">
        <v>16</v>
      </c>
      <c r="J5" t="s">
        <v>5</v>
      </c>
    </row>
    <row r="6" spans="1:15" ht="28.8" x14ac:dyDescent="0.3">
      <c r="A6" s="75"/>
      <c r="B6" s="17">
        <v>3</v>
      </c>
      <c r="C6" s="23" t="s">
        <v>61</v>
      </c>
      <c r="D6" s="25" t="s">
        <v>96</v>
      </c>
      <c r="E6" s="24" t="s">
        <v>31</v>
      </c>
      <c r="F6" s="6" t="s">
        <v>76</v>
      </c>
      <c r="G6" t="s">
        <v>4</v>
      </c>
      <c r="H6" t="s">
        <v>3</v>
      </c>
      <c r="I6" t="s">
        <v>17</v>
      </c>
      <c r="J6" t="s">
        <v>54</v>
      </c>
    </row>
    <row r="7" spans="1:15" ht="28.8" x14ac:dyDescent="0.3">
      <c r="A7" s="75"/>
      <c r="B7">
        <v>4</v>
      </c>
      <c r="C7" s="23" t="s">
        <v>62</v>
      </c>
      <c r="D7" s="25" t="s">
        <v>97</v>
      </c>
      <c r="E7" s="24" t="s">
        <v>32</v>
      </c>
      <c r="F7" t="s">
        <v>79</v>
      </c>
      <c r="I7" t="s">
        <v>18</v>
      </c>
      <c r="J7" t="s">
        <v>55</v>
      </c>
    </row>
    <row r="8" spans="1:15" ht="43.2" x14ac:dyDescent="0.3">
      <c r="A8" s="75"/>
      <c r="B8">
        <v>5</v>
      </c>
      <c r="C8" s="23" t="s">
        <v>63</v>
      </c>
      <c r="D8" s="25" t="s">
        <v>98</v>
      </c>
      <c r="E8" s="24" t="s">
        <v>33</v>
      </c>
      <c r="F8" s="6" t="s">
        <v>80</v>
      </c>
      <c r="I8" t="s">
        <v>21</v>
      </c>
      <c r="J8" t="s">
        <v>19</v>
      </c>
    </row>
    <row r="9" spans="1:15" ht="28.8" x14ac:dyDescent="0.3">
      <c r="A9" s="75"/>
      <c r="B9" s="17">
        <v>6</v>
      </c>
      <c r="C9" s="23" t="s">
        <v>64</v>
      </c>
      <c r="D9" s="23" t="s">
        <v>99</v>
      </c>
      <c r="E9" s="24" t="s">
        <v>34</v>
      </c>
      <c r="F9" t="s">
        <v>14</v>
      </c>
      <c r="G9" t="s">
        <v>6</v>
      </c>
      <c r="I9" t="s">
        <v>22</v>
      </c>
      <c r="J9" t="s">
        <v>13</v>
      </c>
    </row>
    <row r="10" spans="1:15" ht="43.2" x14ac:dyDescent="0.3">
      <c r="A10" s="75"/>
      <c r="B10">
        <v>7</v>
      </c>
      <c r="C10" s="23" t="s">
        <v>65</v>
      </c>
      <c r="D10" s="23" t="s">
        <v>100</v>
      </c>
      <c r="E10" s="26" t="s">
        <v>36</v>
      </c>
      <c r="F10" t="s">
        <v>77</v>
      </c>
      <c r="G10" t="s">
        <v>20</v>
      </c>
      <c r="J10" s="6" t="s">
        <v>23</v>
      </c>
    </row>
    <row r="11" spans="1:15" ht="43.2" x14ac:dyDescent="0.3">
      <c r="A11" s="75"/>
      <c r="B11">
        <v>8</v>
      </c>
      <c r="C11" s="23" t="s">
        <v>66</v>
      </c>
      <c r="D11" s="23" t="s">
        <v>103</v>
      </c>
      <c r="E11" s="26" t="s">
        <v>37</v>
      </c>
      <c r="F11" t="s">
        <v>78</v>
      </c>
    </row>
    <row r="12" spans="1:15" x14ac:dyDescent="0.3">
      <c r="A12" s="75"/>
      <c r="B12">
        <v>9</v>
      </c>
      <c r="C12" s="23" t="s">
        <v>60</v>
      </c>
      <c r="D12" s="25" t="s">
        <v>101</v>
      </c>
      <c r="E12" s="26" t="s">
        <v>111</v>
      </c>
    </row>
    <row r="13" spans="1:15" ht="28.8" x14ac:dyDescent="0.3">
      <c r="A13" s="2"/>
      <c r="B13">
        <v>10</v>
      </c>
      <c r="C13" s="23" t="s">
        <v>84</v>
      </c>
      <c r="D13" s="4" t="s">
        <v>102</v>
      </c>
      <c r="E13" s="26" t="s">
        <v>35</v>
      </c>
    </row>
    <row r="14" spans="1:15" ht="28.8" x14ac:dyDescent="0.3">
      <c r="A14" s="2"/>
      <c r="B14">
        <v>11</v>
      </c>
      <c r="C14" s="23" t="s">
        <v>85</v>
      </c>
      <c r="D14" s="4" t="s">
        <v>104</v>
      </c>
      <c r="E14" s="24" t="s">
        <v>38</v>
      </c>
    </row>
    <row r="15" spans="1:15" ht="28.8" x14ac:dyDescent="0.3">
      <c r="A15" s="2"/>
      <c r="B15">
        <v>12</v>
      </c>
      <c r="C15" s="23" t="s">
        <v>86</v>
      </c>
      <c r="D15" s="5" t="s">
        <v>105</v>
      </c>
      <c r="E15" s="26" t="s">
        <v>39</v>
      </c>
    </row>
    <row r="16" spans="1:15" ht="43.2" x14ac:dyDescent="0.3">
      <c r="A16" s="2"/>
      <c r="B16">
        <v>13</v>
      </c>
      <c r="C16" s="23" t="s">
        <v>87</v>
      </c>
      <c r="D16" s="4" t="s">
        <v>106</v>
      </c>
      <c r="E16" s="24" t="s">
        <v>40</v>
      </c>
    </row>
    <row r="17" spans="2:6" x14ac:dyDescent="0.3">
      <c r="B17">
        <v>14</v>
      </c>
      <c r="C17" s="23" t="s">
        <v>83</v>
      </c>
      <c r="D17" s="5" t="s">
        <v>107</v>
      </c>
      <c r="E17" s="26" t="s">
        <v>41</v>
      </c>
    </row>
    <row r="18" spans="2:6" x14ac:dyDescent="0.3">
      <c r="B18">
        <v>15</v>
      </c>
      <c r="C18" s="23" t="s">
        <v>88</v>
      </c>
      <c r="D18" s="5" t="s">
        <v>108</v>
      </c>
      <c r="E18" s="24" t="s">
        <v>42</v>
      </c>
    </row>
    <row r="19" spans="2:6" x14ac:dyDescent="0.3">
      <c r="B19">
        <v>16</v>
      </c>
      <c r="C19" s="23" t="s">
        <v>89</v>
      </c>
      <c r="D19" s="5" t="s">
        <v>109</v>
      </c>
      <c r="E19" s="24" t="s">
        <v>43</v>
      </c>
    </row>
    <row r="20" spans="2:6" x14ac:dyDescent="0.3">
      <c r="B20">
        <v>17</v>
      </c>
      <c r="C20" s="23" t="s">
        <v>90</v>
      </c>
      <c r="E20" s="24" t="s">
        <v>82</v>
      </c>
    </row>
    <row r="21" spans="2:6" x14ac:dyDescent="0.3">
      <c r="B21">
        <v>18</v>
      </c>
      <c r="C21" s="23" t="s">
        <v>91</v>
      </c>
      <c r="E21" s="22" t="s">
        <v>94</v>
      </c>
    </row>
    <row r="22" spans="2:6" x14ac:dyDescent="0.3">
      <c r="B22">
        <v>19</v>
      </c>
      <c r="C22" s="23" t="s">
        <v>92</v>
      </c>
    </row>
    <row r="23" spans="2:6" x14ac:dyDescent="0.3">
      <c r="B23">
        <v>20</v>
      </c>
      <c r="C23" s="20" t="s">
        <v>93</v>
      </c>
    </row>
    <row r="24" spans="2:6" x14ac:dyDescent="0.3">
      <c r="B24">
        <v>21</v>
      </c>
      <c r="C24" s="20" t="s">
        <v>67</v>
      </c>
    </row>
    <row r="25" spans="2:6" x14ac:dyDescent="0.3">
      <c r="C25" s="20"/>
    </row>
    <row r="26" spans="2:6" ht="14.4" customHeight="1" x14ac:dyDescent="0.3">
      <c r="B26" s="76" t="s">
        <v>8</v>
      </c>
      <c r="C26" s="76"/>
      <c r="D26" s="76"/>
      <c r="E26" s="76"/>
      <c r="F26" s="3"/>
    </row>
    <row r="27" spans="2:6" x14ac:dyDescent="0.3">
      <c r="B27" s="76"/>
      <c r="C27" s="76"/>
      <c r="D27" s="76"/>
      <c r="E27" s="76"/>
      <c r="F27" s="3"/>
    </row>
    <row r="28" spans="2:6" x14ac:dyDescent="0.3">
      <c r="B28" s="76"/>
      <c r="C28" s="76"/>
      <c r="D28" s="76"/>
      <c r="E28" s="76"/>
      <c r="F28" s="3"/>
    </row>
    <row r="29" spans="2:6" x14ac:dyDescent="0.3">
      <c r="B29" s="76"/>
      <c r="C29" s="76"/>
      <c r="D29" s="76"/>
      <c r="E29" s="76"/>
      <c r="F29" s="3"/>
    </row>
    <row r="30" spans="2:6" x14ac:dyDescent="0.3">
      <c r="B30" s="76"/>
      <c r="C30" s="76"/>
      <c r="D30" s="76"/>
      <c r="E30" s="76"/>
      <c r="F30" s="3"/>
    </row>
    <row r="31" spans="2:6" x14ac:dyDescent="0.3">
      <c r="B31" s="76"/>
      <c r="C31" s="76"/>
      <c r="D31" s="76"/>
      <c r="E31" s="76"/>
      <c r="F31" s="3"/>
    </row>
    <row r="32" spans="2:6" x14ac:dyDescent="0.3">
      <c r="B32" s="76"/>
      <c r="C32" s="76"/>
      <c r="D32" s="76"/>
      <c r="E32" s="76"/>
      <c r="F32" s="3"/>
    </row>
  </sheetData>
  <mergeCells count="5">
    <mergeCell ref="A4:A6"/>
    <mergeCell ref="A7:A9"/>
    <mergeCell ref="A10:A12"/>
    <mergeCell ref="B26:E32"/>
    <mergeCell ref="A2:I2"/>
  </mergeCells>
  <pageMargins left="0.7" right="0.7" top="0.75" bottom="0.75" header="0.3" footer="0.3"/>
  <pageSetup paperSize="9" orientation="portrait" r:id="rId1"/>
  <headerFooter differentOddEven="1" differentFirst="1">
    <oddHeader>&amp;C&amp;"arial,Regular"&amp;10OPEN
PERSONAL DATA</oddHeader>
    <oddFooter>&amp;C&amp;"arial,Regular"&amp;10OPEN
PERSONAL DATA</oddFooter>
    <evenHeader>&amp;C&amp;"arial,Regular"&amp;10OPEN
PERSONAL DATA</evenHeader>
    <evenFooter>&amp;C&amp;"arial,Regular"&amp;10OPEN
PERSONAL DATA</evenFooter>
    <firstHeader>&amp;C&amp;"arial,Regular"&amp;10OPEN
PERSONAL DATA</firstHeader>
    <firstFooter>&amp;C&amp;"arial,Regular"&amp;10OPEN
PERSONAL DATA</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8"/>
  <sheetViews>
    <sheetView workbookViewId="0">
      <selection activeCell="F6" sqref="F6"/>
    </sheetView>
  </sheetViews>
  <sheetFormatPr defaultRowHeight="14.4" x14ac:dyDescent="0.3"/>
  <cols>
    <col min="3" max="3" width="34.109375" customWidth="1"/>
    <col min="4" max="4" width="26.6640625" customWidth="1"/>
    <col min="5" max="7" width="26.88671875" customWidth="1"/>
    <col min="8" max="9" width="26.5546875" customWidth="1"/>
    <col min="10" max="10" width="22.5546875" customWidth="1"/>
  </cols>
  <sheetData>
    <row r="2" spans="1:14" ht="60" customHeight="1" x14ac:dyDescent="0.3">
      <c r="A2" s="77" t="s">
        <v>9</v>
      </c>
      <c r="B2" s="77"/>
      <c r="C2" s="77"/>
      <c r="D2" s="77"/>
      <c r="E2" s="77"/>
      <c r="F2" s="77"/>
      <c r="G2" s="77"/>
      <c r="H2" s="77"/>
      <c r="I2" s="77"/>
    </row>
    <row r="3" spans="1:14" x14ac:dyDescent="0.3">
      <c r="A3" s="1"/>
      <c r="B3" s="1" t="s">
        <v>0</v>
      </c>
      <c r="C3" s="1" t="s">
        <v>70</v>
      </c>
      <c r="D3" s="1" t="s">
        <v>71</v>
      </c>
      <c r="E3" s="1" t="s">
        <v>72</v>
      </c>
      <c r="F3" s="1" t="s">
        <v>73</v>
      </c>
      <c r="G3" s="1"/>
      <c r="H3" s="1"/>
      <c r="I3" s="1"/>
      <c r="J3" s="1"/>
      <c r="K3" s="1"/>
      <c r="L3" s="1"/>
      <c r="M3" s="1"/>
      <c r="N3" s="1"/>
    </row>
    <row r="4" spans="1:14" ht="28.8" x14ac:dyDescent="0.3">
      <c r="A4" s="74"/>
      <c r="B4">
        <v>1</v>
      </c>
      <c r="C4" s="19" t="s">
        <v>112</v>
      </c>
      <c r="D4" s="27" t="s">
        <v>117</v>
      </c>
    </row>
    <row r="5" spans="1:14" ht="28.8" x14ac:dyDescent="0.3">
      <c r="A5" s="75"/>
      <c r="B5">
        <v>2</v>
      </c>
      <c r="C5" s="21" t="s">
        <v>113</v>
      </c>
      <c r="D5" s="27" t="s">
        <v>119</v>
      </c>
    </row>
    <row r="6" spans="1:14" ht="28.8" x14ac:dyDescent="0.3">
      <c r="A6" s="75"/>
      <c r="B6" s="17">
        <v>3</v>
      </c>
      <c r="C6" s="21" t="s">
        <v>114</v>
      </c>
      <c r="D6" s="27" t="s">
        <v>118</v>
      </c>
    </row>
    <row r="7" spans="1:14" ht="28.8" x14ac:dyDescent="0.3">
      <c r="A7" s="75"/>
      <c r="B7">
        <v>4</v>
      </c>
      <c r="C7" s="21" t="s">
        <v>115</v>
      </c>
      <c r="D7" s="27" t="s">
        <v>120</v>
      </c>
    </row>
    <row r="8" spans="1:14" x14ac:dyDescent="0.3">
      <c r="A8" s="75"/>
      <c r="B8">
        <v>5</v>
      </c>
      <c r="C8" s="21"/>
      <c r="D8" s="5" t="s">
        <v>123</v>
      </c>
    </row>
    <row r="9" spans="1:14" x14ac:dyDescent="0.3">
      <c r="A9" s="75"/>
      <c r="B9" s="17">
        <v>6</v>
      </c>
      <c r="C9" s="21"/>
      <c r="D9" t="s">
        <v>124</v>
      </c>
    </row>
    <row r="10" spans="1:14" x14ac:dyDescent="0.3">
      <c r="A10" s="75"/>
      <c r="B10">
        <v>7</v>
      </c>
      <c r="C10" s="19"/>
      <c r="D10" s="5" t="s">
        <v>121</v>
      </c>
    </row>
    <row r="11" spans="1:14" x14ac:dyDescent="0.3">
      <c r="A11" s="75"/>
      <c r="B11">
        <v>8</v>
      </c>
      <c r="C11" s="19"/>
      <c r="D11" t="s">
        <v>122</v>
      </c>
    </row>
    <row r="12" spans="1:14" x14ac:dyDescent="0.3">
      <c r="A12" s="75"/>
      <c r="B12">
        <v>9</v>
      </c>
      <c r="C12" s="19"/>
      <c r="D12" s="5"/>
    </row>
    <row r="13" spans="1:14" x14ac:dyDescent="0.3">
      <c r="A13" s="18"/>
      <c r="B13">
        <v>10</v>
      </c>
      <c r="C13" s="19"/>
      <c r="D13" s="5"/>
    </row>
    <row r="14" spans="1:14" x14ac:dyDescent="0.3">
      <c r="A14" s="18"/>
      <c r="B14">
        <v>11</v>
      </c>
      <c r="C14" s="19"/>
      <c r="D14" s="5"/>
    </row>
    <row r="15" spans="1:14" x14ac:dyDescent="0.3">
      <c r="A15" s="18"/>
      <c r="B15">
        <v>12</v>
      </c>
      <c r="C15" s="19"/>
      <c r="D15" s="5"/>
    </row>
    <row r="16" spans="1:14" x14ac:dyDescent="0.3">
      <c r="A16" s="18"/>
      <c r="B16">
        <v>13</v>
      </c>
      <c r="C16" s="19"/>
      <c r="D16" s="5"/>
    </row>
    <row r="17" spans="1:6" x14ac:dyDescent="0.3">
      <c r="B17">
        <v>14</v>
      </c>
      <c r="C17" s="19"/>
    </row>
    <row r="18" spans="1:6" x14ac:dyDescent="0.3">
      <c r="A18" t="s">
        <v>7</v>
      </c>
      <c r="B18">
        <v>15</v>
      </c>
      <c r="C18" s="19"/>
    </row>
    <row r="19" spans="1:6" x14ac:dyDescent="0.3">
      <c r="B19">
        <v>16</v>
      </c>
      <c r="C19" s="19"/>
    </row>
    <row r="20" spans="1:6" x14ac:dyDescent="0.3">
      <c r="B20">
        <v>17</v>
      </c>
      <c r="C20" s="19"/>
    </row>
    <row r="21" spans="1:6" x14ac:dyDescent="0.3">
      <c r="B21">
        <v>18</v>
      </c>
      <c r="C21" s="19"/>
    </row>
    <row r="22" spans="1:6" ht="14.4" customHeight="1" x14ac:dyDescent="0.3">
      <c r="B22" s="76" t="s">
        <v>8</v>
      </c>
      <c r="C22" s="76"/>
      <c r="D22" s="76"/>
      <c r="E22" s="76"/>
      <c r="F22" s="19"/>
    </row>
    <row r="23" spans="1:6" x14ac:dyDescent="0.3">
      <c r="B23" s="76"/>
      <c r="C23" s="76"/>
      <c r="D23" s="76"/>
      <c r="E23" s="76"/>
      <c r="F23" s="19"/>
    </row>
    <row r="24" spans="1:6" x14ac:dyDescent="0.3">
      <c r="B24" s="76"/>
      <c r="C24" s="76"/>
      <c r="D24" s="76"/>
      <c r="E24" s="76"/>
      <c r="F24" s="19"/>
    </row>
    <row r="25" spans="1:6" x14ac:dyDescent="0.3">
      <c r="B25" s="76"/>
      <c r="C25" s="76"/>
      <c r="D25" s="76"/>
      <c r="E25" s="76"/>
      <c r="F25" s="19"/>
    </row>
    <row r="26" spans="1:6" x14ac:dyDescent="0.3">
      <c r="B26" s="76"/>
      <c r="C26" s="76"/>
      <c r="D26" s="76"/>
      <c r="E26" s="76"/>
      <c r="F26" s="19"/>
    </row>
    <row r="27" spans="1:6" x14ac:dyDescent="0.3">
      <c r="B27" s="76"/>
      <c r="C27" s="76"/>
      <c r="D27" s="76"/>
      <c r="E27" s="76"/>
      <c r="F27" s="19"/>
    </row>
    <row r="28" spans="1:6" x14ac:dyDescent="0.3">
      <c r="B28" s="76"/>
      <c r="C28" s="76"/>
      <c r="D28" s="76"/>
      <c r="E28" s="76"/>
      <c r="F28" s="19"/>
    </row>
  </sheetData>
  <mergeCells count="5">
    <mergeCell ref="A2:I2"/>
    <mergeCell ref="A4:A6"/>
    <mergeCell ref="A7:A9"/>
    <mergeCell ref="A10:A12"/>
    <mergeCell ref="B22:E28"/>
  </mergeCells>
  <pageMargins left="0.7" right="0.7" top="0.75" bottom="0.75" header="0.3" footer="0.3"/>
  <pageSetup paperSize="9" orientation="portrait" r:id="rId1"/>
  <headerFooter differentOddEven="1" differentFirst="1">
    <oddHeader>&amp;C&amp;"arial,Regular"&amp;10OPEN
PERSONAL DATA</oddHeader>
    <oddFooter>&amp;C&amp;"arial,Regular"&amp;10OPEN
PERSONAL DATA</oddFooter>
    <evenHeader>&amp;C&amp;"arial,Regular"&amp;10OPEN
PERSONAL DATA</evenHeader>
    <evenFooter>&amp;C&amp;"arial,Regular"&amp;10OPEN
PERSONAL DATA</evenFooter>
    <firstHeader>&amp;C&amp;"arial,Regular"&amp;10OPEN
PERSONAL DATA</firstHeader>
    <firstFooter>&amp;C&amp;"arial,Regular"&amp;10OPEN
PERSONAL DATA</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49"/>
  <sheetViews>
    <sheetView topLeftCell="A37" workbookViewId="0">
      <selection activeCell="V29" sqref="V29"/>
    </sheetView>
  </sheetViews>
  <sheetFormatPr defaultRowHeight="14.4" x14ac:dyDescent="0.3"/>
  <cols>
    <col min="1" max="1" width="8.88671875" style="41"/>
    <col min="2" max="2" width="62.33203125" customWidth="1"/>
    <col min="3" max="3" width="35.33203125" style="52" customWidth="1"/>
    <col min="17" max="19" width="8.88671875" style="67"/>
  </cols>
  <sheetData>
    <row r="3" spans="1:5" x14ac:dyDescent="0.3">
      <c r="D3" t="s">
        <v>431</v>
      </c>
      <c r="E3" t="s">
        <v>432</v>
      </c>
    </row>
    <row r="4" spans="1:5" ht="72" x14ac:dyDescent="0.3">
      <c r="A4" s="41">
        <v>1</v>
      </c>
      <c r="B4" s="42" t="s">
        <v>429</v>
      </c>
      <c r="C4" s="52" t="s">
        <v>430</v>
      </c>
      <c r="D4" s="59"/>
    </row>
    <row r="5" spans="1:5" ht="57.6" x14ac:dyDescent="0.3">
      <c r="A5" s="41" t="s">
        <v>142</v>
      </c>
      <c r="B5" s="6" t="s">
        <v>143</v>
      </c>
    </row>
    <row r="6" spans="1:5" ht="144" x14ac:dyDescent="0.3">
      <c r="A6" s="41" t="s">
        <v>144</v>
      </c>
      <c r="B6" s="6" t="s">
        <v>146</v>
      </c>
    </row>
    <row r="7" spans="1:5" x14ac:dyDescent="0.3">
      <c r="B7" s="6"/>
    </row>
    <row r="8" spans="1:5" x14ac:dyDescent="0.3">
      <c r="A8" s="41">
        <v>2</v>
      </c>
      <c r="B8" s="6"/>
    </row>
    <row r="9" spans="1:5" ht="28.8" x14ac:dyDescent="0.3">
      <c r="A9" s="41">
        <v>3</v>
      </c>
      <c r="B9" s="6" t="s">
        <v>145</v>
      </c>
      <c r="C9" s="52" t="s">
        <v>182</v>
      </c>
      <c r="D9" s="61"/>
    </row>
    <row r="10" spans="1:5" ht="43.2" x14ac:dyDescent="0.3">
      <c r="A10" s="41">
        <v>4</v>
      </c>
      <c r="B10" s="6" t="s">
        <v>147</v>
      </c>
      <c r="D10" s="60"/>
    </row>
    <row r="11" spans="1:5" ht="144" x14ac:dyDescent="0.3">
      <c r="A11" s="45">
        <v>5</v>
      </c>
      <c r="B11" s="46" t="s">
        <v>148</v>
      </c>
      <c r="C11" s="52" t="s">
        <v>181</v>
      </c>
      <c r="D11" s="60"/>
    </row>
    <row r="12" spans="1:5" ht="86.4" x14ac:dyDescent="0.3">
      <c r="A12" s="41">
        <v>6</v>
      </c>
      <c r="B12" s="6" t="s">
        <v>184</v>
      </c>
      <c r="C12" s="52" t="s">
        <v>183</v>
      </c>
      <c r="D12" s="40"/>
    </row>
    <row r="13" spans="1:5" ht="28.8" x14ac:dyDescent="0.3">
      <c r="A13" s="47">
        <v>7</v>
      </c>
      <c r="B13" s="48" t="s">
        <v>149</v>
      </c>
      <c r="D13" s="60"/>
    </row>
    <row r="14" spans="1:5" ht="216" x14ac:dyDescent="0.3">
      <c r="A14" s="45">
        <v>8</v>
      </c>
      <c r="B14" s="6" t="s">
        <v>150</v>
      </c>
      <c r="D14" s="60"/>
    </row>
    <row r="15" spans="1:5" ht="144" x14ac:dyDescent="0.3">
      <c r="A15" s="41">
        <v>9</v>
      </c>
      <c r="B15" s="6" t="s">
        <v>433</v>
      </c>
      <c r="C15" s="52" t="s">
        <v>434</v>
      </c>
      <c r="D15" s="60"/>
    </row>
    <row r="16" spans="1:5" ht="115.2" x14ac:dyDescent="0.3">
      <c r="A16" s="41">
        <v>10</v>
      </c>
      <c r="B16" s="6" t="s">
        <v>151</v>
      </c>
      <c r="D16" s="60"/>
    </row>
    <row r="17" spans="1:22" ht="259.2" x14ac:dyDescent="0.3">
      <c r="A17" s="41">
        <v>11</v>
      </c>
      <c r="B17" s="6" t="s">
        <v>169</v>
      </c>
      <c r="C17" s="52" t="s">
        <v>444</v>
      </c>
      <c r="D17" s="64"/>
    </row>
    <row r="18" spans="1:22" ht="129.6" x14ac:dyDescent="0.3">
      <c r="A18" s="41">
        <v>12</v>
      </c>
      <c r="B18" s="6" t="s">
        <v>170</v>
      </c>
      <c r="C18" s="52" t="s">
        <v>185</v>
      </c>
      <c r="D18" s="63"/>
    </row>
    <row r="19" spans="1:22" ht="28.8" x14ac:dyDescent="0.3">
      <c r="A19" s="41">
        <v>13</v>
      </c>
      <c r="B19" s="6" t="s">
        <v>180</v>
      </c>
      <c r="D19" s="63"/>
    </row>
    <row r="20" spans="1:22" x14ac:dyDescent="0.3">
      <c r="A20" s="41">
        <v>14</v>
      </c>
      <c r="B20" s="6"/>
      <c r="D20" s="11"/>
    </row>
    <row r="21" spans="1:22" ht="57.6" x14ac:dyDescent="0.3">
      <c r="A21" s="41">
        <v>15</v>
      </c>
      <c r="B21" s="6" t="s">
        <v>192</v>
      </c>
      <c r="C21" s="52" t="s">
        <v>443</v>
      </c>
      <c r="D21" s="40"/>
    </row>
    <row r="22" spans="1:22" ht="86.4" x14ac:dyDescent="0.3">
      <c r="A22" s="41">
        <v>16</v>
      </c>
      <c r="B22" s="6" t="s">
        <v>210</v>
      </c>
      <c r="C22" s="52" t="s">
        <v>441</v>
      </c>
      <c r="D22" s="60"/>
    </row>
    <row r="23" spans="1:22" ht="57.6" x14ac:dyDescent="0.3">
      <c r="A23" s="41">
        <v>17</v>
      </c>
      <c r="B23" s="46" t="s">
        <v>442</v>
      </c>
      <c r="C23" s="52" t="s">
        <v>422</v>
      </c>
      <c r="D23" s="60"/>
    </row>
    <row r="24" spans="1:22" ht="72" x14ac:dyDescent="0.3">
      <c r="A24" s="41">
        <v>18</v>
      </c>
      <c r="B24" s="6" t="s">
        <v>423</v>
      </c>
      <c r="C24" s="52" t="s">
        <v>448</v>
      </c>
      <c r="D24" s="40"/>
      <c r="F24" t="s">
        <v>449</v>
      </c>
      <c r="G24" t="s">
        <v>450</v>
      </c>
      <c r="H24" t="s">
        <v>451</v>
      </c>
      <c r="I24" t="s">
        <v>193</v>
      </c>
      <c r="K24" t="s">
        <v>454</v>
      </c>
      <c r="N24" s="6" t="s">
        <v>455</v>
      </c>
      <c r="Q24" s="68" t="s">
        <v>456</v>
      </c>
      <c r="T24" s="58" t="s">
        <v>475</v>
      </c>
    </row>
    <row r="25" spans="1:22" ht="43.2" x14ac:dyDescent="0.3">
      <c r="A25" s="41">
        <v>19</v>
      </c>
      <c r="B25" s="6" t="s">
        <v>426</v>
      </c>
      <c r="C25" s="52" t="s">
        <v>440</v>
      </c>
      <c r="D25" s="60"/>
      <c r="E25" t="s">
        <v>453</v>
      </c>
      <c r="G25">
        <v>170000</v>
      </c>
      <c r="H25">
        <v>4200000</v>
      </c>
      <c r="I25">
        <v>20000000</v>
      </c>
      <c r="K25">
        <v>4.8899999999999997</v>
      </c>
      <c r="N25">
        <v>3.24</v>
      </c>
      <c r="Q25" s="67">
        <v>3.75</v>
      </c>
      <c r="T25">
        <v>30</v>
      </c>
    </row>
    <row r="26" spans="1:22" ht="100.8" x14ac:dyDescent="0.3">
      <c r="A26" s="41">
        <v>20</v>
      </c>
      <c r="B26" s="6" t="s">
        <v>427</v>
      </c>
      <c r="C26" s="52" t="s">
        <v>428</v>
      </c>
      <c r="D26" s="40"/>
      <c r="F26">
        <v>5.0000000000000001E-3</v>
      </c>
      <c r="G26">
        <f>G25*$F$26</f>
        <v>850</v>
      </c>
      <c r="H26">
        <f>$H$25*F26</f>
        <v>21000</v>
      </c>
      <c r="I26">
        <f>$I$25*F26</f>
        <v>100000</v>
      </c>
      <c r="K26">
        <f>$K$25*G26</f>
        <v>4156.5</v>
      </c>
      <c r="L26">
        <f>$K$25*H26</f>
        <v>102690</v>
      </c>
      <c r="M26">
        <f>$K$25*I26</f>
        <v>488999.99999999994</v>
      </c>
      <c r="N26">
        <f>$N$25*G26</f>
        <v>2754</v>
      </c>
      <c r="O26">
        <f>$N$25*H26</f>
        <v>68040</v>
      </c>
      <c r="P26">
        <f>$N$25*I26</f>
        <v>324000</v>
      </c>
      <c r="Q26" s="67">
        <f>G26*$Q$25</f>
        <v>3187.5</v>
      </c>
      <c r="R26" s="67">
        <f>H26*$Q$25</f>
        <v>78750</v>
      </c>
      <c r="S26" s="67">
        <f>I26*$Q$25</f>
        <v>375000</v>
      </c>
      <c r="T26">
        <f t="shared" ref="T26:T35" si="0">(G26/5)*180</f>
        <v>30600</v>
      </c>
      <c r="U26">
        <f t="shared" ref="U26:U35" si="1">(H26/5)*180</f>
        <v>756000</v>
      </c>
      <c r="V26">
        <f t="shared" ref="V26:V35" si="2">(I26/5)*180</f>
        <v>3600000</v>
      </c>
    </row>
    <row r="27" spans="1:22" ht="43.2" x14ac:dyDescent="0.3">
      <c r="A27" s="41">
        <v>21</v>
      </c>
      <c r="B27" s="6" t="s">
        <v>435</v>
      </c>
      <c r="D27" s="60"/>
      <c r="F27">
        <v>0.01</v>
      </c>
      <c r="G27">
        <f>$G$25*F27</f>
        <v>1700</v>
      </c>
      <c r="H27">
        <f>$H$25*F27</f>
        <v>42000</v>
      </c>
      <c r="I27">
        <f t="shared" ref="I27:I35" si="3">$I$25*F27</f>
        <v>200000</v>
      </c>
      <c r="K27">
        <f t="shared" ref="K27:K35" si="4">$K$25*G27</f>
        <v>8313</v>
      </c>
      <c r="L27">
        <f t="shared" ref="L27:L35" si="5">$K$25*H27</f>
        <v>205380</v>
      </c>
      <c r="M27">
        <f t="shared" ref="M27:M35" si="6">$K$25*I27</f>
        <v>977999.99999999988</v>
      </c>
      <c r="N27">
        <f t="shared" ref="N27:N35" si="7">$N$25*G27</f>
        <v>5508</v>
      </c>
      <c r="O27">
        <f t="shared" ref="O27:O35" si="8">$N$25*H27</f>
        <v>136080</v>
      </c>
      <c r="P27">
        <f t="shared" ref="P27:P35" si="9">$N$25*I27</f>
        <v>648000</v>
      </c>
      <c r="Q27" s="67">
        <f t="shared" ref="Q27:Q35" si="10">G27*$Q$25</f>
        <v>6375</v>
      </c>
      <c r="R27" s="67">
        <f t="shared" ref="R27:R35" si="11">H27*$Q$25</f>
        <v>157500</v>
      </c>
      <c r="S27" s="67">
        <f t="shared" ref="S27:S35" si="12">I27*$Q$25</f>
        <v>750000</v>
      </c>
      <c r="T27">
        <f t="shared" si="0"/>
        <v>61200</v>
      </c>
      <c r="U27">
        <f t="shared" si="1"/>
        <v>1512000</v>
      </c>
      <c r="V27">
        <f t="shared" si="2"/>
        <v>7200000</v>
      </c>
    </row>
    <row r="28" spans="1:22" ht="43.2" x14ac:dyDescent="0.3">
      <c r="A28" s="41">
        <v>22</v>
      </c>
      <c r="B28" s="6" t="s">
        <v>436</v>
      </c>
      <c r="C28" s="52" t="s">
        <v>438</v>
      </c>
      <c r="D28" s="40"/>
      <c r="F28">
        <v>1.4999999999999999E-2</v>
      </c>
      <c r="G28">
        <f t="shared" ref="G28:G35" si="13">$G$25*F28</f>
        <v>2550</v>
      </c>
      <c r="H28">
        <f t="shared" ref="H28:H35" si="14">$H$25*F28</f>
        <v>63000</v>
      </c>
      <c r="I28">
        <f t="shared" si="3"/>
        <v>300000</v>
      </c>
      <c r="K28">
        <f t="shared" si="4"/>
        <v>12469.5</v>
      </c>
      <c r="L28">
        <f t="shared" si="5"/>
        <v>308070</v>
      </c>
      <c r="M28">
        <f t="shared" si="6"/>
        <v>1467000</v>
      </c>
      <c r="N28">
        <f t="shared" si="7"/>
        <v>8262</v>
      </c>
      <c r="O28">
        <f t="shared" si="8"/>
        <v>204120</v>
      </c>
      <c r="P28">
        <f t="shared" si="9"/>
        <v>972000.00000000012</v>
      </c>
      <c r="Q28" s="67">
        <f t="shared" si="10"/>
        <v>9562.5</v>
      </c>
      <c r="R28" s="67">
        <f t="shared" si="11"/>
        <v>236250</v>
      </c>
      <c r="S28" s="67">
        <f t="shared" si="12"/>
        <v>1125000</v>
      </c>
      <c r="T28">
        <f t="shared" si="0"/>
        <v>91800</v>
      </c>
      <c r="U28">
        <f t="shared" si="1"/>
        <v>2268000</v>
      </c>
      <c r="V28">
        <f t="shared" si="2"/>
        <v>10800000</v>
      </c>
    </row>
    <row r="29" spans="1:22" ht="57.6" x14ac:dyDescent="0.3">
      <c r="A29" s="41">
        <v>23</v>
      </c>
      <c r="B29" s="6" t="s">
        <v>437</v>
      </c>
      <c r="C29" s="52" t="s">
        <v>439</v>
      </c>
      <c r="D29" s="40"/>
      <c r="F29" s="60">
        <v>0.02</v>
      </c>
      <c r="G29" s="62">
        <f t="shared" si="13"/>
        <v>3400</v>
      </c>
      <c r="H29" s="40">
        <f t="shared" si="14"/>
        <v>84000</v>
      </c>
      <c r="I29" s="60">
        <f t="shared" si="3"/>
        <v>400000</v>
      </c>
      <c r="J29" s="7"/>
      <c r="K29" s="62">
        <f t="shared" si="4"/>
        <v>16626</v>
      </c>
      <c r="L29" s="40">
        <f t="shared" si="5"/>
        <v>410760</v>
      </c>
      <c r="M29" s="9">
        <f t="shared" si="6"/>
        <v>1955999.9999999998</v>
      </c>
      <c r="N29" s="62">
        <f t="shared" si="7"/>
        <v>11016</v>
      </c>
      <c r="O29" s="40">
        <f t="shared" si="8"/>
        <v>272160</v>
      </c>
      <c r="P29" s="9">
        <f t="shared" si="9"/>
        <v>1296000</v>
      </c>
      <c r="Q29" s="69">
        <f t="shared" si="10"/>
        <v>12750</v>
      </c>
      <c r="R29" s="69">
        <f t="shared" si="11"/>
        <v>315000</v>
      </c>
      <c r="S29" s="69">
        <f t="shared" si="12"/>
        <v>1500000</v>
      </c>
      <c r="T29">
        <f t="shared" si="0"/>
        <v>122400</v>
      </c>
      <c r="U29">
        <f t="shared" si="1"/>
        <v>3024000</v>
      </c>
      <c r="V29">
        <f t="shared" si="2"/>
        <v>14400000</v>
      </c>
    </row>
    <row r="30" spans="1:22" ht="86.4" x14ac:dyDescent="0.3">
      <c r="A30" s="41">
        <v>24</v>
      </c>
      <c r="B30" s="6" t="s">
        <v>445</v>
      </c>
      <c r="C30" s="52" t="s">
        <v>446</v>
      </c>
      <c r="D30" s="60"/>
      <c r="F30">
        <v>2.5000000000000001E-2</v>
      </c>
      <c r="G30">
        <f t="shared" si="13"/>
        <v>4250</v>
      </c>
      <c r="H30">
        <f t="shared" si="14"/>
        <v>105000</v>
      </c>
      <c r="I30">
        <f t="shared" si="3"/>
        <v>500000</v>
      </c>
      <c r="K30">
        <f t="shared" si="4"/>
        <v>20782.5</v>
      </c>
      <c r="L30">
        <f t="shared" si="5"/>
        <v>513449.99999999994</v>
      </c>
      <c r="M30">
        <f t="shared" si="6"/>
        <v>2445000</v>
      </c>
      <c r="N30">
        <f t="shared" si="7"/>
        <v>13770</v>
      </c>
      <c r="O30">
        <f t="shared" si="8"/>
        <v>340200</v>
      </c>
      <c r="P30">
        <f t="shared" si="9"/>
        <v>1620000</v>
      </c>
      <c r="Q30" s="67">
        <f t="shared" si="10"/>
        <v>15937.5</v>
      </c>
      <c r="R30" s="67">
        <f t="shared" si="11"/>
        <v>393750</v>
      </c>
      <c r="S30" s="67">
        <f t="shared" si="12"/>
        <v>1875000</v>
      </c>
      <c r="T30">
        <f t="shared" si="0"/>
        <v>153000</v>
      </c>
      <c r="U30">
        <f t="shared" si="1"/>
        <v>3780000</v>
      </c>
      <c r="V30">
        <f t="shared" si="2"/>
        <v>18000000</v>
      </c>
    </row>
    <row r="31" spans="1:22" ht="86.4" x14ac:dyDescent="0.3">
      <c r="A31" s="41">
        <v>25</v>
      </c>
      <c r="B31" s="6" t="s">
        <v>460</v>
      </c>
      <c r="C31" s="52" t="s">
        <v>447</v>
      </c>
      <c r="D31" s="60"/>
      <c r="F31">
        <v>0.03</v>
      </c>
      <c r="G31">
        <f t="shared" si="13"/>
        <v>5100</v>
      </c>
      <c r="H31">
        <f t="shared" si="14"/>
        <v>126000</v>
      </c>
      <c r="I31">
        <f t="shared" si="3"/>
        <v>600000</v>
      </c>
      <c r="K31">
        <f t="shared" si="4"/>
        <v>24939</v>
      </c>
      <c r="L31">
        <f t="shared" si="5"/>
        <v>616140</v>
      </c>
      <c r="M31">
        <f t="shared" si="6"/>
        <v>2934000</v>
      </c>
      <c r="N31">
        <f t="shared" si="7"/>
        <v>16524</v>
      </c>
      <c r="O31">
        <f t="shared" si="8"/>
        <v>408240</v>
      </c>
      <c r="P31">
        <f t="shared" si="9"/>
        <v>1944000.0000000002</v>
      </c>
      <c r="Q31" s="67">
        <f t="shared" si="10"/>
        <v>19125</v>
      </c>
      <c r="R31" s="67">
        <f t="shared" si="11"/>
        <v>472500</v>
      </c>
      <c r="S31" s="67">
        <f t="shared" si="12"/>
        <v>2250000</v>
      </c>
      <c r="T31">
        <f t="shared" si="0"/>
        <v>183600</v>
      </c>
      <c r="U31">
        <f t="shared" si="1"/>
        <v>4536000</v>
      </c>
      <c r="V31">
        <f t="shared" si="2"/>
        <v>21600000</v>
      </c>
    </row>
    <row r="32" spans="1:22" ht="129.6" x14ac:dyDescent="0.3">
      <c r="A32" s="41">
        <v>26</v>
      </c>
      <c r="B32" s="6" t="s">
        <v>458</v>
      </c>
      <c r="C32" s="43" t="s">
        <v>459</v>
      </c>
      <c r="F32">
        <v>3.5000000000000003E-2</v>
      </c>
      <c r="G32">
        <f t="shared" si="13"/>
        <v>5950.0000000000009</v>
      </c>
      <c r="H32">
        <f t="shared" si="14"/>
        <v>147000</v>
      </c>
      <c r="I32">
        <f t="shared" si="3"/>
        <v>700000.00000000012</v>
      </c>
      <c r="K32">
        <f t="shared" si="4"/>
        <v>29095.500000000004</v>
      </c>
      <c r="L32">
        <f t="shared" si="5"/>
        <v>718830</v>
      </c>
      <c r="M32">
        <f t="shared" si="6"/>
        <v>3423000.0000000005</v>
      </c>
      <c r="N32">
        <f t="shared" si="7"/>
        <v>19278.000000000004</v>
      </c>
      <c r="O32">
        <f t="shared" si="8"/>
        <v>476280.00000000006</v>
      </c>
      <c r="P32">
        <f t="shared" si="9"/>
        <v>2268000.0000000005</v>
      </c>
      <c r="Q32" s="67">
        <f t="shared" si="10"/>
        <v>22312.500000000004</v>
      </c>
      <c r="R32" s="67">
        <f t="shared" si="11"/>
        <v>551250</v>
      </c>
      <c r="S32" s="67">
        <f t="shared" si="12"/>
        <v>2625000.0000000005</v>
      </c>
      <c r="T32">
        <f t="shared" si="0"/>
        <v>214200.00000000003</v>
      </c>
      <c r="U32">
        <f t="shared" si="1"/>
        <v>5292000</v>
      </c>
      <c r="V32">
        <f t="shared" si="2"/>
        <v>25200000.000000004</v>
      </c>
    </row>
    <row r="33" spans="1:22" ht="28.8" x14ac:dyDescent="0.3">
      <c r="A33" s="41">
        <v>27</v>
      </c>
      <c r="B33" s="6" t="s">
        <v>457</v>
      </c>
      <c r="F33">
        <v>0.04</v>
      </c>
      <c r="G33">
        <f t="shared" si="13"/>
        <v>6800</v>
      </c>
      <c r="H33">
        <f t="shared" si="14"/>
        <v>168000</v>
      </c>
      <c r="I33">
        <f t="shared" si="3"/>
        <v>800000</v>
      </c>
      <c r="K33">
        <f t="shared" si="4"/>
        <v>33252</v>
      </c>
      <c r="L33">
        <f t="shared" si="5"/>
        <v>821520</v>
      </c>
      <c r="M33">
        <f t="shared" si="6"/>
        <v>3911999.9999999995</v>
      </c>
      <c r="N33">
        <f t="shared" si="7"/>
        <v>22032</v>
      </c>
      <c r="O33">
        <f t="shared" si="8"/>
        <v>544320</v>
      </c>
      <c r="P33">
        <f t="shared" si="9"/>
        <v>2592000</v>
      </c>
      <c r="Q33" s="67">
        <f t="shared" si="10"/>
        <v>25500</v>
      </c>
      <c r="R33" s="67">
        <f t="shared" si="11"/>
        <v>630000</v>
      </c>
      <c r="S33" s="67">
        <f t="shared" si="12"/>
        <v>3000000</v>
      </c>
      <c r="T33">
        <f t="shared" si="0"/>
        <v>244800</v>
      </c>
      <c r="U33">
        <f t="shared" si="1"/>
        <v>6048000</v>
      </c>
      <c r="V33">
        <f t="shared" si="2"/>
        <v>28800000</v>
      </c>
    </row>
    <row r="34" spans="1:22" ht="28.8" x14ac:dyDescent="0.3">
      <c r="A34" s="41">
        <v>28</v>
      </c>
      <c r="B34" s="6" t="s">
        <v>461</v>
      </c>
      <c r="C34" s="52" t="s">
        <v>462</v>
      </c>
      <c r="F34">
        <v>4.4999999999999998E-2</v>
      </c>
      <c r="G34">
        <f t="shared" si="13"/>
        <v>7650</v>
      </c>
      <c r="H34">
        <f t="shared" si="14"/>
        <v>189000</v>
      </c>
      <c r="I34">
        <f t="shared" si="3"/>
        <v>900000</v>
      </c>
      <c r="K34">
        <f t="shared" si="4"/>
        <v>37408.5</v>
      </c>
      <c r="L34">
        <f t="shared" si="5"/>
        <v>924209.99999999988</v>
      </c>
      <c r="M34">
        <f t="shared" si="6"/>
        <v>4401000</v>
      </c>
      <c r="N34">
        <f t="shared" si="7"/>
        <v>24786</v>
      </c>
      <c r="O34">
        <f t="shared" si="8"/>
        <v>612360</v>
      </c>
      <c r="P34">
        <f t="shared" si="9"/>
        <v>2916000</v>
      </c>
      <c r="Q34" s="67">
        <f t="shared" si="10"/>
        <v>28687.5</v>
      </c>
      <c r="R34" s="67">
        <f t="shared" si="11"/>
        <v>708750</v>
      </c>
      <c r="S34" s="67">
        <f t="shared" si="12"/>
        <v>3375000</v>
      </c>
      <c r="T34">
        <f t="shared" si="0"/>
        <v>275400</v>
      </c>
      <c r="U34">
        <f t="shared" si="1"/>
        <v>6804000</v>
      </c>
      <c r="V34">
        <f t="shared" si="2"/>
        <v>32400000</v>
      </c>
    </row>
    <row r="35" spans="1:22" ht="28.8" x14ac:dyDescent="0.3">
      <c r="A35" s="41">
        <v>29</v>
      </c>
      <c r="B35" s="6" t="s">
        <v>472</v>
      </c>
      <c r="C35" s="52" t="s">
        <v>473</v>
      </c>
      <c r="E35" s="65" t="s">
        <v>452</v>
      </c>
      <c r="F35" s="66">
        <v>0.05</v>
      </c>
      <c r="G35" s="7">
        <f t="shared" si="13"/>
        <v>8500</v>
      </c>
      <c r="H35" s="7">
        <f t="shared" si="14"/>
        <v>210000</v>
      </c>
      <c r="I35" s="7">
        <f t="shared" si="3"/>
        <v>1000000</v>
      </c>
      <c r="J35" s="7"/>
      <c r="K35" s="62">
        <f t="shared" si="4"/>
        <v>41565</v>
      </c>
      <c r="L35" s="40">
        <f t="shared" si="5"/>
        <v>1026899.9999999999</v>
      </c>
      <c r="M35" s="9">
        <f t="shared" si="6"/>
        <v>4890000</v>
      </c>
      <c r="N35" s="62">
        <f t="shared" si="7"/>
        <v>27540</v>
      </c>
      <c r="O35" s="40">
        <f t="shared" si="8"/>
        <v>680400</v>
      </c>
      <c r="P35" s="9">
        <f t="shared" si="9"/>
        <v>3240000</v>
      </c>
      <c r="Q35" s="69">
        <f t="shared" si="10"/>
        <v>31875</v>
      </c>
      <c r="R35" s="69">
        <f t="shared" si="11"/>
        <v>787500</v>
      </c>
      <c r="S35" s="69">
        <f t="shared" si="12"/>
        <v>3750000</v>
      </c>
      <c r="T35">
        <f t="shared" si="0"/>
        <v>306000</v>
      </c>
      <c r="U35">
        <f t="shared" si="1"/>
        <v>7560000</v>
      </c>
      <c r="V35">
        <f t="shared" si="2"/>
        <v>36000000</v>
      </c>
    </row>
    <row r="36" spans="1:22" ht="115.2" x14ac:dyDescent="0.3">
      <c r="A36" s="41">
        <v>30</v>
      </c>
      <c r="B36" s="6" t="s">
        <v>474</v>
      </c>
    </row>
    <row r="40" spans="1:22" x14ac:dyDescent="0.3">
      <c r="J40">
        <v>1000</v>
      </c>
      <c r="K40">
        <v>5000</v>
      </c>
      <c r="L40">
        <v>15000</v>
      </c>
    </row>
    <row r="41" spans="1:22" x14ac:dyDescent="0.3">
      <c r="J41" t="s">
        <v>469</v>
      </c>
      <c r="K41" t="s">
        <v>470</v>
      </c>
      <c r="L41" t="s">
        <v>471</v>
      </c>
    </row>
    <row r="42" spans="1:22" x14ac:dyDescent="0.3">
      <c r="H42" t="s">
        <v>464</v>
      </c>
      <c r="I42">
        <v>70</v>
      </c>
      <c r="J42">
        <f>I42*0.85</f>
        <v>59.5</v>
      </c>
      <c r="K42">
        <f t="shared" ref="K42:L46" si="15">J42*0.9</f>
        <v>53.550000000000004</v>
      </c>
      <c r="L42">
        <f t="shared" si="15"/>
        <v>48.195000000000007</v>
      </c>
    </row>
    <row r="43" spans="1:22" x14ac:dyDescent="0.3">
      <c r="H43" t="s">
        <v>467</v>
      </c>
      <c r="I43">
        <v>15</v>
      </c>
      <c r="J43">
        <f>I43*0.85</f>
        <v>12.75</v>
      </c>
      <c r="K43">
        <f t="shared" si="15"/>
        <v>11.475</v>
      </c>
      <c r="L43">
        <f t="shared" si="15"/>
        <v>10.327500000000001</v>
      </c>
    </row>
    <row r="44" spans="1:22" x14ac:dyDescent="0.3">
      <c r="H44" t="s">
        <v>465</v>
      </c>
      <c r="I44">
        <v>8</v>
      </c>
      <c r="J44">
        <f>I44*0.85</f>
        <v>6.8</v>
      </c>
      <c r="K44">
        <f t="shared" si="15"/>
        <v>6.12</v>
      </c>
      <c r="L44">
        <f t="shared" si="15"/>
        <v>5.508</v>
      </c>
    </row>
    <row r="45" spans="1:22" x14ac:dyDescent="0.3">
      <c r="H45" t="s">
        <v>466</v>
      </c>
      <c r="I45">
        <v>5</v>
      </c>
      <c r="J45">
        <f>I45*0.85</f>
        <v>4.25</v>
      </c>
      <c r="K45">
        <f t="shared" si="15"/>
        <v>3.8250000000000002</v>
      </c>
      <c r="L45">
        <f t="shared" si="15"/>
        <v>3.4425000000000003</v>
      </c>
    </row>
    <row r="46" spans="1:22" x14ac:dyDescent="0.3">
      <c r="H46" t="s">
        <v>468</v>
      </c>
      <c r="I46">
        <v>2</v>
      </c>
      <c r="J46">
        <f>I46*0.85</f>
        <v>1.7</v>
      </c>
      <c r="K46">
        <f t="shared" si="15"/>
        <v>1.53</v>
      </c>
      <c r="L46">
        <f t="shared" si="15"/>
        <v>1.377</v>
      </c>
    </row>
    <row r="47" spans="1:22" x14ac:dyDescent="0.3">
      <c r="J47">
        <v>150</v>
      </c>
      <c r="K47">
        <v>500</v>
      </c>
      <c r="L47">
        <v>1500</v>
      </c>
    </row>
    <row r="49" spans="10:12" x14ac:dyDescent="0.3">
      <c r="J49">
        <f>N35*12*0.5</f>
        <v>165240</v>
      </c>
      <c r="K49">
        <f>27*12*0.5</f>
        <v>162</v>
      </c>
      <c r="L49">
        <f>65*12*0.5</f>
        <v>390</v>
      </c>
    </row>
  </sheetData>
  <hyperlinks>
    <hyperlink ref="T24" r:id="rId1"/>
  </hyperlinks>
  <pageMargins left="0.7" right="0.7" top="0.75" bottom="0.75" header="0.3" footer="0.3"/>
  <pageSetup paperSize="9" orientation="portrait" r:id="rId2"/>
  <headerFooter differentOddEven="1" differentFirst="1">
    <oddHeader>&amp;C&amp;"arial,Regular"&amp;10OPEN
PERSONAL DATA</oddHeader>
    <oddFooter>&amp;C&amp;"arial,Regular"&amp;10OPEN
PERSONAL DATA</oddFooter>
    <evenHeader>&amp;C&amp;"arial,Regular"&amp;10OPEN
PERSONAL DATA</evenHeader>
    <evenFooter>&amp;C&amp;"arial,Regular"&amp;10OPEN
PERSONAL DATA</evenFooter>
    <firstHeader>&amp;C&amp;"arial,Regular"&amp;10OPEN
PERSONAL DATA</firstHeader>
    <firstFooter>&amp;C&amp;"arial,Regular"&amp;10OPEN
PERSONAL DATA</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9" sqref="G9"/>
    </sheetView>
  </sheetViews>
  <sheetFormatPr defaultRowHeight="14.4" x14ac:dyDescent="0.3"/>
  <cols>
    <col min="1" max="1" width="26.88671875" customWidth="1"/>
    <col min="2" max="2" width="25.21875" customWidth="1"/>
    <col min="3" max="3" width="19.44140625" customWidth="1"/>
    <col min="4" max="4" width="17.77734375" customWidth="1"/>
    <col min="5" max="5" width="18" customWidth="1"/>
    <col min="6" max="6" width="15.109375" customWidth="1"/>
    <col min="7" max="7" width="17.88671875" customWidth="1"/>
    <col min="8" max="8" width="9.109375" customWidth="1"/>
  </cols>
  <sheetData>
    <row r="1" spans="1:8" x14ac:dyDescent="0.3">
      <c r="D1" t="s">
        <v>221</v>
      </c>
      <c r="H1" t="s">
        <v>233</v>
      </c>
    </row>
    <row r="2" spans="1:8" ht="28.8" x14ac:dyDescent="0.3">
      <c r="A2" t="s">
        <v>214</v>
      </c>
      <c r="B2" s="6" t="s">
        <v>219</v>
      </c>
      <c r="C2" t="s">
        <v>215</v>
      </c>
      <c r="D2" t="s">
        <v>222</v>
      </c>
      <c r="E2" t="s">
        <v>224</v>
      </c>
    </row>
    <row r="3" spans="1:8" x14ac:dyDescent="0.3">
      <c r="A3" t="s">
        <v>211</v>
      </c>
      <c r="B3" t="s">
        <v>212</v>
      </c>
      <c r="C3" t="s">
        <v>213</v>
      </c>
      <c r="D3">
        <v>57457</v>
      </c>
      <c r="E3" t="s">
        <v>229</v>
      </c>
    </row>
    <row r="4" spans="1:8" x14ac:dyDescent="0.3">
      <c r="A4" t="s">
        <v>226</v>
      </c>
      <c r="B4" t="s">
        <v>227</v>
      </c>
      <c r="C4" t="s">
        <v>230</v>
      </c>
      <c r="D4">
        <v>7942</v>
      </c>
      <c r="E4" t="s">
        <v>228</v>
      </c>
      <c r="F4" t="s">
        <v>231</v>
      </c>
      <c r="G4" t="s">
        <v>232</v>
      </c>
      <c r="H4">
        <v>116000</v>
      </c>
    </row>
    <row r="5" spans="1:8" x14ac:dyDescent="0.3">
      <c r="A5" t="s">
        <v>216</v>
      </c>
      <c r="B5" t="s">
        <v>217</v>
      </c>
      <c r="C5" t="s">
        <v>218</v>
      </c>
      <c r="D5">
        <v>2347</v>
      </c>
      <c r="E5" t="s">
        <v>223</v>
      </c>
    </row>
    <row r="6" spans="1:8" x14ac:dyDescent="0.3">
      <c r="A6" s="58" t="s">
        <v>220</v>
      </c>
      <c r="B6" t="s">
        <v>225</v>
      </c>
      <c r="D6">
        <v>71410</v>
      </c>
    </row>
  </sheetData>
  <hyperlinks>
    <hyperlink ref="A6" r:id="rId1" display="http://www.elevenplusmock.org.uk/links.html"/>
  </hyperlinks>
  <pageMargins left="0.7" right="0.7" top="0.75" bottom="0.75" header="0.3" footer="0.3"/>
  <pageSetup paperSize="9" orientation="portrait" r:id="rId2"/>
  <headerFooter differentOddEven="1" differentFirst="1">
    <oddHeader>&amp;C&amp;"arial,Regular"&amp;10OPEN
PERSONAL DATA</oddHeader>
    <oddFooter>&amp;C&amp;"arial,Regular"&amp;10OPEN
PERSONAL DATA</oddFooter>
    <evenHeader>&amp;C&amp;"arial,Regular"&amp;10OPEN
PERSONAL DATA</evenHeader>
    <evenFooter>&amp;C&amp;"arial,Regular"&amp;10OPEN
PERSONAL DATA</evenFooter>
    <firstHeader>&amp;C&amp;"arial,Regular"&amp;10OPEN
PERSONAL DATA</firstHeader>
    <firstFooter>&amp;C&amp;"arial,Regular"&amp;10OPEN
PERSONAL DATA</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00"/>
  <sheetViews>
    <sheetView topLeftCell="A13" workbookViewId="0">
      <selection activeCell="C2" sqref="C2"/>
    </sheetView>
  </sheetViews>
  <sheetFormatPr defaultRowHeight="14.4" x14ac:dyDescent="0.3"/>
  <cols>
    <col min="1" max="1" width="14.33203125" customWidth="1"/>
    <col min="2" max="2" width="22.5546875" customWidth="1"/>
  </cols>
  <sheetData>
    <row r="2" spans="1:4" x14ac:dyDescent="0.3">
      <c r="C2">
        <f>SUM(C3:C27)</f>
        <v>24</v>
      </c>
      <c r="D2">
        <f>SUM(D3:D27)</f>
        <v>652</v>
      </c>
    </row>
    <row r="3" spans="1:4" x14ac:dyDescent="0.3">
      <c r="A3" t="s">
        <v>155</v>
      </c>
      <c r="C3">
        <v>1</v>
      </c>
      <c r="D3">
        <v>60</v>
      </c>
    </row>
    <row r="4" spans="1:4" x14ac:dyDescent="0.3">
      <c r="A4" t="s">
        <v>155</v>
      </c>
      <c r="B4" t="s">
        <v>156</v>
      </c>
      <c r="C4">
        <v>1</v>
      </c>
      <c r="D4">
        <v>60</v>
      </c>
    </row>
    <row r="5" spans="1:4" x14ac:dyDescent="0.3">
      <c r="A5" t="s">
        <v>154</v>
      </c>
      <c r="B5" t="s">
        <v>153</v>
      </c>
      <c r="C5">
        <v>1</v>
      </c>
      <c r="D5">
        <v>60</v>
      </c>
    </row>
    <row r="6" spans="1:4" x14ac:dyDescent="0.3">
      <c r="A6" t="s">
        <v>157</v>
      </c>
      <c r="B6" t="s">
        <v>158</v>
      </c>
      <c r="C6">
        <v>2</v>
      </c>
      <c r="D6">
        <v>60</v>
      </c>
    </row>
    <row r="7" spans="1:4" x14ac:dyDescent="0.3">
      <c r="A7" t="s">
        <v>159</v>
      </c>
      <c r="C7">
        <v>1</v>
      </c>
      <c r="D7">
        <v>50</v>
      </c>
    </row>
    <row r="8" spans="1:4" x14ac:dyDescent="0.3">
      <c r="A8" t="s">
        <v>160</v>
      </c>
      <c r="C8">
        <v>1</v>
      </c>
      <c r="D8">
        <v>50</v>
      </c>
    </row>
    <row r="9" spans="1:4" x14ac:dyDescent="0.3">
      <c r="A9" t="s">
        <v>161</v>
      </c>
      <c r="C9">
        <v>1</v>
      </c>
      <c r="D9">
        <v>50</v>
      </c>
    </row>
    <row r="10" spans="1:4" x14ac:dyDescent="0.3">
      <c r="A10" t="s">
        <v>162</v>
      </c>
      <c r="C10">
        <v>1</v>
      </c>
      <c r="D10">
        <v>50</v>
      </c>
    </row>
    <row r="11" spans="1:4" x14ac:dyDescent="0.3">
      <c r="A11" t="s">
        <v>163</v>
      </c>
      <c r="C11">
        <v>4</v>
      </c>
      <c r="D11">
        <v>160</v>
      </c>
    </row>
    <row r="12" spans="1:4" x14ac:dyDescent="0.3">
      <c r="A12" t="s">
        <v>164</v>
      </c>
      <c r="C12">
        <v>3</v>
      </c>
      <c r="D12">
        <v>12</v>
      </c>
    </row>
    <row r="13" spans="1:4" ht="28.8" x14ac:dyDescent="0.3">
      <c r="A13" t="s">
        <v>165</v>
      </c>
      <c r="B13" s="6" t="s">
        <v>177</v>
      </c>
      <c r="C13">
        <v>2</v>
      </c>
      <c r="D13">
        <v>10</v>
      </c>
    </row>
    <row r="14" spans="1:4" x14ac:dyDescent="0.3">
      <c r="A14" t="s">
        <v>166</v>
      </c>
      <c r="C14">
        <v>2</v>
      </c>
      <c r="D14">
        <v>10</v>
      </c>
    </row>
    <row r="15" spans="1:4" x14ac:dyDescent="0.3">
      <c r="A15" t="s">
        <v>167</v>
      </c>
      <c r="C15">
        <v>2</v>
      </c>
      <c r="D15">
        <v>10</v>
      </c>
    </row>
    <row r="16" spans="1:4" x14ac:dyDescent="0.3">
      <c r="A16" t="s">
        <v>168</v>
      </c>
      <c r="C16">
        <v>2</v>
      </c>
      <c r="D16">
        <v>10</v>
      </c>
    </row>
    <row r="20" spans="1:13" x14ac:dyDescent="0.3">
      <c r="A20" t="s">
        <v>178</v>
      </c>
      <c r="B20" t="s">
        <v>195</v>
      </c>
    </row>
    <row r="21" spans="1:13" x14ac:dyDescent="0.3">
      <c r="B21" t="s">
        <v>179</v>
      </c>
    </row>
    <row r="22" spans="1:13" x14ac:dyDescent="0.3">
      <c r="A22" t="s">
        <v>194</v>
      </c>
      <c r="B22" t="s">
        <v>206</v>
      </c>
    </row>
    <row r="23" spans="1:13" x14ac:dyDescent="0.3">
      <c r="A23" t="s">
        <v>193</v>
      </c>
      <c r="B23" t="s">
        <v>205</v>
      </c>
      <c r="I23">
        <f>170000/2</f>
        <v>85000</v>
      </c>
      <c r="J23">
        <f>4500000/2</f>
        <v>2250000</v>
      </c>
    </row>
    <row r="24" spans="1:13" x14ac:dyDescent="0.3">
      <c r="H24" t="s">
        <v>424</v>
      </c>
      <c r="I24" t="s">
        <v>425</v>
      </c>
    </row>
    <row r="25" spans="1:13" x14ac:dyDescent="0.3">
      <c r="G25">
        <f t="shared" ref="G25:G87" si="0">G26+1</f>
        <v>90</v>
      </c>
      <c r="H25">
        <v>1</v>
      </c>
      <c r="I25">
        <f>($I$23/1000) * H25</f>
        <v>85</v>
      </c>
      <c r="J25">
        <f>($J$23/1000) * H25</f>
        <v>2250</v>
      </c>
      <c r="L25">
        <f>I25*G25</f>
        <v>7650</v>
      </c>
      <c r="M25">
        <f>J25*G25</f>
        <v>202500</v>
      </c>
    </row>
    <row r="26" spans="1:13" x14ac:dyDescent="0.3">
      <c r="G26">
        <f t="shared" si="0"/>
        <v>89</v>
      </c>
      <c r="H26">
        <f>H25+1</f>
        <v>2</v>
      </c>
      <c r="I26">
        <f>($I$23/1000) * H26</f>
        <v>170</v>
      </c>
      <c r="J26">
        <f t="shared" ref="J26:J89" si="1">($J$23/1000) * H26</f>
        <v>4500</v>
      </c>
      <c r="L26">
        <f t="shared" ref="L26:L89" si="2">I26*G26</f>
        <v>15130</v>
      </c>
      <c r="M26">
        <f t="shared" ref="M26:M89" si="3">J26*G26</f>
        <v>400500</v>
      </c>
    </row>
    <row r="27" spans="1:13" x14ac:dyDescent="0.3">
      <c r="G27">
        <f t="shared" si="0"/>
        <v>88</v>
      </c>
      <c r="H27">
        <f t="shared" ref="H27:H90" si="4">H26+1</f>
        <v>3</v>
      </c>
      <c r="I27">
        <f t="shared" ref="I27:I90" si="5">($I$23/1000) * H27</f>
        <v>255</v>
      </c>
      <c r="J27">
        <f t="shared" si="1"/>
        <v>6750</v>
      </c>
      <c r="L27">
        <f t="shared" si="2"/>
        <v>22440</v>
      </c>
      <c r="M27">
        <f t="shared" si="3"/>
        <v>594000</v>
      </c>
    </row>
    <row r="28" spans="1:13" x14ac:dyDescent="0.3">
      <c r="G28">
        <f t="shared" si="0"/>
        <v>87</v>
      </c>
      <c r="H28">
        <f t="shared" si="4"/>
        <v>4</v>
      </c>
      <c r="I28">
        <f t="shared" si="5"/>
        <v>340</v>
      </c>
      <c r="J28">
        <f t="shared" si="1"/>
        <v>9000</v>
      </c>
      <c r="L28">
        <f t="shared" si="2"/>
        <v>29580</v>
      </c>
      <c r="M28">
        <f t="shared" si="3"/>
        <v>783000</v>
      </c>
    </row>
    <row r="29" spans="1:13" x14ac:dyDescent="0.3">
      <c r="G29">
        <f t="shared" si="0"/>
        <v>86</v>
      </c>
      <c r="H29">
        <f t="shared" si="4"/>
        <v>5</v>
      </c>
      <c r="I29">
        <f t="shared" si="5"/>
        <v>425</v>
      </c>
      <c r="J29">
        <f t="shared" si="1"/>
        <v>11250</v>
      </c>
      <c r="L29">
        <f t="shared" si="2"/>
        <v>36550</v>
      </c>
      <c r="M29">
        <f t="shared" si="3"/>
        <v>967500</v>
      </c>
    </row>
    <row r="30" spans="1:13" x14ac:dyDescent="0.3">
      <c r="G30">
        <f t="shared" si="0"/>
        <v>85</v>
      </c>
      <c r="H30">
        <f t="shared" si="4"/>
        <v>6</v>
      </c>
      <c r="I30">
        <f t="shared" si="5"/>
        <v>510</v>
      </c>
      <c r="J30">
        <f t="shared" si="1"/>
        <v>13500</v>
      </c>
      <c r="L30">
        <f t="shared" si="2"/>
        <v>43350</v>
      </c>
      <c r="M30">
        <f t="shared" si="3"/>
        <v>1147500</v>
      </c>
    </row>
    <row r="31" spans="1:13" x14ac:dyDescent="0.3">
      <c r="G31">
        <f t="shared" si="0"/>
        <v>84</v>
      </c>
      <c r="H31">
        <f t="shared" si="4"/>
        <v>7</v>
      </c>
      <c r="I31">
        <f t="shared" si="5"/>
        <v>595</v>
      </c>
      <c r="J31">
        <f t="shared" si="1"/>
        <v>15750</v>
      </c>
      <c r="L31">
        <f t="shared" si="2"/>
        <v>49980</v>
      </c>
      <c r="M31">
        <f t="shared" si="3"/>
        <v>1323000</v>
      </c>
    </row>
    <row r="32" spans="1:13" x14ac:dyDescent="0.3">
      <c r="G32">
        <f t="shared" si="0"/>
        <v>83</v>
      </c>
      <c r="H32">
        <f t="shared" si="4"/>
        <v>8</v>
      </c>
      <c r="I32">
        <f t="shared" si="5"/>
        <v>680</v>
      </c>
      <c r="J32">
        <f t="shared" si="1"/>
        <v>18000</v>
      </c>
      <c r="L32">
        <f t="shared" si="2"/>
        <v>56440</v>
      </c>
      <c r="M32">
        <f t="shared" si="3"/>
        <v>1494000</v>
      </c>
    </row>
    <row r="33" spans="7:13" x14ac:dyDescent="0.3">
      <c r="G33">
        <f t="shared" si="0"/>
        <v>82</v>
      </c>
      <c r="H33">
        <f t="shared" si="4"/>
        <v>9</v>
      </c>
      <c r="I33">
        <f t="shared" si="5"/>
        <v>765</v>
      </c>
      <c r="J33">
        <f t="shared" si="1"/>
        <v>20250</v>
      </c>
      <c r="L33">
        <f t="shared" si="2"/>
        <v>62730</v>
      </c>
      <c r="M33">
        <f t="shared" si="3"/>
        <v>1660500</v>
      </c>
    </row>
    <row r="34" spans="7:13" x14ac:dyDescent="0.3">
      <c r="G34">
        <f t="shared" si="0"/>
        <v>81</v>
      </c>
      <c r="H34">
        <f t="shared" si="4"/>
        <v>10</v>
      </c>
      <c r="I34">
        <f t="shared" si="5"/>
        <v>850</v>
      </c>
      <c r="J34">
        <f t="shared" si="1"/>
        <v>22500</v>
      </c>
      <c r="L34">
        <f t="shared" si="2"/>
        <v>68850</v>
      </c>
      <c r="M34">
        <f t="shared" si="3"/>
        <v>1822500</v>
      </c>
    </row>
    <row r="35" spans="7:13" x14ac:dyDescent="0.3">
      <c r="G35">
        <f t="shared" si="0"/>
        <v>80</v>
      </c>
      <c r="H35">
        <f t="shared" si="4"/>
        <v>11</v>
      </c>
      <c r="I35">
        <f t="shared" si="5"/>
        <v>935</v>
      </c>
      <c r="J35">
        <f t="shared" si="1"/>
        <v>24750</v>
      </c>
      <c r="L35">
        <f t="shared" si="2"/>
        <v>74800</v>
      </c>
      <c r="M35">
        <f t="shared" si="3"/>
        <v>1980000</v>
      </c>
    </row>
    <row r="36" spans="7:13" x14ac:dyDescent="0.3">
      <c r="G36">
        <f t="shared" si="0"/>
        <v>79</v>
      </c>
      <c r="H36">
        <f t="shared" si="4"/>
        <v>12</v>
      </c>
      <c r="I36">
        <f t="shared" si="5"/>
        <v>1020</v>
      </c>
      <c r="J36">
        <f t="shared" si="1"/>
        <v>27000</v>
      </c>
      <c r="L36">
        <f t="shared" si="2"/>
        <v>80580</v>
      </c>
      <c r="M36">
        <f t="shared" si="3"/>
        <v>2133000</v>
      </c>
    </row>
    <row r="37" spans="7:13" x14ac:dyDescent="0.3">
      <c r="G37">
        <f t="shared" si="0"/>
        <v>78</v>
      </c>
      <c r="H37">
        <f t="shared" si="4"/>
        <v>13</v>
      </c>
      <c r="I37">
        <f t="shared" si="5"/>
        <v>1105</v>
      </c>
      <c r="J37">
        <f t="shared" si="1"/>
        <v>29250</v>
      </c>
      <c r="L37">
        <f t="shared" si="2"/>
        <v>86190</v>
      </c>
      <c r="M37">
        <f t="shared" si="3"/>
        <v>2281500</v>
      </c>
    </row>
    <row r="38" spans="7:13" x14ac:dyDescent="0.3">
      <c r="G38">
        <f t="shared" si="0"/>
        <v>77</v>
      </c>
      <c r="H38">
        <f t="shared" si="4"/>
        <v>14</v>
      </c>
      <c r="I38">
        <f t="shared" si="5"/>
        <v>1190</v>
      </c>
      <c r="J38">
        <f t="shared" si="1"/>
        <v>31500</v>
      </c>
      <c r="L38">
        <f t="shared" si="2"/>
        <v>91630</v>
      </c>
      <c r="M38">
        <f t="shared" si="3"/>
        <v>2425500</v>
      </c>
    </row>
    <row r="39" spans="7:13" x14ac:dyDescent="0.3">
      <c r="G39">
        <f t="shared" si="0"/>
        <v>76</v>
      </c>
      <c r="H39">
        <f t="shared" si="4"/>
        <v>15</v>
      </c>
      <c r="I39">
        <f t="shared" si="5"/>
        <v>1275</v>
      </c>
      <c r="J39">
        <f t="shared" si="1"/>
        <v>33750</v>
      </c>
      <c r="L39">
        <f t="shared" si="2"/>
        <v>96900</v>
      </c>
      <c r="M39">
        <f t="shared" si="3"/>
        <v>2565000</v>
      </c>
    </row>
    <row r="40" spans="7:13" x14ac:dyDescent="0.3">
      <c r="G40">
        <f t="shared" si="0"/>
        <v>75</v>
      </c>
      <c r="H40">
        <f t="shared" si="4"/>
        <v>16</v>
      </c>
      <c r="I40">
        <f t="shared" si="5"/>
        <v>1360</v>
      </c>
      <c r="J40">
        <f t="shared" si="1"/>
        <v>36000</v>
      </c>
      <c r="L40">
        <f t="shared" si="2"/>
        <v>102000</v>
      </c>
      <c r="M40">
        <f t="shared" si="3"/>
        <v>2700000</v>
      </c>
    </row>
    <row r="41" spans="7:13" x14ac:dyDescent="0.3">
      <c r="G41">
        <f t="shared" si="0"/>
        <v>74</v>
      </c>
      <c r="H41">
        <f t="shared" si="4"/>
        <v>17</v>
      </c>
      <c r="I41">
        <f t="shared" si="5"/>
        <v>1445</v>
      </c>
      <c r="J41">
        <f t="shared" si="1"/>
        <v>38250</v>
      </c>
      <c r="L41">
        <f t="shared" si="2"/>
        <v>106930</v>
      </c>
      <c r="M41">
        <f t="shared" si="3"/>
        <v>2830500</v>
      </c>
    </row>
    <row r="42" spans="7:13" x14ac:dyDescent="0.3">
      <c r="G42">
        <f t="shared" si="0"/>
        <v>73</v>
      </c>
      <c r="H42">
        <f t="shared" si="4"/>
        <v>18</v>
      </c>
      <c r="I42">
        <f t="shared" si="5"/>
        <v>1530</v>
      </c>
      <c r="J42">
        <f t="shared" si="1"/>
        <v>40500</v>
      </c>
      <c r="L42">
        <f t="shared" si="2"/>
        <v>111690</v>
      </c>
      <c r="M42">
        <f t="shared" si="3"/>
        <v>2956500</v>
      </c>
    </row>
    <row r="43" spans="7:13" x14ac:dyDescent="0.3">
      <c r="G43">
        <f t="shared" si="0"/>
        <v>72</v>
      </c>
      <c r="H43">
        <f t="shared" si="4"/>
        <v>19</v>
      </c>
      <c r="I43">
        <f t="shared" si="5"/>
        <v>1615</v>
      </c>
      <c r="J43">
        <f t="shared" si="1"/>
        <v>42750</v>
      </c>
      <c r="L43">
        <f t="shared" si="2"/>
        <v>116280</v>
      </c>
      <c r="M43">
        <f t="shared" si="3"/>
        <v>3078000</v>
      </c>
    </row>
    <row r="44" spans="7:13" x14ac:dyDescent="0.3">
      <c r="G44">
        <f t="shared" si="0"/>
        <v>71</v>
      </c>
      <c r="H44">
        <f t="shared" si="4"/>
        <v>20</v>
      </c>
      <c r="I44">
        <f t="shared" si="5"/>
        <v>1700</v>
      </c>
      <c r="J44">
        <f t="shared" si="1"/>
        <v>45000</v>
      </c>
      <c r="L44">
        <f t="shared" si="2"/>
        <v>120700</v>
      </c>
      <c r="M44">
        <f t="shared" si="3"/>
        <v>3195000</v>
      </c>
    </row>
    <row r="45" spans="7:13" x14ac:dyDescent="0.3">
      <c r="G45">
        <f t="shared" si="0"/>
        <v>70</v>
      </c>
      <c r="H45">
        <f t="shared" si="4"/>
        <v>21</v>
      </c>
      <c r="I45">
        <f t="shared" si="5"/>
        <v>1785</v>
      </c>
      <c r="J45">
        <f t="shared" si="1"/>
        <v>47250</v>
      </c>
      <c r="L45">
        <f t="shared" si="2"/>
        <v>124950</v>
      </c>
      <c r="M45">
        <f t="shared" si="3"/>
        <v>3307500</v>
      </c>
    </row>
    <row r="46" spans="7:13" x14ac:dyDescent="0.3">
      <c r="G46">
        <f t="shared" si="0"/>
        <v>69</v>
      </c>
      <c r="H46">
        <f t="shared" si="4"/>
        <v>22</v>
      </c>
      <c r="I46">
        <f t="shared" si="5"/>
        <v>1870</v>
      </c>
      <c r="J46">
        <f t="shared" si="1"/>
        <v>49500</v>
      </c>
      <c r="L46">
        <f t="shared" si="2"/>
        <v>129030</v>
      </c>
      <c r="M46">
        <f t="shared" si="3"/>
        <v>3415500</v>
      </c>
    </row>
    <row r="47" spans="7:13" x14ac:dyDescent="0.3">
      <c r="G47">
        <f t="shared" si="0"/>
        <v>68</v>
      </c>
      <c r="H47">
        <f t="shared" si="4"/>
        <v>23</v>
      </c>
      <c r="I47">
        <f t="shared" si="5"/>
        <v>1955</v>
      </c>
      <c r="J47">
        <f t="shared" si="1"/>
        <v>51750</v>
      </c>
      <c r="L47">
        <f t="shared" si="2"/>
        <v>132940</v>
      </c>
      <c r="M47">
        <f t="shared" si="3"/>
        <v>3519000</v>
      </c>
    </row>
    <row r="48" spans="7:13" x14ac:dyDescent="0.3">
      <c r="G48">
        <f t="shared" si="0"/>
        <v>67</v>
      </c>
      <c r="H48">
        <f t="shared" si="4"/>
        <v>24</v>
      </c>
      <c r="I48">
        <f t="shared" si="5"/>
        <v>2040</v>
      </c>
      <c r="J48">
        <f t="shared" si="1"/>
        <v>54000</v>
      </c>
      <c r="L48">
        <f t="shared" si="2"/>
        <v>136680</v>
      </c>
      <c r="M48">
        <f t="shared" si="3"/>
        <v>3618000</v>
      </c>
    </row>
    <row r="49" spans="7:13" x14ac:dyDescent="0.3">
      <c r="G49">
        <f t="shared" si="0"/>
        <v>66</v>
      </c>
      <c r="H49">
        <f t="shared" si="4"/>
        <v>25</v>
      </c>
      <c r="I49">
        <f t="shared" si="5"/>
        <v>2125</v>
      </c>
      <c r="J49">
        <f t="shared" si="1"/>
        <v>56250</v>
      </c>
      <c r="L49">
        <f t="shared" si="2"/>
        <v>140250</v>
      </c>
      <c r="M49">
        <f t="shared" si="3"/>
        <v>3712500</v>
      </c>
    </row>
    <row r="50" spans="7:13" x14ac:dyDescent="0.3">
      <c r="G50">
        <f t="shared" si="0"/>
        <v>65</v>
      </c>
      <c r="H50">
        <f t="shared" si="4"/>
        <v>26</v>
      </c>
      <c r="I50">
        <f t="shared" si="5"/>
        <v>2210</v>
      </c>
      <c r="J50">
        <f t="shared" si="1"/>
        <v>58500</v>
      </c>
      <c r="L50">
        <f t="shared" si="2"/>
        <v>143650</v>
      </c>
      <c r="M50">
        <f t="shared" si="3"/>
        <v>3802500</v>
      </c>
    </row>
    <row r="51" spans="7:13" x14ac:dyDescent="0.3">
      <c r="G51">
        <f t="shared" si="0"/>
        <v>64</v>
      </c>
      <c r="H51">
        <f t="shared" si="4"/>
        <v>27</v>
      </c>
      <c r="I51">
        <f t="shared" si="5"/>
        <v>2295</v>
      </c>
      <c r="J51">
        <f t="shared" si="1"/>
        <v>60750</v>
      </c>
      <c r="L51">
        <f t="shared" si="2"/>
        <v>146880</v>
      </c>
      <c r="M51">
        <f t="shared" si="3"/>
        <v>3888000</v>
      </c>
    </row>
    <row r="52" spans="7:13" x14ac:dyDescent="0.3">
      <c r="G52">
        <f t="shared" si="0"/>
        <v>63</v>
      </c>
      <c r="H52">
        <f t="shared" si="4"/>
        <v>28</v>
      </c>
      <c r="I52">
        <f t="shared" si="5"/>
        <v>2380</v>
      </c>
      <c r="J52">
        <f t="shared" si="1"/>
        <v>63000</v>
      </c>
      <c r="L52">
        <f t="shared" si="2"/>
        <v>149940</v>
      </c>
      <c r="M52">
        <f t="shared" si="3"/>
        <v>3969000</v>
      </c>
    </row>
    <row r="53" spans="7:13" x14ac:dyDescent="0.3">
      <c r="G53">
        <f t="shared" si="0"/>
        <v>62</v>
      </c>
      <c r="H53">
        <f t="shared" si="4"/>
        <v>29</v>
      </c>
      <c r="I53">
        <f t="shared" si="5"/>
        <v>2465</v>
      </c>
      <c r="J53">
        <f t="shared" si="1"/>
        <v>65250</v>
      </c>
      <c r="L53">
        <f t="shared" si="2"/>
        <v>152830</v>
      </c>
      <c r="M53">
        <f t="shared" si="3"/>
        <v>4045500</v>
      </c>
    </row>
    <row r="54" spans="7:13" x14ac:dyDescent="0.3">
      <c r="G54">
        <f t="shared" si="0"/>
        <v>61</v>
      </c>
      <c r="H54">
        <f t="shared" si="4"/>
        <v>30</v>
      </c>
      <c r="I54">
        <f t="shared" si="5"/>
        <v>2550</v>
      </c>
      <c r="J54">
        <f t="shared" si="1"/>
        <v>67500</v>
      </c>
      <c r="L54">
        <f t="shared" si="2"/>
        <v>155550</v>
      </c>
      <c r="M54">
        <f t="shared" si="3"/>
        <v>4117500</v>
      </c>
    </row>
    <row r="55" spans="7:13" x14ac:dyDescent="0.3">
      <c r="G55">
        <f t="shared" si="0"/>
        <v>60</v>
      </c>
      <c r="H55">
        <f t="shared" si="4"/>
        <v>31</v>
      </c>
      <c r="I55">
        <f t="shared" si="5"/>
        <v>2635</v>
      </c>
      <c r="J55">
        <f t="shared" si="1"/>
        <v>69750</v>
      </c>
      <c r="L55">
        <f t="shared" si="2"/>
        <v>158100</v>
      </c>
      <c r="M55">
        <f t="shared" si="3"/>
        <v>4185000</v>
      </c>
    </row>
    <row r="56" spans="7:13" x14ac:dyDescent="0.3">
      <c r="G56">
        <f t="shared" si="0"/>
        <v>59</v>
      </c>
      <c r="H56">
        <f t="shared" si="4"/>
        <v>32</v>
      </c>
      <c r="I56">
        <f t="shared" si="5"/>
        <v>2720</v>
      </c>
      <c r="J56">
        <f t="shared" si="1"/>
        <v>72000</v>
      </c>
      <c r="L56">
        <f t="shared" si="2"/>
        <v>160480</v>
      </c>
      <c r="M56">
        <f t="shared" si="3"/>
        <v>4248000</v>
      </c>
    </row>
    <row r="57" spans="7:13" x14ac:dyDescent="0.3">
      <c r="G57">
        <f t="shared" si="0"/>
        <v>58</v>
      </c>
      <c r="H57">
        <f t="shared" si="4"/>
        <v>33</v>
      </c>
      <c r="I57">
        <f t="shared" si="5"/>
        <v>2805</v>
      </c>
      <c r="J57">
        <f t="shared" si="1"/>
        <v>74250</v>
      </c>
      <c r="L57">
        <f t="shared" si="2"/>
        <v>162690</v>
      </c>
      <c r="M57">
        <f t="shared" si="3"/>
        <v>4306500</v>
      </c>
    </row>
    <row r="58" spans="7:13" x14ac:dyDescent="0.3">
      <c r="G58">
        <f t="shared" si="0"/>
        <v>57</v>
      </c>
      <c r="H58">
        <f t="shared" si="4"/>
        <v>34</v>
      </c>
      <c r="I58">
        <f t="shared" si="5"/>
        <v>2890</v>
      </c>
      <c r="J58">
        <f t="shared" si="1"/>
        <v>76500</v>
      </c>
      <c r="L58">
        <f t="shared" si="2"/>
        <v>164730</v>
      </c>
      <c r="M58">
        <f t="shared" si="3"/>
        <v>4360500</v>
      </c>
    </row>
    <row r="59" spans="7:13" x14ac:dyDescent="0.3">
      <c r="G59">
        <f t="shared" si="0"/>
        <v>56</v>
      </c>
      <c r="H59">
        <f t="shared" si="4"/>
        <v>35</v>
      </c>
      <c r="I59">
        <f t="shared" si="5"/>
        <v>2975</v>
      </c>
      <c r="J59">
        <f t="shared" si="1"/>
        <v>78750</v>
      </c>
      <c r="L59">
        <f t="shared" si="2"/>
        <v>166600</v>
      </c>
      <c r="M59">
        <f t="shared" si="3"/>
        <v>4410000</v>
      </c>
    </row>
    <row r="60" spans="7:13" x14ac:dyDescent="0.3">
      <c r="G60">
        <f t="shared" si="0"/>
        <v>55</v>
      </c>
      <c r="H60">
        <f t="shared" si="4"/>
        <v>36</v>
      </c>
      <c r="I60">
        <f t="shared" si="5"/>
        <v>3060</v>
      </c>
      <c r="J60">
        <f t="shared" si="1"/>
        <v>81000</v>
      </c>
      <c r="L60">
        <f t="shared" si="2"/>
        <v>168300</v>
      </c>
      <c r="M60">
        <f t="shared" si="3"/>
        <v>4455000</v>
      </c>
    </row>
    <row r="61" spans="7:13" x14ac:dyDescent="0.3">
      <c r="G61">
        <f t="shared" si="0"/>
        <v>54</v>
      </c>
      <c r="H61">
        <f t="shared" si="4"/>
        <v>37</v>
      </c>
      <c r="I61">
        <f t="shared" si="5"/>
        <v>3145</v>
      </c>
      <c r="J61">
        <f t="shared" si="1"/>
        <v>83250</v>
      </c>
      <c r="L61">
        <f t="shared" si="2"/>
        <v>169830</v>
      </c>
      <c r="M61">
        <f t="shared" si="3"/>
        <v>4495500</v>
      </c>
    </row>
    <row r="62" spans="7:13" x14ac:dyDescent="0.3">
      <c r="G62">
        <f t="shared" si="0"/>
        <v>53</v>
      </c>
      <c r="H62">
        <f t="shared" si="4"/>
        <v>38</v>
      </c>
      <c r="I62">
        <f t="shared" si="5"/>
        <v>3230</v>
      </c>
      <c r="J62">
        <f t="shared" si="1"/>
        <v>85500</v>
      </c>
      <c r="L62">
        <f t="shared" si="2"/>
        <v>171190</v>
      </c>
      <c r="M62">
        <f t="shared" si="3"/>
        <v>4531500</v>
      </c>
    </row>
    <row r="63" spans="7:13" x14ac:dyDescent="0.3">
      <c r="G63">
        <f t="shared" si="0"/>
        <v>52</v>
      </c>
      <c r="H63">
        <f t="shared" si="4"/>
        <v>39</v>
      </c>
      <c r="I63">
        <f t="shared" si="5"/>
        <v>3315</v>
      </c>
      <c r="J63">
        <f t="shared" si="1"/>
        <v>87750</v>
      </c>
      <c r="L63">
        <f t="shared" si="2"/>
        <v>172380</v>
      </c>
      <c r="M63">
        <f t="shared" si="3"/>
        <v>4563000</v>
      </c>
    </row>
    <row r="64" spans="7:13" x14ac:dyDescent="0.3">
      <c r="G64">
        <f t="shared" si="0"/>
        <v>51</v>
      </c>
      <c r="H64">
        <f t="shared" si="4"/>
        <v>40</v>
      </c>
      <c r="I64">
        <f t="shared" si="5"/>
        <v>3400</v>
      </c>
      <c r="J64">
        <f t="shared" si="1"/>
        <v>90000</v>
      </c>
      <c r="L64">
        <f t="shared" si="2"/>
        <v>173400</v>
      </c>
      <c r="M64">
        <f t="shared" si="3"/>
        <v>4590000</v>
      </c>
    </row>
    <row r="65" spans="7:13" x14ac:dyDescent="0.3">
      <c r="G65">
        <f t="shared" si="0"/>
        <v>50</v>
      </c>
      <c r="H65">
        <f t="shared" si="4"/>
        <v>41</v>
      </c>
      <c r="I65">
        <f t="shared" si="5"/>
        <v>3485</v>
      </c>
      <c r="J65">
        <f t="shared" si="1"/>
        <v>92250</v>
      </c>
      <c r="L65">
        <f t="shared" si="2"/>
        <v>174250</v>
      </c>
      <c r="M65">
        <f t="shared" si="3"/>
        <v>4612500</v>
      </c>
    </row>
    <row r="66" spans="7:13" x14ac:dyDescent="0.3">
      <c r="G66">
        <f t="shared" si="0"/>
        <v>49</v>
      </c>
      <c r="H66">
        <f t="shared" si="4"/>
        <v>42</v>
      </c>
      <c r="I66">
        <f t="shared" si="5"/>
        <v>3570</v>
      </c>
      <c r="J66">
        <f t="shared" si="1"/>
        <v>94500</v>
      </c>
      <c r="L66">
        <f t="shared" si="2"/>
        <v>174930</v>
      </c>
      <c r="M66">
        <f t="shared" si="3"/>
        <v>4630500</v>
      </c>
    </row>
    <row r="67" spans="7:13" x14ac:dyDescent="0.3">
      <c r="G67">
        <f t="shared" si="0"/>
        <v>48</v>
      </c>
      <c r="H67">
        <f t="shared" si="4"/>
        <v>43</v>
      </c>
      <c r="I67">
        <f t="shared" si="5"/>
        <v>3655</v>
      </c>
      <c r="J67">
        <f t="shared" si="1"/>
        <v>96750</v>
      </c>
      <c r="L67">
        <f t="shared" si="2"/>
        <v>175440</v>
      </c>
      <c r="M67">
        <f t="shared" si="3"/>
        <v>4644000</v>
      </c>
    </row>
    <row r="68" spans="7:13" x14ac:dyDescent="0.3">
      <c r="G68">
        <f t="shared" si="0"/>
        <v>47</v>
      </c>
      <c r="H68">
        <f t="shared" si="4"/>
        <v>44</v>
      </c>
      <c r="I68">
        <f t="shared" si="5"/>
        <v>3740</v>
      </c>
      <c r="J68">
        <f t="shared" si="1"/>
        <v>99000</v>
      </c>
      <c r="L68">
        <f t="shared" si="2"/>
        <v>175780</v>
      </c>
      <c r="M68">
        <f t="shared" si="3"/>
        <v>4653000</v>
      </c>
    </row>
    <row r="69" spans="7:13" x14ac:dyDescent="0.3">
      <c r="G69" s="24">
        <f t="shared" si="0"/>
        <v>46</v>
      </c>
      <c r="H69" s="24">
        <f t="shared" si="4"/>
        <v>45</v>
      </c>
      <c r="I69" s="24">
        <f t="shared" si="5"/>
        <v>3825</v>
      </c>
      <c r="J69" s="24">
        <f t="shared" si="1"/>
        <v>101250</v>
      </c>
      <c r="K69" s="24"/>
      <c r="L69" s="24">
        <f t="shared" si="2"/>
        <v>175950</v>
      </c>
      <c r="M69" s="24">
        <f t="shared" si="3"/>
        <v>4657500</v>
      </c>
    </row>
    <row r="70" spans="7:13" x14ac:dyDescent="0.3">
      <c r="G70" s="24">
        <f t="shared" si="0"/>
        <v>45</v>
      </c>
      <c r="H70" s="24">
        <f t="shared" si="4"/>
        <v>46</v>
      </c>
      <c r="I70" s="24">
        <f t="shared" si="5"/>
        <v>3910</v>
      </c>
      <c r="J70" s="24">
        <f t="shared" si="1"/>
        <v>103500</v>
      </c>
      <c r="K70" s="24"/>
      <c r="L70" s="24">
        <f t="shared" si="2"/>
        <v>175950</v>
      </c>
      <c r="M70" s="24">
        <f t="shared" si="3"/>
        <v>4657500</v>
      </c>
    </row>
    <row r="71" spans="7:13" x14ac:dyDescent="0.3">
      <c r="G71">
        <f t="shared" si="0"/>
        <v>44</v>
      </c>
      <c r="H71">
        <f t="shared" si="4"/>
        <v>47</v>
      </c>
      <c r="I71">
        <f t="shared" si="5"/>
        <v>3995</v>
      </c>
      <c r="J71">
        <f t="shared" si="1"/>
        <v>105750</v>
      </c>
      <c r="L71">
        <f t="shared" si="2"/>
        <v>175780</v>
      </c>
      <c r="M71">
        <f t="shared" si="3"/>
        <v>4653000</v>
      </c>
    </row>
    <row r="72" spans="7:13" x14ac:dyDescent="0.3">
      <c r="G72">
        <f t="shared" si="0"/>
        <v>43</v>
      </c>
      <c r="H72">
        <f t="shared" si="4"/>
        <v>48</v>
      </c>
      <c r="I72">
        <f t="shared" si="5"/>
        <v>4080</v>
      </c>
      <c r="J72">
        <f t="shared" si="1"/>
        <v>108000</v>
      </c>
      <c r="L72">
        <f t="shared" si="2"/>
        <v>175440</v>
      </c>
      <c r="M72">
        <f t="shared" si="3"/>
        <v>4644000</v>
      </c>
    </row>
    <row r="73" spans="7:13" x14ac:dyDescent="0.3">
      <c r="G73">
        <f t="shared" si="0"/>
        <v>42</v>
      </c>
      <c r="H73">
        <f t="shared" si="4"/>
        <v>49</v>
      </c>
      <c r="I73">
        <f t="shared" si="5"/>
        <v>4165</v>
      </c>
      <c r="J73">
        <f t="shared" si="1"/>
        <v>110250</v>
      </c>
      <c r="L73">
        <f t="shared" si="2"/>
        <v>174930</v>
      </c>
      <c r="M73">
        <f t="shared" si="3"/>
        <v>4630500</v>
      </c>
    </row>
    <row r="74" spans="7:13" x14ac:dyDescent="0.3">
      <c r="G74">
        <f t="shared" si="0"/>
        <v>41</v>
      </c>
      <c r="H74">
        <f t="shared" si="4"/>
        <v>50</v>
      </c>
      <c r="I74">
        <f t="shared" si="5"/>
        <v>4250</v>
      </c>
      <c r="J74">
        <f t="shared" si="1"/>
        <v>112500</v>
      </c>
      <c r="L74">
        <f t="shared" si="2"/>
        <v>174250</v>
      </c>
      <c r="M74">
        <f t="shared" si="3"/>
        <v>4612500</v>
      </c>
    </row>
    <row r="75" spans="7:13" x14ac:dyDescent="0.3">
      <c r="G75">
        <f t="shared" si="0"/>
        <v>40</v>
      </c>
      <c r="H75">
        <f t="shared" si="4"/>
        <v>51</v>
      </c>
      <c r="I75">
        <f t="shared" si="5"/>
        <v>4335</v>
      </c>
      <c r="J75">
        <f t="shared" si="1"/>
        <v>114750</v>
      </c>
      <c r="L75">
        <f t="shared" si="2"/>
        <v>173400</v>
      </c>
      <c r="M75">
        <f t="shared" si="3"/>
        <v>4590000</v>
      </c>
    </row>
    <row r="76" spans="7:13" x14ac:dyDescent="0.3">
      <c r="G76">
        <f t="shared" si="0"/>
        <v>39</v>
      </c>
      <c r="H76">
        <f t="shared" si="4"/>
        <v>52</v>
      </c>
      <c r="I76">
        <f t="shared" si="5"/>
        <v>4420</v>
      </c>
      <c r="J76">
        <f t="shared" si="1"/>
        <v>117000</v>
      </c>
      <c r="L76">
        <f t="shared" si="2"/>
        <v>172380</v>
      </c>
      <c r="M76">
        <f t="shared" si="3"/>
        <v>4563000</v>
      </c>
    </row>
    <row r="77" spans="7:13" x14ac:dyDescent="0.3">
      <c r="G77" s="24">
        <f t="shared" si="0"/>
        <v>38</v>
      </c>
      <c r="H77" s="24">
        <f t="shared" si="4"/>
        <v>53</v>
      </c>
      <c r="I77" s="24">
        <f t="shared" si="5"/>
        <v>4505</v>
      </c>
      <c r="J77" s="24">
        <f t="shared" si="1"/>
        <v>119250</v>
      </c>
      <c r="K77" s="24"/>
      <c r="L77" s="24">
        <f t="shared" si="2"/>
        <v>171190</v>
      </c>
      <c r="M77" s="24">
        <f t="shared" si="3"/>
        <v>4531500</v>
      </c>
    </row>
    <row r="78" spans="7:13" x14ac:dyDescent="0.3">
      <c r="G78">
        <f t="shared" si="0"/>
        <v>37</v>
      </c>
      <c r="H78">
        <f t="shared" si="4"/>
        <v>54</v>
      </c>
      <c r="I78">
        <f t="shared" si="5"/>
        <v>4590</v>
      </c>
      <c r="J78">
        <f t="shared" si="1"/>
        <v>121500</v>
      </c>
      <c r="L78">
        <f t="shared" si="2"/>
        <v>169830</v>
      </c>
      <c r="M78">
        <f t="shared" si="3"/>
        <v>4495500</v>
      </c>
    </row>
    <row r="79" spans="7:13" x14ac:dyDescent="0.3">
      <c r="G79">
        <f t="shared" si="0"/>
        <v>36</v>
      </c>
      <c r="H79">
        <f t="shared" si="4"/>
        <v>55</v>
      </c>
      <c r="I79">
        <f t="shared" si="5"/>
        <v>4675</v>
      </c>
      <c r="J79">
        <f t="shared" si="1"/>
        <v>123750</v>
      </c>
      <c r="L79">
        <f t="shared" si="2"/>
        <v>168300</v>
      </c>
      <c r="M79">
        <f t="shared" si="3"/>
        <v>4455000</v>
      </c>
    </row>
    <row r="80" spans="7:13" x14ac:dyDescent="0.3">
      <c r="G80">
        <f t="shared" si="0"/>
        <v>35</v>
      </c>
      <c r="H80">
        <f t="shared" si="4"/>
        <v>56</v>
      </c>
      <c r="I80">
        <f t="shared" si="5"/>
        <v>4760</v>
      </c>
      <c r="J80">
        <f t="shared" si="1"/>
        <v>126000</v>
      </c>
      <c r="L80">
        <f t="shared" si="2"/>
        <v>166600</v>
      </c>
      <c r="M80">
        <f t="shared" si="3"/>
        <v>4410000</v>
      </c>
    </row>
    <row r="81" spans="7:13" x14ac:dyDescent="0.3">
      <c r="G81">
        <f t="shared" si="0"/>
        <v>34</v>
      </c>
      <c r="H81">
        <f t="shared" si="4"/>
        <v>57</v>
      </c>
      <c r="I81">
        <f t="shared" si="5"/>
        <v>4845</v>
      </c>
      <c r="J81">
        <f t="shared" si="1"/>
        <v>128250</v>
      </c>
      <c r="L81">
        <f t="shared" si="2"/>
        <v>164730</v>
      </c>
      <c r="M81">
        <f t="shared" si="3"/>
        <v>4360500</v>
      </c>
    </row>
    <row r="82" spans="7:13" x14ac:dyDescent="0.3">
      <c r="G82">
        <f t="shared" si="0"/>
        <v>33</v>
      </c>
      <c r="H82">
        <f t="shared" si="4"/>
        <v>58</v>
      </c>
      <c r="I82">
        <f t="shared" si="5"/>
        <v>4930</v>
      </c>
      <c r="J82">
        <f t="shared" si="1"/>
        <v>130500</v>
      </c>
      <c r="L82">
        <f t="shared" si="2"/>
        <v>162690</v>
      </c>
      <c r="M82">
        <f t="shared" si="3"/>
        <v>4306500</v>
      </c>
    </row>
    <row r="83" spans="7:13" x14ac:dyDescent="0.3">
      <c r="G83">
        <f t="shared" si="0"/>
        <v>32</v>
      </c>
      <c r="H83">
        <f t="shared" si="4"/>
        <v>59</v>
      </c>
      <c r="I83">
        <f t="shared" si="5"/>
        <v>5015</v>
      </c>
      <c r="J83">
        <f t="shared" si="1"/>
        <v>132750</v>
      </c>
      <c r="L83">
        <f t="shared" si="2"/>
        <v>160480</v>
      </c>
      <c r="M83">
        <f t="shared" si="3"/>
        <v>4248000</v>
      </c>
    </row>
    <row r="84" spans="7:13" x14ac:dyDescent="0.3">
      <c r="G84">
        <f t="shared" si="0"/>
        <v>31</v>
      </c>
      <c r="H84">
        <f t="shared" si="4"/>
        <v>60</v>
      </c>
      <c r="I84">
        <f t="shared" si="5"/>
        <v>5100</v>
      </c>
      <c r="J84">
        <f t="shared" si="1"/>
        <v>135000</v>
      </c>
      <c r="L84">
        <f t="shared" si="2"/>
        <v>158100</v>
      </c>
      <c r="M84">
        <f t="shared" si="3"/>
        <v>4185000</v>
      </c>
    </row>
    <row r="85" spans="7:13" x14ac:dyDescent="0.3">
      <c r="G85">
        <f t="shared" si="0"/>
        <v>30</v>
      </c>
      <c r="H85">
        <f t="shared" si="4"/>
        <v>61</v>
      </c>
      <c r="I85">
        <f t="shared" si="5"/>
        <v>5185</v>
      </c>
      <c r="J85">
        <f t="shared" si="1"/>
        <v>137250</v>
      </c>
      <c r="L85">
        <f t="shared" si="2"/>
        <v>155550</v>
      </c>
      <c r="M85">
        <f t="shared" si="3"/>
        <v>4117500</v>
      </c>
    </row>
    <row r="86" spans="7:13" x14ac:dyDescent="0.3">
      <c r="G86" s="24">
        <f t="shared" si="0"/>
        <v>29</v>
      </c>
      <c r="H86" s="24">
        <f t="shared" si="4"/>
        <v>62</v>
      </c>
      <c r="I86" s="24">
        <f t="shared" si="5"/>
        <v>5270</v>
      </c>
      <c r="J86" s="24">
        <f t="shared" si="1"/>
        <v>139500</v>
      </c>
      <c r="K86" s="24"/>
      <c r="L86" s="24">
        <f t="shared" si="2"/>
        <v>152830</v>
      </c>
      <c r="M86" s="24">
        <f t="shared" si="3"/>
        <v>4045500</v>
      </c>
    </row>
    <row r="87" spans="7:13" x14ac:dyDescent="0.3">
      <c r="G87">
        <f t="shared" si="0"/>
        <v>28</v>
      </c>
      <c r="H87">
        <f t="shared" si="4"/>
        <v>63</v>
      </c>
      <c r="I87">
        <f t="shared" si="5"/>
        <v>5355</v>
      </c>
      <c r="J87">
        <f t="shared" si="1"/>
        <v>141750</v>
      </c>
      <c r="L87">
        <f t="shared" si="2"/>
        <v>149940</v>
      </c>
      <c r="M87">
        <f t="shared" si="3"/>
        <v>3969000</v>
      </c>
    </row>
    <row r="88" spans="7:13" x14ac:dyDescent="0.3">
      <c r="G88">
        <f t="shared" ref="G88:G98" si="6">G89+1</f>
        <v>27</v>
      </c>
      <c r="H88">
        <f t="shared" si="4"/>
        <v>64</v>
      </c>
      <c r="I88">
        <f t="shared" si="5"/>
        <v>5440</v>
      </c>
      <c r="J88">
        <f t="shared" si="1"/>
        <v>144000</v>
      </c>
      <c r="L88">
        <f t="shared" si="2"/>
        <v>146880</v>
      </c>
      <c r="M88">
        <f t="shared" si="3"/>
        <v>3888000</v>
      </c>
    </row>
    <row r="89" spans="7:13" x14ac:dyDescent="0.3">
      <c r="G89">
        <f t="shared" si="6"/>
        <v>26</v>
      </c>
      <c r="H89">
        <f t="shared" si="4"/>
        <v>65</v>
      </c>
      <c r="I89">
        <f t="shared" si="5"/>
        <v>5525</v>
      </c>
      <c r="J89">
        <f t="shared" si="1"/>
        <v>146250</v>
      </c>
      <c r="L89">
        <f t="shared" si="2"/>
        <v>143650</v>
      </c>
      <c r="M89">
        <f t="shared" si="3"/>
        <v>3802500</v>
      </c>
    </row>
    <row r="90" spans="7:13" x14ac:dyDescent="0.3">
      <c r="G90">
        <f t="shared" si="6"/>
        <v>25</v>
      </c>
      <c r="H90">
        <f t="shared" si="4"/>
        <v>66</v>
      </c>
      <c r="I90">
        <f t="shared" si="5"/>
        <v>5610</v>
      </c>
      <c r="J90">
        <f t="shared" ref="J90:J100" si="7">($J$23/1000) * H90</f>
        <v>148500</v>
      </c>
      <c r="L90">
        <f t="shared" ref="L90:L100" si="8">I90*G90</f>
        <v>140250</v>
      </c>
      <c r="M90">
        <f t="shared" ref="M90:M100" si="9">J90*G90</f>
        <v>3712500</v>
      </c>
    </row>
    <row r="91" spans="7:13" x14ac:dyDescent="0.3">
      <c r="G91">
        <f t="shared" si="6"/>
        <v>24</v>
      </c>
      <c r="H91">
        <f t="shared" ref="H91:H100" si="10">H90+1</f>
        <v>67</v>
      </c>
      <c r="I91">
        <f t="shared" ref="I91:I100" si="11">($I$23/1000) * H91</f>
        <v>5695</v>
      </c>
      <c r="J91">
        <f t="shared" si="7"/>
        <v>150750</v>
      </c>
      <c r="L91">
        <f t="shared" si="8"/>
        <v>136680</v>
      </c>
      <c r="M91">
        <f t="shared" si="9"/>
        <v>3618000</v>
      </c>
    </row>
    <row r="92" spans="7:13" x14ac:dyDescent="0.3">
      <c r="G92">
        <f t="shared" si="6"/>
        <v>23</v>
      </c>
      <c r="H92">
        <f t="shared" si="10"/>
        <v>68</v>
      </c>
      <c r="I92">
        <f t="shared" si="11"/>
        <v>5780</v>
      </c>
      <c r="J92">
        <f t="shared" si="7"/>
        <v>153000</v>
      </c>
      <c r="L92">
        <f t="shared" si="8"/>
        <v>132940</v>
      </c>
      <c r="M92">
        <f t="shared" si="9"/>
        <v>3519000</v>
      </c>
    </row>
    <row r="93" spans="7:13" x14ac:dyDescent="0.3">
      <c r="G93">
        <f t="shared" si="6"/>
        <v>22</v>
      </c>
      <c r="H93">
        <f t="shared" si="10"/>
        <v>69</v>
      </c>
      <c r="I93">
        <f t="shared" si="11"/>
        <v>5865</v>
      </c>
      <c r="J93">
        <f t="shared" si="7"/>
        <v>155250</v>
      </c>
      <c r="L93">
        <f t="shared" si="8"/>
        <v>129030</v>
      </c>
      <c r="M93">
        <f t="shared" si="9"/>
        <v>3415500</v>
      </c>
    </row>
    <row r="94" spans="7:13" x14ac:dyDescent="0.3">
      <c r="G94">
        <f t="shared" si="6"/>
        <v>21</v>
      </c>
      <c r="H94">
        <f t="shared" si="10"/>
        <v>70</v>
      </c>
      <c r="I94">
        <f t="shared" si="11"/>
        <v>5950</v>
      </c>
      <c r="J94">
        <f t="shared" si="7"/>
        <v>157500</v>
      </c>
      <c r="L94">
        <f t="shared" si="8"/>
        <v>124950</v>
      </c>
      <c r="M94">
        <f t="shared" si="9"/>
        <v>3307500</v>
      </c>
    </row>
    <row r="95" spans="7:13" x14ac:dyDescent="0.3">
      <c r="G95">
        <f t="shared" si="6"/>
        <v>20</v>
      </c>
      <c r="H95">
        <f t="shared" si="10"/>
        <v>71</v>
      </c>
      <c r="I95">
        <f t="shared" si="11"/>
        <v>6035</v>
      </c>
      <c r="J95">
        <f t="shared" si="7"/>
        <v>159750</v>
      </c>
      <c r="L95">
        <f t="shared" si="8"/>
        <v>120700</v>
      </c>
      <c r="M95">
        <f t="shared" si="9"/>
        <v>3195000</v>
      </c>
    </row>
    <row r="96" spans="7:13" x14ac:dyDescent="0.3">
      <c r="G96">
        <f t="shared" si="6"/>
        <v>19</v>
      </c>
      <c r="H96">
        <f t="shared" si="10"/>
        <v>72</v>
      </c>
      <c r="I96">
        <f t="shared" si="11"/>
        <v>6120</v>
      </c>
      <c r="J96">
        <f t="shared" si="7"/>
        <v>162000</v>
      </c>
      <c r="L96">
        <f t="shared" si="8"/>
        <v>116280</v>
      </c>
      <c r="M96">
        <f t="shared" si="9"/>
        <v>3078000</v>
      </c>
    </row>
    <row r="97" spans="7:13" x14ac:dyDescent="0.3">
      <c r="G97">
        <f t="shared" si="6"/>
        <v>18</v>
      </c>
      <c r="H97">
        <f t="shared" si="10"/>
        <v>73</v>
      </c>
      <c r="I97">
        <f t="shared" si="11"/>
        <v>6205</v>
      </c>
      <c r="J97">
        <f t="shared" si="7"/>
        <v>164250</v>
      </c>
      <c r="L97">
        <f t="shared" si="8"/>
        <v>111690</v>
      </c>
      <c r="M97">
        <f t="shared" si="9"/>
        <v>2956500</v>
      </c>
    </row>
    <row r="98" spans="7:13" x14ac:dyDescent="0.3">
      <c r="G98">
        <f t="shared" si="6"/>
        <v>17</v>
      </c>
      <c r="H98">
        <f t="shared" si="10"/>
        <v>74</v>
      </c>
      <c r="I98">
        <f t="shared" si="11"/>
        <v>6290</v>
      </c>
      <c r="J98">
        <f t="shared" si="7"/>
        <v>166500</v>
      </c>
      <c r="L98">
        <f t="shared" si="8"/>
        <v>106930</v>
      </c>
      <c r="M98">
        <f t="shared" si="9"/>
        <v>2830500</v>
      </c>
    </row>
    <row r="99" spans="7:13" x14ac:dyDescent="0.3">
      <c r="G99">
        <f>G100+1</f>
        <v>16</v>
      </c>
      <c r="H99">
        <f t="shared" si="10"/>
        <v>75</v>
      </c>
      <c r="I99">
        <f t="shared" si="11"/>
        <v>6375</v>
      </c>
      <c r="J99">
        <f t="shared" si="7"/>
        <v>168750</v>
      </c>
      <c r="L99">
        <f t="shared" si="8"/>
        <v>102000</v>
      </c>
      <c r="M99">
        <f t="shared" si="9"/>
        <v>2700000</v>
      </c>
    </row>
    <row r="100" spans="7:13" x14ac:dyDescent="0.3">
      <c r="G100">
        <v>15</v>
      </c>
      <c r="H100">
        <f t="shared" si="10"/>
        <v>76</v>
      </c>
      <c r="I100">
        <f t="shared" si="11"/>
        <v>6460</v>
      </c>
      <c r="J100">
        <f t="shared" si="7"/>
        <v>171000</v>
      </c>
      <c r="L100">
        <f t="shared" si="8"/>
        <v>96900</v>
      </c>
      <c r="M100">
        <f t="shared" si="9"/>
        <v>2565000</v>
      </c>
    </row>
  </sheetData>
  <pageMargins left="0.7" right="0.7" top="0.75" bottom="0.75" header="0.3" footer="0.3"/>
  <pageSetup paperSize="9" orientation="portrait" r:id="rId1"/>
  <headerFooter differentOddEven="1" differentFirst="1">
    <oddHeader>&amp;C&amp;"arial,Regular"&amp;10OPEN
PERSONAL DATA</oddHeader>
    <oddFooter>&amp;C&amp;"arial,Regular"&amp;10OPEN
PERSONAL DATA</oddFooter>
    <evenHeader>&amp;C&amp;"arial,Regular"&amp;10OPEN
PERSONAL DATA</evenHeader>
    <evenFooter>&amp;C&amp;"arial,Regular"&amp;10OPEN
PERSONAL DATA</evenFooter>
    <firstHeader>&amp;C&amp;"arial,Regular"&amp;10OPEN
PERSONAL DATA</firstHeader>
    <firstFooter>&amp;C&amp;"arial,Regular"&amp;10OPEN
PERSONAL DATA</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
  <sheetViews>
    <sheetView workbookViewId="0">
      <selection activeCell="L2" sqref="L2"/>
    </sheetView>
  </sheetViews>
  <sheetFormatPr defaultRowHeight="14.4" x14ac:dyDescent="0.3"/>
  <cols>
    <col min="1" max="1" width="63.88671875" customWidth="1"/>
  </cols>
  <sheetData>
    <row r="2" spans="1:5" ht="144" x14ac:dyDescent="0.3">
      <c r="A2" s="6" t="s">
        <v>240</v>
      </c>
    </row>
    <row r="3" spans="1:5" x14ac:dyDescent="0.3">
      <c r="E3">
        <f>SUM(E4:E9)</f>
        <v>31560</v>
      </c>
    </row>
    <row r="4" spans="1:5" x14ac:dyDescent="0.3">
      <c r="D4" t="s">
        <v>234</v>
      </c>
      <c r="E4">
        <v>9600</v>
      </c>
    </row>
    <row r="5" spans="1:5" x14ac:dyDescent="0.3">
      <c r="D5" t="s">
        <v>235</v>
      </c>
      <c r="E5">
        <v>9600</v>
      </c>
    </row>
    <row r="6" spans="1:5" x14ac:dyDescent="0.3">
      <c r="D6" t="s">
        <v>236</v>
      </c>
      <c r="E6">
        <v>2520</v>
      </c>
    </row>
    <row r="7" spans="1:5" x14ac:dyDescent="0.3">
      <c r="D7" t="s">
        <v>237</v>
      </c>
      <c r="E7">
        <v>2160</v>
      </c>
    </row>
    <row r="8" spans="1:5" x14ac:dyDescent="0.3">
      <c r="D8" t="s">
        <v>238</v>
      </c>
      <c r="E8">
        <v>2280</v>
      </c>
    </row>
    <row r="9" spans="1:5" x14ac:dyDescent="0.3">
      <c r="D9" t="s">
        <v>239</v>
      </c>
      <c r="E9">
        <v>5400</v>
      </c>
    </row>
  </sheetData>
  <pageMargins left="0.7" right="0.7" top="0.75" bottom="0.75" header="0.3" footer="0.3"/>
  <pageSetup paperSize="9" orientation="portrait" r:id="rId1"/>
  <headerFooter differentOddEven="1" differentFirst="1">
    <oddHeader>&amp;C&amp;"arial,Regular"&amp;10OPEN
PERSONAL DATA</oddHeader>
    <oddFooter>&amp;C&amp;"arial,Regular"&amp;10OPEN
PERSONAL DATA</oddFooter>
    <evenHeader>&amp;C&amp;"arial,Regular"&amp;10OPEN
PERSONAL DATA</evenHeader>
    <evenFooter>&amp;C&amp;"arial,Regular"&amp;10OPEN
PERSONAL DATA</evenFooter>
    <firstHeader>&amp;C&amp;"arial,Regular"&amp;10OPEN
PERSONAL DATA</firstHeader>
    <firstFooter>&amp;C&amp;"arial,Regular"&amp;10OPEN
PERSONAL DATA</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364"/>
  <sheetViews>
    <sheetView topLeftCell="A338" workbookViewId="0">
      <selection activeCell="A369" sqref="A369"/>
    </sheetView>
  </sheetViews>
  <sheetFormatPr defaultRowHeight="14.4" x14ac:dyDescent="0.3"/>
  <cols>
    <col min="1" max="1" width="94.77734375" customWidth="1"/>
  </cols>
  <sheetData>
    <row r="4" spans="1:1" x14ac:dyDescent="0.3">
      <c r="A4" t="s">
        <v>241</v>
      </c>
    </row>
    <row r="6" spans="1:1" x14ac:dyDescent="0.3">
      <c r="A6" t="s">
        <v>242</v>
      </c>
    </row>
    <row r="8" spans="1:1" x14ac:dyDescent="0.3">
      <c r="A8" t="s">
        <v>243</v>
      </c>
    </row>
    <row r="10" spans="1:1" x14ac:dyDescent="0.3">
      <c r="A10" t="s">
        <v>244</v>
      </c>
    </row>
    <row r="12" spans="1:1" x14ac:dyDescent="0.3">
      <c r="A12" t="s">
        <v>245</v>
      </c>
    </row>
    <row r="14" spans="1:1" x14ac:dyDescent="0.3">
      <c r="A14" t="s">
        <v>246</v>
      </c>
    </row>
    <row r="16" spans="1:1" x14ac:dyDescent="0.3">
      <c r="A16" t="s">
        <v>247</v>
      </c>
    </row>
    <row r="18" spans="1:1" x14ac:dyDescent="0.3">
      <c r="A18" t="s">
        <v>248</v>
      </c>
    </row>
    <row r="20" spans="1:1" x14ac:dyDescent="0.3">
      <c r="A20" t="s">
        <v>249</v>
      </c>
    </row>
    <row r="22" spans="1:1" x14ac:dyDescent="0.3">
      <c r="A22" t="s">
        <v>250</v>
      </c>
    </row>
    <row r="24" spans="1:1" x14ac:dyDescent="0.3">
      <c r="A24" t="s">
        <v>251</v>
      </c>
    </row>
    <row r="26" spans="1:1" x14ac:dyDescent="0.3">
      <c r="A26" t="s">
        <v>252</v>
      </c>
    </row>
    <row r="28" spans="1:1" x14ac:dyDescent="0.3">
      <c r="A28" t="s">
        <v>253</v>
      </c>
    </row>
    <row r="30" spans="1:1" x14ac:dyDescent="0.3">
      <c r="A30" t="s">
        <v>254</v>
      </c>
    </row>
    <row r="32" spans="1:1" x14ac:dyDescent="0.3">
      <c r="A32" t="s">
        <v>255</v>
      </c>
    </row>
    <row r="34" spans="1:1" x14ac:dyDescent="0.3">
      <c r="A34" t="s">
        <v>256</v>
      </c>
    </row>
    <row r="36" spans="1:1" x14ac:dyDescent="0.3">
      <c r="A36" t="s">
        <v>257</v>
      </c>
    </row>
    <row r="38" spans="1:1" x14ac:dyDescent="0.3">
      <c r="A38" t="s">
        <v>258</v>
      </c>
    </row>
    <row r="40" spans="1:1" x14ac:dyDescent="0.3">
      <c r="A40" t="s">
        <v>259</v>
      </c>
    </row>
    <row r="42" spans="1:1" x14ac:dyDescent="0.3">
      <c r="A42" t="s">
        <v>260</v>
      </c>
    </row>
    <row r="44" spans="1:1" x14ac:dyDescent="0.3">
      <c r="A44" t="s">
        <v>261</v>
      </c>
    </row>
    <row r="46" spans="1:1" x14ac:dyDescent="0.3">
      <c r="A46" t="s">
        <v>262</v>
      </c>
    </row>
    <row r="48" spans="1:1" x14ac:dyDescent="0.3">
      <c r="A48" t="s">
        <v>263</v>
      </c>
    </row>
    <row r="50" spans="1:1" x14ac:dyDescent="0.3">
      <c r="A50" t="s">
        <v>264</v>
      </c>
    </row>
    <row r="52" spans="1:1" x14ac:dyDescent="0.3">
      <c r="A52" t="s">
        <v>265</v>
      </c>
    </row>
    <row r="54" spans="1:1" x14ac:dyDescent="0.3">
      <c r="A54" t="s">
        <v>266</v>
      </c>
    </row>
    <row r="56" spans="1:1" x14ac:dyDescent="0.3">
      <c r="A56" t="s">
        <v>267</v>
      </c>
    </row>
    <row r="58" spans="1:1" x14ac:dyDescent="0.3">
      <c r="A58" t="s">
        <v>268</v>
      </c>
    </row>
    <row r="60" spans="1:1" x14ac:dyDescent="0.3">
      <c r="A60" t="s">
        <v>269</v>
      </c>
    </row>
    <row r="62" spans="1:1" x14ac:dyDescent="0.3">
      <c r="A62" t="s">
        <v>270</v>
      </c>
    </row>
    <row r="64" spans="1:1" x14ac:dyDescent="0.3">
      <c r="A64" t="s">
        <v>271</v>
      </c>
    </row>
    <row r="66" spans="1:1" x14ac:dyDescent="0.3">
      <c r="A66" t="s">
        <v>272</v>
      </c>
    </row>
    <row r="68" spans="1:1" x14ac:dyDescent="0.3">
      <c r="A68" t="s">
        <v>273</v>
      </c>
    </row>
    <row r="70" spans="1:1" x14ac:dyDescent="0.3">
      <c r="A70" t="s">
        <v>274</v>
      </c>
    </row>
    <row r="72" spans="1:1" x14ac:dyDescent="0.3">
      <c r="A72" t="s">
        <v>275</v>
      </c>
    </row>
    <row r="74" spans="1:1" x14ac:dyDescent="0.3">
      <c r="A74" t="s">
        <v>276</v>
      </c>
    </row>
    <row r="76" spans="1:1" x14ac:dyDescent="0.3">
      <c r="A76" t="s">
        <v>277</v>
      </c>
    </row>
    <row r="78" spans="1:1" x14ac:dyDescent="0.3">
      <c r="A78" t="s">
        <v>278</v>
      </c>
    </row>
    <row r="80" spans="1:1" x14ac:dyDescent="0.3">
      <c r="A80" t="s">
        <v>279</v>
      </c>
    </row>
    <row r="82" spans="1:1" x14ac:dyDescent="0.3">
      <c r="A82" t="s">
        <v>280</v>
      </c>
    </row>
    <row r="84" spans="1:1" x14ac:dyDescent="0.3">
      <c r="A84" t="s">
        <v>281</v>
      </c>
    </row>
    <row r="86" spans="1:1" x14ac:dyDescent="0.3">
      <c r="A86" t="s">
        <v>282</v>
      </c>
    </row>
    <row r="88" spans="1:1" x14ac:dyDescent="0.3">
      <c r="A88" t="s">
        <v>283</v>
      </c>
    </row>
    <row r="90" spans="1:1" x14ac:dyDescent="0.3">
      <c r="A90" t="s">
        <v>284</v>
      </c>
    </row>
    <row r="92" spans="1:1" x14ac:dyDescent="0.3">
      <c r="A92" t="s">
        <v>285</v>
      </c>
    </row>
    <row r="94" spans="1:1" x14ac:dyDescent="0.3">
      <c r="A94" t="s">
        <v>286</v>
      </c>
    </row>
    <row r="96" spans="1:1" x14ac:dyDescent="0.3">
      <c r="A96" t="s">
        <v>287</v>
      </c>
    </row>
    <row r="98" spans="1:1" x14ac:dyDescent="0.3">
      <c r="A98" t="s">
        <v>288</v>
      </c>
    </row>
    <row r="100" spans="1:1" x14ac:dyDescent="0.3">
      <c r="A100" t="s">
        <v>289</v>
      </c>
    </row>
    <row r="102" spans="1:1" x14ac:dyDescent="0.3">
      <c r="A102" t="s">
        <v>290</v>
      </c>
    </row>
    <row r="104" spans="1:1" x14ac:dyDescent="0.3">
      <c r="A104" t="s">
        <v>291</v>
      </c>
    </row>
    <row r="106" spans="1:1" x14ac:dyDescent="0.3">
      <c r="A106" t="s">
        <v>292</v>
      </c>
    </row>
    <row r="108" spans="1:1" x14ac:dyDescent="0.3">
      <c r="A108" t="s">
        <v>293</v>
      </c>
    </row>
    <row r="110" spans="1:1" x14ac:dyDescent="0.3">
      <c r="A110" t="s">
        <v>294</v>
      </c>
    </row>
    <row r="112" spans="1:1" x14ac:dyDescent="0.3">
      <c r="A112" t="s">
        <v>295</v>
      </c>
    </row>
    <row r="114" spans="1:1" x14ac:dyDescent="0.3">
      <c r="A114" t="s">
        <v>296</v>
      </c>
    </row>
    <row r="116" spans="1:1" x14ac:dyDescent="0.3">
      <c r="A116" t="s">
        <v>297</v>
      </c>
    </row>
    <row r="118" spans="1:1" x14ac:dyDescent="0.3">
      <c r="A118" t="s">
        <v>298</v>
      </c>
    </row>
    <row r="120" spans="1:1" x14ac:dyDescent="0.3">
      <c r="A120" t="s">
        <v>299</v>
      </c>
    </row>
    <row r="122" spans="1:1" x14ac:dyDescent="0.3">
      <c r="A122" t="s">
        <v>300</v>
      </c>
    </row>
    <row r="124" spans="1:1" x14ac:dyDescent="0.3">
      <c r="A124" t="s">
        <v>301</v>
      </c>
    </row>
    <row r="126" spans="1:1" x14ac:dyDescent="0.3">
      <c r="A126" t="s">
        <v>302</v>
      </c>
    </row>
    <row r="128" spans="1:1" x14ac:dyDescent="0.3">
      <c r="A128" t="s">
        <v>303</v>
      </c>
    </row>
    <row r="130" spans="1:1" x14ac:dyDescent="0.3">
      <c r="A130" t="s">
        <v>304</v>
      </c>
    </row>
    <row r="132" spans="1:1" x14ac:dyDescent="0.3">
      <c r="A132" t="s">
        <v>305</v>
      </c>
    </row>
    <row r="134" spans="1:1" x14ac:dyDescent="0.3">
      <c r="A134" t="s">
        <v>306</v>
      </c>
    </row>
    <row r="136" spans="1:1" x14ac:dyDescent="0.3">
      <c r="A136" t="s">
        <v>307</v>
      </c>
    </row>
    <row r="138" spans="1:1" x14ac:dyDescent="0.3">
      <c r="A138" t="s">
        <v>308</v>
      </c>
    </row>
    <row r="140" spans="1:1" x14ac:dyDescent="0.3">
      <c r="A140" t="s">
        <v>309</v>
      </c>
    </row>
    <row r="142" spans="1:1" x14ac:dyDescent="0.3">
      <c r="A142" t="s">
        <v>310</v>
      </c>
    </row>
    <row r="144" spans="1:1" x14ac:dyDescent="0.3">
      <c r="A144" t="s">
        <v>311</v>
      </c>
    </row>
    <row r="146" spans="1:1" x14ac:dyDescent="0.3">
      <c r="A146" t="s">
        <v>312</v>
      </c>
    </row>
    <row r="148" spans="1:1" x14ac:dyDescent="0.3">
      <c r="A148" t="s">
        <v>313</v>
      </c>
    </row>
    <row r="150" spans="1:1" x14ac:dyDescent="0.3">
      <c r="A150" t="s">
        <v>314</v>
      </c>
    </row>
    <row r="152" spans="1:1" x14ac:dyDescent="0.3">
      <c r="A152" t="s">
        <v>315</v>
      </c>
    </row>
    <row r="154" spans="1:1" x14ac:dyDescent="0.3">
      <c r="A154" t="s">
        <v>316</v>
      </c>
    </row>
    <row r="156" spans="1:1" x14ac:dyDescent="0.3">
      <c r="A156" t="s">
        <v>317</v>
      </c>
    </row>
    <row r="158" spans="1:1" x14ac:dyDescent="0.3">
      <c r="A158" t="s">
        <v>318</v>
      </c>
    </row>
    <row r="160" spans="1:1" x14ac:dyDescent="0.3">
      <c r="A160" t="s">
        <v>319</v>
      </c>
    </row>
    <row r="162" spans="1:1" x14ac:dyDescent="0.3">
      <c r="A162" t="s">
        <v>320</v>
      </c>
    </row>
    <row r="164" spans="1:1" x14ac:dyDescent="0.3">
      <c r="A164" t="s">
        <v>321</v>
      </c>
    </row>
    <row r="166" spans="1:1" x14ac:dyDescent="0.3">
      <c r="A166" t="s">
        <v>322</v>
      </c>
    </row>
    <row r="168" spans="1:1" x14ac:dyDescent="0.3">
      <c r="A168" t="s">
        <v>323</v>
      </c>
    </row>
    <row r="170" spans="1:1" x14ac:dyDescent="0.3">
      <c r="A170" t="s">
        <v>324</v>
      </c>
    </row>
    <row r="172" spans="1:1" x14ac:dyDescent="0.3">
      <c r="A172" t="s">
        <v>325</v>
      </c>
    </row>
    <row r="174" spans="1:1" x14ac:dyDescent="0.3">
      <c r="A174" t="s">
        <v>326</v>
      </c>
    </row>
    <row r="176" spans="1:1" x14ac:dyDescent="0.3">
      <c r="A176" t="s">
        <v>327</v>
      </c>
    </row>
    <row r="178" spans="1:1" x14ac:dyDescent="0.3">
      <c r="A178" t="s">
        <v>328</v>
      </c>
    </row>
    <row r="180" spans="1:1" x14ac:dyDescent="0.3">
      <c r="A180" t="s">
        <v>329</v>
      </c>
    </row>
    <row r="182" spans="1:1" x14ac:dyDescent="0.3">
      <c r="A182" t="s">
        <v>330</v>
      </c>
    </row>
    <row r="184" spans="1:1" x14ac:dyDescent="0.3">
      <c r="A184" t="s">
        <v>331</v>
      </c>
    </row>
    <row r="186" spans="1:1" x14ac:dyDescent="0.3">
      <c r="A186" t="s">
        <v>332</v>
      </c>
    </row>
    <row r="188" spans="1:1" x14ac:dyDescent="0.3">
      <c r="A188" t="s">
        <v>333</v>
      </c>
    </row>
    <row r="190" spans="1:1" x14ac:dyDescent="0.3">
      <c r="A190" t="s">
        <v>334</v>
      </c>
    </row>
    <row r="192" spans="1:1" x14ac:dyDescent="0.3">
      <c r="A192" t="s">
        <v>335</v>
      </c>
    </row>
    <row r="194" spans="1:1" x14ac:dyDescent="0.3">
      <c r="A194" t="s">
        <v>336</v>
      </c>
    </row>
    <row r="196" spans="1:1" x14ac:dyDescent="0.3">
      <c r="A196" t="s">
        <v>337</v>
      </c>
    </row>
    <row r="198" spans="1:1" x14ac:dyDescent="0.3">
      <c r="A198" t="s">
        <v>338</v>
      </c>
    </row>
    <row r="200" spans="1:1" x14ac:dyDescent="0.3">
      <c r="A200" t="s">
        <v>339</v>
      </c>
    </row>
    <row r="202" spans="1:1" x14ac:dyDescent="0.3">
      <c r="A202" t="s">
        <v>340</v>
      </c>
    </row>
    <row r="204" spans="1:1" x14ac:dyDescent="0.3">
      <c r="A204" t="s">
        <v>341</v>
      </c>
    </row>
    <row r="206" spans="1:1" x14ac:dyDescent="0.3">
      <c r="A206" t="s">
        <v>342</v>
      </c>
    </row>
    <row r="208" spans="1:1" x14ac:dyDescent="0.3">
      <c r="A208" t="s">
        <v>343</v>
      </c>
    </row>
    <row r="210" spans="1:1" x14ac:dyDescent="0.3">
      <c r="A210" t="s">
        <v>344</v>
      </c>
    </row>
    <row r="212" spans="1:1" x14ac:dyDescent="0.3">
      <c r="A212" t="s">
        <v>345</v>
      </c>
    </row>
    <row r="214" spans="1:1" x14ac:dyDescent="0.3">
      <c r="A214" t="s">
        <v>346</v>
      </c>
    </row>
    <row r="216" spans="1:1" x14ac:dyDescent="0.3">
      <c r="A216" t="s">
        <v>347</v>
      </c>
    </row>
    <row r="218" spans="1:1" x14ac:dyDescent="0.3">
      <c r="A218" t="s">
        <v>348</v>
      </c>
    </row>
    <row r="220" spans="1:1" x14ac:dyDescent="0.3">
      <c r="A220" t="s">
        <v>349</v>
      </c>
    </row>
    <row r="222" spans="1:1" x14ac:dyDescent="0.3">
      <c r="A222" t="s">
        <v>350</v>
      </c>
    </row>
    <row r="224" spans="1:1" x14ac:dyDescent="0.3">
      <c r="A224" t="s">
        <v>351</v>
      </c>
    </row>
    <row r="226" spans="1:1" x14ac:dyDescent="0.3">
      <c r="A226" t="s">
        <v>352</v>
      </c>
    </row>
    <row r="228" spans="1:1" x14ac:dyDescent="0.3">
      <c r="A228" t="s">
        <v>353</v>
      </c>
    </row>
    <row r="230" spans="1:1" x14ac:dyDescent="0.3">
      <c r="A230" t="s">
        <v>354</v>
      </c>
    </row>
    <row r="232" spans="1:1" x14ac:dyDescent="0.3">
      <c r="A232" t="s">
        <v>355</v>
      </c>
    </row>
    <row r="234" spans="1:1" x14ac:dyDescent="0.3">
      <c r="A234" t="s">
        <v>356</v>
      </c>
    </row>
    <row r="236" spans="1:1" x14ac:dyDescent="0.3">
      <c r="A236" t="s">
        <v>357</v>
      </c>
    </row>
    <row r="238" spans="1:1" x14ac:dyDescent="0.3">
      <c r="A238" t="s">
        <v>358</v>
      </c>
    </row>
    <row r="240" spans="1:1" x14ac:dyDescent="0.3">
      <c r="A240" t="s">
        <v>359</v>
      </c>
    </row>
    <row r="242" spans="1:1" x14ac:dyDescent="0.3">
      <c r="A242" t="s">
        <v>360</v>
      </c>
    </row>
    <row r="244" spans="1:1" x14ac:dyDescent="0.3">
      <c r="A244" t="s">
        <v>361</v>
      </c>
    </row>
    <row r="246" spans="1:1" x14ac:dyDescent="0.3">
      <c r="A246" t="s">
        <v>362</v>
      </c>
    </row>
    <row r="248" spans="1:1" x14ac:dyDescent="0.3">
      <c r="A248" t="s">
        <v>363</v>
      </c>
    </row>
    <row r="250" spans="1:1" x14ac:dyDescent="0.3">
      <c r="A250" t="s">
        <v>364</v>
      </c>
    </row>
    <row r="252" spans="1:1" x14ac:dyDescent="0.3">
      <c r="A252" t="s">
        <v>365</v>
      </c>
    </row>
    <row r="254" spans="1:1" x14ac:dyDescent="0.3">
      <c r="A254" t="s">
        <v>366</v>
      </c>
    </row>
    <row r="256" spans="1:1" x14ac:dyDescent="0.3">
      <c r="A256" t="s">
        <v>367</v>
      </c>
    </row>
    <row r="258" spans="1:1" x14ac:dyDescent="0.3">
      <c r="A258" t="s">
        <v>368</v>
      </c>
    </row>
    <row r="260" spans="1:1" x14ac:dyDescent="0.3">
      <c r="A260" t="s">
        <v>369</v>
      </c>
    </row>
    <row r="262" spans="1:1" x14ac:dyDescent="0.3">
      <c r="A262" t="s">
        <v>370</v>
      </c>
    </row>
    <row r="264" spans="1:1" x14ac:dyDescent="0.3">
      <c r="A264" t="s">
        <v>371</v>
      </c>
    </row>
    <row r="266" spans="1:1" x14ac:dyDescent="0.3">
      <c r="A266" t="s">
        <v>372</v>
      </c>
    </row>
    <row r="268" spans="1:1" x14ac:dyDescent="0.3">
      <c r="A268" t="s">
        <v>373</v>
      </c>
    </row>
    <row r="270" spans="1:1" x14ac:dyDescent="0.3">
      <c r="A270" t="s">
        <v>374</v>
      </c>
    </row>
    <row r="272" spans="1:1" x14ac:dyDescent="0.3">
      <c r="A272" t="s">
        <v>375</v>
      </c>
    </row>
    <row r="274" spans="1:1" x14ac:dyDescent="0.3">
      <c r="A274" t="s">
        <v>376</v>
      </c>
    </row>
    <row r="276" spans="1:1" x14ac:dyDescent="0.3">
      <c r="A276" t="s">
        <v>377</v>
      </c>
    </row>
    <row r="278" spans="1:1" x14ac:dyDescent="0.3">
      <c r="A278" t="s">
        <v>378</v>
      </c>
    </row>
    <row r="280" spans="1:1" x14ac:dyDescent="0.3">
      <c r="A280" t="s">
        <v>379</v>
      </c>
    </row>
    <row r="282" spans="1:1" x14ac:dyDescent="0.3">
      <c r="A282" t="s">
        <v>380</v>
      </c>
    </row>
    <row r="284" spans="1:1" x14ac:dyDescent="0.3">
      <c r="A284" t="s">
        <v>381</v>
      </c>
    </row>
    <row r="286" spans="1:1" x14ac:dyDescent="0.3">
      <c r="A286" t="s">
        <v>382</v>
      </c>
    </row>
    <row r="288" spans="1:1" x14ac:dyDescent="0.3">
      <c r="A288" t="s">
        <v>383</v>
      </c>
    </row>
    <row r="290" spans="1:1" x14ac:dyDescent="0.3">
      <c r="A290" t="s">
        <v>384</v>
      </c>
    </row>
    <row r="292" spans="1:1" x14ac:dyDescent="0.3">
      <c r="A292" t="s">
        <v>385</v>
      </c>
    </row>
    <row r="294" spans="1:1" x14ac:dyDescent="0.3">
      <c r="A294" t="s">
        <v>386</v>
      </c>
    </row>
    <row r="296" spans="1:1" x14ac:dyDescent="0.3">
      <c r="A296" t="s">
        <v>387</v>
      </c>
    </row>
    <row r="298" spans="1:1" x14ac:dyDescent="0.3">
      <c r="A298" t="s">
        <v>388</v>
      </c>
    </row>
    <row r="300" spans="1:1" x14ac:dyDescent="0.3">
      <c r="A300" t="s">
        <v>389</v>
      </c>
    </row>
    <row r="302" spans="1:1" x14ac:dyDescent="0.3">
      <c r="A302" t="s">
        <v>390</v>
      </c>
    </row>
    <row r="304" spans="1:1" x14ac:dyDescent="0.3">
      <c r="A304" t="s">
        <v>391</v>
      </c>
    </row>
    <row r="306" spans="1:1" x14ac:dyDescent="0.3">
      <c r="A306" t="s">
        <v>392</v>
      </c>
    </row>
    <row r="308" spans="1:1" x14ac:dyDescent="0.3">
      <c r="A308" t="s">
        <v>393</v>
      </c>
    </row>
    <row r="310" spans="1:1" x14ac:dyDescent="0.3">
      <c r="A310" t="s">
        <v>394</v>
      </c>
    </row>
    <row r="312" spans="1:1" x14ac:dyDescent="0.3">
      <c r="A312" t="s">
        <v>395</v>
      </c>
    </row>
    <row r="314" spans="1:1" x14ac:dyDescent="0.3">
      <c r="A314" t="s">
        <v>396</v>
      </c>
    </row>
    <row r="316" spans="1:1" x14ac:dyDescent="0.3">
      <c r="A316" t="s">
        <v>397</v>
      </c>
    </row>
    <row r="318" spans="1:1" x14ac:dyDescent="0.3">
      <c r="A318" t="s">
        <v>398</v>
      </c>
    </row>
    <row r="320" spans="1:1" x14ac:dyDescent="0.3">
      <c r="A320" t="s">
        <v>399</v>
      </c>
    </row>
    <row r="322" spans="1:1" x14ac:dyDescent="0.3">
      <c r="A322" t="s">
        <v>400</v>
      </c>
    </row>
    <row r="324" spans="1:1" x14ac:dyDescent="0.3">
      <c r="A324" t="s">
        <v>401</v>
      </c>
    </row>
    <row r="326" spans="1:1" x14ac:dyDescent="0.3">
      <c r="A326" t="s">
        <v>402</v>
      </c>
    </row>
    <row r="328" spans="1:1" x14ac:dyDescent="0.3">
      <c r="A328" t="s">
        <v>403</v>
      </c>
    </row>
    <row r="330" spans="1:1" x14ac:dyDescent="0.3">
      <c r="A330" t="s">
        <v>404</v>
      </c>
    </row>
    <row r="332" spans="1:1" x14ac:dyDescent="0.3">
      <c r="A332" t="s">
        <v>405</v>
      </c>
    </row>
    <row r="334" spans="1:1" x14ac:dyDescent="0.3">
      <c r="A334" t="s">
        <v>406</v>
      </c>
    </row>
    <row r="336" spans="1:1" x14ac:dyDescent="0.3">
      <c r="A336" t="s">
        <v>407</v>
      </c>
    </row>
    <row r="338" spans="1:1" x14ac:dyDescent="0.3">
      <c r="A338" t="s">
        <v>408</v>
      </c>
    </row>
    <row r="340" spans="1:1" x14ac:dyDescent="0.3">
      <c r="A340" t="s">
        <v>409</v>
      </c>
    </row>
    <row r="342" spans="1:1" x14ac:dyDescent="0.3">
      <c r="A342" t="s">
        <v>410</v>
      </c>
    </row>
    <row r="344" spans="1:1" x14ac:dyDescent="0.3">
      <c r="A344" t="s">
        <v>411</v>
      </c>
    </row>
    <row r="346" spans="1:1" x14ac:dyDescent="0.3">
      <c r="A346" t="s">
        <v>412</v>
      </c>
    </row>
    <row r="348" spans="1:1" x14ac:dyDescent="0.3">
      <c r="A348" t="s">
        <v>413</v>
      </c>
    </row>
    <row r="350" spans="1:1" x14ac:dyDescent="0.3">
      <c r="A350" t="s">
        <v>414</v>
      </c>
    </row>
    <row r="352" spans="1:1" x14ac:dyDescent="0.3">
      <c r="A352" t="s">
        <v>415</v>
      </c>
    </row>
    <row r="354" spans="1:1" x14ac:dyDescent="0.3">
      <c r="A354" t="s">
        <v>416</v>
      </c>
    </row>
    <row r="356" spans="1:1" x14ac:dyDescent="0.3">
      <c r="A356" t="s">
        <v>417</v>
      </c>
    </row>
    <row r="358" spans="1:1" x14ac:dyDescent="0.3">
      <c r="A358" t="s">
        <v>418</v>
      </c>
    </row>
    <row r="360" spans="1:1" x14ac:dyDescent="0.3">
      <c r="A360" t="s">
        <v>419</v>
      </c>
    </row>
    <row r="362" spans="1:1" x14ac:dyDescent="0.3">
      <c r="A362" t="s">
        <v>420</v>
      </c>
    </row>
    <row r="364" spans="1:1" x14ac:dyDescent="0.3">
      <c r="A364" t="s">
        <v>421</v>
      </c>
    </row>
  </sheetData>
  <pageMargins left="0.7" right="0.7" top="0.75" bottom="0.75" header="0.3" footer="0.3"/>
  <pageSetup paperSize="9" orientation="portrait" r:id="rId1"/>
  <headerFooter differentOddEven="1" differentFirst="1">
    <oddHeader>&amp;C&amp;"arial,Regular"&amp;10OPEN
PERSONAL DATA</oddHeader>
    <oddFooter>&amp;C&amp;"arial,Regular"&amp;10OPEN
PERSONAL DATA</oddFooter>
    <evenHeader>&amp;C&amp;"arial,Regular"&amp;10OPEN
PERSONAL DATA</evenHeader>
    <evenFooter>&amp;C&amp;"arial,Regular"&amp;10OPEN
PERSONAL DATA</evenFooter>
    <firstHeader>&amp;C&amp;"arial,Regular"&amp;10OPEN
PERSONAL DATA</firstHeader>
    <firstFooter>&amp;C&amp;"arial,Regular"&amp;10OPEN
PERSONAL DATA</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AI Model</vt:lpstr>
      <vt:lpstr>Topics A</vt:lpstr>
      <vt:lpstr>Topics B</vt:lpstr>
      <vt:lpstr>Ideas</vt:lpstr>
      <vt:lpstr>otherWebs</vt:lpstr>
      <vt:lpstr>Sheet1</vt:lpstr>
      <vt:lpstr>bofa.com</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2020-01-29T14:13:24Z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1cead8bb-8648-4df1-ad28-fac463b4b8f9</vt:lpwstr>
  </property>
  <property fmtid="{D5CDD505-2E9C-101B-9397-08002B2CF9AE}" pid="3" name="THALESClassification">
    <vt:lpwstr>TCA</vt:lpwstr>
  </property>
  <property fmtid="{D5CDD505-2E9C-101B-9397-08002B2CF9AE}" pid="4" name="Sensitivity">
    <vt:lpwstr>TGO</vt:lpwstr>
  </property>
  <property fmtid="{D5CDD505-2E9C-101B-9397-08002B2CF9AE}" pid="5" name="PD">
    <vt:lpwstr>PDY</vt:lpwstr>
  </property>
  <property fmtid="{D5CDD505-2E9C-101B-9397-08002B2CF9AE}" pid="6" name="EC">
    <vt:lpwstr>ECNA</vt:lpwstr>
  </property>
  <property fmtid="{D5CDD505-2E9C-101B-9397-08002B2CF9AE}" pid="7" name="LC">
    <vt:lpwstr>LCNA</vt:lpwstr>
  </property>
  <property fmtid="{D5CDD505-2E9C-101B-9397-08002B2CF9AE}" pid="8" name="AppHF">
    <vt:lpwstr>AHFY</vt:lpwstr>
  </property>
</Properties>
</file>