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24519"/>
</workbook>
</file>

<file path=xl/calcChain.xml><?xml version="1.0" encoding="utf-8"?>
<calcChain xmlns="http://schemas.openxmlformats.org/spreadsheetml/2006/main">
  <c r="I92" i="1"/>
  <c r="I85"/>
  <c r="I86"/>
  <c r="O74"/>
  <c r="I84"/>
  <c r="I83"/>
  <c r="I82"/>
  <c r="I81"/>
  <c r="I80"/>
  <c r="O73"/>
  <c r="I89"/>
  <c r="I79"/>
  <c r="I78"/>
  <c r="I77"/>
  <c r="O72"/>
  <c r="I76"/>
  <c r="I75"/>
  <c r="I74"/>
  <c r="I73"/>
  <c r="I72"/>
  <c r="H13" i="4"/>
  <c r="H6"/>
  <c r="C6"/>
  <c r="D6"/>
  <c r="E6"/>
  <c r="F6"/>
  <c r="B6"/>
  <c r="R17" i="1"/>
  <c r="Q17"/>
  <c r="P18"/>
  <c r="Q18" s="1"/>
  <c r="P17"/>
  <c r="O21"/>
  <c r="O20"/>
  <c r="O19"/>
  <c r="O18"/>
  <c r="O17"/>
  <c r="L38"/>
  <c r="P19"/>
  <c r="O12"/>
  <c r="O5"/>
  <c r="O6" s="1"/>
  <c r="O8" s="1"/>
  <c r="I106"/>
  <c r="I103"/>
  <c r="I104"/>
  <c r="J91"/>
  <c r="J90"/>
  <c r="P75"/>
  <c r="J81"/>
  <c r="J75"/>
  <c r="J73"/>
  <c r="J72"/>
  <c r="I110"/>
  <c r="I109"/>
  <c r="I108"/>
  <c r="I107"/>
  <c r="J104"/>
  <c r="J103"/>
  <c r="J102"/>
  <c r="I102"/>
  <c r="J101"/>
  <c r="I101"/>
  <c r="J100"/>
  <c r="I100"/>
  <c r="J99"/>
  <c r="I99"/>
  <c r="J98"/>
  <c r="I98"/>
  <c r="I88"/>
  <c r="J94"/>
  <c r="L94" s="1"/>
  <c r="I94"/>
  <c r="J93"/>
  <c r="I93"/>
  <c r="L93" s="1"/>
  <c r="J92"/>
  <c r="L92" s="1"/>
  <c r="I91"/>
  <c r="J89"/>
  <c r="O75"/>
  <c r="J88"/>
  <c r="L88" s="1"/>
  <c r="J87"/>
  <c r="I87"/>
  <c r="L87" s="1"/>
  <c r="J84"/>
  <c r="P73"/>
  <c r="P74" s="1"/>
  <c r="K84"/>
  <c r="K82"/>
  <c r="J83"/>
  <c r="L83"/>
  <c r="J82"/>
  <c r="L82" s="1"/>
  <c r="L81"/>
  <c r="K81"/>
  <c r="K77"/>
  <c r="K75"/>
  <c r="J80"/>
  <c r="J78"/>
  <c r="P72"/>
  <c r="J79" s="1"/>
  <c r="J77"/>
  <c r="L77"/>
  <c r="J76"/>
  <c r="K76" s="1"/>
  <c r="L76"/>
  <c r="L75"/>
  <c r="L74"/>
  <c r="K72"/>
  <c r="J74"/>
  <c r="K74" s="1"/>
  <c r="L73"/>
  <c r="K73"/>
  <c r="L72"/>
  <c r="E96" i="3"/>
  <c r="E94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93"/>
  <c r="E76"/>
  <c r="E77"/>
  <c r="E78"/>
  <c r="E79"/>
  <c r="E80"/>
  <c r="E81"/>
  <c r="E82"/>
  <c r="E83"/>
  <c r="E84"/>
  <c r="E85"/>
  <c r="E86"/>
  <c r="E87"/>
  <c r="E88"/>
  <c r="E89"/>
  <c r="E90"/>
  <c r="E91"/>
  <c r="E75"/>
  <c r="E63"/>
  <c r="E64"/>
  <c r="E65"/>
  <c r="E66"/>
  <c r="E67"/>
  <c r="E68"/>
  <c r="E69"/>
  <c r="E70"/>
  <c r="E71"/>
  <c r="E72"/>
  <c r="E73"/>
  <c r="E62"/>
  <c r="E52"/>
  <c r="E53"/>
  <c r="E54"/>
  <c r="E55"/>
  <c r="E56"/>
  <c r="E57"/>
  <c r="E5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28"/>
  <c r="E5"/>
  <c r="E6"/>
  <c r="E7"/>
  <c r="E8"/>
  <c r="E9"/>
  <c r="E10"/>
  <c r="E11"/>
  <c r="E12"/>
  <c r="E13"/>
  <c r="E14"/>
  <c r="E15"/>
  <c r="E16"/>
  <c r="E18"/>
  <c r="E19"/>
  <c r="E20"/>
  <c r="E21"/>
  <c r="E22"/>
  <c r="E23"/>
  <c r="E24"/>
  <c r="E25"/>
  <c r="E26"/>
  <c r="E4"/>
  <c r="R18" i="1" l="1"/>
  <c r="R19"/>
  <c r="Q19"/>
  <c r="P20"/>
  <c r="P21"/>
  <c r="O9"/>
  <c r="O10" s="1"/>
  <c r="O11" s="1"/>
  <c r="K79"/>
  <c r="L79"/>
  <c r="I90"/>
  <c r="K89"/>
  <c r="K80"/>
  <c r="L84"/>
  <c r="J86"/>
  <c r="J85"/>
  <c r="L90"/>
  <c r="K90"/>
  <c r="K93"/>
  <c r="L89"/>
  <c r="L80"/>
  <c r="K83"/>
  <c r="K94"/>
  <c r="L78"/>
  <c r="K87"/>
  <c r="K92"/>
  <c r="K88"/>
  <c r="R20" l="1"/>
  <c r="Q20"/>
  <c r="R21"/>
  <c r="Q21"/>
  <c r="L91"/>
  <c r="K91"/>
  <c r="K78"/>
  <c r="L85"/>
  <c r="K86"/>
  <c r="K85"/>
  <c r="L86" l="1"/>
</calcChain>
</file>

<file path=xl/sharedStrings.xml><?xml version="1.0" encoding="utf-8"?>
<sst xmlns="http://schemas.openxmlformats.org/spreadsheetml/2006/main" count="613" uniqueCount="235">
  <si>
    <t>Актив</t>
  </si>
  <si>
    <t>Код рядка</t>
  </si>
  <si>
    <t>На початок звітного періоду</t>
  </si>
  <si>
    <t>На кінець звітного періоду</t>
  </si>
  <si>
    <t>На дату переходу на міжнародні стандарти фінансової звітності</t>
  </si>
  <si>
    <t>I. Необоротні активи</t>
  </si>
  <si>
    <t>Нематеріальні активи:</t>
  </si>
  <si>
    <t>первісна вартість</t>
  </si>
  <si>
    <t>накопичена амортизація</t>
  </si>
  <si>
    <t>Незавершені капітальні інвестиції</t>
  </si>
  <si>
    <t>Основні засоби:</t>
  </si>
  <si>
    <t>знос</t>
  </si>
  <si>
    <t>Інвестиційна нерухомість:</t>
  </si>
  <si>
    <t>Довгострокові біологічні активи:</t>
  </si>
  <si>
    <t>Довгострокові фінансові інвестиції:</t>
  </si>
  <si>
    <t>які обліковуються за методом участі в капіталі інших підприємств</t>
  </si>
  <si>
    <t>інші фінансові інвестиції</t>
  </si>
  <si>
    <t>Довгострокова дебіторська заборгованість</t>
  </si>
  <si>
    <t>Відстрочені податкові активи</t>
  </si>
  <si>
    <t>Гудвіл</t>
  </si>
  <si>
    <t>Відстрочені аквізиційні витрати</t>
  </si>
  <si>
    <t>Залишок коштів у централізованих страхових резервних фондах</t>
  </si>
  <si>
    <t>Інші необоротні активи</t>
  </si>
  <si>
    <t>Усього за розділом I</t>
  </si>
  <si>
    <t>II. Оборотні активи</t>
  </si>
  <si>
    <t>Запаси</t>
  </si>
  <si>
    <t>Виробничі запаси</t>
  </si>
  <si>
    <t>Незавершене виробництво</t>
  </si>
  <si>
    <t>Готова продукція</t>
  </si>
  <si>
    <t>Товари</t>
  </si>
  <si>
    <t>Поточні біологічні активи</t>
  </si>
  <si>
    <t>Депозити перестрахування</t>
  </si>
  <si>
    <t>Векселі одержані</t>
  </si>
  <si>
    <t>Дебіторська заборгованість за продукцію, товари, роботи, послуги</t>
  </si>
  <si>
    <t>Дебіторська заборгованість за розрахунками:</t>
  </si>
  <si>
    <t>за виданими авансами</t>
  </si>
  <si>
    <t>з бюджетом</t>
  </si>
  <si>
    <t>у тому числі з податку на прибуток</t>
  </si>
  <si>
    <t>з нарахованих доходів</t>
  </si>
  <si>
    <t>із внутрішніх розрахунків</t>
  </si>
  <si>
    <t>Інша поточна дебіторська заборгованість</t>
  </si>
  <si>
    <t>Поточні фінансові інвестиції</t>
  </si>
  <si>
    <t>Гроші та їх еквіваленти</t>
  </si>
  <si>
    <t>Готівка</t>
  </si>
  <si>
    <t>Рахунки в банках</t>
  </si>
  <si>
    <t>Витрати майбутніх періодів</t>
  </si>
  <si>
    <t>Частка перестраховика у страхових резервах</t>
  </si>
  <si>
    <t>у тому числі в:</t>
  </si>
  <si>
    <t>резервах довгострокових зобов’язань</t>
  </si>
  <si>
    <t>резервах збитків або резервах належних виплат</t>
  </si>
  <si>
    <t>резервах незароблених премій</t>
  </si>
  <si>
    <t>інших страхових резервах</t>
  </si>
  <si>
    <t>Інші оборотні активи</t>
  </si>
  <si>
    <t>Усього за розділом II</t>
  </si>
  <si>
    <t>III. Необоротні активи, утримувані для продажу, та групи вибуття</t>
  </si>
  <si>
    <t>Баланс</t>
  </si>
  <si>
    <t>Пасив</t>
  </si>
  <si>
    <t>I. Власний капітал</t>
  </si>
  <si>
    <t>Зареєстрований (пайовий) капітал</t>
  </si>
  <si>
    <t>Внески до незареєстрованого статутного капіталу</t>
  </si>
  <si>
    <t>Капітал у дооцінках</t>
  </si>
  <si>
    <t>Додатковий капітал</t>
  </si>
  <si>
    <t>Емісійний дохід</t>
  </si>
  <si>
    <t>Накопичені курсові різниці</t>
  </si>
  <si>
    <t>Резервний капітал</t>
  </si>
  <si>
    <t>Нерозподілений прибуток (непокритий збиток)</t>
  </si>
  <si>
    <t>Неоплачений капітал</t>
  </si>
  <si>
    <t>Вилучений капітал</t>
  </si>
  <si>
    <t>Інші резерви</t>
  </si>
  <si>
    <t>II. Довгострокові зобов’язання і забезпечення</t>
  </si>
  <si>
    <t>Відстрочені податкові зобов’язання</t>
  </si>
  <si>
    <t>Пенсійні зобов’язання</t>
  </si>
  <si>
    <t>Довгострокові кредити банків</t>
  </si>
  <si>
    <t>Інші довгострокові зобов’язання</t>
  </si>
  <si>
    <t>Довгострокові забезпечення</t>
  </si>
  <si>
    <t>Довгострокові забезпечення витрат персоналу</t>
  </si>
  <si>
    <t>Цільове фінансування</t>
  </si>
  <si>
    <t>Благодійна допомога</t>
  </si>
  <si>
    <t>Страхові резерви, у тому числі:</t>
  </si>
  <si>
    <t>резерв довгострокових зобов’язань; (на початок звітного періоду)</t>
  </si>
  <si>
    <t>резерв збитків або резерв належних виплат; (на початок звітного періоду)</t>
  </si>
  <si>
    <t>резерв незароблених премій; (на початок звітного періоду)</t>
  </si>
  <si>
    <t>інші страхові резерви; (на початок звітного періоду)</t>
  </si>
  <si>
    <t>Інвестиційні контракти;</t>
  </si>
  <si>
    <t>Призовий фонд</t>
  </si>
  <si>
    <t>Резерв на виплату джек-поту</t>
  </si>
  <si>
    <t>IІІ. Поточні зобов’язання і забезпечення</t>
  </si>
  <si>
    <t>Короткострокові кредити банків</t>
  </si>
  <si>
    <t>Векселі видані</t>
  </si>
  <si>
    <t>Поточна кредиторська заборгованість:</t>
  </si>
  <si>
    <t>за довгостроковими зобов’язаннями</t>
  </si>
  <si>
    <t>за товари, роботи, послуги</t>
  </si>
  <si>
    <t>за розрахунками з бюджетом</t>
  </si>
  <si>
    <t>за у тому числі з податку на прибуток</t>
  </si>
  <si>
    <t>за розрахунками зі страхування</t>
  </si>
  <si>
    <t>за розрахунками з оплати праці</t>
  </si>
  <si>
    <t>за одержаними авансами</t>
  </si>
  <si>
    <t>за розрахунками з учасниками</t>
  </si>
  <si>
    <t>за страховою діяльністю</t>
  </si>
  <si>
    <t>Поточні забезпечення</t>
  </si>
  <si>
    <t>Доходи майбутніх періодів</t>
  </si>
  <si>
    <t>Відстрочені комісійні доходи від перестраховиків</t>
  </si>
  <si>
    <t>Інші поточні зобов’язання</t>
  </si>
  <si>
    <t>Усього за розділом IІІ</t>
  </si>
  <si>
    <t>ІV. Зобов’язання, пов’язані з необоротними активами, утримуваними для продажу, та групами вибуття</t>
  </si>
  <si>
    <t>V. Чиста вартість активів недержавного пенсійного фонду</t>
  </si>
  <si>
    <t>Звіт про фінансові результати (Звіт про сукупний дохід)</t>
  </si>
  <si>
    <t>I. ФІНАНСОВІ РЕЗУЛЬТАТИ</t>
  </si>
  <si>
    <t>Стаття</t>
  </si>
  <si>
    <t>Чистий дохід від реалізації продукції (товарів, робіт, послуг)</t>
  </si>
  <si>
    <t>Чисті зароблені страхові премії</t>
  </si>
  <si>
    <t>Премії підписані, валова сума</t>
  </si>
  <si>
    <t>Премії, передані у перестрахування</t>
  </si>
  <si>
    <t>Зміна резерву незароблених премій, валова сума</t>
  </si>
  <si>
    <t>Зміна частки перестраховиків у резерві незароблених премій</t>
  </si>
  <si>
    <t>Собівартість реалізованої продукції (товарів, робіт, послуг)</t>
  </si>
  <si>
    <t>Чисті понесені збитки за страховими виплатами</t>
  </si>
  <si>
    <t>Валовий: прибуток</t>
  </si>
  <si>
    <t>Валовий: збиток</t>
  </si>
  <si>
    <t>Дохід (витрати) від зміни у резервах довгострокових зобов’язань</t>
  </si>
  <si>
    <t>Дохід (витрати) від зміни інших страхових резервів</t>
  </si>
  <si>
    <t>Зміна інших страхових резервів, валова сума</t>
  </si>
  <si>
    <t>Зміна частки перестраховиків в інших страхових резервах</t>
  </si>
  <si>
    <t>Інші операційні доходи</t>
  </si>
  <si>
    <t>Дохід від зміни вартості активів, які оцінюються за справедливою вартістю</t>
  </si>
  <si>
    <t>Дохід від первісного визнання біологічних активів і сільськогосподарської продукції</t>
  </si>
  <si>
    <t>Дохід від використання коштів, вивільнених від оподаткування</t>
  </si>
  <si>
    <t>Адміністративні витрати</t>
  </si>
  <si>
    <t>Витрати на збут</t>
  </si>
  <si>
    <t>Інші операційні витрати</t>
  </si>
  <si>
    <t>Витрат від зміни вартості активів, які оцінюються за справедливою вартістю</t>
  </si>
  <si>
    <t>Витрат від первісного визнання біологічних активів і сільськогосподарської продукції</t>
  </si>
  <si>
    <t>Фінансовий результат від операційної діяльності: прибуток</t>
  </si>
  <si>
    <t>Фінансовий результат від операційної діяльності: збиток</t>
  </si>
  <si>
    <t>Дохід від участі в капіталі</t>
  </si>
  <si>
    <t>Інші фінансові доходи</t>
  </si>
  <si>
    <t>Інші доходи</t>
  </si>
  <si>
    <t>Дохід від благодійної допомоги</t>
  </si>
  <si>
    <t>Фінансові витрати</t>
  </si>
  <si>
    <t>Втрати від участі в капіталі</t>
  </si>
  <si>
    <t>Інші витрати</t>
  </si>
  <si>
    <t>Прибуток (збиток) від впливу інфляції на монетарні статті</t>
  </si>
  <si>
    <t>Фінансовий результат до оподаткування: прибуток</t>
  </si>
  <si>
    <t>Фінансовий результат до оподаткування: збиток</t>
  </si>
  <si>
    <t>Витрати (дохід) з податку на прибуток</t>
  </si>
  <si>
    <t>Прибуток (збиток) від припиненої діяльності після оподаткування</t>
  </si>
  <si>
    <t>Чистий фінансовий результат: прибуток</t>
  </si>
  <si>
    <t>Чистий фінансовий результат: збиток</t>
  </si>
  <si>
    <t>II. СУКУПНИЙ ДОХІД</t>
  </si>
  <si>
    <t>Дооцінка (уцінка) необоротних активів</t>
  </si>
  <si>
    <t>Дооцінка (уцінка) фінансових інструментів</t>
  </si>
  <si>
    <t>Частка іншого сукупного доходу асоційованих та спільних підприємств</t>
  </si>
  <si>
    <t>Інший сукупний дохід</t>
  </si>
  <si>
    <t>Інший сукупний дохід до оподаткування</t>
  </si>
  <si>
    <t>Податок на прибуток, пов’язаний з іншим сукупним доходом</t>
  </si>
  <si>
    <t>Інший сукупний дохід після оподаткування</t>
  </si>
  <si>
    <t>Сукупний дохід (сума рядків 2350, 2355 та 2460)</t>
  </si>
  <si>
    <t>III. ЕЛЕМЕНТИ ОПЕРАЦІЙНИХ ВИТРАТ</t>
  </si>
  <si>
    <t>Матеріальні затрати</t>
  </si>
  <si>
    <t>Витрати на оплату праці</t>
  </si>
  <si>
    <t>Відрахування на соціальні заходи</t>
  </si>
  <si>
    <t>Амортизація</t>
  </si>
  <si>
    <t>Разом</t>
  </si>
  <si>
    <t>ІV. РОЗРАХУНОК ПОКАЗНИКІВ ПРИБУТКОВОСТІ АКЦІЙ</t>
  </si>
  <si>
    <t>Середньорічна кількість простих акцій</t>
  </si>
  <si>
    <t>Скоригована середньорічна кількість простих акцій</t>
  </si>
  <si>
    <t>Чистий прибуток (збиток) на одну просту акцію</t>
  </si>
  <si>
    <t>Скоригований чистий прибуток (збиток) на одну просту акцію</t>
  </si>
  <si>
    <t>Дивіденди на одну просту акцію</t>
  </si>
  <si>
    <t>24.45</t>
  </si>
  <si>
    <t>Показник</t>
  </si>
  <si>
    <t>Додатковий показник</t>
  </si>
  <si>
    <t>Коефіцієнт покриття</t>
  </si>
  <si>
    <t>Коеф швидкої лікв</t>
  </si>
  <si>
    <t>Коеф абсл ліквідності</t>
  </si>
  <si>
    <t>Асбол</t>
  </si>
  <si>
    <t>Темп</t>
  </si>
  <si>
    <t>К автономії</t>
  </si>
  <si>
    <t>К концентрації залученого капіталу</t>
  </si>
  <si>
    <t>К фінансового ризику</t>
  </si>
  <si>
    <t>К маневрування власного капіталу</t>
  </si>
  <si>
    <t>ВОК</t>
  </si>
  <si>
    <t>К забезпечення власним оборотним капіталом</t>
  </si>
  <si>
    <t>К забезп мат зап власними ОА</t>
  </si>
  <si>
    <t>К рент активів</t>
  </si>
  <si>
    <t>К рент ВК</t>
  </si>
  <si>
    <t>К рент продаж</t>
  </si>
  <si>
    <t>К рент операційної дій</t>
  </si>
  <si>
    <t>с+адм+збут+інш опер</t>
  </si>
  <si>
    <t>ряд 2+фін+кап+інші</t>
  </si>
  <si>
    <t>К рент звчи дій</t>
  </si>
  <si>
    <t>К рент від госп дійяль</t>
  </si>
  <si>
    <t>К оборот Акт</t>
  </si>
  <si>
    <t>К об кред заборг</t>
  </si>
  <si>
    <t>К об деб заборг</t>
  </si>
  <si>
    <t>Дебіт заборг</t>
  </si>
  <si>
    <t>Строк погаш деб заборг</t>
  </si>
  <si>
    <t>Строк погаш кред заборг</t>
  </si>
  <si>
    <t>К оборот ОЗ</t>
  </si>
  <si>
    <t>К оборот ВК</t>
  </si>
  <si>
    <t>К оборот Зк</t>
  </si>
  <si>
    <t>ЧП</t>
  </si>
  <si>
    <t>ЧД</t>
  </si>
  <si>
    <t>А</t>
  </si>
  <si>
    <t>ВК</t>
  </si>
  <si>
    <t>Коба</t>
  </si>
  <si>
    <t>Мк</t>
  </si>
  <si>
    <t>чиста рент</t>
  </si>
  <si>
    <t>ΔЧП</t>
  </si>
  <si>
    <t>ΔЧПкоба</t>
  </si>
  <si>
    <t>ΔЧПМк</t>
  </si>
  <si>
    <t>ΔЧПрент</t>
  </si>
  <si>
    <r>
      <t>Δ</t>
    </r>
    <r>
      <rPr>
        <sz val="9.35"/>
        <color theme="1"/>
        <rFont val="Times New Roman"/>
        <family val="1"/>
        <charset val="204"/>
      </rPr>
      <t>ЧПвк</t>
    </r>
  </si>
  <si>
    <t>Обсяги продаж тис дал</t>
  </si>
  <si>
    <t>стара Ціна за 1 тис дал</t>
  </si>
  <si>
    <t>стара Ціна за 1 тис дал ПДВ</t>
  </si>
  <si>
    <t>додаємо до ціни</t>
  </si>
  <si>
    <t>нова ціна з пдв</t>
  </si>
  <si>
    <t>ПДВ нової ціни</t>
  </si>
  <si>
    <t>нова ціна без пдв</t>
  </si>
  <si>
    <t>ЧД з новою ціною</t>
  </si>
  <si>
    <t>ВП з новою ціною</t>
  </si>
  <si>
    <t>Значення, тис грн..</t>
  </si>
  <si>
    <t>Абсолютна зміна, тис грн.</t>
  </si>
  <si>
    <t>Темп приросту, %</t>
  </si>
  <si>
    <t>Нове розраховане значення</t>
  </si>
  <si>
    <t>Чистий дохід від реалізації</t>
  </si>
  <si>
    <t>Валовий прибуток</t>
  </si>
  <si>
    <t>Фінансовий результат від операційної діяльності</t>
  </si>
  <si>
    <t>Фінансовий результат до оподаткування</t>
  </si>
  <si>
    <t>Чистий фінансовий результат: прибуток</t>
  </si>
  <si>
    <t>Значення на початок періоду</t>
  </si>
  <si>
    <t>Значення на кінець періоду</t>
  </si>
  <si>
    <t>Середнє значення</t>
  </si>
  <si>
    <t>Дебіторська заборгованість за розрахунками:за виданими авансами</t>
  </si>
</sst>
</file>

<file path=xl/styles.xml><?xml version="1.0" encoding="utf-8"?>
<styleSheet xmlns="http://schemas.openxmlformats.org/spreadsheetml/2006/main">
  <numFmts count="2">
    <numFmt numFmtId="164" formatCode="#,##0&quot;р.&quot;;[Red]\-#,##0&quot;р.&quot;"/>
    <numFmt numFmtId="165" formatCode="#,##0.00&quot;р.&quot;"/>
  </numFmts>
  <fonts count="15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9"/>
      <color rgb="FF00335C"/>
      <name val="Arial"/>
      <family val="2"/>
      <charset val="204"/>
    </font>
    <font>
      <sz val="9"/>
      <color rgb="FF00335C"/>
      <name val="Arial"/>
      <family val="2"/>
      <charset val="204"/>
    </font>
    <font>
      <b/>
      <sz val="11"/>
      <color rgb="FF00335C"/>
      <name val="Arial"/>
      <family val="2"/>
      <charset val="204"/>
    </font>
    <font>
      <b/>
      <sz val="9"/>
      <color rgb="FF00335C"/>
      <name val="Times New Roman"/>
      <family val="1"/>
      <charset val="204"/>
    </font>
    <font>
      <sz val="12"/>
      <color theme="1" tint="4.9989318521683403E-2"/>
      <name val="Times New Roman"/>
      <family val="1"/>
      <charset val="204"/>
    </font>
    <font>
      <b/>
      <sz val="11"/>
      <color rgb="FF00335C"/>
      <name val="Times New Roman"/>
      <family val="1"/>
      <charset val="204"/>
    </font>
    <font>
      <sz val="9"/>
      <color rgb="FF00335C"/>
      <name val="Times New Roman"/>
      <family val="1"/>
      <charset val="204"/>
    </font>
    <font>
      <sz val="11"/>
      <color theme="1" tint="4.9989318521683403E-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.35"/>
      <color theme="1"/>
      <name val="Times New Roman"/>
      <family val="1"/>
      <charset val="204"/>
    </font>
    <font>
      <sz val="14"/>
      <color rgb="FF0D0D0D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rgb="FF0D0D0D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8FF"/>
        <bgColor indexed="64"/>
      </patternFill>
    </fill>
    <fill>
      <patternFill patternType="solid">
        <fgColor rgb="FFE9ECC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9D9D9D"/>
      </left>
      <right style="medium">
        <color rgb="FF9D9D9D"/>
      </right>
      <top style="medium">
        <color rgb="FF9D9D9D"/>
      </top>
      <bottom style="medium">
        <color rgb="FF9D9D9D"/>
      </bottom>
      <diagonal/>
    </border>
    <border>
      <left/>
      <right style="medium">
        <color rgb="FF9D9D9D"/>
      </right>
      <top style="medium">
        <color rgb="FF9D9D9D"/>
      </top>
      <bottom style="medium">
        <color rgb="FF9D9D9D"/>
      </bottom>
      <diagonal/>
    </border>
    <border>
      <left style="medium">
        <color rgb="FF9D9D9D"/>
      </left>
      <right style="medium">
        <color rgb="FF9D9D9D"/>
      </right>
      <top/>
      <bottom style="medium">
        <color rgb="FF9D9D9D"/>
      </bottom>
      <diagonal/>
    </border>
    <border>
      <left style="medium">
        <color rgb="FF9D9D9D"/>
      </left>
      <right/>
      <top style="medium">
        <color rgb="FF9D9D9D"/>
      </top>
      <bottom style="medium">
        <color rgb="FF9D9D9D"/>
      </bottom>
      <diagonal/>
    </border>
    <border>
      <left/>
      <right/>
      <top style="medium">
        <color rgb="FF9D9D9D"/>
      </top>
      <bottom style="medium">
        <color rgb="FF9D9D9D"/>
      </bottom>
      <diagonal/>
    </border>
    <border>
      <left style="medium">
        <color rgb="FF9D9D9D"/>
      </left>
      <right style="medium">
        <color rgb="FF9D9D9D"/>
      </right>
      <top style="medium">
        <color rgb="FF9D9D9D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 style="medium">
        <color rgb="FF9D9D9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3" fillId="3" borderId="3" xfId="0" applyFont="1" applyFill="1" applyBorder="1" applyAlignment="1">
      <alignment horizontal="left" wrapText="1" indent="1"/>
    </xf>
    <xf numFmtId="0" fontId="3" fillId="2" borderId="3" xfId="0" applyFont="1" applyFill="1" applyBorder="1" applyAlignment="1">
      <alignment horizontal="left" wrapText="1" indent="1"/>
    </xf>
    <xf numFmtId="0" fontId="4" fillId="0" borderId="0" xfId="0" applyFont="1" applyAlignment="1">
      <alignment horizontal="center" wrapText="1"/>
    </xf>
    <xf numFmtId="0" fontId="3" fillId="2" borderId="7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 indent="1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 indent="1"/>
    </xf>
    <xf numFmtId="0" fontId="3" fillId="2" borderId="1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vertical="top" wrapText="1"/>
    </xf>
    <xf numFmtId="2" fontId="3" fillId="2" borderId="1" xfId="0" applyNumberFormat="1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0" fontId="6" fillId="5" borderId="9" xfId="0" applyFont="1" applyFill="1" applyBorder="1"/>
    <xf numFmtId="0" fontId="5" fillId="2" borderId="9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left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3" borderId="6" xfId="0" applyFont="1" applyFill="1" applyBorder="1" applyAlignment="1">
      <alignment horizontal="left" wrapText="1" indent="1"/>
    </xf>
    <xf numFmtId="0" fontId="7" fillId="0" borderId="0" xfId="0" applyFont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5" fillId="6" borderId="9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8" fillId="3" borderId="9" xfId="0" applyFont="1" applyFill="1" applyBorder="1" applyAlignment="1">
      <alignment horizontal="left" wrapText="1" indent="1"/>
    </xf>
    <xf numFmtId="0" fontId="8" fillId="3" borderId="9" xfId="0" applyFont="1" applyFill="1" applyBorder="1" applyAlignment="1">
      <alignment horizontal="center" wrapText="1"/>
    </xf>
    <xf numFmtId="0" fontId="1" fillId="0" borderId="9" xfId="0" applyFont="1" applyBorder="1"/>
    <xf numFmtId="0" fontId="8" fillId="7" borderId="1" xfId="0" applyFont="1" applyFill="1" applyBorder="1" applyAlignment="1">
      <alignment horizontal="left" wrapText="1" indent="1"/>
    </xf>
    <xf numFmtId="0" fontId="8" fillId="7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left" wrapText="1" indent="1"/>
    </xf>
    <xf numFmtId="0" fontId="8" fillId="2" borderId="9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left" wrapText="1" indent="1"/>
    </xf>
    <xf numFmtId="0" fontId="8" fillId="2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left" wrapText="1" indent="1"/>
    </xf>
    <xf numFmtId="0" fontId="8" fillId="3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8" fillId="4" borderId="9" xfId="0" applyFont="1" applyFill="1" applyBorder="1" applyAlignment="1">
      <alignment horizontal="left" wrapText="1" indent="1"/>
    </xf>
    <xf numFmtId="0" fontId="5" fillId="2" borderId="9" xfId="0" applyFont="1" applyFill="1" applyBorder="1" applyAlignment="1">
      <alignment horizontal="left" wrapText="1" indent="1"/>
    </xf>
    <xf numFmtId="0" fontId="1" fillId="3" borderId="9" xfId="0" applyFont="1" applyFill="1" applyBorder="1" applyAlignment="1">
      <alignment horizontal="center" wrapText="1"/>
    </xf>
    <xf numFmtId="0" fontId="9" fillId="5" borderId="9" xfId="0" applyFont="1" applyFill="1" applyBorder="1"/>
    <xf numFmtId="0" fontId="8" fillId="2" borderId="8" xfId="0" applyFont="1" applyFill="1" applyBorder="1" applyAlignment="1">
      <alignment vertical="top" wrapText="1"/>
    </xf>
    <xf numFmtId="2" fontId="8" fillId="2" borderId="1" xfId="0" applyNumberFormat="1" applyFont="1" applyFill="1" applyBorder="1" applyAlignment="1">
      <alignment horizontal="center" wrapText="1"/>
    </xf>
    <xf numFmtId="2" fontId="8" fillId="3" borderId="1" xfId="0" applyNumberFormat="1" applyFont="1" applyFill="1" applyBorder="1" applyAlignment="1">
      <alignment horizontal="center" wrapText="1"/>
    </xf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2" fontId="1" fillId="0" borderId="12" xfId="0" applyNumberFormat="1" applyFont="1" applyBorder="1"/>
    <xf numFmtId="0" fontId="1" fillId="0" borderId="13" xfId="0" applyFont="1" applyBorder="1"/>
    <xf numFmtId="0" fontId="1" fillId="0" borderId="0" xfId="0" applyFont="1" applyBorder="1"/>
    <xf numFmtId="2" fontId="1" fillId="0" borderId="0" xfId="0" applyNumberFormat="1" applyFont="1" applyBorder="1"/>
    <xf numFmtId="2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2" fontId="1" fillId="0" borderId="16" xfId="0" applyNumberFormat="1" applyFont="1" applyBorder="1"/>
    <xf numFmtId="2" fontId="1" fillId="0" borderId="17" xfId="0" applyNumberFormat="1" applyFont="1" applyBorder="1"/>
    <xf numFmtId="0" fontId="10" fillId="0" borderId="0" xfId="0" applyFont="1" applyBorder="1"/>
    <xf numFmtId="0" fontId="1" fillId="0" borderId="11" xfId="0" applyFont="1" applyFill="1" applyBorder="1"/>
    <xf numFmtId="0" fontId="1" fillId="0" borderId="0" xfId="0" applyFont="1" applyFill="1" applyBorder="1"/>
    <xf numFmtId="0" fontId="1" fillId="0" borderId="16" xfId="0" applyFont="1" applyFill="1" applyBorder="1"/>
    <xf numFmtId="2" fontId="1" fillId="0" borderId="0" xfId="0" applyNumberFormat="1" applyFont="1"/>
    <xf numFmtId="0" fontId="12" fillId="0" borderId="0" xfId="0" applyFont="1" applyBorder="1" applyAlignment="1">
      <alignment horizontal="justify"/>
    </xf>
    <xf numFmtId="164" fontId="12" fillId="0" borderId="0" xfId="0" applyNumberFormat="1" applyFont="1" applyBorder="1" applyAlignment="1">
      <alignment horizontal="justify" wrapText="1"/>
    </xf>
    <xf numFmtId="0" fontId="12" fillId="0" borderId="0" xfId="0" applyFont="1" applyBorder="1" applyAlignment="1">
      <alignment horizontal="justify" wrapText="1"/>
    </xf>
    <xf numFmtId="0" fontId="12" fillId="0" borderId="0" xfId="0" applyFont="1" applyBorder="1" applyAlignment="1">
      <alignment wrapText="1"/>
    </xf>
    <xf numFmtId="165" fontId="1" fillId="0" borderId="0" xfId="0" applyNumberFormat="1" applyFont="1" applyBorder="1"/>
    <xf numFmtId="2" fontId="1" fillId="0" borderId="9" xfId="0" applyNumberFormat="1" applyFont="1" applyBorder="1"/>
    <xf numFmtId="164" fontId="13" fillId="0" borderId="20" xfId="0" applyNumberFormat="1" applyFont="1" applyBorder="1" applyAlignment="1">
      <alignment horizontal="justify" vertical="top" wrapText="1"/>
    </xf>
    <xf numFmtId="0" fontId="13" fillId="0" borderId="20" xfId="0" applyFont="1" applyBorder="1" applyAlignment="1">
      <alignment horizontal="justify" vertical="top" wrapText="1"/>
    </xf>
    <xf numFmtId="0" fontId="13" fillId="0" borderId="19" xfId="0" applyFont="1" applyBorder="1" applyAlignment="1">
      <alignment horizontal="justify" vertical="top" wrapText="1"/>
    </xf>
    <xf numFmtId="0" fontId="1" fillId="0" borderId="20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6" borderId="0" xfId="0" applyFill="1"/>
    <xf numFmtId="2" fontId="1" fillId="6" borderId="11" xfId="0" applyNumberFormat="1" applyFont="1" applyFill="1" applyBorder="1"/>
    <xf numFmtId="2" fontId="1" fillId="6" borderId="0" xfId="0" applyNumberFormat="1" applyFont="1" applyFill="1" applyBorder="1"/>
    <xf numFmtId="2" fontId="1" fillId="6" borderId="16" xfId="0" applyNumberFormat="1" applyFont="1" applyFill="1" applyBorder="1"/>
    <xf numFmtId="0" fontId="8" fillId="0" borderId="0" xfId="0" applyFont="1"/>
    <xf numFmtId="0" fontId="14" fillId="0" borderId="0" xfId="0" applyFont="1"/>
    <xf numFmtId="0" fontId="13" fillId="0" borderId="22" xfId="0" applyFont="1" applyBorder="1" applyAlignment="1">
      <alignment horizontal="justify" vertical="top" wrapText="1"/>
    </xf>
    <xf numFmtId="0" fontId="13" fillId="0" borderId="21" xfId="0" applyFont="1" applyBorder="1" applyAlignment="1">
      <alignment horizontal="justify" vertical="top" wrapText="1"/>
    </xf>
    <xf numFmtId="0" fontId="13" fillId="0" borderId="18" xfId="0" applyFont="1" applyBorder="1" applyAlignment="1">
      <alignment horizontal="justify" vertical="top" wrapText="1"/>
    </xf>
    <xf numFmtId="0" fontId="13" fillId="0" borderId="19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center"/>
    </xf>
    <xf numFmtId="0" fontId="8" fillId="3" borderId="9" xfId="0" applyFont="1" applyFill="1" applyBorder="1" applyAlignment="1">
      <alignment horizontal="center" wrapText="1"/>
    </xf>
    <xf numFmtId="0" fontId="1" fillId="0" borderId="9" xfId="0" applyFont="1" applyBorder="1"/>
    <xf numFmtId="0" fontId="5" fillId="6" borderId="9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3" fillId="3" borderId="6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0" borderId="3" xfId="0" applyBorder="1"/>
    <xf numFmtId="0" fontId="1" fillId="0" borderId="18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3"/>
  <sheetViews>
    <sheetView tabSelected="1" zoomScale="85" zoomScaleNormal="85" workbookViewId="0">
      <selection activeCell="N37" sqref="N37"/>
    </sheetView>
  </sheetViews>
  <sheetFormatPr defaultRowHeight="15"/>
  <cols>
    <col min="1" max="1" width="39.85546875" style="1" customWidth="1"/>
    <col min="2" max="7" width="9.140625" style="1"/>
    <col min="8" max="8" width="39.85546875" style="1" customWidth="1"/>
    <col min="9" max="10" width="9.7109375" style="1" bestFit="1" customWidth="1"/>
    <col min="11" max="11" width="11" style="1" bestFit="1" customWidth="1"/>
    <col min="12" max="13" width="9.7109375" style="1" bestFit="1" customWidth="1"/>
    <col min="14" max="14" width="26.7109375" style="1" customWidth="1"/>
    <col min="15" max="15" width="9.7109375" style="1" bestFit="1" customWidth="1"/>
    <col min="16" max="16" width="13.85546875" style="1" bestFit="1" customWidth="1"/>
    <col min="17" max="17" width="10" style="1" customWidth="1"/>
    <col min="18" max="18" width="9.85546875" style="1" customWidth="1"/>
    <col min="19" max="16384" width="9.140625" style="1"/>
  </cols>
  <sheetData>
    <row r="1" spans="1:18">
      <c r="A1" s="85"/>
      <c r="B1" s="85"/>
      <c r="C1" s="85"/>
      <c r="D1" s="85"/>
      <c r="E1" s="85"/>
    </row>
    <row r="2" spans="1:18" ht="29.25">
      <c r="A2" s="15" t="s">
        <v>0</v>
      </c>
      <c r="B2" s="15" t="s">
        <v>1</v>
      </c>
      <c r="C2" s="15">
        <v>2016</v>
      </c>
      <c r="D2" s="15">
        <v>2017</v>
      </c>
      <c r="E2" s="15"/>
      <c r="H2" s="19" t="s">
        <v>106</v>
      </c>
    </row>
    <row r="3" spans="1:18" ht="15.75" thickBot="1">
      <c r="A3" s="15">
        <v>1</v>
      </c>
      <c r="B3" s="15">
        <v>2</v>
      </c>
      <c r="C3" s="15"/>
      <c r="D3" s="15"/>
      <c r="E3" s="15"/>
      <c r="H3" s="20" t="s">
        <v>107</v>
      </c>
    </row>
    <row r="4" spans="1:18" ht="15.75" thickBot="1">
      <c r="A4" s="88" t="s">
        <v>5</v>
      </c>
      <c r="B4" s="88"/>
      <c r="C4" s="88"/>
      <c r="D4" s="88"/>
      <c r="E4" s="21"/>
      <c r="H4" s="22" t="s">
        <v>108</v>
      </c>
      <c r="I4" s="22" t="s">
        <v>1</v>
      </c>
      <c r="J4" s="22">
        <v>2016</v>
      </c>
      <c r="K4" s="22">
        <v>2017</v>
      </c>
      <c r="M4" s="23"/>
      <c r="N4" s="1" t="s">
        <v>213</v>
      </c>
      <c r="O4" s="1">
        <v>25761.7</v>
      </c>
    </row>
    <row r="5" spans="1:18" ht="25.5" thickBot="1">
      <c r="A5" s="24" t="s">
        <v>6</v>
      </c>
      <c r="B5" s="25">
        <v>1000</v>
      </c>
      <c r="C5" s="26">
        <v>7640.5</v>
      </c>
      <c r="D5" s="26">
        <v>7340</v>
      </c>
      <c r="E5" s="26"/>
      <c r="H5" s="27" t="s">
        <v>109</v>
      </c>
      <c r="I5" s="28">
        <v>2000</v>
      </c>
      <c r="J5" s="28">
        <v>342808</v>
      </c>
      <c r="K5" s="28">
        <v>366338</v>
      </c>
      <c r="L5" s="79">
        <v>449597</v>
      </c>
      <c r="M5" s="29"/>
      <c r="N5" s="1" t="s">
        <v>214</v>
      </c>
      <c r="O5" s="1">
        <f>K5/O4</f>
        <v>14.22025720352306</v>
      </c>
    </row>
    <row r="6" spans="1:18" ht="15.75" thickBot="1">
      <c r="A6" s="30" t="s">
        <v>7</v>
      </c>
      <c r="B6" s="31">
        <v>1001</v>
      </c>
      <c r="C6" s="26">
        <v>11961</v>
      </c>
      <c r="D6" s="26">
        <v>12388.5</v>
      </c>
      <c r="E6" s="26"/>
      <c r="H6" s="32" t="s">
        <v>110</v>
      </c>
      <c r="I6" s="33">
        <v>2010</v>
      </c>
      <c r="J6" s="33">
        <v>0</v>
      </c>
      <c r="K6" s="33">
        <v>0</v>
      </c>
      <c r="M6" s="29"/>
      <c r="N6" s="1" t="s">
        <v>215</v>
      </c>
      <c r="O6" s="1">
        <f>O5*1.2</f>
        <v>17.064308644227673</v>
      </c>
    </row>
    <row r="7" spans="1:18" ht="15.75" thickBot="1">
      <c r="A7" s="24" t="s">
        <v>8</v>
      </c>
      <c r="B7" s="25">
        <v>1002</v>
      </c>
      <c r="C7" s="26">
        <v>4320.5</v>
      </c>
      <c r="D7" s="26">
        <v>5048.5</v>
      </c>
      <c r="E7" s="26"/>
      <c r="H7" s="34" t="s">
        <v>111</v>
      </c>
      <c r="I7" s="35">
        <v>2011</v>
      </c>
      <c r="J7" s="35">
        <v>0</v>
      </c>
      <c r="K7" s="35">
        <v>0</v>
      </c>
      <c r="M7" s="29"/>
      <c r="N7" s="1" t="s">
        <v>216</v>
      </c>
      <c r="O7" s="1">
        <v>1</v>
      </c>
    </row>
    <row r="8" spans="1:18" ht="15.75" thickBot="1">
      <c r="A8" s="30" t="s">
        <v>9</v>
      </c>
      <c r="B8" s="31">
        <v>1005</v>
      </c>
      <c r="C8" s="26">
        <v>0</v>
      </c>
      <c r="D8" s="26">
        <v>0</v>
      </c>
      <c r="E8" s="26"/>
      <c r="H8" s="32" t="s">
        <v>112</v>
      </c>
      <c r="I8" s="33">
        <v>2012</v>
      </c>
      <c r="J8" s="33">
        <v>0</v>
      </c>
      <c r="K8" s="33">
        <v>0</v>
      </c>
      <c r="M8" s="29"/>
      <c r="N8" s="1" t="s">
        <v>217</v>
      </c>
      <c r="O8" s="1">
        <f>O6+O7</f>
        <v>18.064308644227673</v>
      </c>
    </row>
    <row r="9" spans="1:18" ht="15.75" thickBot="1">
      <c r="A9" s="24" t="s">
        <v>10</v>
      </c>
      <c r="B9" s="25">
        <v>1010</v>
      </c>
      <c r="C9" s="26">
        <v>129232</v>
      </c>
      <c r="D9" s="26">
        <v>142103.5</v>
      </c>
      <c r="E9" s="26"/>
      <c r="H9" s="34" t="s">
        <v>113</v>
      </c>
      <c r="I9" s="35">
        <v>2013</v>
      </c>
      <c r="J9" s="35">
        <v>0</v>
      </c>
      <c r="K9" s="35">
        <v>0</v>
      </c>
      <c r="M9" s="29"/>
      <c r="N9" s="1" t="s">
        <v>218</v>
      </c>
      <c r="O9" s="1">
        <f>O8/6</f>
        <v>3.0107181073712788</v>
      </c>
    </row>
    <row r="10" spans="1:18" ht="25.5" thickBot="1">
      <c r="A10" s="30" t="s">
        <v>7</v>
      </c>
      <c r="B10" s="31">
        <v>1011</v>
      </c>
      <c r="C10" s="26">
        <v>239299.5</v>
      </c>
      <c r="D10" s="26">
        <v>273716.5</v>
      </c>
      <c r="E10" s="26"/>
      <c r="H10" s="32" t="s">
        <v>114</v>
      </c>
      <c r="I10" s="33">
        <v>2014</v>
      </c>
      <c r="J10" s="33">
        <v>0</v>
      </c>
      <c r="K10" s="33">
        <v>0</v>
      </c>
      <c r="M10" s="29"/>
      <c r="N10" s="1" t="s">
        <v>219</v>
      </c>
      <c r="O10" s="1">
        <f>O8-O9</f>
        <v>15.053590536856394</v>
      </c>
    </row>
    <row r="11" spans="1:18" ht="25.5" thickBot="1">
      <c r="A11" s="24" t="s">
        <v>11</v>
      </c>
      <c r="B11" s="25">
        <v>1012</v>
      </c>
      <c r="C11" s="26">
        <v>110067.5</v>
      </c>
      <c r="D11" s="26">
        <v>131613</v>
      </c>
      <c r="E11" s="26"/>
      <c r="H11" s="27" t="s">
        <v>115</v>
      </c>
      <c r="I11" s="28">
        <v>2050</v>
      </c>
      <c r="J11" s="28">
        <v>291766</v>
      </c>
      <c r="K11" s="28">
        <v>319571</v>
      </c>
      <c r="L11" s="79">
        <v>370237</v>
      </c>
      <c r="M11" s="29"/>
      <c r="N11" s="1" t="s">
        <v>220</v>
      </c>
      <c r="O11" s="1">
        <f>O4*O10</f>
        <v>387806.08333333337</v>
      </c>
    </row>
    <row r="12" spans="1:18" ht="15.75" thickBot="1">
      <c r="A12" s="30" t="s">
        <v>12</v>
      </c>
      <c r="B12" s="31">
        <v>1015</v>
      </c>
      <c r="C12" s="26">
        <v>0</v>
      </c>
      <c r="D12" s="26">
        <v>0</v>
      </c>
      <c r="E12" s="26"/>
      <c r="H12" s="32" t="s">
        <v>116</v>
      </c>
      <c r="I12" s="33">
        <v>2070</v>
      </c>
      <c r="J12" s="33">
        <v>0</v>
      </c>
      <c r="K12" s="33">
        <v>0</v>
      </c>
      <c r="M12" s="29"/>
      <c r="N12" s="1" t="s">
        <v>221</v>
      </c>
      <c r="O12" s="1">
        <f>O11-K11</f>
        <v>68235.083333333372</v>
      </c>
    </row>
    <row r="13" spans="1:18" ht="15.75" thickBot="1">
      <c r="A13" s="24" t="s">
        <v>7</v>
      </c>
      <c r="B13" s="25">
        <v>1016</v>
      </c>
      <c r="C13" s="26">
        <v>0</v>
      </c>
      <c r="D13" s="26">
        <v>0</v>
      </c>
      <c r="E13" s="26"/>
      <c r="H13" s="27" t="s">
        <v>117</v>
      </c>
      <c r="I13" s="28">
        <v>2090</v>
      </c>
      <c r="J13" s="28">
        <v>51042</v>
      </c>
      <c r="K13" s="28">
        <v>46767</v>
      </c>
      <c r="L13" s="79">
        <v>79360</v>
      </c>
      <c r="M13" s="29"/>
    </row>
    <row r="14" spans="1:18" ht="15.75" thickBot="1">
      <c r="A14" s="30" t="s">
        <v>11</v>
      </c>
      <c r="B14" s="31">
        <v>1017</v>
      </c>
      <c r="C14" s="26">
        <v>0</v>
      </c>
      <c r="D14" s="26">
        <v>0</v>
      </c>
      <c r="E14" s="26"/>
      <c r="H14" s="32" t="s">
        <v>118</v>
      </c>
      <c r="I14" s="33">
        <v>2095</v>
      </c>
      <c r="J14" s="33">
        <v>0</v>
      </c>
      <c r="K14" s="33">
        <v>0</v>
      </c>
      <c r="M14" s="29"/>
    </row>
    <row r="15" spans="1:18" ht="31.5" customHeight="1" thickBot="1">
      <c r="A15" s="24" t="s">
        <v>13</v>
      </c>
      <c r="B15" s="25">
        <v>1020</v>
      </c>
      <c r="C15" s="26">
        <v>0</v>
      </c>
      <c r="D15" s="26">
        <v>0</v>
      </c>
      <c r="E15" s="26"/>
      <c r="H15" s="34" t="s">
        <v>119</v>
      </c>
      <c r="I15" s="35">
        <v>2105</v>
      </c>
      <c r="J15" s="35">
        <v>0</v>
      </c>
      <c r="K15" s="35">
        <v>0</v>
      </c>
      <c r="M15" s="29"/>
      <c r="N15" s="83" t="s">
        <v>170</v>
      </c>
      <c r="O15" s="81" t="s">
        <v>222</v>
      </c>
      <c r="P15" s="82"/>
      <c r="Q15" s="83" t="s">
        <v>223</v>
      </c>
      <c r="R15" s="83" t="s">
        <v>224</v>
      </c>
    </row>
    <row r="16" spans="1:18" ht="48" thickBot="1">
      <c r="A16" s="30" t="s">
        <v>7</v>
      </c>
      <c r="B16" s="31">
        <v>1021</v>
      </c>
      <c r="C16" s="26">
        <v>0</v>
      </c>
      <c r="D16" s="26">
        <v>0</v>
      </c>
      <c r="E16" s="26"/>
      <c r="H16" s="32" t="s">
        <v>120</v>
      </c>
      <c r="I16" s="33">
        <v>2110</v>
      </c>
      <c r="J16" s="33">
        <v>0</v>
      </c>
      <c r="K16" s="33">
        <v>0</v>
      </c>
      <c r="M16" s="29"/>
      <c r="N16" s="84"/>
      <c r="O16" s="67">
        <v>2017</v>
      </c>
      <c r="P16" s="68" t="s">
        <v>225</v>
      </c>
      <c r="Q16" s="84"/>
      <c r="R16" s="84"/>
    </row>
    <row r="17" spans="1:18" ht="32.25" thickBot="1">
      <c r="A17" s="24" t="s">
        <v>8</v>
      </c>
      <c r="B17" s="25">
        <v>1022</v>
      </c>
      <c r="C17" s="26">
        <v>0</v>
      </c>
      <c r="D17" s="26">
        <v>0</v>
      </c>
      <c r="E17" s="26"/>
      <c r="H17" s="34" t="s">
        <v>121</v>
      </c>
      <c r="I17" s="35">
        <v>2111</v>
      </c>
      <c r="J17" s="35">
        <v>0</v>
      </c>
      <c r="K17" s="35">
        <v>0</v>
      </c>
      <c r="M17" s="29"/>
      <c r="N17" s="69" t="s">
        <v>226</v>
      </c>
      <c r="O17" s="68">
        <f>K5</f>
        <v>366338</v>
      </c>
      <c r="P17" s="68">
        <f>O11</f>
        <v>387806.08333333337</v>
      </c>
      <c r="Q17" s="68">
        <f>P17-O17</f>
        <v>21468.083333333372</v>
      </c>
      <c r="R17" s="68">
        <f>P17/O17*100-100</f>
        <v>5.860184674626538</v>
      </c>
    </row>
    <row r="18" spans="1:18" ht="25.5" thickBot="1">
      <c r="A18" s="30" t="s">
        <v>14</v>
      </c>
      <c r="B18" s="36"/>
      <c r="C18" s="26"/>
      <c r="D18" s="26">
        <v>0</v>
      </c>
      <c r="E18" s="26"/>
      <c r="H18" s="32" t="s">
        <v>122</v>
      </c>
      <c r="I18" s="33">
        <v>2112</v>
      </c>
      <c r="J18" s="33">
        <v>0</v>
      </c>
      <c r="K18" s="33">
        <v>0</v>
      </c>
      <c r="M18" s="29"/>
      <c r="N18" s="69" t="s">
        <v>227</v>
      </c>
      <c r="O18" s="68">
        <f>K13</f>
        <v>46767</v>
      </c>
      <c r="P18" s="68">
        <f>L13</f>
        <v>79360</v>
      </c>
      <c r="Q18" s="68">
        <f>P18-O18</f>
        <v>32593</v>
      </c>
      <c r="R18" s="68">
        <f t="shared" ref="R18:R21" si="0">P18/O18*100-100</f>
        <v>69.692304402677109</v>
      </c>
    </row>
    <row r="19" spans="1:18" ht="32.25" thickBot="1">
      <c r="A19" s="37" t="s">
        <v>15</v>
      </c>
      <c r="B19" s="31">
        <v>1030</v>
      </c>
      <c r="C19" s="26">
        <v>0</v>
      </c>
      <c r="D19" s="26">
        <v>0</v>
      </c>
      <c r="E19" s="26"/>
      <c r="H19" s="27" t="s">
        <v>123</v>
      </c>
      <c r="I19" s="28">
        <v>2120</v>
      </c>
      <c r="J19" s="28">
        <v>2243</v>
      </c>
      <c r="K19" s="28">
        <v>3191</v>
      </c>
      <c r="L19" s="80">
        <v>8290</v>
      </c>
      <c r="M19" s="29"/>
      <c r="N19" s="69" t="s">
        <v>228</v>
      </c>
      <c r="O19" s="68">
        <f>K28</f>
        <v>18569</v>
      </c>
      <c r="P19" s="68">
        <f>L28</f>
        <v>48481</v>
      </c>
      <c r="Q19" s="68">
        <f t="shared" ref="Q19:Q20" si="1">P19-O19</f>
        <v>29912</v>
      </c>
      <c r="R19" s="68">
        <f t="shared" si="0"/>
        <v>161.08568043513378</v>
      </c>
    </row>
    <row r="20" spans="1:18" ht="32.25" thickBot="1">
      <c r="A20" s="24" t="s">
        <v>16</v>
      </c>
      <c r="B20" s="25">
        <v>1035</v>
      </c>
      <c r="C20" s="26">
        <v>312</v>
      </c>
      <c r="D20" s="26">
        <v>312</v>
      </c>
      <c r="E20" s="26"/>
      <c r="H20" s="32" t="s">
        <v>124</v>
      </c>
      <c r="I20" s="33">
        <v>2121</v>
      </c>
      <c r="J20" s="33">
        <v>0</v>
      </c>
      <c r="K20" s="33">
        <v>0</v>
      </c>
      <c r="M20" s="29"/>
      <c r="N20" s="69" t="s">
        <v>229</v>
      </c>
      <c r="O20" s="68">
        <f>K38</f>
        <v>18687</v>
      </c>
      <c r="P20" s="68">
        <f>L38</f>
        <v>48599</v>
      </c>
      <c r="Q20" s="68">
        <f t="shared" si="1"/>
        <v>29912</v>
      </c>
      <c r="R20" s="68">
        <f t="shared" si="0"/>
        <v>160.06849681596833</v>
      </c>
    </row>
    <row r="21" spans="1:18" ht="32.25" thickBot="1">
      <c r="A21" s="30" t="s">
        <v>17</v>
      </c>
      <c r="B21" s="31">
        <v>1040</v>
      </c>
      <c r="C21" s="26">
        <v>0</v>
      </c>
      <c r="D21" s="26">
        <v>0</v>
      </c>
      <c r="E21" s="26"/>
      <c r="H21" s="34" t="s">
        <v>125</v>
      </c>
      <c r="I21" s="35">
        <v>2122</v>
      </c>
      <c r="J21" s="35">
        <v>0</v>
      </c>
      <c r="K21" s="35">
        <v>0</v>
      </c>
      <c r="M21" s="29"/>
      <c r="N21" s="69" t="s">
        <v>230</v>
      </c>
      <c r="O21" s="68">
        <f>K42</f>
        <v>15322</v>
      </c>
      <c r="P21" s="68">
        <f>L42</f>
        <v>39459</v>
      </c>
      <c r="Q21" s="68">
        <f>P21-O21</f>
        <v>24137</v>
      </c>
      <c r="R21" s="68">
        <f t="shared" si="0"/>
        <v>157.53165383109257</v>
      </c>
    </row>
    <row r="22" spans="1:18" ht="25.5" thickBot="1">
      <c r="A22" s="24" t="s">
        <v>18</v>
      </c>
      <c r="B22" s="25">
        <v>1045</v>
      </c>
      <c r="C22" s="26">
        <v>5606.5</v>
      </c>
      <c r="D22" s="26">
        <v>5055.5</v>
      </c>
      <c r="E22" s="26"/>
      <c r="H22" s="32" t="s">
        <v>126</v>
      </c>
      <c r="I22" s="33">
        <v>2123</v>
      </c>
      <c r="J22" s="33">
        <v>0</v>
      </c>
      <c r="K22" s="33">
        <v>0</v>
      </c>
      <c r="M22" s="29"/>
    </row>
    <row r="23" spans="1:18" ht="15.75" thickBot="1">
      <c r="A23" s="30" t="s">
        <v>19</v>
      </c>
      <c r="B23" s="31">
        <v>1050</v>
      </c>
      <c r="C23" s="26">
        <v>0</v>
      </c>
      <c r="D23" s="26">
        <v>0</v>
      </c>
      <c r="E23" s="26"/>
      <c r="H23" s="27" t="s">
        <v>127</v>
      </c>
      <c r="I23" s="28">
        <v>2130</v>
      </c>
      <c r="J23" s="28">
        <v>11025</v>
      </c>
      <c r="K23" s="28">
        <v>13497</v>
      </c>
      <c r="L23" s="79">
        <v>18265</v>
      </c>
      <c r="M23" s="29"/>
    </row>
    <row r="24" spans="1:18" ht="15.75" thickBot="1">
      <c r="A24" s="24" t="s">
        <v>20</v>
      </c>
      <c r="B24" s="25">
        <v>1060</v>
      </c>
      <c r="C24" s="26">
        <v>0</v>
      </c>
      <c r="D24" s="26">
        <v>0</v>
      </c>
      <c r="E24" s="26"/>
      <c r="H24" s="27" t="s">
        <v>128</v>
      </c>
      <c r="I24" s="28">
        <v>2150</v>
      </c>
      <c r="J24" s="28">
        <v>10054</v>
      </c>
      <c r="K24" s="28">
        <v>12428</v>
      </c>
      <c r="L24" s="79">
        <v>12770</v>
      </c>
      <c r="M24" s="29"/>
      <c r="N24" s="1" t="s">
        <v>170</v>
      </c>
      <c r="O24" s="1" t="s">
        <v>222</v>
      </c>
      <c r="Q24" s="1" t="s">
        <v>223</v>
      </c>
      <c r="R24" s="1" t="s">
        <v>224</v>
      </c>
    </row>
    <row r="25" spans="1:18" ht="25.5" thickBot="1">
      <c r="A25" s="30" t="s">
        <v>21</v>
      </c>
      <c r="B25" s="31">
        <v>1065</v>
      </c>
      <c r="C25" s="26">
        <v>0</v>
      </c>
      <c r="D25" s="26">
        <v>0</v>
      </c>
      <c r="E25" s="26"/>
      <c r="H25" s="27" t="s">
        <v>129</v>
      </c>
      <c r="I25" s="28">
        <v>2180</v>
      </c>
      <c r="J25" s="28">
        <v>5192</v>
      </c>
      <c r="K25" s="28">
        <v>5464</v>
      </c>
      <c r="L25" s="79">
        <v>8134</v>
      </c>
      <c r="M25" s="29"/>
      <c r="O25" s="1">
        <v>2017</v>
      </c>
      <c r="P25" s="1" t="s">
        <v>225</v>
      </c>
    </row>
    <row r="26" spans="1:18" ht="25.5" thickBot="1">
      <c r="A26" s="24" t="s">
        <v>22</v>
      </c>
      <c r="B26" s="25">
        <v>1090</v>
      </c>
      <c r="C26" s="26">
        <v>0</v>
      </c>
      <c r="D26" s="26">
        <v>0</v>
      </c>
      <c r="E26" s="26"/>
      <c r="H26" s="32" t="s">
        <v>130</v>
      </c>
      <c r="I26" s="33">
        <v>2181</v>
      </c>
      <c r="J26" s="33">
        <v>0</v>
      </c>
      <c r="K26" s="33">
        <v>0</v>
      </c>
      <c r="M26" s="29"/>
      <c r="N26" s="1" t="s">
        <v>226</v>
      </c>
      <c r="O26" s="60">
        <v>366338</v>
      </c>
      <c r="P26" s="60">
        <v>387806.08333333337</v>
      </c>
      <c r="Q26" s="60">
        <v>21468.083333333372</v>
      </c>
      <c r="R26" s="60">
        <v>5.860184674626538</v>
      </c>
    </row>
    <row r="27" spans="1:18" ht="25.5" thickBot="1">
      <c r="A27" s="38" t="s">
        <v>23</v>
      </c>
      <c r="B27" s="31">
        <v>1095</v>
      </c>
      <c r="C27" s="26">
        <v>142791</v>
      </c>
      <c r="D27" s="26">
        <v>154811</v>
      </c>
      <c r="E27" s="26"/>
      <c r="H27" s="34" t="s">
        <v>131</v>
      </c>
      <c r="I27" s="35">
        <v>2182</v>
      </c>
      <c r="J27" s="35">
        <v>0</v>
      </c>
      <c r="K27" s="35">
        <v>0</v>
      </c>
      <c r="M27" s="29"/>
      <c r="N27" s="1" t="s">
        <v>227</v>
      </c>
      <c r="O27" s="60">
        <v>46767</v>
      </c>
      <c r="P27" s="60">
        <v>68235.083333333372</v>
      </c>
      <c r="Q27" s="60">
        <v>21468.083333333372</v>
      </c>
      <c r="R27" s="60">
        <v>45.904341380318101</v>
      </c>
    </row>
    <row r="28" spans="1:18" ht="25.5" thickBot="1">
      <c r="A28" s="88" t="s">
        <v>24</v>
      </c>
      <c r="B28" s="88"/>
      <c r="C28" s="88"/>
      <c r="D28" s="88"/>
      <c r="E28" s="21"/>
      <c r="H28" s="27" t="s">
        <v>132</v>
      </c>
      <c r="I28" s="28">
        <v>2190</v>
      </c>
      <c r="J28" s="28">
        <v>27014</v>
      </c>
      <c r="K28" s="28">
        <v>18569</v>
      </c>
      <c r="L28" s="79">
        <v>48481</v>
      </c>
      <c r="M28" s="29"/>
      <c r="N28" s="1" t="s">
        <v>228</v>
      </c>
      <c r="O28" s="60">
        <v>18569</v>
      </c>
      <c r="P28" s="60">
        <v>40037.083333333372</v>
      </c>
      <c r="Q28" s="60">
        <v>21468.083333333372</v>
      </c>
      <c r="R28" s="60">
        <v>115.61249035130254</v>
      </c>
    </row>
    <row r="29" spans="1:18" ht="25.5" thickBot="1">
      <c r="A29" s="30" t="s">
        <v>25</v>
      </c>
      <c r="B29" s="31">
        <v>1100</v>
      </c>
      <c r="C29" s="26">
        <v>26273.5</v>
      </c>
      <c r="D29" s="26">
        <v>28515</v>
      </c>
      <c r="E29" s="26"/>
      <c r="H29" s="34" t="s">
        <v>133</v>
      </c>
      <c r="I29" s="35">
        <v>2195</v>
      </c>
      <c r="J29" s="35">
        <v>0</v>
      </c>
      <c r="K29" s="35">
        <v>0</v>
      </c>
      <c r="M29" s="29"/>
      <c r="N29" s="1" t="s">
        <v>229</v>
      </c>
      <c r="O29" s="60">
        <v>18687</v>
      </c>
      <c r="P29" s="60">
        <v>40155.083333333372</v>
      </c>
      <c r="Q29" s="60">
        <v>21468.083333333372</v>
      </c>
      <c r="R29" s="60">
        <v>114.88244947467959</v>
      </c>
    </row>
    <row r="30" spans="1:18" ht="15.75" thickBot="1">
      <c r="A30" s="24" t="s">
        <v>26</v>
      </c>
      <c r="B30" s="25">
        <v>1101</v>
      </c>
      <c r="C30" s="26">
        <v>25642.5</v>
      </c>
      <c r="D30" s="26">
        <v>27515</v>
      </c>
      <c r="E30" s="26"/>
      <c r="H30" s="32" t="s">
        <v>134</v>
      </c>
      <c r="I30" s="33">
        <v>2200</v>
      </c>
      <c r="J30" s="33">
        <v>0</v>
      </c>
      <c r="K30" s="33">
        <v>0</v>
      </c>
      <c r="M30" s="29"/>
      <c r="N30" s="1" t="s">
        <v>230</v>
      </c>
      <c r="O30" s="60">
        <v>15322</v>
      </c>
      <c r="P30" s="60">
        <v>32927.168333333364</v>
      </c>
      <c r="Q30" s="60">
        <v>17605.168333333364</v>
      </c>
      <c r="R30" s="60">
        <v>114.90124222251251</v>
      </c>
    </row>
    <row r="31" spans="1:18" ht="15.75" thickBot="1">
      <c r="A31" s="30" t="s">
        <v>27</v>
      </c>
      <c r="B31" s="31">
        <v>1102</v>
      </c>
      <c r="C31" s="26">
        <v>0</v>
      </c>
      <c r="D31" s="26">
        <v>0</v>
      </c>
      <c r="E31" s="26"/>
      <c r="H31" s="34" t="s">
        <v>135</v>
      </c>
      <c r="I31" s="35">
        <v>2220</v>
      </c>
      <c r="J31" s="35">
        <v>0</v>
      </c>
      <c r="K31" s="35">
        <v>0</v>
      </c>
      <c r="M31" s="29"/>
    </row>
    <row r="32" spans="1:18" ht="15.75" thickBot="1">
      <c r="A32" s="24" t="s">
        <v>28</v>
      </c>
      <c r="B32" s="25">
        <v>1103</v>
      </c>
      <c r="C32" s="26">
        <v>631</v>
      </c>
      <c r="D32" s="26">
        <v>1000</v>
      </c>
      <c r="E32" s="26"/>
      <c r="H32" s="27" t="s">
        <v>136</v>
      </c>
      <c r="I32" s="28">
        <v>2240</v>
      </c>
      <c r="J32" s="28">
        <v>663</v>
      </c>
      <c r="K32" s="28">
        <v>303</v>
      </c>
      <c r="L32" s="79">
        <v>289</v>
      </c>
      <c r="M32" s="29"/>
    </row>
    <row r="33" spans="1:13" ht="15.75" thickBot="1">
      <c r="A33" s="30" t="s">
        <v>29</v>
      </c>
      <c r="B33" s="31">
        <v>1104</v>
      </c>
      <c r="C33" s="26">
        <v>0</v>
      </c>
      <c r="D33" s="26">
        <v>0</v>
      </c>
      <c r="E33" s="26"/>
      <c r="H33" s="34" t="s">
        <v>137</v>
      </c>
      <c r="I33" s="35">
        <v>2241</v>
      </c>
      <c r="J33" s="35">
        <v>0</v>
      </c>
      <c r="K33" s="35">
        <v>0</v>
      </c>
      <c r="M33" s="29"/>
    </row>
    <row r="34" spans="1:13" ht="15.75" thickBot="1">
      <c r="A34" s="24" t="s">
        <v>30</v>
      </c>
      <c r="B34" s="25">
        <v>1110</v>
      </c>
      <c r="C34" s="26">
        <v>0</v>
      </c>
      <c r="D34" s="26">
        <v>0</v>
      </c>
      <c r="E34" s="26"/>
      <c r="H34" s="27" t="s">
        <v>138</v>
      </c>
      <c r="I34" s="28">
        <v>2250</v>
      </c>
      <c r="J34" s="28">
        <v>405</v>
      </c>
      <c r="K34" s="28">
        <v>128</v>
      </c>
      <c r="L34" s="1">
        <v>0</v>
      </c>
      <c r="M34" s="29"/>
    </row>
    <row r="35" spans="1:13" ht="15.75" thickBot="1">
      <c r="A35" s="30" t="s">
        <v>31</v>
      </c>
      <c r="B35" s="31">
        <v>1115</v>
      </c>
      <c r="C35" s="26">
        <v>0</v>
      </c>
      <c r="D35" s="26">
        <v>0</v>
      </c>
      <c r="E35" s="26"/>
      <c r="H35" s="34" t="s">
        <v>139</v>
      </c>
      <c r="I35" s="35">
        <v>2255</v>
      </c>
      <c r="J35" s="35">
        <v>0</v>
      </c>
      <c r="K35" s="35">
        <v>0</v>
      </c>
      <c r="M35" s="29"/>
    </row>
    <row r="36" spans="1:13" ht="15.75" thickBot="1">
      <c r="A36" s="24" t="s">
        <v>32</v>
      </c>
      <c r="B36" s="25">
        <v>1120</v>
      </c>
      <c r="C36" s="26">
        <v>0</v>
      </c>
      <c r="D36" s="26">
        <v>0</v>
      </c>
      <c r="E36" s="26"/>
      <c r="H36" s="27" t="s">
        <v>140</v>
      </c>
      <c r="I36" s="28">
        <v>2270</v>
      </c>
      <c r="J36" s="28">
        <v>22</v>
      </c>
      <c r="K36" s="28">
        <v>57</v>
      </c>
      <c r="L36" s="1">
        <v>564</v>
      </c>
      <c r="M36" s="29"/>
    </row>
    <row r="37" spans="1:13" ht="25.5" thickBot="1">
      <c r="A37" s="30" t="s">
        <v>33</v>
      </c>
      <c r="B37" s="31">
        <v>1125</v>
      </c>
      <c r="C37" s="26">
        <v>0</v>
      </c>
      <c r="D37" s="26">
        <v>0</v>
      </c>
      <c r="E37" s="26"/>
      <c r="H37" s="34" t="s">
        <v>141</v>
      </c>
      <c r="I37" s="35">
        <v>2275</v>
      </c>
      <c r="J37" s="35">
        <v>0</v>
      </c>
      <c r="K37" s="35">
        <v>0</v>
      </c>
      <c r="M37" s="29"/>
    </row>
    <row r="38" spans="1:13" ht="25.5" thickBot="1">
      <c r="A38" s="24" t="s">
        <v>34</v>
      </c>
      <c r="B38" s="39"/>
      <c r="C38" s="26"/>
      <c r="D38" s="26"/>
      <c r="E38" s="26"/>
      <c r="H38" s="27" t="s">
        <v>142</v>
      </c>
      <c r="I38" s="28">
        <v>2290</v>
      </c>
      <c r="J38" s="28">
        <v>27250</v>
      </c>
      <c r="K38" s="28">
        <v>18687</v>
      </c>
      <c r="L38" s="23">
        <f>L28+K32-K34-K36</f>
        <v>48599</v>
      </c>
      <c r="M38" s="29"/>
    </row>
    <row r="39" spans="1:13" ht="15.75" thickBot="1">
      <c r="A39" s="37" t="s">
        <v>35</v>
      </c>
      <c r="B39" s="25">
        <v>1130</v>
      </c>
      <c r="C39" s="26">
        <v>3601</v>
      </c>
      <c r="D39" s="26">
        <v>4867</v>
      </c>
      <c r="E39" s="26"/>
      <c r="H39" s="34" t="s">
        <v>143</v>
      </c>
      <c r="I39" s="35">
        <v>2295</v>
      </c>
      <c r="J39" s="35">
        <v>0</v>
      </c>
      <c r="K39" s="35">
        <v>0</v>
      </c>
      <c r="M39" s="29"/>
    </row>
    <row r="40" spans="1:13" ht="15.75" thickBot="1">
      <c r="A40" s="30" t="s">
        <v>36</v>
      </c>
      <c r="B40" s="31">
        <v>1135</v>
      </c>
      <c r="C40" s="26">
        <v>2338.5</v>
      </c>
      <c r="D40" s="26">
        <v>1767.5</v>
      </c>
      <c r="E40" s="26"/>
      <c r="H40" s="27" t="s">
        <v>144</v>
      </c>
      <c r="I40" s="28">
        <v>2300</v>
      </c>
      <c r="J40" s="28">
        <v>4911</v>
      </c>
      <c r="K40" s="28">
        <v>3365</v>
      </c>
      <c r="L40" s="79">
        <v>8747</v>
      </c>
      <c r="M40" s="29"/>
    </row>
    <row r="41" spans="1:13" ht="25.5" thickBot="1">
      <c r="A41" s="24" t="s">
        <v>37</v>
      </c>
      <c r="B41" s="25">
        <v>1136</v>
      </c>
      <c r="C41" s="26">
        <v>1554.5</v>
      </c>
      <c r="D41" s="26">
        <v>983.5</v>
      </c>
      <c r="E41" s="26"/>
      <c r="H41" s="34" t="s">
        <v>145</v>
      </c>
      <c r="I41" s="35">
        <v>2305</v>
      </c>
      <c r="J41" s="35">
        <v>0</v>
      </c>
      <c r="K41" s="35">
        <v>0</v>
      </c>
      <c r="M41" s="29"/>
    </row>
    <row r="42" spans="1:13" ht="15.75" thickBot="1">
      <c r="A42" s="30" t="s">
        <v>38</v>
      </c>
      <c r="B42" s="31">
        <v>1140</v>
      </c>
      <c r="C42" s="26">
        <v>0</v>
      </c>
      <c r="D42" s="26">
        <v>0</v>
      </c>
      <c r="E42" s="26"/>
      <c r="H42" s="27" t="s">
        <v>146</v>
      </c>
      <c r="I42" s="28">
        <v>2350</v>
      </c>
      <c r="J42" s="28">
        <v>22339</v>
      </c>
      <c r="K42" s="28">
        <v>15322</v>
      </c>
      <c r="L42" s="79">
        <v>39459</v>
      </c>
      <c r="M42" s="29"/>
    </row>
    <row r="43" spans="1:13" ht="15.75" thickBot="1">
      <c r="A43" s="24" t="s">
        <v>39</v>
      </c>
      <c r="B43" s="25">
        <v>1145</v>
      </c>
      <c r="C43" s="26">
        <v>82217.5</v>
      </c>
      <c r="D43" s="26">
        <v>94649.5</v>
      </c>
      <c r="E43" s="26"/>
      <c r="H43" s="34" t="s">
        <v>147</v>
      </c>
      <c r="I43" s="35">
        <v>2355</v>
      </c>
      <c r="J43" s="35">
        <v>0</v>
      </c>
      <c r="K43" s="35">
        <v>0</v>
      </c>
      <c r="M43" s="29"/>
    </row>
    <row r="44" spans="1:13" ht="15.75" thickBot="1">
      <c r="A44" s="30" t="s">
        <v>40</v>
      </c>
      <c r="B44" s="31">
        <v>1155</v>
      </c>
      <c r="C44" s="26">
        <v>78.5</v>
      </c>
      <c r="D44" s="26">
        <v>88</v>
      </c>
      <c r="E44" s="26"/>
      <c r="H44" s="20" t="s">
        <v>148</v>
      </c>
    </row>
    <row r="45" spans="1:13" ht="15.75" thickBot="1">
      <c r="A45" s="24" t="s">
        <v>41</v>
      </c>
      <c r="B45" s="25">
        <v>1160</v>
      </c>
      <c r="C45" s="26">
        <v>0</v>
      </c>
      <c r="D45" s="26">
        <v>0</v>
      </c>
      <c r="E45" s="26"/>
      <c r="H45" s="22" t="s">
        <v>108</v>
      </c>
      <c r="I45" s="22" t="s">
        <v>1</v>
      </c>
      <c r="J45" s="22">
        <v>2016</v>
      </c>
      <c r="K45" s="22">
        <v>2017</v>
      </c>
    </row>
    <row r="46" spans="1:13" ht="15.75" thickBot="1">
      <c r="A46" s="30" t="s">
        <v>42</v>
      </c>
      <c r="B46" s="31">
        <v>1165</v>
      </c>
      <c r="C46" s="26">
        <v>760</v>
      </c>
      <c r="D46" s="26">
        <v>1096</v>
      </c>
      <c r="E46" s="26"/>
      <c r="H46" s="34" t="s">
        <v>149</v>
      </c>
      <c r="I46" s="35">
        <v>2400</v>
      </c>
      <c r="J46" s="35">
        <v>0</v>
      </c>
      <c r="K46" s="35">
        <v>0</v>
      </c>
      <c r="M46" s="35"/>
    </row>
    <row r="47" spans="1:13" ht="15.75" thickBot="1">
      <c r="A47" s="24" t="s">
        <v>43</v>
      </c>
      <c r="B47" s="25">
        <v>1166</v>
      </c>
      <c r="C47" s="26">
        <v>0.5</v>
      </c>
      <c r="D47" s="26">
        <v>0</v>
      </c>
      <c r="E47" s="26"/>
      <c r="H47" s="32" t="s">
        <v>150</v>
      </c>
      <c r="I47" s="33">
        <v>2405</v>
      </c>
      <c r="J47" s="33">
        <v>0</v>
      </c>
      <c r="K47" s="33">
        <v>0</v>
      </c>
      <c r="M47" s="33"/>
    </row>
    <row r="48" spans="1:13" ht="15.75" thickBot="1">
      <c r="A48" s="30" t="s">
        <v>44</v>
      </c>
      <c r="B48" s="31">
        <v>1167</v>
      </c>
      <c r="C48" s="26">
        <v>759.5</v>
      </c>
      <c r="D48" s="26">
        <v>1096</v>
      </c>
      <c r="E48" s="26"/>
      <c r="H48" s="34" t="s">
        <v>63</v>
      </c>
      <c r="I48" s="35">
        <v>2410</v>
      </c>
      <c r="J48" s="35">
        <v>0</v>
      </c>
      <c r="K48" s="35">
        <v>0</v>
      </c>
      <c r="M48" s="35"/>
    </row>
    <row r="49" spans="1:13" ht="25.5" thickBot="1">
      <c r="A49" s="24" t="s">
        <v>45</v>
      </c>
      <c r="B49" s="25">
        <v>1170</v>
      </c>
      <c r="C49" s="26">
        <v>0</v>
      </c>
      <c r="D49" s="26">
        <v>0</v>
      </c>
      <c r="E49" s="26"/>
      <c r="H49" s="32" t="s">
        <v>151</v>
      </c>
      <c r="I49" s="33">
        <v>2415</v>
      </c>
      <c r="J49" s="33">
        <v>0</v>
      </c>
      <c r="K49" s="33">
        <v>0</v>
      </c>
      <c r="M49" s="33"/>
    </row>
    <row r="50" spans="1:13" ht="15.75" thickBot="1">
      <c r="A50" s="30" t="s">
        <v>46</v>
      </c>
      <c r="B50" s="31">
        <v>1180</v>
      </c>
      <c r="C50" s="26">
        <v>0</v>
      </c>
      <c r="D50" s="26">
        <v>0</v>
      </c>
      <c r="E50" s="26"/>
      <c r="H50" s="34" t="s">
        <v>152</v>
      </c>
      <c r="I50" s="35">
        <v>2445</v>
      </c>
      <c r="J50" s="35">
        <v>0</v>
      </c>
      <c r="K50" s="35">
        <v>0</v>
      </c>
      <c r="M50" s="35"/>
    </row>
    <row r="51" spans="1:13" ht="15.75" thickBot="1">
      <c r="A51" s="24" t="s">
        <v>47</v>
      </c>
      <c r="B51" s="39"/>
      <c r="C51" s="26">
        <v>0</v>
      </c>
      <c r="D51" s="26">
        <v>0</v>
      </c>
      <c r="E51" s="26"/>
      <c r="H51" s="32" t="s">
        <v>153</v>
      </c>
      <c r="I51" s="33">
        <v>2450</v>
      </c>
      <c r="J51" s="33">
        <v>0</v>
      </c>
      <c r="K51" s="33">
        <v>0</v>
      </c>
      <c r="M51" s="33"/>
    </row>
    <row r="52" spans="1:13" ht="25.5" thickBot="1">
      <c r="A52" s="37" t="s">
        <v>48</v>
      </c>
      <c r="B52" s="25">
        <v>1181</v>
      </c>
      <c r="C52" s="26">
        <v>0</v>
      </c>
      <c r="D52" s="26">
        <v>0</v>
      </c>
      <c r="E52" s="26"/>
      <c r="H52" s="34" t="s">
        <v>154</v>
      </c>
      <c r="I52" s="35">
        <v>2455</v>
      </c>
      <c r="J52" s="35">
        <v>0</v>
      </c>
      <c r="K52" s="35">
        <v>0</v>
      </c>
      <c r="M52" s="35"/>
    </row>
    <row r="53" spans="1:13" ht="15.75" thickBot="1">
      <c r="A53" s="30" t="s">
        <v>49</v>
      </c>
      <c r="B53" s="31">
        <v>1182</v>
      </c>
      <c r="C53" s="26">
        <v>0</v>
      </c>
      <c r="D53" s="26">
        <v>0</v>
      </c>
      <c r="E53" s="26"/>
      <c r="H53" s="32" t="s">
        <v>155</v>
      </c>
      <c r="I53" s="33">
        <v>2460</v>
      </c>
      <c r="J53" s="33">
        <v>0</v>
      </c>
      <c r="K53" s="33">
        <v>0</v>
      </c>
      <c r="M53" s="33"/>
    </row>
    <row r="54" spans="1:13" ht="15.75" thickBot="1">
      <c r="A54" s="24" t="s">
        <v>50</v>
      </c>
      <c r="B54" s="25">
        <v>1183</v>
      </c>
      <c r="C54" s="26">
        <v>0</v>
      </c>
      <c r="D54" s="26">
        <v>0</v>
      </c>
      <c r="E54" s="26"/>
      <c r="H54" s="34" t="s">
        <v>156</v>
      </c>
      <c r="I54" s="35">
        <v>2465</v>
      </c>
      <c r="J54" s="35">
        <v>22339</v>
      </c>
      <c r="K54" s="35">
        <v>15322</v>
      </c>
      <c r="M54" s="35"/>
    </row>
    <row r="55" spans="1:13" ht="15.75" thickBot="1">
      <c r="A55" s="30" t="s">
        <v>51</v>
      </c>
      <c r="B55" s="31">
        <v>1184</v>
      </c>
      <c r="C55" s="26">
        <v>0</v>
      </c>
      <c r="D55" s="26">
        <v>0</v>
      </c>
      <c r="E55" s="26"/>
      <c r="H55" s="20" t="s">
        <v>157</v>
      </c>
    </row>
    <row r="56" spans="1:13" ht="15.75" thickBot="1">
      <c r="A56" s="24" t="s">
        <v>52</v>
      </c>
      <c r="B56" s="25">
        <v>1190</v>
      </c>
      <c r="C56" s="26">
        <v>343</v>
      </c>
      <c r="D56" s="26">
        <v>659.5</v>
      </c>
      <c r="E56" s="26"/>
      <c r="H56" s="32" t="s">
        <v>158</v>
      </c>
      <c r="I56" s="33">
        <v>2500</v>
      </c>
      <c r="J56" s="33">
        <v>226067</v>
      </c>
      <c r="K56" s="33">
        <v>258730</v>
      </c>
      <c r="M56" s="33"/>
    </row>
    <row r="57" spans="1:13" ht="15.75" thickBot="1">
      <c r="A57" s="38" t="s">
        <v>53</v>
      </c>
      <c r="B57" s="31">
        <v>1195</v>
      </c>
      <c r="C57" s="26">
        <v>115612</v>
      </c>
      <c r="D57" s="26">
        <v>131642.5</v>
      </c>
      <c r="E57" s="26"/>
      <c r="H57" s="34" t="s">
        <v>159</v>
      </c>
      <c r="I57" s="35">
        <v>2505</v>
      </c>
      <c r="J57" s="35">
        <v>22619</v>
      </c>
      <c r="K57" s="35">
        <v>26700</v>
      </c>
      <c r="M57" s="35"/>
    </row>
    <row r="58" spans="1:13" ht="25.5" thickBot="1">
      <c r="A58" s="38" t="s">
        <v>54</v>
      </c>
      <c r="B58" s="25">
        <v>1200</v>
      </c>
      <c r="C58" s="26">
        <v>0</v>
      </c>
      <c r="D58" s="26">
        <v>0</v>
      </c>
      <c r="E58" s="26"/>
      <c r="H58" s="32" t="s">
        <v>160</v>
      </c>
      <c r="I58" s="33">
        <v>2510</v>
      </c>
      <c r="J58" s="33">
        <v>4780</v>
      </c>
      <c r="K58" s="33">
        <v>5541</v>
      </c>
      <c r="M58" s="33"/>
    </row>
    <row r="59" spans="1:13" ht="15.75" thickBot="1">
      <c r="A59" s="38" t="s">
        <v>55</v>
      </c>
      <c r="B59" s="31">
        <v>1300</v>
      </c>
      <c r="C59" s="26">
        <v>258403</v>
      </c>
      <c r="D59" s="26">
        <v>286453.5</v>
      </c>
      <c r="E59" s="26"/>
      <c r="H59" s="34" t="s">
        <v>161</v>
      </c>
      <c r="I59" s="35">
        <v>2515</v>
      </c>
      <c r="J59" s="35">
        <v>24168</v>
      </c>
      <c r="K59" s="35">
        <v>27348</v>
      </c>
      <c r="M59" s="35"/>
    </row>
    <row r="60" spans="1:13" ht="16.5" thickBot="1">
      <c r="A60" s="14"/>
      <c r="B60" s="40"/>
      <c r="C60" s="40"/>
      <c r="D60" s="40"/>
      <c r="E60" s="40"/>
      <c r="H60" s="32" t="s">
        <v>129</v>
      </c>
      <c r="I60" s="33">
        <v>2520</v>
      </c>
      <c r="J60" s="33">
        <v>39258</v>
      </c>
      <c r="K60" s="33">
        <v>31284</v>
      </c>
      <c r="M60" s="33"/>
    </row>
    <row r="61" spans="1:13" ht="15.75" thickBot="1">
      <c r="A61" s="15" t="s">
        <v>56</v>
      </c>
      <c r="B61" s="15" t="s">
        <v>1</v>
      </c>
      <c r="C61" s="15">
        <v>2016</v>
      </c>
      <c r="D61" s="15">
        <v>2017</v>
      </c>
      <c r="E61" s="15"/>
      <c r="H61" s="34" t="s">
        <v>162</v>
      </c>
      <c r="I61" s="35">
        <v>2550</v>
      </c>
      <c r="J61" s="35">
        <v>316892</v>
      </c>
      <c r="K61" s="35">
        <v>349603</v>
      </c>
      <c r="M61" s="35"/>
    </row>
    <row r="62" spans="1:13" ht="24.75" thickBot="1">
      <c r="A62" s="88" t="s">
        <v>57</v>
      </c>
      <c r="B62" s="88"/>
      <c r="C62" s="88"/>
      <c r="D62" s="88"/>
      <c r="E62" s="21"/>
      <c r="H62" s="41" t="s">
        <v>163</v>
      </c>
      <c r="I62" s="41"/>
      <c r="J62" s="41"/>
      <c r="K62" s="41"/>
    </row>
    <row r="63" spans="1:13" ht="15.75" thickBot="1">
      <c r="A63" s="30" t="s">
        <v>58</v>
      </c>
      <c r="B63" s="31">
        <v>1400</v>
      </c>
      <c r="C63" s="26">
        <v>21474</v>
      </c>
      <c r="D63" s="26">
        <v>21474</v>
      </c>
      <c r="E63" s="26"/>
      <c r="H63" s="32" t="s">
        <v>164</v>
      </c>
      <c r="I63" s="33">
        <v>2600</v>
      </c>
      <c r="J63" s="33">
        <v>2045145</v>
      </c>
      <c r="K63" s="33">
        <v>2045145</v>
      </c>
      <c r="M63" s="33"/>
    </row>
    <row r="64" spans="1:13" ht="25.5" thickBot="1">
      <c r="A64" s="24" t="s">
        <v>59</v>
      </c>
      <c r="B64" s="25">
        <v>1401</v>
      </c>
      <c r="C64" s="26">
        <v>0</v>
      </c>
      <c r="D64" s="26">
        <v>0</v>
      </c>
      <c r="E64" s="26"/>
      <c r="H64" s="34" t="s">
        <v>165</v>
      </c>
      <c r="I64" s="35">
        <v>2605</v>
      </c>
      <c r="J64" s="35">
        <v>2045145</v>
      </c>
      <c r="K64" s="35">
        <v>2045145</v>
      </c>
      <c r="M64" s="35"/>
    </row>
    <row r="65" spans="1:16" ht="15.75" thickBot="1">
      <c r="A65" s="30" t="s">
        <v>60</v>
      </c>
      <c r="B65" s="31">
        <v>1405</v>
      </c>
      <c r="C65" s="26">
        <v>0</v>
      </c>
      <c r="D65" s="26">
        <v>0</v>
      </c>
      <c r="E65" s="26"/>
      <c r="H65" s="32" t="s">
        <v>166</v>
      </c>
      <c r="I65" s="33">
        <v>2610</v>
      </c>
      <c r="J65" s="42">
        <v>33878</v>
      </c>
      <c r="K65" s="42">
        <v>18080</v>
      </c>
      <c r="M65" s="42"/>
    </row>
    <row r="66" spans="1:16" ht="25.5" thickBot="1">
      <c r="A66" s="24" t="s">
        <v>61</v>
      </c>
      <c r="B66" s="25">
        <v>1410</v>
      </c>
      <c r="C66" s="26">
        <v>3669</v>
      </c>
      <c r="D66" s="26">
        <v>3669</v>
      </c>
      <c r="E66" s="26"/>
      <c r="H66" s="34" t="s">
        <v>167</v>
      </c>
      <c r="I66" s="35">
        <v>2615</v>
      </c>
      <c r="J66" s="43">
        <v>33878</v>
      </c>
      <c r="K66" s="43">
        <v>18080</v>
      </c>
      <c r="M66" s="43"/>
    </row>
    <row r="67" spans="1:16" ht="15.75" thickBot="1">
      <c r="A67" s="30" t="s">
        <v>62</v>
      </c>
      <c r="B67" s="31">
        <v>1411</v>
      </c>
      <c r="C67" s="26">
        <v>3648</v>
      </c>
      <c r="D67" s="26">
        <v>3648</v>
      </c>
      <c r="E67" s="26"/>
      <c r="H67" s="32" t="s">
        <v>168</v>
      </c>
      <c r="I67" s="33">
        <v>2650</v>
      </c>
      <c r="J67" s="33">
        <v>0</v>
      </c>
      <c r="K67" s="33" t="s">
        <v>169</v>
      </c>
      <c r="M67" s="33"/>
    </row>
    <row r="68" spans="1:16">
      <c r="A68" s="24" t="s">
        <v>63</v>
      </c>
      <c r="B68" s="25">
        <v>1412</v>
      </c>
      <c r="C68" s="26">
        <v>0</v>
      </c>
      <c r="D68" s="26">
        <v>0</v>
      </c>
      <c r="E68" s="26"/>
    </row>
    <row r="69" spans="1:16">
      <c r="A69" s="30" t="s">
        <v>64</v>
      </c>
      <c r="B69" s="31">
        <v>1415</v>
      </c>
      <c r="C69" s="26">
        <v>3221</v>
      </c>
      <c r="D69" s="26">
        <v>3221</v>
      </c>
      <c r="E69" s="26"/>
    </row>
    <row r="70" spans="1:16">
      <c r="A70" s="24" t="s">
        <v>65</v>
      </c>
      <c r="B70" s="25">
        <v>1420</v>
      </c>
      <c r="C70" s="26">
        <v>213272.5</v>
      </c>
      <c r="D70" s="26">
        <v>207103</v>
      </c>
      <c r="E70" s="26"/>
    </row>
    <row r="71" spans="1:16" ht="15.75" thickBot="1">
      <c r="A71" s="30" t="s">
        <v>66</v>
      </c>
      <c r="B71" s="31">
        <v>1425</v>
      </c>
      <c r="C71" s="26">
        <v>0</v>
      </c>
      <c r="D71" s="26">
        <v>0</v>
      </c>
      <c r="E71" s="26"/>
      <c r="H71" s="1" t="s">
        <v>170</v>
      </c>
      <c r="I71" s="1">
        <v>2016</v>
      </c>
      <c r="J71" s="1">
        <v>2017</v>
      </c>
      <c r="K71" s="1" t="s">
        <v>175</v>
      </c>
      <c r="L71" s="1" t="s">
        <v>176</v>
      </c>
      <c r="N71" s="1" t="s">
        <v>171</v>
      </c>
      <c r="O71" s="1">
        <v>2016</v>
      </c>
      <c r="P71" s="1">
        <v>2017</v>
      </c>
    </row>
    <row r="72" spans="1:16">
      <c r="A72" s="24" t="s">
        <v>67</v>
      </c>
      <c r="B72" s="25">
        <v>1430</v>
      </c>
      <c r="C72" s="26">
        <v>0</v>
      </c>
      <c r="D72" s="26">
        <v>0</v>
      </c>
      <c r="E72" s="26"/>
      <c r="G72" s="44">
        <v>1</v>
      </c>
      <c r="H72" s="45" t="s">
        <v>172</v>
      </c>
      <c r="I72" s="76">
        <f>C57/C111</f>
        <v>6.8954164554319624</v>
      </c>
      <c r="J72" s="46">
        <f>D57/D111</f>
        <v>2.5819089366793171</v>
      </c>
      <c r="K72" s="46">
        <f>J72-I72</f>
        <v>-4.3135075187526457</v>
      </c>
      <c r="L72" s="47">
        <f>J72/I72*100-100</f>
        <v>-62.556156638728012</v>
      </c>
      <c r="N72" s="1" t="s">
        <v>181</v>
      </c>
      <c r="O72" s="1">
        <f>C74-C27</f>
        <v>98845.5</v>
      </c>
      <c r="P72" s="1">
        <f>D74-D27</f>
        <v>80656</v>
      </c>
    </row>
    <row r="73" spans="1:16">
      <c r="A73" s="30" t="s">
        <v>68</v>
      </c>
      <c r="B73" s="31">
        <v>1435</v>
      </c>
      <c r="C73" s="26">
        <v>0</v>
      </c>
      <c r="D73" s="26">
        <v>0</v>
      </c>
      <c r="E73" s="26"/>
      <c r="G73" s="48">
        <v>2</v>
      </c>
      <c r="H73" s="49" t="s">
        <v>173</v>
      </c>
      <c r="I73" s="77">
        <f>(C57-C29)/C111</f>
        <v>5.3283929263710377</v>
      </c>
      <c r="J73" s="50">
        <f>(D57-D29)/D111</f>
        <v>2.0226432487030879</v>
      </c>
      <c r="K73" s="50">
        <f t="shared" ref="K73:K74" si="2">J73-I73</f>
        <v>-3.3057496776679498</v>
      </c>
      <c r="L73" s="51">
        <f t="shared" ref="L73:L74" si="3">J73/I73*100-100</f>
        <v>-62.040275995925249</v>
      </c>
      <c r="N73" s="1" t="s">
        <v>188</v>
      </c>
      <c r="O73" s="1">
        <f>J11+J23+J24+J25</f>
        <v>318037</v>
      </c>
      <c r="P73" s="1">
        <f>K11+K23+K24+K25</f>
        <v>350960</v>
      </c>
    </row>
    <row r="74" spans="1:16" ht="15.75" thickBot="1">
      <c r="A74" s="38" t="s">
        <v>23</v>
      </c>
      <c r="B74" s="25">
        <v>1495</v>
      </c>
      <c r="C74" s="26">
        <v>241636.5</v>
      </c>
      <c r="D74" s="26">
        <v>235467</v>
      </c>
      <c r="E74" s="26"/>
      <c r="G74" s="52">
        <v>3</v>
      </c>
      <c r="H74" s="53" t="s">
        <v>174</v>
      </c>
      <c r="I74" s="78">
        <f>C46/C111</f>
        <v>4.5328482390481019E-2</v>
      </c>
      <c r="J74" s="54">
        <f>D46/D111</f>
        <v>2.1495886165945888E-2</v>
      </c>
      <c r="K74" s="54">
        <f t="shared" si="2"/>
        <v>-2.3832596224535131E-2</v>
      </c>
      <c r="L74" s="55">
        <f t="shared" si="3"/>
        <v>-52.577529552456355</v>
      </c>
      <c r="N74" s="1" t="s">
        <v>189</v>
      </c>
      <c r="O74" s="1">
        <f>O73+J34+J36</f>
        <v>318464</v>
      </c>
      <c r="P74" s="1">
        <f>P73+K34+K36</f>
        <v>351145</v>
      </c>
    </row>
    <row r="75" spans="1:16" ht="15.75" customHeight="1">
      <c r="A75" s="88" t="s">
        <v>69</v>
      </c>
      <c r="B75" s="88"/>
      <c r="C75" s="88"/>
      <c r="D75" s="88"/>
      <c r="E75" s="21"/>
      <c r="G75" s="44">
        <v>4</v>
      </c>
      <c r="H75" s="45" t="s">
        <v>177</v>
      </c>
      <c r="I75" s="76">
        <f>C74/C59</f>
        <v>0.9351149173964699</v>
      </c>
      <c r="J75" s="46">
        <f>D74/D59</f>
        <v>0.82200776042184853</v>
      </c>
      <c r="K75" s="46">
        <f>J75-I75</f>
        <v>-0.11310715697462137</v>
      </c>
      <c r="L75" s="47">
        <f>J75/I75*100-100</f>
        <v>-12.095535518728781</v>
      </c>
      <c r="N75" s="1" t="s">
        <v>195</v>
      </c>
      <c r="O75" s="1">
        <f>C38+C39+C40+C42+C43+C44</f>
        <v>88235.5</v>
      </c>
      <c r="P75" s="1">
        <f>D38+D39+D40+D42+D43+D44</f>
        <v>101372</v>
      </c>
    </row>
    <row r="76" spans="1:16">
      <c r="A76" s="24" t="s">
        <v>70</v>
      </c>
      <c r="B76" s="25">
        <v>1500</v>
      </c>
      <c r="C76" s="26">
        <v>0</v>
      </c>
      <c r="D76" s="25">
        <v>0</v>
      </c>
      <c r="E76" s="25"/>
      <c r="G76" s="48">
        <v>5</v>
      </c>
      <c r="H76" s="49" t="s">
        <v>178</v>
      </c>
      <c r="I76" s="77">
        <f>C111/C114</f>
        <v>6.4885082603530139E-2</v>
      </c>
      <c r="J76" s="50">
        <f>D111/D114</f>
        <v>0.17799223957815144</v>
      </c>
      <c r="K76" s="50">
        <f t="shared" ref="K76:K80" si="4">J76-I76</f>
        <v>0.1131071569746213</v>
      </c>
      <c r="L76" s="51">
        <f t="shared" ref="L76:L80" si="5">J76/I76*100-100</f>
        <v>174.31920009371703</v>
      </c>
    </row>
    <row r="77" spans="1:16">
      <c r="A77" s="30" t="s">
        <v>71</v>
      </c>
      <c r="B77" s="31">
        <v>1505</v>
      </c>
      <c r="C77" s="26">
        <v>0</v>
      </c>
      <c r="D77" s="25">
        <v>0</v>
      </c>
      <c r="E77" s="25"/>
      <c r="G77" s="48">
        <v>6</v>
      </c>
      <c r="H77" s="49" t="s">
        <v>179</v>
      </c>
      <c r="I77" s="77">
        <f>C111/C74</f>
        <v>6.9387282136597742E-2</v>
      </c>
      <c r="J77" s="50">
        <f>D111/D74</f>
        <v>0.21653352699104333</v>
      </c>
      <c r="K77" s="50">
        <f t="shared" si="4"/>
        <v>0.14714624485444561</v>
      </c>
      <c r="L77" s="51">
        <f t="shared" si="5"/>
        <v>212.06515131226695</v>
      </c>
    </row>
    <row r="78" spans="1:16">
      <c r="A78" s="24" t="s">
        <v>72</v>
      </c>
      <c r="B78" s="25">
        <v>1510</v>
      </c>
      <c r="C78" s="26">
        <v>0</v>
      </c>
      <c r="D78" s="25">
        <v>0</v>
      </c>
      <c r="E78" s="25"/>
      <c r="G78" s="48">
        <v>7</v>
      </c>
      <c r="H78" s="49" t="s">
        <v>180</v>
      </c>
      <c r="I78" s="77">
        <f>O72/C74</f>
        <v>0.4090669249057986</v>
      </c>
      <c r="J78" s="50">
        <f>P72/D74</f>
        <v>0.34253632143782353</v>
      </c>
      <c r="K78" s="50">
        <f t="shared" si="4"/>
        <v>-6.6530603467975069E-2</v>
      </c>
      <c r="L78" s="51">
        <f t="shared" si="5"/>
        <v>-16.263989928615217</v>
      </c>
    </row>
    <row r="79" spans="1:16">
      <c r="A79" s="30" t="s">
        <v>73</v>
      </c>
      <c r="B79" s="31">
        <v>1515</v>
      </c>
      <c r="C79" s="26">
        <v>0</v>
      </c>
      <c r="D79" s="25">
        <v>0</v>
      </c>
      <c r="E79" s="25"/>
      <c r="G79" s="48">
        <v>8</v>
      </c>
      <c r="H79" s="56" t="s">
        <v>182</v>
      </c>
      <c r="I79" s="77">
        <f>O72/C57</f>
        <v>0.85497612704563541</v>
      </c>
      <c r="J79" s="50">
        <f>P72/D57</f>
        <v>0.61268967088896065</v>
      </c>
      <c r="K79" s="50">
        <f t="shared" si="4"/>
        <v>-0.24228645615667477</v>
      </c>
      <c r="L79" s="51">
        <f t="shared" si="5"/>
        <v>-28.338388464002392</v>
      </c>
    </row>
    <row r="80" spans="1:16" ht="15.75" thickBot="1">
      <c r="A80" s="24" t="s">
        <v>74</v>
      </c>
      <c r="B80" s="25">
        <v>1520</v>
      </c>
      <c r="C80" s="26">
        <v>0</v>
      </c>
      <c r="D80" s="25">
        <v>0</v>
      </c>
      <c r="E80" s="25"/>
      <c r="G80" s="52">
        <v>9</v>
      </c>
      <c r="H80" s="53" t="s">
        <v>183</v>
      </c>
      <c r="I80" s="78">
        <f>O72/C29</f>
        <v>3.7621748149275884</v>
      </c>
      <c r="J80" s="54">
        <f>P72/D29</f>
        <v>2.8285463790987198</v>
      </c>
      <c r="K80" s="54">
        <f t="shared" si="4"/>
        <v>-0.93362843582886867</v>
      </c>
      <c r="L80" s="55">
        <f t="shared" si="5"/>
        <v>-24.816189617888313</v>
      </c>
    </row>
    <row r="81" spans="1:12">
      <c r="A81" s="30" t="s">
        <v>75</v>
      </c>
      <c r="B81" s="31">
        <v>1521</v>
      </c>
      <c r="C81" s="26">
        <v>0</v>
      </c>
      <c r="D81" s="25">
        <v>0</v>
      </c>
      <c r="E81" s="25"/>
      <c r="G81" s="44">
        <v>10</v>
      </c>
      <c r="H81" s="45" t="s">
        <v>184</v>
      </c>
      <c r="I81" s="76">
        <f>J42/C59</f>
        <v>8.6450234710897314E-2</v>
      </c>
      <c r="J81" s="46">
        <f>K42/D59</f>
        <v>5.3488611589664642E-2</v>
      </c>
      <c r="K81" s="46">
        <f>J81-I81</f>
        <v>-3.2961623121232672E-2</v>
      </c>
      <c r="L81" s="47">
        <f>J81/I81*100-100</f>
        <v>-38.127858451120858</v>
      </c>
    </row>
    <row r="82" spans="1:12">
      <c r="A82" s="24" t="s">
        <v>76</v>
      </c>
      <c r="B82" s="25">
        <v>1525</v>
      </c>
      <c r="C82" s="26">
        <v>0</v>
      </c>
      <c r="D82" s="25">
        <v>0</v>
      </c>
      <c r="E82" s="25"/>
      <c r="G82" s="48">
        <v>11</v>
      </c>
      <c r="H82" s="49" t="s">
        <v>185</v>
      </c>
      <c r="I82" s="77">
        <f>J42/C74</f>
        <v>9.2448781537557451E-2</v>
      </c>
      <c r="J82" s="50">
        <f>K42/D74</f>
        <v>6.5070689311028718E-2</v>
      </c>
      <c r="K82" s="50">
        <f t="shared" ref="K82:K83" si="6">J82-I82</f>
        <v>-2.7378092226528733E-2</v>
      </c>
      <c r="L82" s="51">
        <f t="shared" ref="L82:L83" si="7">J82/I82*100-100</f>
        <v>-29.614335387867001</v>
      </c>
    </row>
    <row r="83" spans="1:12">
      <c r="A83" s="30" t="s">
        <v>77</v>
      </c>
      <c r="B83" s="31">
        <v>1526</v>
      </c>
      <c r="C83" s="26">
        <v>0</v>
      </c>
      <c r="D83" s="25">
        <v>0</v>
      </c>
      <c r="E83" s="25"/>
      <c r="G83" s="48">
        <v>12</v>
      </c>
      <c r="H83" s="49" t="s">
        <v>186</v>
      </c>
      <c r="I83" s="77">
        <f>J42/J5</f>
        <v>6.5164756948495953E-2</v>
      </c>
      <c r="J83" s="50">
        <f>K42/K5</f>
        <v>4.1824762923857201E-2</v>
      </c>
      <c r="K83" s="50">
        <f t="shared" si="6"/>
        <v>-2.3339994024638752E-2</v>
      </c>
      <c r="L83" s="51">
        <f t="shared" si="7"/>
        <v>-35.816897227263354</v>
      </c>
    </row>
    <row r="84" spans="1:12">
      <c r="A84" s="24" t="s">
        <v>78</v>
      </c>
      <c r="B84" s="25">
        <v>1530</v>
      </c>
      <c r="C84" s="26">
        <v>0</v>
      </c>
      <c r="D84" s="25">
        <v>0</v>
      </c>
      <c r="E84" s="25"/>
      <c r="G84" s="48">
        <v>13</v>
      </c>
      <c r="H84" s="49" t="s">
        <v>187</v>
      </c>
      <c r="I84" s="77">
        <f>J28/O73</f>
        <v>8.4939802601584097E-2</v>
      </c>
      <c r="J84" s="50">
        <f>K28/P73</f>
        <v>5.2909163437428769E-2</v>
      </c>
      <c r="K84" s="50">
        <f>J84-I84</f>
        <v>-3.2030639164155328E-2</v>
      </c>
      <c r="L84" s="51">
        <f>J84/I84*100-100</f>
        <v>-37.709811164027798</v>
      </c>
    </row>
    <row r="85" spans="1:12" ht="24.75">
      <c r="A85" s="30" t="s">
        <v>79</v>
      </c>
      <c r="B85" s="31">
        <v>1531</v>
      </c>
      <c r="C85" s="26">
        <v>0</v>
      </c>
      <c r="D85" s="25">
        <v>0</v>
      </c>
      <c r="E85" s="25"/>
      <c r="G85" s="48">
        <v>14</v>
      </c>
      <c r="H85" s="49" t="s">
        <v>190</v>
      </c>
      <c r="I85" s="50">
        <f>J38/O74</f>
        <v>8.5566971463022515E-2</v>
      </c>
      <c r="J85" s="50">
        <f>K38/P74</f>
        <v>5.3217331871449114E-2</v>
      </c>
      <c r="K85" s="50">
        <f t="shared" ref="K85:K86" si="8">J85-I85</f>
        <v>-3.2349639591573401E-2</v>
      </c>
      <c r="L85" s="51">
        <f t="shared" ref="L85:L86" si="9">J85/I85*100-100</f>
        <v>-37.806222469324148</v>
      </c>
    </row>
    <row r="86" spans="1:12" ht="25.5" thickBot="1">
      <c r="A86" s="24" t="s">
        <v>80</v>
      </c>
      <c r="B86" s="25">
        <v>1532</v>
      </c>
      <c r="C86" s="26">
        <v>0</v>
      </c>
      <c r="D86" s="25">
        <v>0</v>
      </c>
      <c r="E86" s="25"/>
      <c r="G86" s="48">
        <v>15</v>
      </c>
      <c r="H86" s="49" t="s">
        <v>191</v>
      </c>
      <c r="I86" s="50">
        <f>J42/O74</f>
        <v>7.0146076165594859E-2</v>
      </c>
      <c r="J86" s="50">
        <f>K42/P74</f>
        <v>4.3634396047216958E-2</v>
      </c>
      <c r="K86" s="50">
        <f t="shared" si="8"/>
        <v>-2.6511680118377901E-2</v>
      </c>
      <c r="L86" s="51">
        <f t="shared" si="9"/>
        <v>-37.794958132499659</v>
      </c>
    </row>
    <row r="87" spans="1:12" ht="24.75">
      <c r="A87" s="30" t="s">
        <v>81</v>
      </c>
      <c r="B87" s="31">
        <v>1533</v>
      </c>
      <c r="C87" s="26">
        <v>0</v>
      </c>
      <c r="D87" s="25">
        <v>0</v>
      </c>
      <c r="E87" s="25"/>
      <c r="G87" s="44">
        <v>16</v>
      </c>
      <c r="H87" s="57" t="s">
        <v>192</v>
      </c>
      <c r="I87" s="46">
        <f>J5/C59</f>
        <v>1.326640944571077</v>
      </c>
      <c r="J87" s="46">
        <f>K5/D59</f>
        <v>1.2788742326415981</v>
      </c>
      <c r="K87" s="46">
        <f>J87-I87</f>
        <v>-4.77667119294789E-2</v>
      </c>
      <c r="L87" s="47">
        <f>J87/I87*100-100</f>
        <v>-3.6005757341465596</v>
      </c>
    </row>
    <row r="88" spans="1:12" ht="24.75">
      <c r="A88" s="24" t="s">
        <v>82</v>
      </c>
      <c r="B88" s="25">
        <v>1534</v>
      </c>
      <c r="C88" s="26">
        <v>0</v>
      </c>
      <c r="D88" s="25">
        <v>0</v>
      </c>
      <c r="E88" s="25"/>
      <c r="G88" s="48">
        <v>17</v>
      </c>
      <c r="H88" s="58" t="s">
        <v>193</v>
      </c>
      <c r="I88" s="50">
        <f>J5/C111</f>
        <v>20.446008409626337</v>
      </c>
      <c r="J88" s="50">
        <f>K5/D111</f>
        <v>7.1849999509674127</v>
      </c>
      <c r="K88" s="50">
        <f t="shared" ref="K88:K94" si="10">J88-I88</f>
        <v>-13.261008458658925</v>
      </c>
      <c r="L88" s="51">
        <f t="shared" ref="L88:L94" si="11">J88/I88*100-100</f>
        <v>-64.858666752848492</v>
      </c>
    </row>
    <row r="89" spans="1:12">
      <c r="A89" s="30" t="s">
        <v>83</v>
      </c>
      <c r="B89" s="31">
        <v>1535</v>
      </c>
      <c r="C89" s="26">
        <v>0</v>
      </c>
      <c r="D89" s="25">
        <v>0</v>
      </c>
      <c r="E89" s="25"/>
      <c r="G89" s="48">
        <v>18</v>
      </c>
      <c r="H89" s="58" t="s">
        <v>194</v>
      </c>
      <c r="I89" s="50">
        <f>J5/O75</f>
        <v>3.8851482679873746</v>
      </c>
      <c r="J89" s="50">
        <f>K5/P75</f>
        <v>3.6137986820818373</v>
      </c>
      <c r="K89" s="50">
        <f t="shared" si="10"/>
        <v>-0.27134958590553726</v>
      </c>
      <c r="L89" s="51">
        <f t="shared" si="11"/>
        <v>-6.9842787762152625</v>
      </c>
    </row>
    <row r="90" spans="1:12">
      <c r="A90" s="24" t="s">
        <v>84</v>
      </c>
      <c r="B90" s="25">
        <v>1540</v>
      </c>
      <c r="C90" s="26">
        <v>0</v>
      </c>
      <c r="D90" s="25">
        <v>0</v>
      </c>
      <c r="E90" s="25"/>
      <c r="G90" s="48">
        <v>19</v>
      </c>
      <c r="H90" s="58" t="s">
        <v>196</v>
      </c>
      <c r="I90" s="50">
        <f>360/I89</f>
        <v>92.660556346409649</v>
      </c>
      <c r="J90" s="50">
        <f>360/J89</f>
        <v>99.618166829539931</v>
      </c>
      <c r="K90" s="50">
        <f t="shared" si="10"/>
        <v>6.9576104831302814</v>
      </c>
      <c r="L90" s="51">
        <f t="shared" si="11"/>
        <v>7.5087078660734505</v>
      </c>
    </row>
    <row r="91" spans="1:12">
      <c r="A91" s="30" t="s">
        <v>85</v>
      </c>
      <c r="B91" s="31">
        <v>1545</v>
      </c>
      <c r="C91" s="26">
        <v>0</v>
      </c>
      <c r="D91" s="25">
        <v>0</v>
      </c>
      <c r="E91" s="25"/>
      <c r="G91" s="48">
        <v>20</v>
      </c>
      <c r="H91" s="58" t="s">
        <v>197</v>
      </c>
      <c r="I91" s="50">
        <f>360/I88</f>
        <v>17.6073487199832</v>
      </c>
      <c r="J91" s="50">
        <f>360/J88</f>
        <v>50.104384475538986</v>
      </c>
      <c r="K91" s="50">
        <f t="shared" si="10"/>
        <v>32.497035755555785</v>
      </c>
      <c r="L91" s="51">
        <f t="shared" si="11"/>
        <v>184.56518509611703</v>
      </c>
    </row>
    <row r="92" spans="1:12">
      <c r="A92" s="38" t="s">
        <v>53</v>
      </c>
      <c r="B92" s="25">
        <v>1595</v>
      </c>
      <c r="C92" s="26">
        <v>0</v>
      </c>
      <c r="D92" s="25">
        <v>0</v>
      </c>
      <c r="E92" s="25"/>
      <c r="G92" s="48">
        <v>21</v>
      </c>
      <c r="H92" s="58" t="s">
        <v>198</v>
      </c>
      <c r="I92" s="50">
        <f>J5/C9</f>
        <v>2.6526556889934381</v>
      </c>
      <c r="J92" s="50">
        <f>K5/D9</f>
        <v>2.5779660599492624</v>
      </c>
      <c r="K92" s="50">
        <f t="shared" si="10"/>
        <v>-7.4689629044175643E-2</v>
      </c>
      <c r="L92" s="51">
        <f t="shared" si="11"/>
        <v>-2.8156548682168818</v>
      </c>
    </row>
    <row r="93" spans="1:12">
      <c r="A93" s="88" t="s">
        <v>86</v>
      </c>
      <c r="B93" s="88"/>
      <c r="C93" s="88"/>
      <c r="D93" s="88"/>
      <c r="E93" s="21"/>
      <c r="G93" s="48">
        <v>22</v>
      </c>
      <c r="H93" s="58" t="s">
        <v>199</v>
      </c>
      <c r="I93" s="50">
        <f>J5/C74</f>
        <v>1.4186929540859927</v>
      </c>
      <c r="J93" s="50">
        <f>K5/D74</f>
        <v>1.5557933808134474</v>
      </c>
      <c r="K93" s="50">
        <f t="shared" si="10"/>
        <v>0.13710042672745471</v>
      </c>
      <c r="L93" s="51">
        <f t="shared" si="11"/>
        <v>9.6638547708713247</v>
      </c>
    </row>
    <row r="94" spans="1:12" ht="15.75" thickBot="1">
      <c r="A94" s="24" t="s">
        <v>87</v>
      </c>
      <c r="B94" s="25">
        <v>1600</v>
      </c>
      <c r="C94" s="26">
        <v>0</v>
      </c>
      <c r="D94" s="26">
        <v>0</v>
      </c>
      <c r="E94" s="26"/>
      <c r="G94" s="52">
        <v>23</v>
      </c>
      <c r="H94" s="59" t="s">
        <v>200</v>
      </c>
      <c r="I94" s="54">
        <f>J5/C111</f>
        <v>20.446008409626337</v>
      </c>
      <c r="J94" s="54">
        <f>K5/D111</f>
        <v>7.1849999509674127</v>
      </c>
      <c r="K94" s="54">
        <f t="shared" si="10"/>
        <v>-13.261008458658925</v>
      </c>
      <c r="L94" s="55">
        <f t="shared" si="11"/>
        <v>-64.858666752848492</v>
      </c>
    </row>
    <row r="95" spans="1:12">
      <c r="A95" s="30" t="s">
        <v>88</v>
      </c>
      <c r="B95" s="31">
        <v>1605</v>
      </c>
      <c r="C95" s="26">
        <v>0</v>
      </c>
      <c r="D95" s="26">
        <v>0</v>
      </c>
      <c r="E95" s="26"/>
    </row>
    <row r="96" spans="1:12">
      <c r="A96" s="24" t="s">
        <v>89</v>
      </c>
      <c r="B96" s="86">
        <v>1610</v>
      </c>
      <c r="C96" s="26"/>
      <c r="D96" s="26">
        <v>0</v>
      </c>
      <c r="E96" s="26"/>
    </row>
    <row r="97" spans="1:13">
      <c r="A97" s="37" t="s">
        <v>90</v>
      </c>
      <c r="B97" s="87"/>
      <c r="C97" s="26">
        <v>88</v>
      </c>
      <c r="D97" s="26">
        <v>15.5</v>
      </c>
      <c r="E97" s="26"/>
      <c r="H97" s="26" t="s">
        <v>170</v>
      </c>
      <c r="I97" s="26">
        <v>2016</v>
      </c>
      <c r="J97" s="26">
        <v>2017</v>
      </c>
    </row>
    <row r="98" spans="1:13">
      <c r="A98" s="30" t="s">
        <v>91</v>
      </c>
      <c r="B98" s="31">
        <v>1615</v>
      </c>
      <c r="C98" s="26">
        <v>9239.5</v>
      </c>
      <c r="D98" s="26">
        <v>16529.5</v>
      </c>
      <c r="E98" s="26"/>
      <c r="H98" s="26" t="s">
        <v>201</v>
      </c>
      <c r="I98" s="66">
        <f>J42</f>
        <v>22339</v>
      </c>
      <c r="J98" s="66">
        <f>K42</f>
        <v>15322</v>
      </c>
    </row>
    <row r="99" spans="1:13">
      <c r="A99" s="24" t="s">
        <v>92</v>
      </c>
      <c r="B99" s="25">
        <v>1620</v>
      </c>
      <c r="C99" s="26">
        <v>2706</v>
      </c>
      <c r="D99" s="26">
        <v>2826</v>
      </c>
      <c r="E99" s="26"/>
      <c r="H99" s="26" t="s">
        <v>202</v>
      </c>
      <c r="I99" s="66">
        <f>J5</f>
        <v>342808</v>
      </c>
      <c r="J99" s="66">
        <f>K5</f>
        <v>366338</v>
      </c>
    </row>
    <row r="100" spans="1:13">
      <c r="A100" s="30" t="s">
        <v>93</v>
      </c>
      <c r="B100" s="31">
        <v>1621</v>
      </c>
      <c r="C100" s="26">
        <v>0</v>
      </c>
      <c r="D100" s="26">
        <v>0</v>
      </c>
      <c r="E100" s="26"/>
      <c r="H100" s="26" t="s">
        <v>203</v>
      </c>
      <c r="I100" s="66">
        <f>C59</f>
        <v>258403</v>
      </c>
      <c r="J100" s="66">
        <f>D59</f>
        <v>286453.5</v>
      </c>
    </row>
    <row r="101" spans="1:13">
      <c r="A101" s="24" t="s">
        <v>94</v>
      </c>
      <c r="B101" s="25">
        <v>1625</v>
      </c>
      <c r="C101" s="26">
        <v>211</v>
      </c>
      <c r="D101" s="26">
        <v>209.5</v>
      </c>
      <c r="E101" s="26"/>
      <c r="H101" s="26" t="s">
        <v>204</v>
      </c>
      <c r="I101" s="66">
        <f>C74</f>
        <v>241636.5</v>
      </c>
      <c r="J101" s="66">
        <f>D74</f>
        <v>235467</v>
      </c>
      <c r="L101" s="60">
        <v>241636.5</v>
      </c>
      <c r="M101" s="60">
        <v>235467</v>
      </c>
    </row>
    <row r="102" spans="1:13">
      <c r="A102" s="30" t="s">
        <v>95</v>
      </c>
      <c r="B102" s="31">
        <v>1630</v>
      </c>
      <c r="C102" s="26">
        <v>626.5</v>
      </c>
      <c r="D102" s="26">
        <v>799.5</v>
      </c>
      <c r="E102" s="26"/>
      <c r="H102" s="26" t="s">
        <v>205</v>
      </c>
      <c r="I102" s="66">
        <f>I99/I100</f>
        <v>1.326640944571077</v>
      </c>
      <c r="J102" s="66">
        <f>J99/J100</f>
        <v>1.2788742326415981</v>
      </c>
      <c r="L102" s="60">
        <v>1.326640944571077</v>
      </c>
      <c r="M102" s="60">
        <v>1.2788742326415981</v>
      </c>
    </row>
    <row r="103" spans="1:13">
      <c r="A103" s="24" t="s">
        <v>96</v>
      </c>
      <c r="B103" s="25">
        <v>1635</v>
      </c>
      <c r="C103" s="26">
        <v>10</v>
      </c>
      <c r="D103" s="26">
        <v>11.5</v>
      </c>
      <c r="E103" s="26"/>
      <c r="H103" s="26" t="s">
        <v>206</v>
      </c>
      <c r="I103" s="66">
        <f>I100/I101</f>
        <v>1.0693872821365977</v>
      </c>
      <c r="J103" s="66">
        <f>J100/J101</f>
        <v>1.2165335269910433</v>
      </c>
      <c r="L103" s="60">
        <v>1.0693872821365977</v>
      </c>
      <c r="M103" s="60">
        <v>1.2165335269910433</v>
      </c>
    </row>
    <row r="104" spans="1:13">
      <c r="A104" s="30" t="s">
        <v>97</v>
      </c>
      <c r="B104" s="31">
        <v>1640</v>
      </c>
      <c r="C104" s="26">
        <v>22</v>
      </c>
      <c r="D104" s="26">
        <v>25014.5</v>
      </c>
      <c r="E104" s="26"/>
      <c r="H104" s="26" t="s">
        <v>207</v>
      </c>
      <c r="I104" s="66">
        <f>I98/I99</f>
        <v>6.5164756948495953E-2</v>
      </c>
      <c r="J104" s="66">
        <f>J98/J99</f>
        <v>4.1824762923857201E-2</v>
      </c>
      <c r="L104" s="60">
        <v>6.5164756948495953E-2</v>
      </c>
      <c r="M104" s="60">
        <v>4.1824762923857201E-2</v>
      </c>
    </row>
    <row r="105" spans="1:13">
      <c r="A105" s="24" t="s">
        <v>39</v>
      </c>
      <c r="B105" s="25">
        <v>1645</v>
      </c>
      <c r="C105" s="26">
        <v>379.5</v>
      </c>
      <c r="D105" s="26">
        <v>164</v>
      </c>
      <c r="E105" s="26"/>
    </row>
    <row r="106" spans="1:13">
      <c r="A106" s="30" t="s">
        <v>98</v>
      </c>
      <c r="B106" s="31">
        <v>1650</v>
      </c>
      <c r="C106" s="26">
        <v>0</v>
      </c>
      <c r="D106" s="26">
        <v>0</v>
      </c>
      <c r="E106" s="26"/>
      <c r="H106" s="26" t="s">
        <v>212</v>
      </c>
      <c r="I106" s="66">
        <f>(J101-I101)*I102*I103*I104</f>
        <v>-570.36275769596068</v>
      </c>
    </row>
    <row r="107" spans="1:13">
      <c r="A107" s="24" t="s">
        <v>99</v>
      </c>
      <c r="B107" s="25">
        <v>1660</v>
      </c>
      <c r="C107" s="26">
        <v>3448.5</v>
      </c>
      <c r="D107" s="26">
        <v>5378</v>
      </c>
      <c r="E107" s="26"/>
      <c r="H107" s="26" t="s">
        <v>209</v>
      </c>
      <c r="I107" s="66">
        <f>J101*(J102-I102)*I103*I104</f>
        <v>-783.79627020078999</v>
      </c>
    </row>
    <row r="108" spans="1:13">
      <c r="A108" s="30" t="s">
        <v>100</v>
      </c>
      <c r="B108" s="31">
        <v>1665</v>
      </c>
      <c r="C108" s="26">
        <v>0</v>
      </c>
      <c r="D108" s="26">
        <v>0</v>
      </c>
      <c r="E108" s="26"/>
      <c r="H108" s="26" t="s">
        <v>210</v>
      </c>
      <c r="I108" s="66">
        <f>J101*J102*(J103-I103)*I104</f>
        <v>2887.4857588948612</v>
      </c>
    </row>
    <row r="109" spans="1:13">
      <c r="A109" s="24" t="s">
        <v>101</v>
      </c>
      <c r="B109" s="25">
        <v>1670</v>
      </c>
      <c r="C109" s="26">
        <v>0</v>
      </c>
      <c r="D109" s="26">
        <v>0</v>
      </c>
      <c r="E109" s="26"/>
      <c r="H109" s="26" t="s">
        <v>211</v>
      </c>
      <c r="I109" s="66">
        <f>J101*J102*J103*(J104-I104)</f>
        <v>-8550.3267309981111</v>
      </c>
    </row>
    <row r="110" spans="1:13">
      <c r="A110" s="30" t="s">
        <v>102</v>
      </c>
      <c r="B110" s="31">
        <v>1690</v>
      </c>
      <c r="C110" s="26">
        <v>35.5</v>
      </c>
      <c r="D110" s="26">
        <v>38.5</v>
      </c>
      <c r="E110" s="26"/>
      <c r="H110" s="26" t="s">
        <v>208</v>
      </c>
      <c r="I110" s="66">
        <f>SUM(I106:I109)</f>
        <v>-7017</v>
      </c>
    </row>
    <row r="111" spans="1:13">
      <c r="A111" s="38" t="s">
        <v>103</v>
      </c>
      <c r="B111" s="25">
        <v>1695</v>
      </c>
      <c r="C111" s="26">
        <v>16766.5</v>
      </c>
      <c r="D111" s="26">
        <v>50986.5</v>
      </c>
      <c r="E111" s="26"/>
    </row>
    <row r="112" spans="1:13" ht="36.75">
      <c r="A112" s="38" t="s">
        <v>104</v>
      </c>
      <c r="B112" s="31">
        <v>1700</v>
      </c>
      <c r="C112" s="26">
        <v>0</v>
      </c>
      <c r="D112" s="26">
        <v>0</v>
      </c>
      <c r="E112" s="26"/>
    </row>
    <row r="113" spans="1:12" ht="37.5" customHeight="1">
      <c r="A113" s="38" t="s">
        <v>105</v>
      </c>
      <c r="B113" s="25">
        <v>1800</v>
      </c>
      <c r="C113" s="26">
        <v>0</v>
      </c>
      <c r="D113" s="26">
        <v>0</v>
      </c>
      <c r="E113" s="26"/>
      <c r="H113" s="64"/>
      <c r="I113" s="64"/>
      <c r="J113" s="64"/>
      <c r="K113" s="49"/>
      <c r="L113" s="49"/>
    </row>
    <row r="114" spans="1:12" ht="18.75">
      <c r="A114" s="38" t="s">
        <v>55</v>
      </c>
      <c r="B114" s="31">
        <v>1900</v>
      </c>
      <c r="C114" s="26">
        <v>258403</v>
      </c>
      <c r="D114" s="26">
        <v>286453.5</v>
      </c>
      <c r="E114" s="26"/>
      <c r="H114" s="64"/>
      <c r="I114" s="62"/>
      <c r="J114" s="62"/>
      <c r="K114" s="49"/>
      <c r="L114" s="49"/>
    </row>
    <row r="115" spans="1:12" ht="18.75">
      <c r="H115" s="63"/>
      <c r="I115" s="63"/>
      <c r="J115" s="61"/>
      <c r="K115" s="65"/>
      <c r="L115" s="65"/>
    </row>
    <row r="116" spans="1:12" ht="18.75">
      <c r="H116" s="63"/>
      <c r="I116" s="63"/>
      <c r="J116" s="63"/>
      <c r="K116" s="65"/>
      <c r="L116" s="65"/>
    </row>
    <row r="117" spans="1:12" ht="18.75">
      <c r="H117" s="63"/>
      <c r="I117" s="63"/>
      <c r="J117" s="63"/>
      <c r="K117" s="65"/>
      <c r="L117" s="65"/>
    </row>
    <row r="118" spans="1:12" ht="18.75">
      <c r="H118" s="63"/>
      <c r="I118" s="63"/>
      <c r="J118" s="63"/>
      <c r="K118" s="65"/>
      <c r="L118" s="65"/>
    </row>
    <row r="119" spans="1:12" ht="18.75">
      <c r="H119" s="63"/>
      <c r="I119" s="63"/>
      <c r="J119" s="63"/>
      <c r="K119" s="65"/>
      <c r="L119" s="65"/>
    </row>
    <row r="120" spans="1:12" ht="18.75">
      <c r="H120" s="63"/>
      <c r="I120" s="63"/>
      <c r="J120" s="63"/>
      <c r="K120" s="65"/>
      <c r="L120" s="65"/>
    </row>
    <row r="121" spans="1:12" ht="18.75">
      <c r="H121" s="63"/>
      <c r="I121" s="63"/>
      <c r="J121" s="63"/>
      <c r="K121" s="65"/>
      <c r="L121" s="65"/>
    </row>
    <row r="122" spans="1:12" ht="18.75">
      <c r="H122" s="63"/>
      <c r="I122" s="63"/>
      <c r="J122" s="63"/>
      <c r="K122" s="65"/>
      <c r="L122" s="65"/>
    </row>
    <row r="123" spans="1:12">
      <c r="L123" s="50"/>
    </row>
  </sheetData>
  <mergeCells count="11">
    <mergeCell ref="B96:B97"/>
    <mergeCell ref="A4:D4"/>
    <mergeCell ref="A28:D28"/>
    <mergeCell ref="A62:D62"/>
    <mergeCell ref="A75:D75"/>
    <mergeCell ref="A93:D93"/>
    <mergeCell ref="O15:P15"/>
    <mergeCell ref="Q15:Q16"/>
    <mergeCell ref="A1:E1"/>
    <mergeCell ref="N15:N16"/>
    <mergeCell ref="R15:R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6"/>
  <sheetViews>
    <sheetView topLeftCell="A25" zoomScale="85" zoomScaleNormal="85" workbookViewId="0">
      <selection activeCell="L17" sqref="L17"/>
    </sheetView>
  </sheetViews>
  <sheetFormatPr defaultRowHeight="15"/>
  <cols>
    <col min="1" max="1" width="39.85546875" customWidth="1"/>
  </cols>
  <sheetData>
    <row r="1" spans="1:4" ht="30">
      <c r="A1" s="4" t="s">
        <v>106</v>
      </c>
    </row>
    <row r="2" spans="1:4" ht="15.75" thickBot="1">
      <c r="A2" s="5" t="s">
        <v>107</v>
      </c>
    </row>
    <row r="3" spans="1:4" ht="24.75" thickBot="1">
      <c r="A3" s="6" t="s">
        <v>108</v>
      </c>
      <c r="B3" s="6" t="s">
        <v>1</v>
      </c>
      <c r="C3" s="6">
        <v>2017</v>
      </c>
      <c r="D3" s="6">
        <v>2016</v>
      </c>
    </row>
    <row r="4" spans="1:4" ht="25.5" thickBot="1">
      <c r="A4" s="7" t="s">
        <v>109</v>
      </c>
      <c r="B4" s="8">
        <v>2000</v>
      </c>
      <c r="C4" s="8">
        <v>366338</v>
      </c>
      <c r="D4" s="8">
        <v>342808</v>
      </c>
    </row>
    <row r="5" spans="1:4" ht="15.75" thickBot="1">
      <c r="A5" s="9" t="s">
        <v>110</v>
      </c>
      <c r="B5" s="10">
        <v>2010</v>
      </c>
      <c r="C5" s="10">
        <v>0</v>
      </c>
      <c r="D5" s="10">
        <v>0</v>
      </c>
    </row>
    <row r="6" spans="1:4" ht="15.75" thickBot="1">
      <c r="A6" s="7" t="s">
        <v>111</v>
      </c>
      <c r="B6" s="8">
        <v>2011</v>
      </c>
      <c r="C6" s="8">
        <v>0</v>
      </c>
      <c r="D6" s="8">
        <v>0</v>
      </c>
    </row>
    <row r="7" spans="1:4" ht="15.75" thickBot="1">
      <c r="A7" s="9" t="s">
        <v>112</v>
      </c>
      <c r="B7" s="10">
        <v>2012</v>
      </c>
      <c r="C7" s="10">
        <v>0</v>
      </c>
      <c r="D7" s="10">
        <v>0</v>
      </c>
    </row>
    <row r="8" spans="1:4" ht="25.5" thickBot="1">
      <c r="A8" s="7" t="s">
        <v>113</v>
      </c>
      <c r="B8" s="8">
        <v>2013</v>
      </c>
      <c r="C8" s="8">
        <v>0</v>
      </c>
      <c r="D8" s="8">
        <v>0</v>
      </c>
    </row>
    <row r="9" spans="1:4" ht="25.5" thickBot="1">
      <c r="A9" s="9" t="s">
        <v>114</v>
      </c>
      <c r="B9" s="10">
        <v>2014</v>
      </c>
      <c r="C9" s="10">
        <v>0</v>
      </c>
      <c r="D9" s="10">
        <v>0</v>
      </c>
    </row>
    <row r="10" spans="1:4" ht="25.5" thickBot="1">
      <c r="A10" s="7" t="s">
        <v>115</v>
      </c>
      <c r="B10" s="8">
        <v>2050</v>
      </c>
      <c r="C10" s="8">
        <v>-319571</v>
      </c>
      <c r="D10" s="8">
        <v>-291766</v>
      </c>
    </row>
    <row r="11" spans="1:4" ht="25.5" thickBot="1">
      <c r="A11" s="9" t="s">
        <v>116</v>
      </c>
      <c r="B11" s="10">
        <v>2070</v>
      </c>
      <c r="C11" s="10">
        <v>0</v>
      </c>
      <c r="D11" s="10">
        <v>0</v>
      </c>
    </row>
    <row r="12" spans="1:4" ht="15.75" thickBot="1">
      <c r="A12" s="7" t="s">
        <v>117</v>
      </c>
      <c r="B12" s="8">
        <v>2090</v>
      </c>
      <c r="C12" s="8">
        <v>46767</v>
      </c>
      <c r="D12" s="8">
        <v>51042</v>
      </c>
    </row>
    <row r="13" spans="1:4" ht="15.75" thickBot="1">
      <c r="A13" s="9" t="s">
        <v>118</v>
      </c>
      <c r="B13" s="10">
        <v>2095</v>
      </c>
      <c r="C13" s="10">
        <v>0</v>
      </c>
      <c r="D13" s="10">
        <v>0</v>
      </c>
    </row>
    <row r="14" spans="1:4" ht="25.5" thickBot="1">
      <c r="A14" s="7" t="s">
        <v>119</v>
      </c>
      <c r="B14" s="8">
        <v>2105</v>
      </c>
      <c r="C14" s="8">
        <v>0</v>
      </c>
      <c r="D14" s="8">
        <v>0</v>
      </c>
    </row>
    <row r="15" spans="1:4" ht="25.5" thickBot="1">
      <c r="A15" s="9" t="s">
        <v>120</v>
      </c>
      <c r="B15" s="10">
        <v>2110</v>
      </c>
      <c r="C15" s="10">
        <v>0</v>
      </c>
      <c r="D15" s="10">
        <v>0</v>
      </c>
    </row>
    <row r="16" spans="1:4" ht="15.75" thickBot="1">
      <c r="A16" s="7" t="s">
        <v>121</v>
      </c>
      <c r="B16" s="8">
        <v>2111</v>
      </c>
      <c r="C16" s="8">
        <v>0</v>
      </c>
      <c r="D16" s="8">
        <v>0</v>
      </c>
    </row>
    <row r="17" spans="1:4" ht="25.5" thickBot="1">
      <c r="A17" s="9" t="s">
        <v>122</v>
      </c>
      <c r="B17" s="10">
        <v>2112</v>
      </c>
      <c r="C17" s="10">
        <v>0</v>
      </c>
      <c r="D17" s="10">
        <v>0</v>
      </c>
    </row>
    <row r="18" spans="1:4" ht="15.75" thickBot="1">
      <c r="A18" s="7" t="s">
        <v>123</v>
      </c>
      <c r="B18" s="8">
        <v>2120</v>
      </c>
      <c r="C18" s="8">
        <v>3191</v>
      </c>
      <c r="D18" s="8">
        <v>2243</v>
      </c>
    </row>
    <row r="19" spans="1:4" ht="25.5" thickBot="1">
      <c r="A19" s="9" t="s">
        <v>124</v>
      </c>
      <c r="B19" s="10">
        <v>2121</v>
      </c>
      <c r="C19" s="10">
        <v>0</v>
      </c>
      <c r="D19" s="10">
        <v>0</v>
      </c>
    </row>
    <row r="20" spans="1:4" ht="25.5" thickBot="1">
      <c r="A20" s="7" t="s">
        <v>125</v>
      </c>
      <c r="B20" s="8">
        <v>2122</v>
      </c>
      <c r="C20" s="8">
        <v>0</v>
      </c>
      <c r="D20" s="8">
        <v>0</v>
      </c>
    </row>
    <row r="21" spans="1:4" ht="25.5" thickBot="1">
      <c r="A21" s="9" t="s">
        <v>126</v>
      </c>
      <c r="B21" s="10">
        <v>2123</v>
      </c>
      <c r="C21" s="10">
        <v>0</v>
      </c>
      <c r="D21" s="10">
        <v>0</v>
      </c>
    </row>
    <row r="22" spans="1:4" ht="15.75" thickBot="1">
      <c r="A22" s="7" t="s">
        <v>127</v>
      </c>
      <c r="B22" s="8">
        <v>2130</v>
      </c>
      <c r="C22" s="8">
        <v>-13497</v>
      </c>
      <c r="D22" s="8">
        <v>-11025</v>
      </c>
    </row>
    <row r="23" spans="1:4" ht="15.75" thickBot="1">
      <c r="A23" s="9" t="s">
        <v>128</v>
      </c>
      <c r="B23" s="10">
        <v>2150</v>
      </c>
      <c r="C23" s="10">
        <v>-12428</v>
      </c>
      <c r="D23" s="10">
        <v>-10054</v>
      </c>
    </row>
    <row r="24" spans="1:4" ht="15.75" thickBot="1">
      <c r="A24" s="7" t="s">
        <v>129</v>
      </c>
      <c r="B24" s="8">
        <v>2180</v>
      </c>
      <c r="C24" s="8">
        <v>-5464</v>
      </c>
      <c r="D24" s="8">
        <v>-5192</v>
      </c>
    </row>
    <row r="25" spans="1:4" ht="25.5" thickBot="1">
      <c r="A25" s="9" t="s">
        <v>130</v>
      </c>
      <c r="B25" s="10">
        <v>2181</v>
      </c>
      <c r="C25" s="10">
        <v>0</v>
      </c>
      <c r="D25" s="10">
        <v>0</v>
      </c>
    </row>
    <row r="26" spans="1:4" ht="25.5" thickBot="1">
      <c r="A26" s="7" t="s">
        <v>131</v>
      </c>
      <c r="B26" s="8">
        <v>2182</v>
      </c>
      <c r="C26" s="8">
        <v>0</v>
      </c>
      <c r="D26" s="8">
        <v>0</v>
      </c>
    </row>
    <row r="27" spans="1:4" ht="25.5" thickBot="1">
      <c r="A27" s="9" t="s">
        <v>132</v>
      </c>
      <c r="B27" s="10">
        <v>2190</v>
      </c>
      <c r="C27" s="10">
        <v>18569</v>
      </c>
      <c r="D27" s="10">
        <v>27014</v>
      </c>
    </row>
    <row r="28" spans="1:4" ht="25.5" thickBot="1">
      <c r="A28" s="7" t="s">
        <v>133</v>
      </c>
      <c r="B28" s="8">
        <v>2195</v>
      </c>
      <c r="C28" s="8">
        <v>0</v>
      </c>
      <c r="D28" s="8">
        <v>0</v>
      </c>
    </row>
    <row r="29" spans="1:4" ht="15.75" thickBot="1">
      <c r="A29" s="9" t="s">
        <v>134</v>
      </c>
      <c r="B29" s="10">
        <v>2200</v>
      </c>
      <c r="C29" s="10">
        <v>0</v>
      </c>
      <c r="D29" s="10">
        <v>0</v>
      </c>
    </row>
    <row r="30" spans="1:4" ht="15.75" thickBot="1">
      <c r="A30" s="7" t="s">
        <v>135</v>
      </c>
      <c r="B30" s="8">
        <v>2220</v>
      </c>
      <c r="C30" s="8">
        <v>0</v>
      </c>
      <c r="D30" s="8">
        <v>0</v>
      </c>
    </row>
    <row r="31" spans="1:4" ht="15.75" thickBot="1">
      <c r="A31" s="9" t="s">
        <v>136</v>
      </c>
      <c r="B31" s="10">
        <v>2240</v>
      </c>
      <c r="C31" s="10">
        <v>303</v>
      </c>
      <c r="D31" s="10">
        <v>663</v>
      </c>
    </row>
    <row r="32" spans="1:4" ht="15.75" thickBot="1">
      <c r="A32" s="7" t="s">
        <v>137</v>
      </c>
      <c r="B32" s="8">
        <v>2241</v>
      </c>
      <c r="C32" s="8">
        <v>0</v>
      </c>
      <c r="D32" s="8">
        <v>0</v>
      </c>
    </row>
    <row r="33" spans="1:4" ht="15.75" thickBot="1">
      <c r="A33" s="9" t="s">
        <v>138</v>
      </c>
      <c r="B33" s="10">
        <v>2250</v>
      </c>
      <c r="C33" s="10">
        <v>-128</v>
      </c>
      <c r="D33" s="10">
        <v>-405</v>
      </c>
    </row>
    <row r="34" spans="1:4" ht="15.75" thickBot="1">
      <c r="A34" s="7" t="s">
        <v>139</v>
      </c>
      <c r="B34" s="8">
        <v>2255</v>
      </c>
      <c r="C34" s="8">
        <v>0</v>
      </c>
      <c r="D34" s="8">
        <v>0</v>
      </c>
    </row>
    <row r="35" spans="1:4" ht="15.75" thickBot="1">
      <c r="A35" s="9" t="s">
        <v>140</v>
      </c>
      <c r="B35" s="10">
        <v>2270</v>
      </c>
      <c r="C35" s="10">
        <v>-57</v>
      </c>
      <c r="D35" s="10">
        <v>-22</v>
      </c>
    </row>
    <row r="36" spans="1:4" ht="25.5" thickBot="1">
      <c r="A36" s="7" t="s">
        <v>141</v>
      </c>
      <c r="B36" s="8">
        <v>2275</v>
      </c>
      <c r="C36" s="8">
        <v>0</v>
      </c>
      <c r="D36" s="8">
        <v>0</v>
      </c>
    </row>
    <row r="37" spans="1:4" ht="25.5" thickBot="1">
      <c r="A37" s="9" t="s">
        <v>142</v>
      </c>
      <c r="B37" s="10">
        <v>2290</v>
      </c>
      <c r="C37" s="10">
        <v>18687</v>
      </c>
      <c r="D37" s="10">
        <v>27250</v>
      </c>
    </row>
    <row r="38" spans="1:4" ht="25.5" thickBot="1">
      <c r="A38" s="7" t="s">
        <v>143</v>
      </c>
      <c r="B38" s="8">
        <v>2295</v>
      </c>
      <c r="C38" s="8">
        <v>0</v>
      </c>
      <c r="D38" s="8">
        <v>0</v>
      </c>
    </row>
    <row r="39" spans="1:4" ht="15.75" thickBot="1">
      <c r="A39" s="9" t="s">
        <v>144</v>
      </c>
      <c r="B39" s="10">
        <v>2300</v>
      </c>
      <c r="C39" s="10">
        <v>3365</v>
      </c>
      <c r="D39" s="10">
        <v>4911</v>
      </c>
    </row>
    <row r="40" spans="1:4" ht="25.5" thickBot="1">
      <c r="A40" s="7" t="s">
        <v>145</v>
      </c>
      <c r="B40" s="8">
        <v>2305</v>
      </c>
      <c r="C40" s="8">
        <v>0</v>
      </c>
      <c r="D40" s="8">
        <v>0</v>
      </c>
    </row>
    <row r="41" spans="1:4" ht="15.75" thickBot="1">
      <c r="A41" s="9" t="s">
        <v>146</v>
      </c>
      <c r="B41" s="10">
        <v>2350</v>
      </c>
      <c r="C41" s="10">
        <v>15322</v>
      </c>
      <c r="D41" s="10">
        <v>22339</v>
      </c>
    </row>
    <row r="42" spans="1:4" ht="15.75" thickBot="1">
      <c r="A42" s="7" t="s">
        <v>147</v>
      </c>
      <c r="B42" s="8">
        <v>2355</v>
      </c>
      <c r="C42" s="8">
        <v>0</v>
      </c>
      <c r="D42" s="8">
        <v>0</v>
      </c>
    </row>
    <row r="43" spans="1:4" ht="15.75" thickBot="1">
      <c r="A43" s="5" t="s">
        <v>148</v>
      </c>
    </row>
    <row r="44" spans="1:4" ht="24.75" thickBot="1">
      <c r="A44" s="6" t="s">
        <v>108</v>
      </c>
      <c r="B44" s="6" t="s">
        <v>1</v>
      </c>
      <c r="C44" s="6">
        <v>2017</v>
      </c>
      <c r="D44" s="6">
        <v>2016</v>
      </c>
    </row>
    <row r="45" spans="1:4" ht="15.75" thickBot="1">
      <c r="A45" s="7" t="s">
        <v>149</v>
      </c>
      <c r="B45" s="8">
        <v>2400</v>
      </c>
      <c r="C45" s="8">
        <v>0</v>
      </c>
      <c r="D45" s="8">
        <v>0</v>
      </c>
    </row>
    <row r="46" spans="1:4" ht="15.75" thickBot="1">
      <c r="A46" s="9" t="s">
        <v>150</v>
      </c>
      <c r="B46" s="10">
        <v>2405</v>
      </c>
      <c r="C46" s="10">
        <v>0</v>
      </c>
      <c r="D46" s="10">
        <v>0</v>
      </c>
    </row>
    <row r="47" spans="1:4" ht="15.75" thickBot="1">
      <c r="A47" s="7" t="s">
        <v>63</v>
      </c>
      <c r="B47" s="8">
        <v>2410</v>
      </c>
      <c r="C47" s="8">
        <v>0</v>
      </c>
      <c r="D47" s="8">
        <v>0</v>
      </c>
    </row>
    <row r="48" spans="1:4" ht="25.5" thickBot="1">
      <c r="A48" s="9" t="s">
        <v>151</v>
      </c>
      <c r="B48" s="10">
        <v>2415</v>
      </c>
      <c r="C48" s="10">
        <v>0</v>
      </c>
      <c r="D48" s="10">
        <v>0</v>
      </c>
    </row>
    <row r="49" spans="1:4" ht="15.75" thickBot="1">
      <c r="A49" s="7" t="s">
        <v>152</v>
      </c>
      <c r="B49" s="8">
        <v>2445</v>
      </c>
      <c r="C49" s="8">
        <v>0</v>
      </c>
      <c r="D49" s="8">
        <v>0</v>
      </c>
    </row>
    <row r="50" spans="1:4" ht="15.75" thickBot="1">
      <c r="A50" s="9" t="s">
        <v>153</v>
      </c>
      <c r="B50" s="10">
        <v>2450</v>
      </c>
      <c r="C50" s="10">
        <v>0</v>
      </c>
      <c r="D50" s="10">
        <v>0</v>
      </c>
    </row>
    <row r="51" spans="1:4" ht="25.5" thickBot="1">
      <c r="A51" s="7" t="s">
        <v>154</v>
      </c>
      <c r="B51" s="8">
        <v>2455</v>
      </c>
      <c r="C51" s="8">
        <v>0</v>
      </c>
      <c r="D51" s="8">
        <v>0</v>
      </c>
    </row>
    <row r="52" spans="1:4" ht="15.75" thickBot="1">
      <c r="A52" s="9" t="s">
        <v>155</v>
      </c>
      <c r="B52" s="10">
        <v>2460</v>
      </c>
      <c r="C52" s="10">
        <v>0</v>
      </c>
      <c r="D52" s="10">
        <v>0</v>
      </c>
    </row>
    <row r="53" spans="1:4" ht="25.5" thickBot="1">
      <c r="A53" s="7" t="s">
        <v>156</v>
      </c>
      <c r="B53" s="8">
        <v>2465</v>
      </c>
      <c r="C53" s="8">
        <v>15322</v>
      </c>
      <c r="D53" s="8">
        <v>22339</v>
      </c>
    </row>
    <row r="54" spans="1:4" ht="15.75" thickBot="1">
      <c r="A54" s="5" t="s">
        <v>157</v>
      </c>
    </row>
    <row r="55" spans="1:4" ht="15.75" thickBot="1">
      <c r="A55" s="9" t="s">
        <v>158</v>
      </c>
      <c r="B55" s="10">
        <v>2500</v>
      </c>
      <c r="C55" s="10">
        <v>258730</v>
      </c>
      <c r="D55" s="10">
        <v>226067</v>
      </c>
    </row>
    <row r="56" spans="1:4" ht="15.75" thickBot="1">
      <c r="A56" s="7" t="s">
        <v>159</v>
      </c>
      <c r="B56" s="8">
        <v>2505</v>
      </c>
      <c r="C56" s="8">
        <v>26700</v>
      </c>
      <c r="D56" s="8">
        <v>22619</v>
      </c>
    </row>
    <row r="57" spans="1:4" ht="15.75" thickBot="1">
      <c r="A57" s="9" t="s">
        <v>160</v>
      </c>
      <c r="B57" s="10">
        <v>2510</v>
      </c>
      <c r="C57" s="10">
        <v>5541</v>
      </c>
      <c r="D57" s="10">
        <v>4780</v>
      </c>
    </row>
    <row r="58" spans="1:4" ht="15.75" thickBot="1">
      <c r="A58" s="7" t="s">
        <v>161</v>
      </c>
      <c r="B58" s="8">
        <v>2515</v>
      </c>
      <c r="C58" s="8">
        <v>27348</v>
      </c>
      <c r="D58" s="8">
        <v>24168</v>
      </c>
    </row>
    <row r="59" spans="1:4" ht="15.75" thickBot="1">
      <c r="A59" s="9" t="s">
        <v>129</v>
      </c>
      <c r="B59" s="10">
        <v>2520</v>
      </c>
      <c r="C59" s="10">
        <v>31284</v>
      </c>
      <c r="D59" s="10">
        <v>39258</v>
      </c>
    </row>
    <row r="60" spans="1:4" ht="15.75" thickBot="1">
      <c r="A60" s="7" t="s">
        <v>162</v>
      </c>
      <c r="B60" s="8">
        <v>2550</v>
      </c>
      <c r="C60" s="8">
        <v>349603</v>
      </c>
      <c r="D60" s="8">
        <v>316892</v>
      </c>
    </row>
    <row r="61" spans="1:4" ht="24.75" thickBot="1">
      <c r="A61" s="11" t="s">
        <v>163</v>
      </c>
      <c r="B61" s="11"/>
      <c r="C61" s="11"/>
      <c r="D61" s="11"/>
    </row>
    <row r="62" spans="1:4" ht="15.75" thickBot="1">
      <c r="A62" s="9" t="s">
        <v>164</v>
      </c>
      <c r="B62" s="10">
        <v>2600</v>
      </c>
      <c r="C62" s="10">
        <v>2045145</v>
      </c>
      <c r="D62" s="10">
        <v>2045145</v>
      </c>
    </row>
    <row r="63" spans="1:4" ht="25.5" thickBot="1">
      <c r="A63" s="7" t="s">
        <v>165</v>
      </c>
      <c r="B63" s="8">
        <v>2605</v>
      </c>
      <c r="C63" s="8">
        <v>2045145</v>
      </c>
      <c r="D63" s="8">
        <v>2045145</v>
      </c>
    </row>
    <row r="64" spans="1:4" ht="25.5" thickBot="1">
      <c r="A64" s="9" t="s">
        <v>166</v>
      </c>
      <c r="B64" s="10">
        <v>2610</v>
      </c>
      <c r="C64" s="12">
        <v>18080</v>
      </c>
      <c r="D64" s="12">
        <v>33878</v>
      </c>
    </row>
    <row r="65" spans="1:4" ht="15" customHeight="1" thickBot="1">
      <c r="A65" s="7" t="s">
        <v>167</v>
      </c>
      <c r="B65" s="8">
        <v>2615</v>
      </c>
      <c r="C65" s="13">
        <v>18080</v>
      </c>
      <c r="D65" s="13">
        <v>33878</v>
      </c>
    </row>
    <row r="66" spans="1:4" ht="24" customHeight="1" thickBot="1">
      <c r="A66" s="9" t="s">
        <v>168</v>
      </c>
      <c r="B66" s="10">
        <v>2650</v>
      </c>
      <c r="C66" s="10" t="s">
        <v>169</v>
      </c>
      <c r="D66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3"/>
  <sheetViews>
    <sheetView topLeftCell="A28" workbookViewId="0">
      <selection activeCell="F16" sqref="F16"/>
    </sheetView>
  </sheetViews>
  <sheetFormatPr defaultRowHeight="15"/>
  <cols>
    <col min="1" max="1" width="39.85546875" customWidth="1"/>
  </cols>
  <sheetData>
    <row r="1" spans="1:7" ht="120.75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7" ht="15.75" thickBot="1">
      <c r="A2" s="6">
        <v>1</v>
      </c>
      <c r="B2" s="6">
        <v>2</v>
      </c>
      <c r="C2" s="6">
        <v>3</v>
      </c>
      <c r="D2" s="6">
        <v>4</v>
      </c>
      <c r="E2" s="6">
        <v>5</v>
      </c>
    </row>
    <row r="3" spans="1:7" ht="15.75" thickBot="1">
      <c r="A3" s="89" t="s">
        <v>5</v>
      </c>
      <c r="B3" s="90"/>
      <c r="C3" s="90"/>
      <c r="D3" s="90"/>
      <c r="E3" s="91"/>
    </row>
    <row r="4" spans="1:7" ht="15.75" thickBot="1">
      <c r="A4" s="7" t="s">
        <v>6</v>
      </c>
      <c r="B4" s="8">
        <v>1000</v>
      </c>
      <c r="C4" s="8">
        <v>7995</v>
      </c>
      <c r="D4" s="8">
        <v>7286</v>
      </c>
      <c r="E4" s="8">
        <f>(C4+D4)/2</f>
        <v>7640.5</v>
      </c>
      <c r="G4">
        <v>7640.5</v>
      </c>
    </row>
    <row r="5" spans="1:7" ht="15.75" thickBot="1">
      <c r="A5" s="9" t="s">
        <v>7</v>
      </c>
      <c r="B5" s="10">
        <v>1001</v>
      </c>
      <c r="C5" s="10">
        <v>11942</v>
      </c>
      <c r="D5" s="10">
        <v>11980</v>
      </c>
      <c r="E5" s="8">
        <f t="shared" ref="E5:E26" si="0">(C5+D5)/2</f>
        <v>11961</v>
      </c>
      <c r="G5">
        <v>11961</v>
      </c>
    </row>
    <row r="6" spans="1:7" ht="15.75" thickBot="1">
      <c r="A6" s="7" t="s">
        <v>8</v>
      </c>
      <c r="B6" s="8">
        <v>1002</v>
      </c>
      <c r="C6" s="8">
        <v>3947</v>
      </c>
      <c r="D6" s="8">
        <v>4694</v>
      </c>
      <c r="E6" s="8">
        <f t="shared" si="0"/>
        <v>4320.5</v>
      </c>
      <c r="G6">
        <v>4320.5</v>
      </c>
    </row>
    <row r="7" spans="1:7" ht="15.75" thickBot="1">
      <c r="A7" s="9" t="s">
        <v>9</v>
      </c>
      <c r="B7" s="10">
        <v>1005</v>
      </c>
      <c r="C7" s="10">
        <v>0</v>
      </c>
      <c r="D7" s="10">
        <v>0</v>
      </c>
      <c r="E7" s="8">
        <f t="shared" si="0"/>
        <v>0</v>
      </c>
      <c r="G7">
        <v>0</v>
      </c>
    </row>
    <row r="8" spans="1:7" ht="15.75" thickBot="1">
      <c r="A8" s="7" t="s">
        <v>10</v>
      </c>
      <c r="B8" s="8">
        <v>1010</v>
      </c>
      <c r="C8" s="8">
        <v>106350</v>
      </c>
      <c r="D8" s="8">
        <v>152114</v>
      </c>
      <c r="E8" s="8">
        <f t="shared" si="0"/>
        <v>129232</v>
      </c>
      <c r="G8">
        <v>129232</v>
      </c>
    </row>
    <row r="9" spans="1:7" ht="15.75" thickBot="1">
      <c r="A9" s="9" t="s">
        <v>7</v>
      </c>
      <c r="B9" s="10">
        <v>1011</v>
      </c>
      <c r="C9" s="10">
        <v>205194</v>
      </c>
      <c r="D9" s="10">
        <v>273405</v>
      </c>
      <c r="E9" s="8">
        <f t="shared" si="0"/>
        <v>239299.5</v>
      </c>
      <c r="G9">
        <v>239299.5</v>
      </c>
    </row>
    <row r="10" spans="1:7" ht="15.75" thickBot="1">
      <c r="A10" s="7" t="s">
        <v>11</v>
      </c>
      <c r="B10" s="8">
        <v>1012</v>
      </c>
      <c r="C10" s="8">
        <v>98844</v>
      </c>
      <c r="D10" s="8">
        <v>121291</v>
      </c>
      <c r="E10" s="8">
        <f t="shared" si="0"/>
        <v>110067.5</v>
      </c>
      <c r="G10">
        <v>110067.5</v>
      </c>
    </row>
    <row r="11" spans="1:7" ht="15.75" thickBot="1">
      <c r="A11" s="9" t="s">
        <v>12</v>
      </c>
      <c r="B11" s="10">
        <v>1015</v>
      </c>
      <c r="C11" s="10">
        <v>0</v>
      </c>
      <c r="D11" s="10">
        <v>0</v>
      </c>
      <c r="E11" s="8">
        <f t="shared" si="0"/>
        <v>0</v>
      </c>
      <c r="G11">
        <v>0</v>
      </c>
    </row>
    <row r="12" spans="1:7" ht="15.75" thickBot="1">
      <c r="A12" s="7" t="s">
        <v>7</v>
      </c>
      <c r="B12" s="8">
        <v>1016</v>
      </c>
      <c r="C12" s="8">
        <v>0</v>
      </c>
      <c r="D12" s="8">
        <v>0</v>
      </c>
      <c r="E12" s="8">
        <f t="shared" si="0"/>
        <v>0</v>
      </c>
      <c r="G12">
        <v>0</v>
      </c>
    </row>
    <row r="13" spans="1:7" ht="15.75" thickBot="1">
      <c r="A13" s="9" t="s">
        <v>11</v>
      </c>
      <c r="B13" s="10">
        <v>1017</v>
      </c>
      <c r="C13" s="10">
        <v>0</v>
      </c>
      <c r="D13" s="10">
        <v>0</v>
      </c>
      <c r="E13" s="8">
        <f t="shared" si="0"/>
        <v>0</v>
      </c>
      <c r="G13">
        <v>0</v>
      </c>
    </row>
    <row r="14" spans="1:7" ht="15.75" thickBot="1">
      <c r="A14" s="7" t="s">
        <v>13</v>
      </c>
      <c r="B14" s="8">
        <v>1020</v>
      </c>
      <c r="C14" s="8">
        <v>0</v>
      </c>
      <c r="D14" s="8">
        <v>0</v>
      </c>
      <c r="E14" s="8">
        <f t="shared" si="0"/>
        <v>0</v>
      </c>
      <c r="G14">
        <v>0</v>
      </c>
    </row>
    <row r="15" spans="1:7" ht="15.75" thickBot="1">
      <c r="A15" s="9" t="s">
        <v>7</v>
      </c>
      <c r="B15" s="10">
        <v>1021</v>
      </c>
      <c r="C15" s="10">
        <v>0</v>
      </c>
      <c r="D15" s="10">
        <v>0</v>
      </c>
      <c r="E15" s="8">
        <f t="shared" si="0"/>
        <v>0</v>
      </c>
      <c r="G15">
        <v>0</v>
      </c>
    </row>
    <row r="16" spans="1:7" ht="15.75" thickBot="1">
      <c r="A16" s="7" t="s">
        <v>8</v>
      </c>
      <c r="B16" s="8">
        <v>1022</v>
      </c>
      <c r="C16" s="8">
        <v>0</v>
      </c>
      <c r="D16" s="8">
        <v>0</v>
      </c>
      <c r="E16" s="8">
        <f t="shared" si="0"/>
        <v>0</v>
      </c>
      <c r="G16">
        <v>0</v>
      </c>
    </row>
    <row r="17" spans="1:7" ht="15.75" thickBot="1">
      <c r="A17" s="16" t="s">
        <v>14</v>
      </c>
      <c r="B17" s="94">
        <v>1030</v>
      </c>
      <c r="C17" s="94">
        <v>0</v>
      </c>
      <c r="D17" s="94">
        <v>0</v>
      </c>
      <c r="E17" s="8"/>
    </row>
    <row r="18" spans="1:7" ht="25.5" thickBot="1">
      <c r="A18" s="3" t="s">
        <v>15</v>
      </c>
      <c r="B18" s="95"/>
      <c r="C18" s="96"/>
      <c r="D18" s="96"/>
      <c r="E18" s="8">
        <f t="shared" si="0"/>
        <v>0</v>
      </c>
      <c r="G18">
        <v>0</v>
      </c>
    </row>
    <row r="19" spans="1:7" ht="15.75" thickBot="1">
      <c r="A19" s="7" t="s">
        <v>16</v>
      </c>
      <c r="B19" s="8">
        <v>1035</v>
      </c>
      <c r="C19" s="8">
        <v>312</v>
      </c>
      <c r="D19" s="8">
        <v>312</v>
      </c>
      <c r="E19" s="8">
        <f t="shared" si="0"/>
        <v>312</v>
      </c>
      <c r="G19">
        <v>312</v>
      </c>
    </row>
    <row r="20" spans="1:7" ht="15.75" thickBot="1">
      <c r="A20" s="9" t="s">
        <v>17</v>
      </c>
      <c r="B20" s="10">
        <v>1040</v>
      </c>
      <c r="C20" s="10">
        <v>0</v>
      </c>
      <c r="D20" s="10">
        <v>0</v>
      </c>
      <c r="E20" s="8">
        <f t="shared" si="0"/>
        <v>0</v>
      </c>
      <c r="G20">
        <v>0</v>
      </c>
    </row>
    <row r="21" spans="1:7" ht="15.75" thickBot="1">
      <c r="A21" s="7" t="s">
        <v>18</v>
      </c>
      <c r="B21" s="8">
        <v>1045</v>
      </c>
      <c r="C21" s="8">
        <v>5701</v>
      </c>
      <c r="D21" s="8">
        <v>5512</v>
      </c>
      <c r="E21" s="8">
        <f t="shared" si="0"/>
        <v>5606.5</v>
      </c>
      <c r="G21">
        <v>5606.5</v>
      </c>
    </row>
    <row r="22" spans="1:7" ht="15.75" thickBot="1">
      <c r="A22" s="9" t="s">
        <v>19</v>
      </c>
      <c r="B22" s="10">
        <v>1050</v>
      </c>
      <c r="C22" s="10">
        <v>0</v>
      </c>
      <c r="D22" s="10">
        <v>0</v>
      </c>
      <c r="E22" s="8">
        <f t="shared" si="0"/>
        <v>0</v>
      </c>
      <c r="G22">
        <v>0</v>
      </c>
    </row>
    <row r="23" spans="1:7" ht="15.75" thickBot="1">
      <c r="A23" s="7" t="s">
        <v>20</v>
      </c>
      <c r="B23" s="8">
        <v>1060</v>
      </c>
      <c r="C23" s="8">
        <v>0</v>
      </c>
      <c r="D23" s="8">
        <v>0</v>
      </c>
      <c r="E23" s="8">
        <f t="shared" si="0"/>
        <v>0</v>
      </c>
      <c r="G23">
        <v>0</v>
      </c>
    </row>
    <row r="24" spans="1:7" ht="25.5" thickBot="1">
      <c r="A24" s="9" t="s">
        <v>21</v>
      </c>
      <c r="B24" s="10">
        <v>1065</v>
      </c>
      <c r="C24" s="10">
        <v>0</v>
      </c>
      <c r="D24" s="10">
        <v>0</v>
      </c>
      <c r="E24" s="8">
        <f t="shared" si="0"/>
        <v>0</v>
      </c>
      <c r="G24">
        <v>0</v>
      </c>
    </row>
    <row r="25" spans="1:7" ht="15.75" thickBot="1">
      <c r="A25" s="7" t="s">
        <v>22</v>
      </c>
      <c r="B25" s="8">
        <v>1090</v>
      </c>
      <c r="C25" s="8">
        <v>0</v>
      </c>
      <c r="D25" s="8">
        <v>0</v>
      </c>
      <c r="E25" s="8">
        <f t="shared" si="0"/>
        <v>0</v>
      </c>
      <c r="G25">
        <v>0</v>
      </c>
    </row>
    <row r="26" spans="1:7" ht="15.75" thickBot="1">
      <c r="A26" s="17" t="s">
        <v>23</v>
      </c>
      <c r="B26" s="10">
        <v>1095</v>
      </c>
      <c r="C26" s="10">
        <v>120358</v>
      </c>
      <c r="D26" s="10">
        <v>165224</v>
      </c>
      <c r="E26" s="8">
        <f t="shared" si="0"/>
        <v>142791</v>
      </c>
      <c r="G26">
        <v>142791</v>
      </c>
    </row>
    <row r="27" spans="1:7" ht="15.75" thickBot="1">
      <c r="A27" s="89" t="s">
        <v>24</v>
      </c>
      <c r="B27" s="90"/>
      <c r="C27" s="90"/>
      <c r="D27" s="90"/>
      <c r="E27" s="91"/>
    </row>
    <row r="28" spans="1:7" ht="15.75" thickBot="1">
      <c r="A28" s="9" t="s">
        <v>25</v>
      </c>
      <c r="B28" s="10">
        <v>1100</v>
      </c>
      <c r="C28" s="10">
        <v>25380</v>
      </c>
      <c r="D28" s="10">
        <v>27167</v>
      </c>
      <c r="E28" s="10">
        <f>(D28+C28)/2</f>
        <v>26273.5</v>
      </c>
      <c r="G28">
        <v>26273.5</v>
      </c>
    </row>
    <row r="29" spans="1:7" ht="15.75" thickBot="1">
      <c r="A29" s="7" t="s">
        <v>26</v>
      </c>
      <c r="B29" s="8">
        <v>1101</v>
      </c>
      <c r="C29" s="8">
        <v>24889</v>
      </c>
      <c r="D29" s="8">
        <v>26396</v>
      </c>
      <c r="E29" s="10">
        <f t="shared" ref="E29:E58" si="1">(D29+C29)/2</f>
        <v>25642.5</v>
      </c>
      <c r="G29">
        <v>25642.5</v>
      </c>
    </row>
    <row r="30" spans="1:7" ht="15.75" thickBot="1">
      <c r="A30" s="9" t="s">
        <v>27</v>
      </c>
      <c r="B30" s="10">
        <v>1102</v>
      </c>
      <c r="C30" s="10">
        <v>0</v>
      </c>
      <c r="D30" s="10">
        <v>0</v>
      </c>
      <c r="E30" s="10">
        <f t="shared" si="1"/>
        <v>0</v>
      </c>
      <c r="G30">
        <v>0</v>
      </c>
    </row>
    <row r="31" spans="1:7" ht="15.75" thickBot="1">
      <c r="A31" s="7" t="s">
        <v>28</v>
      </c>
      <c r="B31" s="8">
        <v>1103</v>
      </c>
      <c r="C31" s="8">
        <v>491</v>
      </c>
      <c r="D31" s="8">
        <v>771</v>
      </c>
      <c r="E31" s="10">
        <f t="shared" si="1"/>
        <v>631</v>
      </c>
      <c r="G31">
        <v>631</v>
      </c>
    </row>
    <row r="32" spans="1:7" ht="15.75" thickBot="1">
      <c r="A32" s="9" t="s">
        <v>29</v>
      </c>
      <c r="B32" s="10">
        <v>1104</v>
      </c>
      <c r="C32" s="10">
        <v>0</v>
      </c>
      <c r="D32" s="10">
        <v>0</v>
      </c>
      <c r="E32" s="10">
        <f t="shared" si="1"/>
        <v>0</v>
      </c>
      <c r="G32">
        <v>0</v>
      </c>
    </row>
    <row r="33" spans="1:7" ht="15.75" thickBot="1">
      <c r="A33" s="7" t="s">
        <v>30</v>
      </c>
      <c r="B33" s="8">
        <v>1110</v>
      </c>
      <c r="C33" s="8">
        <v>0</v>
      </c>
      <c r="D33" s="8">
        <v>0</v>
      </c>
      <c r="E33" s="10">
        <f t="shared" si="1"/>
        <v>0</v>
      </c>
      <c r="G33">
        <v>0</v>
      </c>
    </row>
    <row r="34" spans="1:7" ht="15.75" thickBot="1">
      <c r="A34" s="9" t="s">
        <v>31</v>
      </c>
      <c r="B34" s="10">
        <v>1115</v>
      </c>
      <c r="C34" s="10">
        <v>0</v>
      </c>
      <c r="D34" s="10">
        <v>0</v>
      </c>
      <c r="E34" s="10">
        <f t="shared" si="1"/>
        <v>0</v>
      </c>
      <c r="G34">
        <v>0</v>
      </c>
    </row>
    <row r="35" spans="1:7" ht="15.75" thickBot="1">
      <c r="A35" s="7" t="s">
        <v>32</v>
      </c>
      <c r="B35" s="8">
        <v>1120</v>
      </c>
      <c r="C35" s="8">
        <v>0</v>
      </c>
      <c r="D35" s="8">
        <v>0</v>
      </c>
      <c r="E35" s="10">
        <f t="shared" si="1"/>
        <v>0</v>
      </c>
      <c r="G35">
        <v>0</v>
      </c>
    </row>
    <row r="36" spans="1:7" ht="25.5" thickBot="1">
      <c r="A36" s="9" t="s">
        <v>33</v>
      </c>
      <c r="B36" s="10">
        <v>1125</v>
      </c>
      <c r="C36" s="10">
        <v>0</v>
      </c>
      <c r="D36" s="10">
        <v>0</v>
      </c>
      <c r="E36" s="10">
        <f t="shared" si="1"/>
        <v>0</v>
      </c>
      <c r="G36">
        <v>0</v>
      </c>
    </row>
    <row r="37" spans="1:7" ht="25.5" thickBot="1">
      <c r="A37" s="18" t="s">
        <v>34</v>
      </c>
      <c r="B37" s="92">
        <v>1130</v>
      </c>
      <c r="C37" s="92">
        <v>2471</v>
      </c>
      <c r="D37" s="92">
        <v>4731</v>
      </c>
      <c r="E37" s="10">
        <f t="shared" si="1"/>
        <v>3601</v>
      </c>
      <c r="G37">
        <v>3601</v>
      </c>
    </row>
    <row r="38" spans="1:7" ht="15.75" thickBot="1">
      <c r="A38" s="2" t="s">
        <v>35</v>
      </c>
      <c r="B38" s="93"/>
      <c r="C38" s="93"/>
      <c r="D38" s="93"/>
      <c r="E38" s="10">
        <f t="shared" si="1"/>
        <v>0</v>
      </c>
      <c r="G38">
        <v>0</v>
      </c>
    </row>
    <row r="39" spans="1:7" ht="15.75" thickBot="1">
      <c r="A39" s="9" t="s">
        <v>36</v>
      </c>
      <c r="B39" s="10">
        <v>1135</v>
      </c>
      <c r="C39" s="10">
        <v>1872</v>
      </c>
      <c r="D39" s="10">
        <v>2805</v>
      </c>
      <c r="E39" s="10">
        <f t="shared" si="1"/>
        <v>2338.5</v>
      </c>
      <c r="G39">
        <v>2338.5</v>
      </c>
    </row>
    <row r="40" spans="1:7" ht="15.75" thickBot="1">
      <c r="A40" s="7" t="s">
        <v>37</v>
      </c>
      <c r="B40" s="8">
        <v>1136</v>
      </c>
      <c r="C40" s="8">
        <v>1872</v>
      </c>
      <c r="D40" s="8">
        <v>1237</v>
      </c>
      <c r="E40" s="10">
        <f t="shared" si="1"/>
        <v>1554.5</v>
      </c>
      <c r="G40">
        <v>1554.5</v>
      </c>
    </row>
    <row r="41" spans="1:7" ht="15.75" thickBot="1">
      <c r="A41" s="9" t="s">
        <v>38</v>
      </c>
      <c r="B41" s="10">
        <v>1140</v>
      </c>
      <c r="C41" s="10">
        <v>0</v>
      </c>
      <c r="D41" s="10">
        <v>0</v>
      </c>
      <c r="E41" s="10">
        <f t="shared" si="1"/>
        <v>0</v>
      </c>
      <c r="G41">
        <v>0</v>
      </c>
    </row>
    <row r="42" spans="1:7" ht="15.75" thickBot="1">
      <c r="A42" s="7" t="s">
        <v>39</v>
      </c>
      <c r="B42" s="8">
        <v>1145</v>
      </c>
      <c r="C42" s="8">
        <v>91162</v>
      </c>
      <c r="D42" s="8">
        <v>73273</v>
      </c>
      <c r="E42" s="10">
        <f t="shared" si="1"/>
        <v>82217.5</v>
      </c>
      <c r="G42">
        <v>82217.5</v>
      </c>
    </row>
    <row r="43" spans="1:7" ht="15.75" thickBot="1">
      <c r="A43" s="9" t="s">
        <v>40</v>
      </c>
      <c r="B43" s="10">
        <v>1155</v>
      </c>
      <c r="C43" s="10">
        <v>79</v>
      </c>
      <c r="D43" s="10">
        <v>78</v>
      </c>
      <c r="E43" s="10">
        <f t="shared" si="1"/>
        <v>78.5</v>
      </c>
      <c r="G43">
        <v>78.5</v>
      </c>
    </row>
    <row r="44" spans="1:7" ht="15.75" thickBot="1">
      <c r="A44" s="7" t="s">
        <v>41</v>
      </c>
      <c r="B44" s="8">
        <v>1160</v>
      </c>
      <c r="C44" s="8">
        <v>0</v>
      </c>
      <c r="D44" s="8">
        <v>0</v>
      </c>
      <c r="E44" s="10">
        <f t="shared" si="1"/>
        <v>0</v>
      </c>
      <c r="G44">
        <v>0</v>
      </c>
    </row>
    <row r="45" spans="1:7" ht="15.75" thickBot="1">
      <c r="A45" s="9" t="s">
        <v>42</v>
      </c>
      <c r="B45" s="10">
        <v>1165</v>
      </c>
      <c r="C45" s="10">
        <v>857</v>
      </c>
      <c r="D45" s="10">
        <v>663</v>
      </c>
      <c r="E45" s="10">
        <f t="shared" si="1"/>
        <v>760</v>
      </c>
      <c r="G45">
        <v>760</v>
      </c>
    </row>
    <row r="46" spans="1:7" ht="15.75" thickBot="1">
      <c r="A46" s="7" t="s">
        <v>43</v>
      </c>
      <c r="B46" s="8">
        <v>1166</v>
      </c>
      <c r="C46" s="8">
        <v>1</v>
      </c>
      <c r="D46" s="8">
        <v>0</v>
      </c>
      <c r="E46" s="10">
        <f t="shared" si="1"/>
        <v>0.5</v>
      </c>
      <c r="G46">
        <v>0.5</v>
      </c>
    </row>
    <row r="47" spans="1:7" ht="15.75" thickBot="1">
      <c r="A47" s="9" t="s">
        <v>44</v>
      </c>
      <c r="B47" s="10">
        <v>1167</v>
      </c>
      <c r="C47" s="10">
        <v>856</v>
      </c>
      <c r="D47" s="10">
        <v>663</v>
      </c>
      <c r="E47" s="10">
        <f t="shared" si="1"/>
        <v>759.5</v>
      </c>
      <c r="G47">
        <v>759.5</v>
      </c>
    </row>
    <row r="48" spans="1:7" ht="15.75" thickBot="1">
      <c r="A48" s="7" t="s">
        <v>45</v>
      </c>
      <c r="B48" s="8">
        <v>1170</v>
      </c>
      <c r="C48" s="8">
        <v>0</v>
      </c>
      <c r="D48" s="8">
        <v>0</v>
      </c>
      <c r="E48" s="10">
        <f t="shared" si="1"/>
        <v>0</v>
      </c>
      <c r="G48">
        <v>0</v>
      </c>
    </row>
    <row r="49" spans="1:7" ht="15.75" thickBot="1">
      <c r="A49" s="9" t="s">
        <v>46</v>
      </c>
      <c r="B49" s="10">
        <v>1180</v>
      </c>
      <c r="C49" s="10">
        <v>0</v>
      </c>
      <c r="D49" s="10">
        <v>0</v>
      </c>
      <c r="E49" s="10">
        <f t="shared" si="1"/>
        <v>0</v>
      </c>
      <c r="G49">
        <v>0</v>
      </c>
    </row>
    <row r="50" spans="1:7" ht="15.75" thickBot="1">
      <c r="A50" s="18" t="s">
        <v>47</v>
      </c>
      <c r="B50" s="92">
        <v>1181</v>
      </c>
      <c r="C50" s="92">
        <v>0</v>
      </c>
      <c r="D50" s="92">
        <v>0</v>
      </c>
      <c r="E50" s="10">
        <f t="shared" si="1"/>
        <v>0</v>
      </c>
      <c r="G50">
        <v>0</v>
      </c>
    </row>
    <row r="51" spans="1:7" ht="15.75" thickBot="1">
      <c r="A51" s="2" t="s">
        <v>48</v>
      </c>
      <c r="B51" s="93"/>
      <c r="C51" s="93"/>
      <c r="D51" s="93"/>
      <c r="E51" s="10">
        <f t="shared" si="1"/>
        <v>0</v>
      </c>
      <c r="G51">
        <v>0</v>
      </c>
    </row>
    <row r="52" spans="1:7" ht="25.5" thickBot="1">
      <c r="A52" s="9" t="s">
        <v>49</v>
      </c>
      <c r="B52" s="10">
        <v>1182</v>
      </c>
      <c r="C52" s="10">
        <v>0</v>
      </c>
      <c r="D52" s="10">
        <v>0</v>
      </c>
      <c r="E52" s="10">
        <f>(D52+C52)/2</f>
        <v>0</v>
      </c>
      <c r="G52">
        <v>0</v>
      </c>
    </row>
    <row r="53" spans="1:7" ht="15.75" thickBot="1">
      <c r="A53" s="7" t="s">
        <v>50</v>
      </c>
      <c r="B53" s="8">
        <v>1183</v>
      </c>
      <c r="C53" s="8">
        <v>0</v>
      </c>
      <c r="D53" s="8">
        <v>0</v>
      </c>
      <c r="E53" s="10">
        <f t="shared" si="1"/>
        <v>0</v>
      </c>
      <c r="G53">
        <v>0</v>
      </c>
    </row>
    <row r="54" spans="1:7" ht="15.75" thickBot="1">
      <c r="A54" s="9" t="s">
        <v>51</v>
      </c>
      <c r="B54" s="10">
        <v>1184</v>
      </c>
      <c r="C54" s="10">
        <v>0</v>
      </c>
      <c r="D54" s="10">
        <v>0</v>
      </c>
      <c r="E54" s="10">
        <f t="shared" si="1"/>
        <v>0</v>
      </c>
      <c r="G54">
        <v>0</v>
      </c>
    </row>
    <row r="55" spans="1:7" ht="15.75" thickBot="1">
      <c r="A55" s="7" t="s">
        <v>52</v>
      </c>
      <c r="B55" s="8">
        <v>1190</v>
      </c>
      <c r="C55" s="8">
        <v>213</v>
      </c>
      <c r="D55" s="8">
        <v>473</v>
      </c>
      <c r="E55" s="10">
        <f t="shared" si="1"/>
        <v>343</v>
      </c>
      <c r="G55">
        <v>343</v>
      </c>
    </row>
    <row r="56" spans="1:7" ht="15.75" thickBot="1">
      <c r="A56" s="17" t="s">
        <v>53</v>
      </c>
      <c r="B56" s="10">
        <v>1195</v>
      </c>
      <c r="C56" s="10">
        <v>122034</v>
      </c>
      <c r="D56" s="10">
        <v>109190</v>
      </c>
      <c r="E56" s="10">
        <f t="shared" si="1"/>
        <v>115612</v>
      </c>
      <c r="G56">
        <v>115612</v>
      </c>
    </row>
    <row r="57" spans="1:7" ht="24.75" thickBot="1">
      <c r="A57" s="17" t="s">
        <v>54</v>
      </c>
      <c r="B57" s="8">
        <v>1200</v>
      </c>
      <c r="C57" s="8">
        <v>0</v>
      </c>
      <c r="D57" s="8">
        <v>0</v>
      </c>
      <c r="E57" s="10">
        <f t="shared" si="1"/>
        <v>0</v>
      </c>
      <c r="G57">
        <v>0</v>
      </c>
    </row>
    <row r="58" spans="1:7" ht="15.75" thickBot="1">
      <c r="A58" s="17" t="s">
        <v>55</v>
      </c>
      <c r="B58" s="10">
        <v>1300</v>
      </c>
      <c r="C58" s="10">
        <v>242392</v>
      </c>
      <c r="D58" s="10">
        <v>274414</v>
      </c>
      <c r="E58" s="10">
        <f t="shared" si="1"/>
        <v>258403</v>
      </c>
      <c r="G58">
        <v>258403</v>
      </c>
    </row>
    <row r="59" spans="1:7" ht="15.75" thickBot="1"/>
    <row r="60" spans="1:7" ht="120.75" thickBot="1">
      <c r="A60" s="6" t="s">
        <v>56</v>
      </c>
      <c r="B60" s="6" t="s">
        <v>1</v>
      </c>
      <c r="C60" s="6" t="s">
        <v>2</v>
      </c>
      <c r="D60" s="6" t="s">
        <v>3</v>
      </c>
      <c r="E60" s="6" t="s">
        <v>4</v>
      </c>
    </row>
    <row r="61" spans="1:7" ht="15.75" thickBot="1">
      <c r="A61" s="89" t="s">
        <v>57</v>
      </c>
      <c r="B61" s="90"/>
      <c r="C61" s="90"/>
      <c r="D61" s="90"/>
      <c r="E61" s="91"/>
    </row>
    <row r="62" spans="1:7" ht="15.75" thickBot="1">
      <c r="A62" s="9" t="s">
        <v>58</v>
      </c>
      <c r="B62" s="10">
        <v>1400</v>
      </c>
      <c r="C62" s="10">
        <v>21474</v>
      </c>
      <c r="D62" s="10">
        <v>21474</v>
      </c>
      <c r="E62" s="10">
        <f>(D62+C62)/2</f>
        <v>21474</v>
      </c>
      <c r="G62">
        <v>21474</v>
      </c>
    </row>
    <row r="63" spans="1:7" ht="25.5" thickBot="1">
      <c r="A63" s="7" t="s">
        <v>59</v>
      </c>
      <c r="B63" s="8">
        <v>1401</v>
      </c>
      <c r="C63" s="8">
        <v>0</v>
      </c>
      <c r="D63" s="8">
        <v>0</v>
      </c>
      <c r="E63" s="10">
        <f t="shared" ref="E63:E73" si="2">(D63+C63)/2</f>
        <v>0</v>
      </c>
      <c r="G63">
        <v>0</v>
      </c>
    </row>
    <row r="64" spans="1:7" ht="15.75" thickBot="1">
      <c r="A64" s="9" t="s">
        <v>60</v>
      </c>
      <c r="B64" s="10">
        <v>1405</v>
      </c>
      <c r="C64" s="10">
        <v>0</v>
      </c>
      <c r="D64" s="10">
        <v>0</v>
      </c>
      <c r="E64" s="10">
        <f t="shared" si="2"/>
        <v>0</v>
      </c>
      <c r="G64">
        <v>0</v>
      </c>
    </row>
    <row r="65" spans="1:7" ht="15.75" thickBot="1">
      <c r="A65" s="7" t="s">
        <v>61</v>
      </c>
      <c r="B65" s="8">
        <v>1410</v>
      </c>
      <c r="C65" s="8">
        <v>3669</v>
      </c>
      <c r="D65" s="8">
        <v>3669</v>
      </c>
      <c r="E65" s="10">
        <f t="shared" si="2"/>
        <v>3669</v>
      </c>
      <c r="G65">
        <v>3669</v>
      </c>
    </row>
    <row r="66" spans="1:7" ht="15.75" thickBot="1">
      <c r="A66" s="9" t="s">
        <v>62</v>
      </c>
      <c r="B66" s="10">
        <v>1411</v>
      </c>
      <c r="C66" s="10">
        <v>3648</v>
      </c>
      <c r="D66" s="10">
        <v>3648</v>
      </c>
      <c r="E66" s="10">
        <f t="shared" si="2"/>
        <v>3648</v>
      </c>
      <c r="G66">
        <v>3648</v>
      </c>
    </row>
    <row r="67" spans="1:7" ht="15.75" thickBot="1">
      <c r="A67" s="7" t="s">
        <v>63</v>
      </c>
      <c r="B67" s="8">
        <v>1412</v>
      </c>
      <c r="C67" s="8">
        <v>0</v>
      </c>
      <c r="D67" s="8">
        <v>0</v>
      </c>
      <c r="E67" s="10">
        <f t="shared" si="2"/>
        <v>0</v>
      </c>
      <c r="G67">
        <v>0</v>
      </c>
    </row>
    <row r="68" spans="1:7" ht="15.75" thickBot="1">
      <c r="A68" s="9" t="s">
        <v>64</v>
      </c>
      <c r="B68" s="10">
        <v>1415</v>
      </c>
      <c r="C68" s="10">
        <v>3221</v>
      </c>
      <c r="D68" s="10">
        <v>3221</v>
      </c>
      <c r="E68" s="10">
        <f t="shared" si="2"/>
        <v>3221</v>
      </c>
      <c r="G68">
        <v>3221</v>
      </c>
    </row>
    <row r="69" spans="1:7" ht="25.5" thickBot="1">
      <c r="A69" s="7" t="s">
        <v>65</v>
      </c>
      <c r="B69" s="8">
        <v>1420</v>
      </c>
      <c r="C69" s="8">
        <v>202103</v>
      </c>
      <c r="D69" s="8">
        <v>224442</v>
      </c>
      <c r="E69" s="10">
        <f t="shared" si="2"/>
        <v>213272.5</v>
      </c>
      <c r="G69">
        <v>213272.5</v>
      </c>
    </row>
    <row r="70" spans="1:7" ht="15.75" thickBot="1">
      <c r="A70" s="9" t="s">
        <v>66</v>
      </c>
      <c r="B70" s="10">
        <v>1425</v>
      </c>
      <c r="C70" s="10">
        <v>0</v>
      </c>
      <c r="D70" s="10">
        <v>0</v>
      </c>
      <c r="E70" s="10">
        <f t="shared" si="2"/>
        <v>0</v>
      </c>
      <c r="G70">
        <v>0</v>
      </c>
    </row>
    <row r="71" spans="1:7" ht="15.75" thickBot="1">
      <c r="A71" s="7" t="s">
        <v>67</v>
      </c>
      <c r="B71" s="8">
        <v>1430</v>
      </c>
      <c r="C71" s="8">
        <v>0</v>
      </c>
      <c r="D71" s="8">
        <v>0</v>
      </c>
      <c r="E71" s="10">
        <f t="shared" si="2"/>
        <v>0</v>
      </c>
      <c r="G71">
        <v>0</v>
      </c>
    </row>
    <row r="72" spans="1:7" ht="15.75" thickBot="1">
      <c r="A72" s="9" t="s">
        <v>68</v>
      </c>
      <c r="B72" s="10">
        <v>1435</v>
      </c>
      <c r="C72" s="10">
        <v>0</v>
      </c>
      <c r="D72" s="10">
        <v>0</v>
      </c>
      <c r="E72" s="10">
        <f t="shared" si="2"/>
        <v>0</v>
      </c>
      <c r="G72">
        <v>0</v>
      </c>
    </row>
    <row r="73" spans="1:7" ht="15.75" thickBot="1">
      <c r="A73" s="17" t="s">
        <v>23</v>
      </c>
      <c r="B73" s="8">
        <v>1495</v>
      </c>
      <c r="C73" s="8">
        <v>230467</v>
      </c>
      <c r="D73" s="8">
        <v>252806</v>
      </c>
      <c r="E73" s="10">
        <f t="shared" si="2"/>
        <v>241636.5</v>
      </c>
      <c r="G73">
        <v>241636.5</v>
      </c>
    </row>
    <row r="74" spans="1:7" ht="15.75" thickBot="1">
      <c r="A74" s="89" t="s">
        <v>69</v>
      </c>
      <c r="B74" s="90"/>
      <c r="C74" s="90"/>
      <c r="D74" s="90"/>
      <c r="E74" s="91"/>
    </row>
    <row r="75" spans="1:7" ht="15.75" thickBot="1">
      <c r="A75" s="7" t="s">
        <v>70</v>
      </c>
      <c r="B75" s="8">
        <v>1500</v>
      </c>
      <c r="C75" s="8">
        <v>0</v>
      </c>
      <c r="D75" s="8">
        <v>0</v>
      </c>
      <c r="E75" s="8">
        <f>(D75+C75)/2</f>
        <v>0</v>
      </c>
    </row>
    <row r="76" spans="1:7" ht="15.75" thickBot="1">
      <c r="A76" s="9" t="s">
        <v>71</v>
      </c>
      <c r="B76" s="10">
        <v>1505</v>
      </c>
      <c r="C76" s="10">
        <v>0</v>
      </c>
      <c r="D76" s="10">
        <v>0</v>
      </c>
      <c r="E76" s="8">
        <f t="shared" ref="E76:E91" si="3">(D76+C76)/2</f>
        <v>0</v>
      </c>
    </row>
    <row r="77" spans="1:7" ht="15.75" thickBot="1">
      <c r="A77" s="7" t="s">
        <v>72</v>
      </c>
      <c r="B77" s="8">
        <v>1510</v>
      </c>
      <c r="C77" s="8">
        <v>0</v>
      </c>
      <c r="D77" s="8">
        <v>0</v>
      </c>
      <c r="E77" s="8">
        <f t="shared" si="3"/>
        <v>0</v>
      </c>
    </row>
    <row r="78" spans="1:7" ht="15.75" thickBot="1">
      <c r="A78" s="9" t="s">
        <v>73</v>
      </c>
      <c r="B78" s="10">
        <v>1515</v>
      </c>
      <c r="C78" s="10">
        <v>0</v>
      </c>
      <c r="D78" s="10">
        <v>0</v>
      </c>
      <c r="E78" s="8">
        <f t="shared" si="3"/>
        <v>0</v>
      </c>
    </row>
    <row r="79" spans="1:7" ht="15.75" thickBot="1">
      <c r="A79" s="7" t="s">
        <v>74</v>
      </c>
      <c r="B79" s="8">
        <v>1520</v>
      </c>
      <c r="C79" s="8">
        <v>0</v>
      </c>
      <c r="D79" s="8">
        <v>0</v>
      </c>
      <c r="E79" s="8">
        <f t="shared" si="3"/>
        <v>0</v>
      </c>
    </row>
    <row r="80" spans="1:7" ht="25.5" thickBot="1">
      <c r="A80" s="9" t="s">
        <v>75</v>
      </c>
      <c r="B80" s="10">
        <v>1521</v>
      </c>
      <c r="C80" s="10">
        <v>0</v>
      </c>
      <c r="D80" s="10">
        <v>0</v>
      </c>
      <c r="E80" s="8">
        <f t="shared" si="3"/>
        <v>0</v>
      </c>
    </row>
    <row r="81" spans="1:7" ht="15.75" thickBot="1">
      <c r="A81" s="7" t="s">
        <v>76</v>
      </c>
      <c r="B81" s="8">
        <v>1525</v>
      </c>
      <c r="C81" s="8">
        <v>0</v>
      </c>
      <c r="D81" s="8">
        <v>0</v>
      </c>
      <c r="E81" s="8">
        <f t="shared" si="3"/>
        <v>0</v>
      </c>
    </row>
    <row r="82" spans="1:7" ht="15.75" thickBot="1">
      <c r="A82" s="9" t="s">
        <v>77</v>
      </c>
      <c r="B82" s="10">
        <v>1526</v>
      </c>
      <c r="C82" s="10">
        <v>0</v>
      </c>
      <c r="D82" s="10">
        <v>0</v>
      </c>
      <c r="E82" s="8">
        <f t="shared" si="3"/>
        <v>0</v>
      </c>
    </row>
    <row r="83" spans="1:7" ht="15.75" thickBot="1">
      <c r="A83" s="7" t="s">
        <v>78</v>
      </c>
      <c r="B83" s="8">
        <v>1530</v>
      </c>
      <c r="C83" s="8">
        <v>0</v>
      </c>
      <c r="D83" s="8">
        <v>0</v>
      </c>
      <c r="E83" s="8">
        <f t="shared" si="3"/>
        <v>0</v>
      </c>
    </row>
    <row r="84" spans="1:7" ht="25.5" thickBot="1">
      <c r="A84" s="9" t="s">
        <v>79</v>
      </c>
      <c r="B84" s="10">
        <v>1531</v>
      </c>
      <c r="C84" s="10">
        <v>0</v>
      </c>
      <c r="D84" s="10">
        <v>0</v>
      </c>
      <c r="E84" s="8">
        <f t="shared" si="3"/>
        <v>0</v>
      </c>
    </row>
    <row r="85" spans="1:7" ht="25.5" thickBot="1">
      <c r="A85" s="7" t="s">
        <v>80</v>
      </c>
      <c r="B85" s="8">
        <v>1532</v>
      </c>
      <c r="C85" s="8">
        <v>0</v>
      </c>
      <c r="D85" s="8">
        <v>0</v>
      </c>
      <c r="E85" s="8">
        <f t="shared" si="3"/>
        <v>0</v>
      </c>
    </row>
    <row r="86" spans="1:7" ht="25.5" thickBot="1">
      <c r="A86" s="9" t="s">
        <v>81</v>
      </c>
      <c r="B86" s="10">
        <v>1533</v>
      </c>
      <c r="C86" s="10">
        <v>0</v>
      </c>
      <c r="D86" s="10">
        <v>0</v>
      </c>
      <c r="E86" s="8">
        <f t="shared" si="3"/>
        <v>0</v>
      </c>
    </row>
    <row r="87" spans="1:7" ht="25.5" thickBot="1">
      <c r="A87" s="7" t="s">
        <v>82</v>
      </c>
      <c r="B87" s="8">
        <v>1534</v>
      </c>
      <c r="C87" s="8">
        <v>0</v>
      </c>
      <c r="D87" s="8">
        <v>0</v>
      </c>
      <c r="E87" s="8">
        <f t="shared" si="3"/>
        <v>0</v>
      </c>
    </row>
    <row r="88" spans="1:7" ht="15.75" thickBot="1">
      <c r="A88" s="9" t="s">
        <v>83</v>
      </c>
      <c r="B88" s="10">
        <v>1535</v>
      </c>
      <c r="C88" s="10">
        <v>0</v>
      </c>
      <c r="D88" s="10">
        <v>0</v>
      </c>
      <c r="E88" s="8">
        <f t="shared" si="3"/>
        <v>0</v>
      </c>
    </row>
    <row r="89" spans="1:7" ht="15.75" thickBot="1">
      <c r="A89" s="7" t="s">
        <v>84</v>
      </c>
      <c r="B89" s="8">
        <v>1540</v>
      </c>
      <c r="C89" s="8">
        <v>0</v>
      </c>
      <c r="D89" s="8">
        <v>0</v>
      </c>
      <c r="E89" s="8">
        <f t="shared" si="3"/>
        <v>0</v>
      </c>
    </row>
    <row r="90" spans="1:7" ht="15.75" thickBot="1">
      <c r="A90" s="9" t="s">
        <v>85</v>
      </c>
      <c r="B90" s="10">
        <v>1545</v>
      </c>
      <c r="C90" s="10">
        <v>0</v>
      </c>
      <c r="D90" s="10">
        <v>0</v>
      </c>
      <c r="E90" s="8">
        <f t="shared" si="3"/>
        <v>0</v>
      </c>
    </row>
    <row r="91" spans="1:7" ht="15.75" thickBot="1">
      <c r="A91" s="17" t="s">
        <v>53</v>
      </c>
      <c r="B91" s="8">
        <v>1595</v>
      </c>
      <c r="C91" s="8">
        <v>0</v>
      </c>
      <c r="D91" s="8">
        <v>0</v>
      </c>
      <c r="E91" s="8">
        <f t="shared" si="3"/>
        <v>0</v>
      </c>
    </row>
    <row r="92" spans="1:7" ht="15.75" thickBot="1">
      <c r="A92" s="89" t="s">
        <v>86</v>
      </c>
      <c r="B92" s="90"/>
      <c r="C92" s="90"/>
      <c r="D92" s="90"/>
      <c r="E92" s="91"/>
    </row>
    <row r="93" spans="1:7" ht="15.75" thickBot="1">
      <c r="A93" s="7" t="s">
        <v>87</v>
      </c>
      <c r="B93" s="8">
        <v>1600</v>
      </c>
      <c r="C93" s="8">
        <v>0</v>
      </c>
      <c r="D93" s="8">
        <v>0</v>
      </c>
      <c r="E93" s="8">
        <f>(D93+C93)/2</f>
        <v>0</v>
      </c>
      <c r="G93">
        <v>0</v>
      </c>
    </row>
    <row r="94" spans="1:7" ht="15.75" thickBot="1">
      <c r="A94" s="9" t="s">
        <v>88</v>
      </c>
      <c r="B94" s="10">
        <v>1605</v>
      </c>
      <c r="C94" s="10">
        <v>0</v>
      </c>
      <c r="D94" s="10">
        <v>0</v>
      </c>
      <c r="E94" s="8">
        <f t="shared" ref="E94:E113" si="4">(D94+C94)/2</f>
        <v>0</v>
      </c>
      <c r="G94">
        <v>0</v>
      </c>
    </row>
    <row r="95" spans="1:7" ht="15.75" thickBot="1">
      <c r="A95" s="18" t="s">
        <v>89</v>
      </c>
      <c r="B95" s="92">
        <v>1610</v>
      </c>
      <c r="C95" s="92">
        <v>145</v>
      </c>
      <c r="D95" s="92">
        <v>31</v>
      </c>
      <c r="E95" s="8"/>
    </row>
    <row r="96" spans="1:7" ht="15.75" thickBot="1">
      <c r="A96" s="2" t="s">
        <v>90</v>
      </c>
      <c r="B96" s="93"/>
      <c r="C96" s="93"/>
      <c r="D96" s="93"/>
      <c r="E96" s="8">
        <f>(D95+C95)/2</f>
        <v>88</v>
      </c>
      <c r="G96">
        <v>88</v>
      </c>
    </row>
    <row r="97" spans="1:7" ht="15.75" thickBot="1">
      <c r="A97" s="9" t="s">
        <v>91</v>
      </c>
      <c r="B97" s="10">
        <v>1615</v>
      </c>
      <c r="C97" s="10">
        <v>5492</v>
      </c>
      <c r="D97" s="10">
        <v>12987</v>
      </c>
      <c r="E97" s="8">
        <f t="shared" si="4"/>
        <v>9239.5</v>
      </c>
      <c r="G97">
        <v>9239.5</v>
      </c>
    </row>
    <row r="98" spans="1:7" ht="15.75" thickBot="1">
      <c r="A98" s="7" t="s">
        <v>92</v>
      </c>
      <c r="B98" s="8">
        <v>1620</v>
      </c>
      <c r="C98" s="8">
        <v>2998</v>
      </c>
      <c r="D98" s="8">
        <v>2414</v>
      </c>
      <c r="E98" s="8">
        <f t="shared" si="4"/>
        <v>2706</v>
      </c>
      <c r="G98">
        <v>2706</v>
      </c>
    </row>
    <row r="99" spans="1:7" ht="15.75" thickBot="1">
      <c r="A99" s="9" t="s">
        <v>93</v>
      </c>
      <c r="B99" s="10">
        <v>1621</v>
      </c>
      <c r="C99" s="10">
        <v>0</v>
      </c>
      <c r="D99" s="10">
        <v>0</v>
      </c>
      <c r="E99" s="8">
        <f t="shared" si="4"/>
        <v>0</v>
      </c>
      <c r="G99">
        <v>0</v>
      </c>
    </row>
    <row r="100" spans="1:7" ht="15.75" thickBot="1">
      <c r="A100" s="7" t="s">
        <v>94</v>
      </c>
      <c r="B100" s="8">
        <v>1625</v>
      </c>
      <c r="C100" s="8">
        <v>221</v>
      </c>
      <c r="D100" s="8">
        <v>201</v>
      </c>
      <c r="E100" s="8">
        <f t="shared" si="4"/>
        <v>211</v>
      </c>
      <c r="G100">
        <v>211</v>
      </c>
    </row>
    <row r="101" spans="1:7" ht="15.75" thickBot="1">
      <c r="A101" s="9" t="s">
        <v>95</v>
      </c>
      <c r="B101" s="10">
        <v>1630</v>
      </c>
      <c r="C101" s="10">
        <v>523</v>
      </c>
      <c r="D101" s="10">
        <v>730</v>
      </c>
      <c r="E101" s="8">
        <f t="shared" si="4"/>
        <v>626.5</v>
      </c>
      <c r="G101">
        <v>626.5</v>
      </c>
    </row>
    <row r="102" spans="1:7" ht="15.75" thickBot="1">
      <c r="A102" s="7" t="s">
        <v>96</v>
      </c>
      <c r="B102" s="8">
        <v>1635</v>
      </c>
      <c r="C102" s="8">
        <v>0</v>
      </c>
      <c r="D102" s="8">
        <v>20</v>
      </c>
      <c r="E102" s="8">
        <f t="shared" si="4"/>
        <v>10</v>
      </c>
      <c r="G102">
        <v>10</v>
      </c>
    </row>
    <row r="103" spans="1:7" ht="15.75" thickBot="1">
      <c r="A103" s="9" t="s">
        <v>97</v>
      </c>
      <c r="B103" s="10">
        <v>1640</v>
      </c>
      <c r="C103" s="10">
        <v>22</v>
      </c>
      <c r="D103" s="10">
        <v>22</v>
      </c>
      <c r="E103" s="8">
        <f t="shared" si="4"/>
        <v>22</v>
      </c>
      <c r="G103">
        <v>22</v>
      </c>
    </row>
    <row r="104" spans="1:7" ht="15.75" thickBot="1">
      <c r="A104" s="7" t="s">
        <v>39</v>
      </c>
      <c r="B104" s="8">
        <v>1645</v>
      </c>
      <c r="C104" s="8">
        <v>629</v>
      </c>
      <c r="D104" s="8">
        <v>130</v>
      </c>
      <c r="E104" s="8">
        <f t="shared" si="4"/>
        <v>379.5</v>
      </c>
      <c r="G104">
        <v>379.5</v>
      </c>
    </row>
    <row r="105" spans="1:7" ht="15.75" thickBot="1">
      <c r="A105" s="9" t="s">
        <v>98</v>
      </c>
      <c r="B105" s="10">
        <v>1650</v>
      </c>
      <c r="C105" s="10">
        <v>0</v>
      </c>
      <c r="D105" s="10">
        <v>0</v>
      </c>
      <c r="E105" s="8">
        <f t="shared" si="4"/>
        <v>0</v>
      </c>
      <c r="G105">
        <v>0</v>
      </c>
    </row>
    <row r="106" spans="1:7" ht="15.75" thickBot="1">
      <c r="A106" s="7" t="s">
        <v>99</v>
      </c>
      <c r="B106" s="8">
        <v>1660</v>
      </c>
      <c r="C106" s="8">
        <v>1865</v>
      </c>
      <c r="D106" s="8">
        <v>5032</v>
      </c>
      <c r="E106" s="8">
        <f t="shared" si="4"/>
        <v>3448.5</v>
      </c>
      <c r="G106">
        <v>3448.5</v>
      </c>
    </row>
    <row r="107" spans="1:7" ht="15.75" thickBot="1">
      <c r="A107" s="9" t="s">
        <v>100</v>
      </c>
      <c r="B107" s="10">
        <v>1665</v>
      </c>
      <c r="C107" s="10">
        <v>0</v>
      </c>
      <c r="D107" s="10">
        <v>0</v>
      </c>
      <c r="E107" s="8">
        <f t="shared" si="4"/>
        <v>0</v>
      </c>
      <c r="G107">
        <v>0</v>
      </c>
    </row>
    <row r="108" spans="1:7" ht="25.5" thickBot="1">
      <c r="A108" s="7" t="s">
        <v>101</v>
      </c>
      <c r="B108" s="8">
        <v>1670</v>
      </c>
      <c r="C108" s="8">
        <v>0</v>
      </c>
      <c r="D108" s="8">
        <v>0</v>
      </c>
      <c r="E108" s="8">
        <f t="shared" si="4"/>
        <v>0</v>
      </c>
      <c r="G108">
        <v>0</v>
      </c>
    </row>
    <row r="109" spans="1:7" ht="15.75" thickBot="1">
      <c r="A109" s="9" t="s">
        <v>102</v>
      </c>
      <c r="B109" s="10">
        <v>1690</v>
      </c>
      <c r="C109" s="10">
        <v>30</v>
      </c>
      <c r="D109" s="10">
        <v>41</v>
      </c>
      <c r="E109" s="8">
        <f t="shared" si="4"/>
        <v>35.5</v>
      </c>
      <c r="G109">
        <v>35.5</v>
      </c>
    </row>
    <row r="110" spans="1:7" ht="15.75" thickBot="1">
      <c r="A110" s="17" t="s">
        <v>103</v>
      </c>
      <c r="B110" s="8">
        <v>1695</v>
      </c>
      <c r="C110" s="8">
        <v>11925</v>
      </c>
      <c r="D110" s="8">
        <v>21608</v>
      </c>
      <c r="E110" s="8">
        <f t="shared" si="4"/>
        <v>16766.5</v>
      </c>
      <c r="G110">
        <v>16766.5</v>
      </c>
    </row>
    <row r="111" spans="1:7" ht="36.75" thickBot="1">
      <c r="A111" s="17" t="s">
        <v>104</v>
      </c>
      <c r="B111" s="10">
        <v>1700</v>
      </c>
      <c r="C111" s="10">
        <v>0</v>
      </c>
      <c r="D111" s="10">
        <v>0</v>
      </c>
      <c r="E111" s="8">
        <f t="shared" si="4"/>
        <v>0</v>
      </c>
      <c r="G111">
        <v>0</v>
      </c>
    </row>
    <row r="112" spans="1:7" ht="24.75" thickBot="1">
      <c r="A112" s="17" t="s">
        <v>105</v>
      </c>
      <c r="B112" s="8">
        <v>1800</v>
      </c>
      <c r="C112" s="8">
        <v>0</v>
      </c>
      <c r="D112" s="8">
        <v>0</v>
      </c>
      <c r="E112" s="8">
        <f t="shared" si="4"/>
        <v>0</v>
      </c>
      <c r="G112">
        <v>0</v>
      </c>
    </row>
    <row r="113" spans="1:7" ht="15.75" thickBot="1">
      <c r="A113" s="17" t="s">
        <v>55</v>
      </c>
      <c r="B113" s="10">
        <v>1900</v>
      </c>
      <c r="C113" s="10">
        <v>242392</v>
      </c>
      <c r="D113" s="10">
        <v>274414</v>
      </c>
      <c r="E113" s="8">
        <f t="shared" si="4"/>
        <v>258403</v>
      </c>
      <c r="G113">
        <v>258403</v>
      </c>
    </row>
  </sheetData>
  <mergeCells count="17">
    <mergeCell ref="A3:E3"/>
    <mergeCell ref="B17:B18"/>
    <mergeCell ref="C17:C18"/>
    <mergeCell ref="D17:D18"/>
    <mergeCell ref="A27:E27"/>
    <mergeCell ref="B37:B38"/>
    <mergeCell ref="C37:C38"/>
    <mergeCell ref="D37:D38"/>
    <mergeCell ref="B50:B51"/>
    <mergeCell ref="C50:C51"/>
    <mergeCell ref="D50:D51"/>
    <mergeCell ref="A61:E61"/>
    <mergeCell ref="A74:E74"/>
    <mergeCell ref="A92:E92"/>
    <mergeCell ref="B95:B96"/>
    <mergeCell ref="C95:C96"/>
    <mergeCell ref="D95:D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19" sqref="A19"/>
    </sheetView>
  </sheetViews>
  <sheetFormatPr defaultRowHeight="15"/>
  <sheetData>
    <row r="1" spans="1:8" ht="30" customHeight="1" thickBot="1">
      <c r="A1" s="97"/>
      <c r="B1" s="97" t="s">
        <v>18</v>
      </c>
      <c r="C1" s="100" t="s">
        <v>34</v>
      </c>
      <c r="D1" s="101"/>
      <c r="E1" s="101"/>
      <c r="F1" s="102"/>
    </row>
    <row r="2" spans="1:8" ht="74.25" customHeight="1">
      <c r="A2" s="98"/>
      <c r="B2" s="98"/>
      <c r="C2" s="103" t="s">
        <v>35</v>
      </c>
      <c r="D2" s="103" t="s">
        <v>36</v>
      </c>
      <c r="E2" s="103" t="s">
        <v>39</v>
      </c>
      <c r="F2" s="105" t="s">
        <v>40</v>
      </c>
    </row>
    <row r="3" spans="1:8" ht="15.75" thickBot="1">
      <c r="A3" s="99"/>
      <c r="B3" s="99"/>
      <c r="C3" s="99"/>
      <c r="D3" s="99"/>
      <c r="E3" s="104"/>
      <c r="F3" s="106"/>
    </row>
    <row r="4" spans="1:8" ht="60.75" thickBot="1">
      <c r="A4" s="73" t="s">
        <v>231</v>
      </c>
      <c r="B4" s="70">
        <v>5512</v>
      </c>
      <c r="C4" s="70">
        <v>4731</v>
      </c>
      <c r="D4" s="70">
        <v>2805</v>
      </c>
      <c r="E4" s="71">
        <v>73273</v>
      </c>
      <c r="F4" s="72">
        <v>78</v>
      </c>
    </row>
    <row r="5" spans="1:8" ht="60.75" thickBot="1">
      <c r="A5" s="73" t="s">
        <v>232</v>
      </c>
      <c r="B5" s="70">
        <v>4599</v>
      </c>
      <c r="C5" s="70">
        <v>5003</v>
      </c>
      <c r="D5" s="70">
        <v>730</v>
      </c>
      <c r="E5" s="70">
        <v>116026</v>
      </c>
      <c r="F5" s="72">
        <v>98</v>
      </c>
    </row>
    <row r="6" spans="1:8" ht="30.75" thickBot="1">
      <c r="A6" s="73" t="s">
        <v>233</v>
      </c>
      <c r="B6" s="70">
        <f>(B4+B5)/2</f>
        <v>5055.5</v>
      </c>
      <c r="C6" s="70">
        <f t="shared" ref="C6:F6" si="0">(C4+C5)/2</f>
        <v>4867</v>
      </c>
      <c r="D6" s="70">
        <f t="shared" si="0"/>
        <v>1767.5</v>
      </c>
      <c r="E6" s="70">
        <f t="shared" si="0"/>
        <v>94649.5</v>
      </c>
      <c r="F6" s="70">
        <f t="shared" si="0"/>
        <v>88</v>
      </c>
      <c r="H6" s="74">
        <f>SUM(B6:F6)</f>
        <v>106427.5</v>
      </c>
    </row>
    <row r="7" spans="1:8">
      <c r="A7" s="1"/>
    </row>
    <row r="10" spans="1:8" ht="15.75" thickBot="1"/>
    <row r="11" spans="1:8" ht="15.75" thickBot="1">
      <c r="H11" s="28">
        <v>366338</v>
      </c>
    </row>
    <row r="13" spans="1:8">
      <c r="H13">
        <f>H11/H6</f>
        <v>3.4421366658053603</v>
      </c>
    </row>
  </sheetData>
  <mergeCells count="7">
    <mergeCell ref="A1:A3"/>
    <mergeCell ref="B1:B3"/>
    <mergeCell ref="C1:F1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76"/>
  <sheetViews>
    <sheetView topLeftCell="A99" workbookViewId="0">
      <selection activeCell="B64" sqref="B64"/>
    </sheetView>
  </sheetViews>
  <sheetFormatPr defaultRowHeight="15"/>
  <cols>
    <col min="3" max="3" width="85.42578125" customWidth="1"/>
  </cols>
  <sheetData>
    <row r="1" spans="1:2">
      <c r="A1">
        <v>0</v>
      </c>
      <c r="B1" t="s">
        <v>6</v>
      </c>
    </row>
    <row r="2" spans="1:2">
      <c r="A2">
        <v>1</v>
      </c>
      <c r="B2" t="s">
        <v>7</v>
      </c>
    </row>
    <row r="3" spans="1:2">
      <c r="A3">
        <v>2</v>
      </c>
      <c r="B3" t="s">
        <v>8</v>
      </c>
    </row>
    <row r="4" spans="1:2">
      <c r="A4">
        <v>3</v>
      </c>
      <c r="B4" t="s">
        <v>9</v>
      </c>
    </row>
    <row r="5" spans="1:2">
      <c r="A5">
        <v>4</v>
      </c>
      <c r="B5" t="s">
        <v>10</v>
      </c>
    </row>
    <row r="6" spans="1:2">
      <c r="A6">
        <v>5</v>
      </c>
      <c r="B6" t="s">
        <v>7</v>
      </c>
    </row>
    <row r="7" spans="1:2">
      <c r="A7">
        <v>6</v>
      </c>
      <c r="B7" t="s">
        <v>11</v>
      </c>
    </row>
    <row r="8" spans="1:2">
      <c r="A8">
        <v>7</v>
      </c>
      <c r="B8" t="s">
        <v>12</v>
      </c>
    </row>
    <row r="9" spans="1:2">
      <c r="A9">
        <v>8</v>
      </c>
      <c r="B9" t="s">
        <v>7</v>
      </c>
    </row>
    <row r="10" spans="1:2">
      <c r="A10">
        <v>9</v>
      </c>
      <c r="B10" t="s">
        <v>11</v>
      </c>
    </row>
    <row r="11" spans="1:2">
      <c r="A11">
        <v>10</v>
      </c>
      <c r="B11" t="s">
        <v>13</v>
      </c>
    </row>
    <row r="12" spans="1:2">
      <c r="A12">
        <v>11</v>
      </c>
      <c r="B12" t="s">
        <v>7</v>
      </c>
    </row>
    <row r="13" spans="1:2">
      <c r="A13">
        <v>12</v>
      </c>
      <c r="B13" t="s">
        <v>8</v>
      </c>
    </row>
    <row r="14" spans="1:2">
      <c r="A14">
        <v>13</v>
      </c>
      <c r="B14" t="s">
        <v>14</v>
      </c>
    </row>
    <row r="15" spans="1:2">
      <c r="A15">
        <v>14</v>
      </c>
      <c r="B15" t="s">
        <v>15</v>
      </c>
    </row>
    <row r="16" spans="1:2">
      <c r="A16">
        <v>15</v>
      </c>
      <c r="B16" t="s">
        <v>16</v>
      </c>
    </row>
    <row r="17" spans="1:2">
      <c r="A17">
        <v>16</v>
      </c>
      <c r="B17" t="s">
        <v>17</v>
      </c>
    </row>
    <row r="18" spans="1:2">
      <c r="A18">
        <v>17</v>
      </c>
      <c r="B18" t="s">
        <v>18</v>
      </c>
    </row>
    <row r="19" spans="1:2">
      <c r="A19">
        <v>18</v>
      </c>
      <c r="B19" t="s">
        <v>19</v>
      </c>
    </row>
    <row r="20" spans="1:2">
      <c r="A20">
        <v>19</v>
      </c>
      <c r="B20" t="s">
        <v>20</v>
      </c>
    </row>
    <row r="21" spans="1:2">
      <c r="A21">
        <v>20</v>
      </c>
      <c r="B21" t="s">
        <v>21</v>
      </c>
    </row>
    <row r="22" spans="1:2">
      <c r="A22">
        <v>21</v>
      </c>
      <c r="B22" t="s">
        <v>22</v>
      </c>
    </row>
    <row r="23" spans="1:2">
      <c r="A23">
        <v>22</v>
      </c>
      <c r="B23" t="s">
        <v>23</v>
      </c>
    </row>
    <row r="24" spans="1:2">
      <c r="A24">
        <v>23</v>
      </c>
      <c r="B24" t="s">
        <v>25</v>
      </c>
    </row>
    <row r="25" spans="1:2">
      <c r="A25">
        <v>24</v>
      </c>
      <c r="B25" t="s">
        <v>26</v>
      </c>
    </row>
    <row r="26" spans="1:2">
      <c r="A26">
        <v>25</v>
      </c>
      <c r="B26" t="s">
        <v>27</v>
      </c>
    </row>
    <row r="27" spans="1:2">
      <c r="A27">
        <v>26</v>
      </c>
      <c r="B27" t="s">
        <v>28</v>
      </c>
    </row>
    <row r="28" spans="1:2">
      <c r="A28">
        <v>27</v>
      </c>
      <c r="B28" t="s">
        <v>29</v>
      </c>
    </row>
    <row r="29" spans="1:2">
      <c r="A29">
        <v>28</v>
      </c>
      <c r="B29" t="s">
        <v>30</v>
      </c>
    </row>
    <row r="30" spans="1:2">
      <c r="A30">
        <v>29</v>
      </c>
      <c r="B30" t="s">
        <v>31</v>
      </c>
    </row>
    <row r="31" spans="1:2">
      <c r="A31">
        <v>30</v>
      </c>
      <c r="B31" t="s">
        <v>32</v>
      </c>
    </row>
    <row r="32" spans="1:2">
      <c r="A32">
        <v>31</v>
      </c>
      <c r="B32" t="s">
        <v>33</v>
      </c>
    </row>
    <row r="33" spans="1:2">
      <c r="A33">
        <v>32</v>
      </c>
      <c r="B33" t="s">
        <v>234</v>
      </c>
    </row>
    <row r="34" spans="1:2">
      <c r="A34">
        <v>33</v>
      </c>
      <c r="B34" t="s">
        <v>36</v>
      </c>
    </row>
    <row r="35" spans="1:2">
      <c r="A35">
        <v>34</v>
      </c>
      <c r="B35" t="s">
        <v>37</v>
      </c>
    </row>
    <row r="36" spans="1:2">
      <c r="A36">
        <v>35</v>
      </c>
      <c r="B36" t="s">
        <v>38</v>
      </c>
    </row>
    <row r="37" spans="1:2">
      <c r="A37">
        <v>36</v>
      </c>
      <c r="B37" t="s">
        <v>39</v>
      </c>
    </row>
    <row r="38" spans="1:2">
      <c r="A38">
        <v>37</v>
      </c>
      <c r="B38" t="s">
        <v>40</v>
      </c>
    </row>
    <row r="39" spans="1:2">
      <c r="A39">
        <v>38</v>
      </c>
      <c r="B39" t="s">
        <v>41</v>
      </c>
    </row>
    <row r="40" spans="1:2">
      <c r="A40">
        <v>39</v>
      </c>
      <c r="B40" t="s">
        <v>42</v>
      </c>
    </row>
    <row r="41" spans="1:2">
      <c r="A41">
        <v>40</v>
      </c>
      <c r="B41" t="s">
        <v>43</v>
      </c>
    </row>
    <row r="42" spans="1:2">
      <c r="A42">
        <v>41</v>
      </c>
      <c r="B42" t="s">
        <v>44</v>
      </c>
    </row>
    <row r="43" spans="1:2">
      <c r="A43">
        <v>42</v>
      </c>
      <c r="B43" t="s">
        <v>45</v>
      </c>
    </row>
    <row r="44" spans="1:2">
      <c r="A44">
        <v>43</v>
      </c>
      <c r="B44" t="s">
        <v>46</v>
      </c>
    </row>
    <row r="45" spans="1:2">
      <c r="A45">
        <v>44</v>
      </c>
      <c r="B45" t="s">
        <v>48</v>
      </c>
    </row>
    <row r="46" spans="1:2">
      <c r="A46">
        <v>45</v>
      </c>
      <c r="B46" t="s">
        <v>49</v>
      </c>
    </row>
    <row r="47" spans="1:2">
      <c r="A47">
        <v>46</v>
      </c>
      <c r="B47" t="s">
        <v>50</v>
      </c>
    </row>
    <row r="48" spans="1:2">
      <c r="A48">
        <v>47</v>
      </c>
      <c r="B48" t="s">
        <v>51</v>
      </c>
    </row>
    <row r="49" spans="1:2">
      <c r="A49">
        <v>48</v>
      </c>
      <c r="B49" t="s">
        <v>52</v>
      </c>
    </row>
    <row r="50" spans="1:2">
      <c r="A50">
        <v>49</v>
      </c>
      <c r="B50" t="s">
        <v>53</v>
      </c>
    </row>
    <row r="51" spans="1:2">
      <c r="A51">
        <v>50</v>
      </c>
      <c r="B51" t="s">
        <v>54</v>
      </c>
    </row>
    <row r="52" spans="1:2">
      <c r="A52">
        <v>51</v>
      </c>
      <c r="B52" t="s">
        <v>55</v>
      </c>
    </row>
    <row r="53" spans="1:2">
      <c r="A53">
        <v>52</v>
      </c>
      <c r="B53" t="s">
        <v>58</v>
      </c>
    </row>
    <row r="54" spans="1:2">
      <c r="A54">
        <v>53</v>
      </c>
      <c r="B54" t="s">
        <v>59</v>
      </c>
    </row>
    <row r="55" spans="1:2">
      <c r="A55">
        <v>54</v>
      </c>
      <c r="B55" t="s">
        <v>60</v>
      </c>
    </row>
    <row r="56" spans="1:2">
      <c r="A56">
        <v>55</v>
      </c>
      <c r="B56" t="s">
        <v>61</v>
      </c>
    </row>
    <row r="57" spans="1:2">
      <c r="A57">
        <v>56</v>
      </c>
      <c r="B57" t="s">
        <v>62</v>
      </c>
    </row>
    <row r="58" spans="1:2">
      <c r="A58">
        <v>57</v>
      </c>
      <c r="B58" t="s">
        <v>63</v>
      </c>
    </row>
    <row r="59" spans="1:2">
      <c r="A59">
        <v>58</v>
      </c>
      <c r="B59" t="s">
        <v>64</v>
      </c>
    </row>
    <row r="60" spans="1:2">
      <c r="A60">
        <v>59</v>
      </c>
      <c r="B60" t="s">
        <v>65</v>
      </c>
    </row>
    <row r="61" spans="1:2">
      <c r="A61">
        <v>60</v>
      </c>
      <c r="B61" t="s">
        <v>66</v>
      </c>
    </row>
    <row r="62" spans="1:2">
      <c r="A62">
        <v>61</v>
      </c>
      <c r="B62" t="s">
        <v>67</v>
      </c>
    </row>
    <row r="63" spans="1:2">
      <c r="A63">
        <v>62</v>
      </c>
      <c r="B63" t="s">
        <v>68</v>
      </c>
    </row>
    <row r="64" spans="1:2">
      <c r="A64">
        <v>63</v>
      </c>
      <c r="B64" t="s">
        <v>23</v>
      </c>
    </row>
    <row r="65" spans="1:2">
      <c r="A65">
        <v>64</v>
      </c>
      <c r="B65" t="s">
        <v>70</v>
      </c>
    </row>
    <row r="66" spans="1:2">
      <c r="A66">
        <v>65</v>
      </c>
      <c r="B66" t="s">
        <v>71</v>
      </c>
    </row>
    <row r="67" spans="1:2">
      <c r="A67">
        <v>66</v>
      </c>
      <c r="B67" t="s">
        <v>72</v>
      </c>
    </row>
    <row r="68" spans="1:2">
      <c r="A68">
        <v>67</v>
      </c>
      <c r="B68" t="s">
        <v>73</v>
      </c>
    </row>
    <row r="69" spans="1:2">
      <c r="A69">
        <v>68</v>
      </c>
      <c r="B69" t="s">
        <v>74</v>
      </c>
    </row>
    <row r="70" spans="1:2">
      <c r="A70">
        <v>69</v>
      </c>
      <c r="B70" t="s">
        <v>75</v>
      </c>
    </row>
    <row r="71" spans="1:2">
      <c r="A71">
        <v>70</v>
      </c>
      <c r="B71" t="s">
        <v>76</v>
      </c>
    </row>
    <row r="72" spans="1:2">
      <c r="A72">
        <v>71</v>
      </c>
      <c r="B72" t="s">
        <v>77</v>
      </c>
    </row>
    <row r="73" spans="1:2">
      <c r="A73">
        <v>72</v>
      </c>
      <c r="B73" t="s">
        <v>78</v>
      </c>
    </row>
    <row r="74" spans="1:2">
      <c r="A74">
        <v>73</v>
      </c>
      <c r="B74" t="s">
        <v>79</v>
      </c>
    </row>
    <row r="75" spans="1:2">
      <c r="A75">
        <v>74</v>
      </c>
      <c r="B75" t="s">
        <v>80</v>
      </c>
    </row>
    <row r="76" spans="1:2">
      <c r="A76">
        <v>75</v>
      </c>
      <c r="B76" t="s">
        <v>81</v>
      </c>
    </row>
    <row r="77" spans="1:2">
      <c r="A77">
        <v>76</v>
      </c>
      <c r="B77" t="s">
        <v>82</v>
      </c>
    </row>
    <row r="78" spans="1:2">
      <c r="A78">
        <v>77</v>
      </c>
      <c r="B78" t="s">
        <v>83</v>
      </c>
    </row>
    <row r="79" spans="1:2">
      <c r="A79">
        <v>78</v>
      </c>
      <c r="B79" t="s">
        <v>84</v>
      </c>
    </row>
    <row r="80" spans="1:2">
      <c r="A80">
        <v>79</v>
      </c>
      <c r="B80" t="s">
        <v>85</v>
      </c>
    </row>
    <row r="81" spans="1:2">
      <c r="A81">
        <v>80</v>
      </c>
      <c r="B81" t="s">
        <v>53</v>
      </c>
    </row>
    <row r="82" spans="1:2">
      <c r="A82">
        <v>81</v>
      </c>
      <c r="B82" t="s">
        <v>87</v>
      </c>
    </row>
    <row r="83" spans="1:2">
      <c r="A83">
        <v>82</v>
      </c>
      <c r="B83" t="s">
        <v>88</v>
      </c>
    </row>
    <row r="84" spans="1:2">
      <c r="A84">
        <v>83</v>
      </c>
      <c r="B84" t="s">
        <v>89</v>
      </c>
    </row>
    <row r="85" spans="1:2">
      <c r="A85">
        <v>84</v>
      </c>
      <c r="B85" t="s">
        <v>90</v>
      </c>
    </row>
    <row r="86" spans="1:2">
      <c r="A86">
        <v>85</v>
      </c>
      <c r="B86" t="s">
        <v>91</v>
      </c>
    </row>
    <row r="87" spans="1:2">
      <c r="A87">
        <v>86</v>
      </c>
      <c r="B87" t="s">
        <v>92</v>
      </c>
    </row>
    <row r="88" spans="1:2">
      <c r="A88">
        <v>87</v>
      </c>
      <c r="B88" t="s">
        <v>93</v>
      </c>
    </row>
    <row r="89" spans="1:2">
      <c r="A89">
        <v>88</v>
      </c>
      <c r="B89" t="s">
        <v>94</v>
      </c>
    </row>
    <row r="90" spans="1:2">
      <c r="A90">
        <v>89</v>
      </c>
      <c r="B90" t="s">
        <v>95</v>
      </c>
    </row>
    <row r="91" spans="1:2">
      <c r="A91">
        <v>90</v>
      </c>
      <c r="B91" t="s">
        <v>96</v>
      </c>
    </row>
    <row r="92" spans="1:2">
      <c r="A92">
        <v>91</v>
      </c>
      <c r="B92" t="s">
        <v>97</v>
      </c>
    </row>
    <row r="93" spans="1:2">
      <c r="A93">
        <v>92</v>
      </c>
      <c r="B93" t="s">
        <v>39</v>
      </c>
    </row>
    <row r="94" spans="1:2">
      <c r="A94">
        <v>93</v>
      </c>
      <c r="B94" t="s">
        <v>98</v>
      </c>
    </row>
    <row r="95" spans="1:2">
      <c r="A95">
        <v>94</v>
      </c>
      <c r="B95" t="s">
        <v>99</v>
      </c>
    </row>
    <row r="96" spans="1:2">
      <c r="A96">
        <v>95</v>
      </c>
      <c r="B96" t="s">
        <v>100</v>
      </c>
    </row>
    <row r="97" spans="1:3">
      <c r="A97">
        <v>96</v>
      </c>
      <c r="B97" t="s">
        <v>101</v>
      </c>
    </row>
    <row r="98" spans="1:3">
      <c r="A98">
        <v>97</v>
      </c>
      <c r="B98" t="s">
        <v>102</v>
      </c>
    </row>
    <row r="99" spans="1:3">
      <c r="A99">
        <v>98</v>
      </c>
      <c r="B99" t="s">
        <v>103</v>
      </c>
    </row>
    <row r="100" spans="1:3">
      <c r="A100">
        <v>99</v>
      </c>
      <c r="B100" t="s">
        <v>104</v>
      </c>
    </row>
    <row r="101" spans="1:3">
      <c r="A101">
        <v>100</v>
      </c>
      <c r="B101" t="s">
        <v>105</v>
      </c>
    </row>
    <row r="102" spans="1:3">
      <c r="A102">
        <v>101</v>
      </c>
      <c r="B102" t="s">
        <v>55</v>
      </c>
    </row>
    <row r="103" spans="1:3">
      <c r="A103">
        <v>102</v>
      </c>
      <c r="B103" s="75" t="s">
        <v>109</v>
      </c>
      <c r="C103" s="75"/>
    </row>
    <row r="104" spans="1:3">
      <c r="A104">
        <v>103</v>
      </c>
      <c r="B104" t="s">
        <v>110</v>
      </c>
    </row>
    <row r="105" spans="1:3">
      <c r="A105">
        <v>104</v>
      </c>
      <c r="B105" t="s">
        <v>111</v>
      </c>
    </row>
    <row r="106" spans="1:3">
      <c r="A106">
        <v>105</v>
      </c>
      <c r="B106" t="s">
        <v>112</v>
      </c>
    </row>
    <row r="107" spans="1:3">
      <c r="A107">
        <v>106</v>
      </c>
      <c r="B107" t="s">
        <v>113</v>
      </c>
    </row>
    <row r="108" spans="1:3">
      <c r="A108">
        <v>107</v>
      </c>
      <c r="B108" t="s">
        <v>114</v>
      </c>
    </row>
    <row r="109" spans="1:3">
      <c r="A109">
        <v>108</v>
      </c>
      <c r="B109" t="s">
        <v>115</v>
      </c>
    </row>
    <row r="110" spans="1:3">
      <c r="A110">
        <v>109</v>
      </c>
      <c r="B110" t="s">
        <v>116</v>
      </c>
    </row>
    <row r="111" spans="1:3">
      <c r="A111">
        <v>110</v>
      </c>
      <c r="B111" t="s">
        <v>117</v>
      </c>
    </row>
    <row r="112" spans="1:3">
      <c r="A112">
        <v>111</v>
      </c>
      <c r="B112" t="s">
        <v>118</v>
      </c>
    </row>
    <row r="113" spans="1:2">
      <c r="A113">
        <v>112</v>
      </c>
      <c r="B113" t="s">
        <v>119</v>
      </c>
    </row>
    <row r="114" spans="1:2">
      <c r="A114">
        <v>113</v>
      </c>
      <c r="B114" t="s">
        <v>120</v>
      </c>
    </row>
    <row r="115" spans="1:2">
      <c r="A115">
        <v>114</v>
      </c>
      <c r="B115" t="s">
        <v>121</v>
      </c>
    </row>
    <row r="116" spans="1:2">
      <c r="A116">
        <v>115</v>
      </c>
      <c r="B116" t="s">
        <v>122</v>
      </c>
    </row>
    <row r="117" spans="1:2">
      <c r="A117">
        <v>116</v>
      </c>
      <c r="B117" t="s">
        <v>123</v>
      </c>
    </row>
    <row r="118" spans="1:2">
      <c r="A118">
        <v>117</v>
      </c>
      <c r="B118" t="s">
        <v>124</v>
      </c>
    </row>
    <row r="119" spans="1:2">
      <c r="A119">
        <v>118</v>
      </c>
      <c r="B119" t="s">
        <v>125</v>
      </c>
    </row>
    <row r="120" spans="1:2">
      <c r="A120">
        <v>119</v>
      </c>
      <c r="B120" t="s">
        <v>126</v>
      </c>
    </row>
    <row r="121" spans="1:2">
      <c r="A121">
        <v>120</v>
      </c>
      <c r="B121" t="s">
        <v>127</v>
      </c>
    </row>
    <row r="122" spans="1:2">
      <c r="A122">
        <v>121</v>
      </c>
      <c r="B122" t="s">
        <v>128</v>
      </c>
    </row>
    <row r="123" spans="1:2">
      <c r="A123">
        <v>122</v>
      </c>
      <c r="B123" t="s">
        <v>129</v>
      </c>
    </row>
    <row r="124" spans="1:2">
      <c r="A124">
        <v>123</v>
      </c>
      <c r="B124" t="s">
        <v>130</v>
      </c>
    </row>
    <row r="125" spans="1:2">
      <c r="A125">
        <v>124</v>
      </c>
      <c r="B125" t="s">
        <v>131</v>
      </c>
    </row>
    <row r="126" spans="1:2">
      <c r="A126">
        <v>125</v>
      </c>
      <c r="B126" t="s">
        <v>132</v>
      </c>
    </row>
    <row r="127" spans="1:2">
      <c r="A127">
        <v>126</v>
      </c>
      <c r="B127" t="s">
        <v>133</v>
      </c>
    </row>
    <row r="128" spans="1:2">
      <c r="A128">
        <v>127</v>
      </c>
      <c r="B128" t="s">
        <v>134</v>
      </c>
    </row>
    <row r="129" spans="1:2">
      <c r="A129">
        <v>128</v>
      </c>
      <c r="B129" t="s">
        <v>135</v>
      </c>
    </row>
    <row r="130" spans="1:2">
      <c r="A130">
        <v>129</v>
      </c>
      <c r="B130" t="s">
        <v>136</v>
      </c>
    </row>
    <row r="131" spans="1:2">
      <c r="A131">
        <v>130</v>
      </c>
      <c r="B131" t="s">
        <v>137</v>
      </c>
    </row>
    <row r="132" spans="1:2">
      <c r="A132">
        <v>131</v>
      </c>
      <c r="B132" t="s">
        <v>138</v>
      </c>
    </row>
    <row r="133" spans="1:2">
      <c r="A133">
        <v>132</v>
      </c>
      <c r="B133" t="s">
        <v>139</v>
      </c>
    </row>
    <row r="134" spans="1:2">
      <c r="A134">
        <v>133</v>
      </c>
      <c r="B134" t="s">
        <v>140</v>
      </c>
    </row>
    <row r="135" spans="1:2">
      <c r="A135">
        <v>134</v>
      </c>
      <c r="B135" t="s">
        <v>141</v>
      </c>
    </row>
    <row r="136" spans="1:2">
      <c r="A136">
        <v>135</v>
      </c>
      <c r="B136" t="s">
        <v>142</v>
      </c>
    </row>
    <row r="137" spans="1:2">
      <c r="A137">
        <v>136</v>
      </c>
      <c r="B137" t="s">
        <v>143</v>
      </c>
    </row>
    <row r="138" spans="1:2">
      <c r="A138">
        <v>137</v>
      </c>
      <c r="B138" t="s">
        <v>144</v>
      </c>
    </row>
    <row r="139" spans="1:2">
      <c r="A139">
        <v>138</v>
      </c>
      <c r="B139" t="s">
        <v>145</v>
      </c>
    </row>
    <row r="140" spans="1:2">
      <c r="A140">
        <v>139</v>
      </c>
      <c r="B140" t="s">
        <v>146</v>
      </c>
    </row>
    <row r="141" spans="1:2">
      <c r="A141">
        <v>140</v>
      </c>
      <c r="B141" t="s">
        <v>147</v>
      </c>
    </row>
    <row r="142" spans="1:2">
      <c r="A142">
        <v>141</v>
      </c>
      <c r="B142" t="s">
        <v>149</v>
      </c>
    </row>
    <row r="143" spans="1:2">
      <c r="A143">
        <v>142</v>
      </c>
      <c r="B143" t="s">
        <v>150</v>
      </c>
    </row>
    <row r="144" spans="1:2">
      <c r="A144">
        <v>143</v>
      </c>
      <c r="B144" t="s">
        <v>63</v>
      </c>
    </row>
    <row r="145" spans="1:2">
      <c r="A145">
        <v>144</v>
      </c>
      <c r="B145" t="s">
        <v>151</v>
      </c>
    </row>
    <row r="146" spans="1:2">
      <c r="A146">
        <v>145</v>
      </c>
      <c r="B146" t="s">
        <v>152</v>
      </c>
    </row>
    <row r="147" spans="1:2">
      <c r="A147">
        <v>146</v>
      </c>
      <c r="B147" t="s">
        <v>153</v>
      </c>
    </row>
    <row r="148" spans="1:2">
      <c r="A148">
        <v>147</v>
      </c>
      <c r="B148" t="s">
        <v>154</v>
      </c>
    </row>
    <row r="149" spans="1:2">
      <c r="A149">
        <v>148</v>
      </c>
      <c r="B149" t="s">
        <v>155</v>
      </c>
    </row>
    <row r="150" spans="1:2">
      <c r="A150">
        <v>149</v>
      </c>
      <c r="B150" t="s">
        <v>156</v>
      </c>
    </row>
    <row r="151" spans="1:2">
      <c r="A151">
        <v>150</v>
      </c>
      <c r="B151" t="s">
        <v>158</v>
      </c>
    </row>
    <row r="152" spans="1:2">
      <c r="A152">
        <v>151</v>
      </c>
      <c r="B152" t="s">
        <v>159</v>
      </c>
    </row>
    <row r="153" spans="1:2">
      <c r="A153">
        <v>152</v>
      </c>
      <c r="B153" t="s">
        <v>160</v>
      </c>
    </row>
    <row r="154" spans="1:2">
      <c r="A154">
        <v>153</v>
      </c>
      <c r="B154" t="s">
        <v>161</v>
      </c>
    </row>
    <row r="155" spans="1:2">
      <c r="A155">
        <v>154</v>
      </c>
      <c r="B155" t="s">
        <v>129</v>
      </c>
    </row>
    <row r="156" spans="1:2">
      <c r="A156">
        <v>155</v>
      </c>
      <c r="B156" t="s">
        <v>162</v>
      </c>
    </row>
    <row r="157" spans="1:2">
      <c r="A157">
        <v>156</v>
      </c>
      <c r="B157" t="s">
        <v>164</v>
      </c>
    </row>
    <row r="158" spans="1:2">
      <c r="A158">
        <v>157</v>
      </c>
      <c r="B158" t="s">
        <v>165</v>
      </c>
    </row>
    <row r="159" spans="1:2">
      <c r="A159">
        <v>158</v>
      </c>
      <c r="B159" t="s">
        <v>166</v>
      </c>
    </row>
    <row r="160" spans="1:2">
      <c r="A160">
        <v>159</v>
      </c>
      <c r="B160" t="s">
        <v>167</v>
      </c>
    </row>
    <row r="161" spans="1:6">
      <c r="A161">
        <v>160</v>
      </c>
      <c r="B161" t="s">
        <v>168</v>
      </c>
    </row>
    <row r="174" spans="1:6">
      <c r="E174">
        <v>1</v>
      </c>
      <c r="F174">
        <v>117</v>
      </c>
    </row>
    <row r="175" spans="1:6">
      <c r="E175">
        <v>2</v>
      </c>
      <c r="F175">
        <v>151</v>
      </c>
    </row>
    <row r="176" spans="1:6">
      <c r="E176">
        <v>3</v>
      </c>
      <c r="F176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Пользователь Windows</cp:lastModifiedBy>
  <dcterms:created xsi:type="dcterms:W3CDTF">2018-05-15T08:48:31Z</dcterms:created>
  <dcterms:modified xsi:type="dcterms:W3CDTF">2019-10-25T21:54:17Z</dcterms:modified>
</cp:coreProperties>
</file>