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omments6.xml" ContentType="application/vnd.openxmlformats-officedocument.spreadsheetml.comments+xml"/>
  <Override PartName="/xl/drawings/drawing12.xml" ContentType="application/vnd.openxmlformats-officedocument.drawing+xml"/>
  <Override PartName="/xl/comments7.xml" ContentType="application/vnd.openxmlformats-officedocument.spreadsheetml.comments+xml"/>
  <Override PartName="/xl/drawings/drawing13.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G:\FINANCIAL SOFTWARE CUSTOMERS\DEVELOPMENT FOLDER\Tables for Database\"/>
    </mc:Choice>
  </mc:AlternateContent>
  <xr:revisionPtr revIDLastSave="0" documentId="13_ncr:1_{E51FB421-A1A6-40F8-96C2-5CAC81850DC1}" xr6:coauthVersionLast="34" xr6:coauthVersionMax="34" xr10:uidLastSave="{00000000-0000-0000-0000-000000000000}"/>
  <bookViews>
    <workbookView xWindow="0" yWindow="0" windowWidth="25200" windowHeight="11985" tabRatio="786" activeTab="1" xr2:uid="{00000000-000D-0000-FFFF-FFFF00000000}"/>
  </bookViews>
  <sheets>
    <sheet name="Home Page" sheetId="9" r:id="rId1"/>
    <sheet name="Expense Form" sheetId="11" r:id="rId2"/>
    <sheet name="Revenue Form" sheetId="12" r:id="rId3"/>
    <sheet name="Students' Info Form" sheetId="13" r:id="rId4"/>
    <sheet name=" Employees Info Form" sheetId="14" r:id="rId5"/>
    <sheet name=" Supplier Form" sheetId="16" r:id="rId6"/>
    <sheet name="Revenue Budget Form" sheetId="7" r:id="rId7"/>
    <sheet name="Expenditure Budget Form" sheetId="8" r:id="rId8"/>
    <sheet name="Rev and Exp Summary" sheetId="6" r:id="rId9"/>
    <sheet name="Revenue Summary Report" sheetId="2" r:id="rId10"/>
    <sheet name="Expenditure Summary Report" sheetId="3" r:id="rId11"/>
    <sheet name="Expenditure Category Summary " sheetId="5" r:id="rId12"/>
    <sheet name="Purchase Order" sheetId="10" r:id="rId13"/>
  </sheets>
  <definedNames>
    <definedName name="Annual_Budget" localSheetId="7">'Expenditure Budget Form'!#REF!</definedName>
    <definedName name="Annual_Budget" localSheetId="11">'Expenditure Category Summary '!$F$12</definedName>
    <definedName name="Annual_Budget" localSheetId="10">'Expenditure Summary Report'!$E$12</definedName>
    <definedName name="Annual_Budget" localSheetId="8">'Rev and Exp Summary'!$F$8</definedName>
    <definedName name="Annual_Budget" localSheetId="6">'Revenue Budget Form'!#REF!</definedName>
    <definedName name="Annual_Budget">'Revenue Summary Report'!$E$10</definedName>
    <definedName name="Est._Budget" localSheetId="7">'Expenditure Budget Form'!#REF!</definedName>
    <definedName name="Est._Budget" localSheetId="11">'Expenditure Category Summary '!$K$12</definedName>
    <definedName name="Est._Budget" localSheetId="10">'Expenditure Summary Report'!$J$12</definedName>
    <definedName name="Est._Budget" localSheetId="8">'Rev and Exp Summary'!$K$8</definedName>
    <definedName name="Est._Budget" localSheetId="6">'Revenue Budget Form'!#REF!</definedName>
    <definedName name="Est._Budget">'Revenue Summary Report'!$J$10</definedName>
    <definedName name="Period_Actual" localSheetId="7">'Expenditure Budget Form'!#REF!</definedName>
    <definedName name="Period_Actual" localSheetId="11">'Expenditure Category Summary '!$G$12</definedName>
    <definedName name="Period_Actual" localSheetId="10">'Expenditure Summary Report'!$F$12</definedName>
    <definedName name="Period_Actual" localSheetId="8">'Rev and Exp Summary'!$G$8</definedName>
    <definedName name="Period_Actual" localSheetId="6">'Revenue Budget Form'!#REF!</definedName>
    <definedName name="Period_Actual">'Revenue Summary Report'!$F$10</definedName>
    <definedName name="_xlnm.Print_Area" localSheetId="7">'Expenditure Budget Form'!$A$1:$F$6</definedName>
    <definedName name="_xlnm.Print_Area" localSheetId="11">'Expenditure Category Summary '!$A$1:$M$26</definedName>
    <definedName name="_xlnm.Print_Area" localSheetId="10">'Expenditure Summary Report'!$A$1:$L$24</definedName>
    <definedName name="_xlnm.Print_Area" localSheetId="8">'Rev and Exp Summary'!$A$1:$M$20</definedName>
    <definedName name="_xlnm.Print_Area" localSheetId="6">'Revenue Budget Form'!$A$1:$F$6</definedName>
    <definedName name="_xlnm.Print_Area" localSheetId="9">'Revenue Summary Report'!$A$1:$L$16</definedName>
    <definedName name="YTD_Actual" localSheetId="7">'Expenditure Budget Form'!#REF!</definedName>
    <definedName name="YTD_Actual" localSheetId="11">'Expenditure Category Summary '!$H$12</definedName>
    <definedName name="YTD_Actual" localSheetId="10">'Expenditure Summary Report'!$G$12</definedName>
    <definedName name="YTD_Actual" localSheetId="8">'Rev and Exp Summary'!$H$8</definedName>
    <definedName name="YTD_Actual" localSheetId="6">'Revenue Budget Form'!#REF!</definedName>
    <definedName name="YTD_Actual">'Revenue Summary Report'!$G$10</definedName>
  </definedNames>
  <calcPr calcId="179017"/>
  <fileRecoveryPr repairLoad="1"/>
</workbook>
</file>

<file path=xl/calcChain.xml><?xml version="1.0" encoding="utf-8"?>
<calcChain xmlns="http://schemas.openxmlformats.org/spreadsheetml/2006/main">
  <c r="I15" i="12" l="1"/>
  <c r="K15" i="12"/>
  <c r="J17" i="12"/>
  <c r="I17" i="12"/>
  <c r="J16" i="12"/>
  <c r="I16" i="12"/>
  <c r="L15" i="12"/>
  <c r="J15" i="12"/>
  <c r="H15" i="12"/>
  <c r="G15" i="12"/>
  <c r="F15" i="11" l="1"/>
  <c r="G15" i="11"/>
  <c r="J15" i="11"/>
  <c r="K15" i="11"/>
  <c r="L15" i="11"/>
  <c r="M15" i="11"/>
  <c r="N15" i="11"/>
  <c r="F16" i="11"/>
  <c r="G16" i="11"/>
  <c r="I16" i="11"/>
  <c r="J16" i="11"/>
  <c r="K16" i="11"/>
  <c r="L16" i="11"/>
  <c r="M16" i="11"/>
  <c r="N16" i="11"/>
  <c r="F17" i="11"/>
  <c r="G17" i="11"/>
  <c r="I17" i="11"/>
  <c r="J17" i="11"/>
  <c r="K17" i="11"/>
  <c r="M17" i="11"/>
  <c r="N17" i="11"/>
  <c r="P27" i="10"/>
  <c r="S64" i="10"/>
  <c r="U64" i="10"/>
  <c r="O64" i="10"/>
  <c r="V63" i="10"/>
  <c r="V50" i="10"/>
  <c r="V64" i="10" s="1"/>
  <c r="V47" i="10"/>
  <c r="Q50" i="10"/>
  <c r="Q64" i="10" s="1"/>
  <c r="P50" i="10"/>
  <c r="P64" i="10" s="1"/>
  <c r="R47" i="10"/>
  <c r="R63" i="10" s="1"/>
  <c r="Q47" i="10"/>
  <c r="Q63" i="10" s="1"/>
  <c r="P47" i="10"/>
  <c r="P63" i="10" s="1"/>
  <c r="V49" i="10"/>
  <c r="V32" i="10"/>
  <c r="H14" i="10"/>
  <c r="E14" i="10"/>
  <c r="H12" i="10"/>
  <c r="V65" i="10" l="1"/>
  <c r="V67" i="10" s="1"/>
  <c r="R50" i="10"/>
  <c r="R64" i="10" s="1"/>
  <c r="F9" i="8"/>
  <c r="V68" i="10" l="1"/>
  <c r="G12" i="10" s="1"/>
  <c r="G13" i="10" s="1"/>
  <c r="G14" i="10" s="1"/>
  <c r="Q41" i="5"/>
  <c r="W41" i="5"/>
  <c r="X41" i="5"/>
  <c r="W42" i="5"/>
  <c r="X42" i="5"/>
  <c r="W43" i="5"/>
  <c r="X43" i="5"/>
  <c r="X44" i="5"/>
  <c r="W33" i="5"/>
  <c r="W19" i="5"/>
  <c r="W20" i="5"/>
  <c r="W21" i="5"/>
  <c r="W22" i="5"/>
  <c r="W23" i="5"/>
  <c r="W24" i="5"/>
  <c r="W25" i="5"/>
  <c r="W18" i="5"/>
  <c r="X26" i="5"/>
  <c r="T25" i="5"/>
  <c r="T24" i="5"/>
  <c r="K22" i="8"/>
  <c r="F16" i="8"/>
  <c r="F13" i="7"/>
  <c r="K27" i="6"/>
  <c r="H27" i="6"/>
  <c r="G27" i="6"/>
  <c r="F27" i="6"/>
  <c r="L27" i="6"/>
  <c r="I27" i="6"/>
  <c r="K20" i="6"/>
  <c r="H20" i="6"/>
  <c r="G20" i="6"/>
  <c r="F20" i="6"/>
  <c r="I20" i="6"/>
  <c r="L20" i="6"/>
  <c r="M22" i="5"/>
  <c r="M23" i="5"/>
  <c r="L22" i="5"/>
  <c r="L23" i="5"/>
  <c r="J22" i="5"/>
  <c r="J23" i="5"/>
  <c r="I22" i="5"/>
  <c r="I23" i="5"/>
  <c r="K24" i="5"/>
  <c r="H24" i="5"/>
  <c r="G24" i="5"/>
  <c r="F24" i="5"/>
  <c r="M21" i="5"/>
  <c r="L21" i="5"/>
  <c r="J21" i="5"/>
  <c r="I21" i="5"/>
  <c r="M20" i="5"/>
  <c r="L20" i="5"/>
  <c r="J20" i="5"/>
  <c r="I20" i="5"/>
  <c r="M19" i="5"/>
  <c r="L19" i="5"/>
  <c r="J19" i="5"/>
  <c r="I19" i="5"/>
  <c r="M18" i="5"/>
  <c r="L18" i="5"/>
  <c r="J18" i="5"/>
  <c r="I18" i="5"/>
  <c r="M17" i="5"/>
  <c r="L17" i="5"/>
  <c r="J17" i="5"/>
  <c r="I17" i="5"/>
  <c r="M16" i="5"/>
  <c r="L16" i="5"/>
  <c r="J16" i="5"/>
  <c r="I16" i="5"/>
  <c r="M15" i="5"/>
  <c r="L15" i="5"/>
  <c r="J15" i="5"/>
  <c r="I15" i="5"/>
  <c r="M14" i="5"/>
  <c r="L14" i="5"/>
  <c r="J14" i="5"/>
  <c r="I14" i="5"/>
  <c r="M13" i="5"/>
  <c r="L13" i="5"/>
  <c r="J13" i="5"/>
  <c r="I13" i="5"/>
  <c r="M12" i="5"/>
  <c r="L12" i="5"/>
  <c r="L24" i="5" s="1"/>
  <c r="J12" i="5"/>
  <c r="I12" i="5"/>
  <c r="L14" i="3"/>
  <c r="L15" i="3"/>
  <c r="L16" i="3"/>
  <c r="L17" i="3"/>
  <c r="L18" i="3"/>
  <c r="L19" i="3"/>
  <c r="L20" i="3"/>
  <c r="L21" i="3"/>
  <c r="L13" i="3"/>
  <c r="L12" i="3"/>
  <c r="K14" i="3"/>
  <c r="K15" i="3"/>
  <c r="K16" i="3"/>
  <c r="K17" i="3"/>
  <c r="K18" i="3"/>
  <c r="K19" i="3"/>
  <c r="K20" i="3"/>
  <c r="K21" i="3"/>
  <c r="K13" i="3"/>
  <c r="K12" i="3"/>
  <c r="I14" i="3"/>
  <c r="I15" i="3"/>
  <c r="I16" i="3"/>
  <c r="I17" i="3"/>
  <c r="I18" i="3"/>
  <c r="I19" i="3"/>
  <c r="I20" i="3"/>
  <c r="I21" i="3"/>
  <c r="I13" i="3"/>
  <c r="I12" i="3"/>
  <c r="H14" i="3"/>
  <c r="H15" i="3"/>
  <c r="H16" i="3"/>
  <c r="H17" i="3"/>
  <c r="H18" i="3"/>
  <c r="H19" i="3"/>
  <c r="H20" i="3"/>
  <c r="H21" i="3"/>
  <c r="H13" i="3"/>
  <c r="H12" i="3"/>
  <c r="J22" i="3"/>
  <c r="G22" i="3"/>
  <c r="F22" i="3"/>
  <c r="E22" i="3"/>
  <c r="F14" i="2"/>
  <c r="G14" i="2"/>
  <c r="J14" i="2"/>
  <c r="E14" i="2"/>
  <c r="L13" i="2"/>
  <c r="L12" i="2"/>
  <c r="L11" i="2"/>
  <c r="L10" i="2"/>
  <c r="I13" i="2"/>
  <c r="I12" i="2"/>
  <c r="I11" i="2"/>
  <c r="I10" i="2"/>
  <c r="K13" i="2"/>
  <c r="K12" i="2"/>
  <c r="K11" i="2"/>
  <c r="K10" i="2"/>
  <c r="H12" i="2"/>
  <c r="H13" i="2"/>
  <c r="H11" i="2"/>
  <c r="H10" i="2"/>
  <c r="M24" i="5" l="1"/>
  <c r="J24" i="5"/>
  <c r="I24" i="5"/>
  <c r="H14" i="2"/>
  <c r="K14" i="2"/>
  <c r="I14" i="2"/>
  <c r="L14" i="2"/>
  <c r="L22" i="3"/>
  <c r="I22" i="3"/>
  <c r="K22" i="3"/>
  <c r="H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K8" authorId="0" shapeId="0" xr:uid="{DE1AC9AE-ECD5-49E7-BA1F-CBB43E31707A}">
      <text>
        <r>
          <rPr>
            <b/>
            <sz val="9"/>
            <color indexed="81"/>
            <rFont val="Tahoma"/>
            <charset val="1"/>
          </rPr>
          <t>Eben and Harriet:</t>
        </r>
        <r>
          <rPr>
            <sz val="9"/>
            <color indexed="81"/>
            <rFont val="Tahoma"/>
            <charset val="1"/>
          </rPr>
          <t xml:space="preserve">
Name of Student
Services Rendered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F8" authorId="0" shapeId="0" xr:uid="{0B160B9E-4F4B-470A-9AA3-892A6735113F}">
      <text>
        <r>
          <rPr>
            <b/>
            <sz val="9"/>
            <color indexed="81"/>
            <rFont val="Tahoma"/>
            <family val="2"/>
          </rPr>
          <t>Eben:</t>
        </r>
        <r>
          <rPr>
            <sz val="9"/>
            <color indexed="81"/>
            <rFont val="Tahoma"/>
            <family val="2"/>
          </rPr>
          <t xml:space="preserve">
</t>
        </r>
        <r>
          <rPr>
            <sz val="12"/>
            <color indexed="81"/>
            <rFont val="Tahoma"/>
            <family val="2"/>
          </rPr>
          <t>Accountants will manually enter the amount in this column</t>
        </r>
      </text>
    </comment>
    <comment ref="C9" authorId="0" shapeId="0" xr:uid="{7CFEDB9D-5594-4A8A-8C60-8F1B88E8299E}">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C10" authorId="0" shapeId="0" xr:uid="{EC2DD186-F4D8-48B1-8303-F598ADD12A06}">
      <text>
        <r>
          <rPr>
            <b/>
            <sz val="9"/>
            <color indexed="81"/>
            <rFont val="Tahoma"/>
            <family val="2"/>
          </rPr>
          <t>Eben:
O&amp;M --</t>
        </r>
        <r>
          <rPr>
            <sz val="9"/>
            <color indexed="81"/>
            <rFont val="Tahoma"/>
            <family val="2"/>
          </rPr>
          <t xml:space="preserve">Operations and Maintenance
</t>
        </r>
      </text>
    </comment>
    <comment ref="K24" authorId="0" shapeId="0" xr:uid="{84951BAB-D202-4E48-9989-AD82DF92F66A}">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K25" authorId="0" shapeId="0" xr:uid="{D2F5CBEB-5ADF-4428-91E1-60B6C8D167CF}">
      <text>
        <r>
          <rPr>
            <b/>
            <sz val="9"/>
            <color indexed="81"/>
            <rFont val="Tahoma"/>
            <family val="2"/>
          </rPr>
          <t>Eben:
O&amp;M --</t>
        </r>
        <r>
          <rPr>
            <sz val="9"/>
            <color indexed="81"/>
            <rFont val="Tahoma"/>
            <family val="2"/>
          </rPr>
          <t xml:space="preserve">Operations and Maintenance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M3" authorId="0" shapeId="0" xr:uid="{C9142BDF-182E-4C93-98BF-657ECC2FF233}">
      <text>
        <r>
          <rPr>
            <sz val="9"/>
            <color indexed="81"/>
            <rFont val="Tahoma"/>
            <family val="2"/>
          </rPr>
          <t xml:space="preserve">
Professional serv.
Repairs
Maintenance
Oil
Petrol/Diesel/Gas
Other Services
Tyres
Car Batteries
</t>
        </r>
      </text>
    </comment>
    <comment ref="F8" authorId="0" shapeId="0" xr:uid="{D1691B1D-60CC-4CE9-9AD4-3ECBA625A6C7}">
      <text>
        <r>
          <rPr>
            <b/>
            <sz val="9"/>
            <color indexed="81"/>
            <rFont val="Tahoma"/>
            <family val="2"/>
          </rPr>
          <t>Eben:</t>
        </r>
        <r>
          <rPr>
            <sz val="9"/>
            <color indexed="81"/>
            <rFont val="Tahoma"/>
            <family val="2"/>
          </rPr>
          <t xml:space="preserve">
</t>
        </r>
        <r>
          <rPr>
            <sz val="12"/>
            <color indexed="81"/>
            <rFont val="Tahoma"/>
            <family val="2"/>
          </rPr>
          <t>Accountants will manually enter the amount in this column</t>
        </r>
      </text>
    </comment>
    <comment ref="C9" authorId="0" shapeId="0" xr:uid="{6B269F60-874D-49C3-90F3-00455648BE57}">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C10" authorId="0" shapeId="0" xr:uid="{E6FE88F7-677D-4043-8033-7DE0F5DCB3CD}">
      <text>
        <r>
          <rPr>
            <b/>
            <sz val="9"/>
            <color indexed="81"/>
            <rFont val="Tahoma"/>
            <family val="2"/>
          </rPr>
          <t>Eben:
O&amp;M --</t>
        </r>
        <r>
          <rPr>
            <sz val="9"/>
            <color indexed="81"/>
            <rFont val="Tahoma"/>
            <family val="2"/>
          </rPr>
          <t xml:space="preserve">Operations and Maintenance
</t>
        </r>
      </text>
    </comment>
    <comment ref="C12" authorId="0" shapeId="0" xr:uid="{AC3D3FA4-4FE8-4C72-A6D8-42CFAA2229B4}">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C13" authorId="0" shapeId="0" xr:uid="{5608E9A6-41E0-4694-8F5F-CCD53EAEB14C}">
      <text>
        <r>
          <rPr>
            <b/>
            <sz val="9"/>
            <color indexed="81"/>
            <rFont val="Tahoma"/>
            <family val="2"/>
          </rPr>
          <t>Eben:
O&amp;M --</t>
        </r>
        <r>
          <rPr>
            <sz val="9"/>
            <color indexed="81"/>
            <rFont val="Tahoma"/>
            <family val="2"/>
          </rPr>
          <t xml:space="preserve">Operations and Maintenance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D7" authorId="0" shapeId="0" xr:uid="{866C1C77-CE65-4573-A4B3-143039C8AE72}">
      <text>
        <r>
          <rPr>
            <b/>
            <sz val="9"/>
            <color indexed="81"/>
            <rFont val="Tahoma"/>
            <family val="2"/>
          </rPr>
          <t>Eben:</t>
        </r>
        <r>
          <rPr>
            <sz val="9"/>
            <color indexed="81"/>
            <rFont val="Tahoma"/>
            <family val="2"/>
          </rPr>
          <t xml:space="preserve">
</t>
        </r>
        <r>
          <rPr>
            <sz val="12"/>
            <color indexed="81"/>
            <rFont val="Tahoma"/>
            <family val="2"/>
          </rPr>
          <t xml:space="preserve">A major category that has more than one Ledger Accounts </t>
        </r>
      </text>
    </comment>
    <comment ref="E7" authorId="0" shapeId="0" xr:uid="{3D10DB6E-79D0-4A63-A2FC-E3FE6DFAF69A}">
      <text>
        <r>
          <rPr>
            <b/>
            <sz val="9"/>
            <color indexed="81"/>
            <rFont val="Tahoma"/>
            <family val="2"/>
          </rPr>
          <t>Eben:</t>
        </r>
        <r>
          <rPr>
            <sz val="9"/>
            <color indexed="81"/>
            <rFont val="Tahoma"/>
            <family val="2"/>
          </rPr>
          <t xml:space="preserve">
</t>
        </r>
        <r>
          <rPr>
            <sz val="12"/>
            <color indexed="81"/>
            <rFont val="Tahoma"/>
            <family val="2"/>
          </rPr>
          <t xml:space="preserve">These are the Ledger Accounts that roll up under Transportation </t>
        </r>
      </text>
    </comment>
    <comment ref="F7" authorId="0" shapeId="0" xr:uid="{0C806BAF-934F-4404-9245-FC421EF57F9D}">
      <text>
        <r>
          <rPr>
            <b/>
            <sz val="9"/>
            <color indexed="81"/>
            <rFont val="Tahoma"/>
            <family val="2"/>
          </rPr>
          <t>Eben:</t>
        </r>
        <r>
          <rPr>
            <sz val="9"/>
            <color indexed="81"/>
            <rFont val="Tahoma"/>
            <family val="2"/>
          </rPr>
          <t xml:space="preserve">
</t>
        </r>
        <r>
          <rPr>
            <sz val="12"/>
            <color indexed="81"/>
            <rFont val="Tahoma"/>
            <family val="2"/>
          </rPr>
          <t>The Approved Budget for the Fiscal year, this can't be changed or amended after approved.</t>
        </r>
      </text>
    </comment>
    <comment ref="G7" authorId="0" shapeId="0" xr:uid="{0AD2B2A9-D125-4E65-A722-E6BBEAEB826F}">
      <text>
        <r>
          <rPr>
            <b/>
            <sz val="9"/>
            <color indexed="81"/>
            <rFont val="Tahoma"/>
            <family val="2"/>
          </rPr>
          <t>Eben and Harriet:</t>
        </r>
        <r>
          <rPr>
            <sz val="9"/>
            <color indexed="81"/>
            <rFont val="Tahoma"/>
            <family val="2"/>
          </rPr>
          <t xml:space="preserve">
</t>
        </r>
        <r>
          <rPr>
            <sz val="12"/>
            <color indexed="81"/>
            <rFont val="Tahoma"/>
            <family val="2"/>
          </rPr>
          <t>For the Month that the report is being run</t>
        </r>
      </text>
    </comment>
    <comment ref="H7" authorId="0" shapeId="0" xr:uid="{82AE1B97-90D0-4855-832C-1689D701050C}">
      <text>
        <r>
          <rPr>
            <b/>
            <sz val="9"/>
            <color indexed="81"/>
            <rFont val="Tahoma"/>
            <family val="2"/>
          </rPr>
          <t xml:space="preserve">Eben:
</t>
        </r>
        <r>
          <rPr>
            <sz val="12"/>
            <color indexed="81"/>
            <rFont val="Tahoma"/>
            <family val="2"/>
          </rPr>
          <t>The entire Fiscal Year to the current month</t>
        </r>
        <r>
          <rPr>
            <sz val="9"/>
            <color indexed="81"/>
            <rFont val="Tahoma"/>
            <family val="2"/>
          </rPr>
          <t xml:space="preserve">
</t>
        </r>
      </text>
    </comment>
    <comment ref="I7" authorId="0" shapeId="0" xr:uid="{0CE51E72-08CC-45CE-843A-74567E0A6EFE}">
      <text>
        <r>
          <rPr>
            <b/>
            <sz val="9"/>
            <color indexed="81"/>
            <rFont val="Tahoma"/>
            <family val="2"/>
          </rPr>
          <t xml:space="preserve">Eben:
</t>
        </r>
        <r>
          <rPr>
            <sz val="12"/>
            <color indexed="81"/>
            <rFont val="Tahoma"/>
            <family val="2"/>
          </rPr>
          <t xml:space="preserve"> Annual Budget - YTD Actual</t>
        </r>
      </text>
    </comment>
    <comment ref="J7" authorId="0" shapeId="0" xr:uid="{BE8FE1B6-12F7-4E59-861D-1C7121585F2E}">
      <text>
        <r>
          <rPr>
            <b/>
            <sz val="9"/>
            <color indexed="81"/>
            <rFont val="Tahoma"/>
            <family val="2"/>
          </rPr>
          <t>Eben:</t>
        </r>
        <r>
          <rPr>
            <sz val="9"/>
            <color indexed="81"/>
            <rFont val="Tahoma"/>
            <family val="2"/>
          </rPr>
          <t xml:space="preserve">
</t>
        </r>
        <r>
          <rPr>
            <sz val="11"/>
            <color indexed="81"/>
            <rFont val="Tahoma"/>
            <family val="2"/>
          </rPr>
          <t>Formula is YTD Actual /Annual Budget</t>
        </r>
      </text>
    </comment>
    <comment ref="K7" authorId="0" shapeId="0" xr:uid="{511976B6-ABDD-48C3-957B-AAF4A54E8014}">
      <text>
        <r>
          <rPr>
            <b/>
            <sz val="9"/>
            <color indexed="81"/>
            <rFont val="Tahoma"/>
            <family val="2"/>
          </rPr>
          <t>Eben:</t>
        </r>
        <r>
          <rPr>
            <sz val="9"/>
            <color indexed="81"/>
            <rFont val="Tahoma"/>
            <family val="2"/>
          </rPr>
          <t xml:space="preserve">
</t>
        </r>
        <r>
          <rPr>
            <sz val="12"/>
            <color indexed="81"/>
            <rFont val="Tahoma"/>
            <family val="2"/>
          </rPr>
          <t>This an ongoing and done manually by the accountat as he/she studies the trend of Expenditure. The total for Estimated Budget MUST ALWAYS Equal the Annual Budget but the line items could change depending on what is being spent from mostly.</t>
        </r>
      </text>
    </comment>
    <comment ref="L7" authorId="0" shapeId="0" xr:uid="{D2CDC519-8AED-4996-8EE4-11CFCEC0F9CC}">
      <text>
        <r>
          <rPr>
            <b/>
            <sz val="9"/>
            <color indexed="81"/>
            <rFont val="Tahoma"/>
            <family val="2"/>
          </rPr>
          <t>Eben:</t>
        </r>
        <r>
          <rPr>
            <sz val="9"/>
            <color indexed="81"/>
            <rFont val="Tahoma"/>
            <family val="2"/>
          </rPr>
          <t xml:space="preserve">
</t>
        </r>
        <r>
          <rPr>
            <sz val="12"/>
            <color indexed="81"/>
            <rFont val="Tahoma"/>
            <family val="2"/>
          </rPr>
          <t>Estimated Remaining is YTD Actual/Estimated Budget</t>
        </r>
      </text>
    </comment>
    <comment ref="M7" authorId="0" shapeId="0" xr:uid="{577D949C-9EFD-49AD-BA7A-29527292F23B}">
      <text>
        <r>
          <rPr>
            <b/>
            <sz val="9"/>
            <color indexed="81"/>
            <rFont val="Tahoma"/>
            <family val="2"/>
          </rPr>
          <t>Eben:</t>
        </r>
        <r>
          <rPr>
            <sz val="9"/>
            <color indexed="81"/>
            <rFont val="Tahoma"/>
            <family val="2"/>
          </rPr>
          <t xml:space="preserve">
</t>
        </r>
        <r>
          <rPr>
            <sz val="12"/>
            <color indexed="81"/>
            <rFont val="Tahoma"/>
            <family val="2"/>
          </rPr>
          <t>% Estimated Used is  YTD Actual/Estimated Budget</t>
        </r>
      </text>
    </comment>
    <comment ref="C8" authorId="0" shapeId="0" xr:uid="{CCEA5EFD-7021-4110-AF76-8854A229F25E}">
      <text>
        <r>
          <rPr>
            <b/>
            <sz val="9"/>
            <color indexed="81"/>
            <rFont val="Tahoma"/>
            <family val="2"/>
          </rPr>
          <t>Eben:</t>
        </r>
        <r>
          <rPr>
            <sz val="9"/>
            <color indexed="81"/>
            <rFont val="Tahoma"/>
            <family val="2"/>
          </rPr>
          <t xml:space="preserve">
</t>
        </r>
        <r>
          <rPr>
            <sz val="12"/>
            <color indexed="81"/>
            <rFont val="Tahoma"/>
            <family val="2"/>
          </rPr>
          <t xml:space="preserve">There could be that the school will have more than one Fund Categroy, example Operating Fund and Capital Projects Fund, in that case, there will Codes foe these funds, eg; 141 (Operating Fund) and 181 (Non Operating Fund) </t>
        </r>
      </text>
    </comment>
    <comment ref="C9" authorId="0" shapeId="0" xr:uid="{EE2402CF-6740-44F6-AD18-3D4121A22093}">
      <text>
        <r>
          <rPr>
            <b/>
            <sz val="9"/>
            <color indexed="81"/>
            <rFont val="Tahoma"/>
            <family val="2"/>
          </rPr>
          <t>Eben:
O&amp;M --</t>
        </r>
        <r>
          <rPr>
            <sz val="9"/>
            <color indexed="81"/>
            <rFont val="Tahoma"/>
            <family val="2"/>
          </rPr>
          <t xml:space="preserve">Operations and Maintenance
</t>
        </r>
      </text>
    </comment>
    <comment ref="G22" authorId="0" shapeId="0" xr:uid="{148B000A-B8C3-4AE5-B331-E850172D0A5F}">
      <text>
        <r>
          <rPr>
            <b/>
            <sz val="9"/>
            <color indexed="81"/>
            <rFont val="Tahoma"/>
            <family val="2"/>
          </rPr>
          <t>Eben and Harriet:</t>
        </r>
        <r>
          <rPr>
            <sz val="9"/>
            <color indexed="81"/>
            <rFont val="Tahoma"/>
            <family val="2"/>
          </rPr>
          <t xml:space="preserve">
For the Month that the report is being run</t>
        </r>
      </text>
    </comment>
    <comment ref="H22" authorId="0" shapeId="0" xr:uid="{7305D25B-7E5D-4FA0-B068-BB50354B3204}">
      <text>
        <r>
          <rPr>
            <b/>
            <sz val="9"/>
            <color indexed="81"/>
            <rFont val="Tahoma"/>
            <family val="2"/>
          </rPr>
          <t xml:space="preserve">Eben:
</t>
        </r>
        <r>
          <rPr>
            <sz val="9"/>
            <color indexed="81"/>
            <rFont val="Tahoma"/>
            <family val="2"/>
          </rPr>
          <t xml:space="preserve">The entire Fiscal Year to the current month
</t>
        </r>
      </text>
    </comment>
    <comment ref="I22" authorId="0" shapeId="0" xr:uid="{F4A4AFCE-F712-4459-A208-9CDB3D399856}">
      <text>
        <r>
          <rPr>
            <b/>
            <sz val="9"/>
            <color indexed="81"/>
            <rFont val="Tahoma"/>
            <family val="2"/>
          </rPr>
          <t xml:space="preserve">Eben:
</t>
        </r>
        <r>
          <rPr>
            <sz val="9"/>
            <color indexed="81"/>
            <rFont val="Tahoma"/>
            <family val="2"/>
          </rPr>
          <t xml:space="preserve">
</t>
        </r>
      </text>
    </comment>
    <comment ref="C23" authorId="0" shapeId="0" xr:uid="{B7DED6F9-3B22-4C26-8E65-703EB823EC33}">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C24" authorId="0" shapeId="0" xr:uid="{F9016FE0-210F-4493-B8B9-68E51DF28DFC}">
      <text>
        <r>
          <rPr>
            <b/>
            <sz val="9"/>
            <color indexed="81"/>
            <rFont val="Tahoma"/>
            <family val="2"/>
          </rPr>
          <t>Eben:
O&amp;M --</t>
        </r>
        <r>
          <rPr>
            <sz val="9"/>
            <color indexed="81"/>
            <rFont val="Tahoma"/>
            <family val="2"/>
          </rPr>
          <t xml:space="preserve">Operations and Maintenance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F9" authorId="0" shapeId="0" xr:uid="{D3749E4B-A84C-4721-BB7D-969B870BF323}">
      <text>
        <r>
          <rPr>
            <b/>
            <sz val="9"/>
            <color indexed="81"/>
            <rFont val="Tahoma"/>
            <family val="2"/>
          </rPr>
          <t>Eben and Harriet:</t>
        </r>
        <r>
          <rPr>
            <sz val="9"/>
            <color indexed="81"/>
            <rFont val="Tahoma"/>
            <family val="2"/>
          </rPr>
          <t xml:space="preserve">
For the Month that the report is being run</t>
        </r>
      </text>
    </comment>
    <comment ref="G9" authorId="0" shapeId="0" xr:uid="{9167BD24-42D4-48A5-8EFA-9CD6BDFB33C2}">
      <text>
        <r>
          <rPr>
            <b/>
            <sz val="9"/>
            <color indexed="81"/>
            <rFont val="Tahoma"/>
            <family val="2"/>
          </rPr>
          <t xml:space="preserve">Eben:
</t>
        </r>
        <r>
          <rPr>
            <sz val="9"/>
            <color indexed="81"/>
            <rFont val="Tahoma"/>
            <family val="2"/>
          </rPr>
          <t xml:space="preserve">The entire Fiscal Year to the current month
</t>
        </r>
      </text>
    </comment>
    <comment ref="H9" authorId="0" shapeId="0" xr:uid="{26E74A53-EB91-4FA9-86AE-E98104F0A44B}">
      <text>
        <r>
          <rPr>
            <b/>
            <sz val="9"/>
            <color indexed="81"/>
            <rFont val="Tahoma"/>
            <family val="2"/>
          </rPr>
          <t xml:space="preserve">Eben:
</t>
        </r>
        <r>
          <rPr>
            <sz val="9"/>
            <color indexed="81"/>
            <rFont val="Tahoma"/>
            <family val="2"/>
          </rPr>
          <t xml:space="preserve">
</t>
        </r>
      </text>
    </comment>
    <comment ref="C10" authorId="0" shapeId="0" xr:uid="{52369D8F-4B14-4FB9-84A7-783C98858E76}">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C11" authorId="0" shapeId="0" xr:uid="{AC57A0F9-69F1-4621-842B-5FEFFC0634E2}">
      <text>
        <r>
          <rPr>
            <b/>
            <sz val="9"/>
            <color indexed="81"/>
            <rFont val="Tahoma"/>
            <family val="2"/>
          </rPr>
          <t>Eben:
O&amp;M --</t>
        </r>
        <r>
          <rPr>
            <sz val="9"/>
            <color indexed="81"/>
            <rFont val="Tahoma"/>
            <family val="2"/>
          </rPr>
          <t xml:space="preserve">Operations and Maintenance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F11" authorId="0" shapeId="0" xr:uid="{ECE8A903-C5AE-4436-8DBD-5BAFEC5440C8}">
      <text>
        <r>
          <rPr>
            <b/>
            <sz val="9"/>
            <color indexed="81"/>
            <rFont val="Tahoma"/>
            <family val="2"/>
          </rPr>
          <t>Eben and Harriet:</t>
        </r>
        <r>
          <rPr>
            <sz val="9"/>
            <color indexed="81"/>
            <rFont val="Tahoma"/>
            <family val="2"/>
          </rPr>
          <t xml:space="preserve">
For the Month that the report is being run</t>
        </r>
      </text>
    </comment>
    <comment ref="G11" authorId="0" shapeId="0" xr:uid="{90C44AD1-D935-453E-BF95-CB2A4772CF6F}">
      <text>
        <r>
          <rPr>
            <b/>
            <sz val="9"/>
            <color indexed="81"/>
            <rFont val="Tahoma"/>
            <family val="2"/>
          </rPr>
          <t xml:space="preserve">Eben:
</t>
        </r>
        <r>
          <rPr>
            <sz val="9"/>
            <color indexed="81"/>
            <rFont val="Tahoma"/>
            <family val="2"/>
          </rPr>
          <t xml:space="preserve">The entire Fiscal Year to the current month
</t>
        </r>
      </text>
    </comment>
    <comment ref="H11" authorId="0" shapeId="0" xr:uid="{E259982D-F0DB-49C0-8EDC-1A146779EF45}">
      <text>
        <r>
          <rPr>
            <b/>
            <sz val="9"/>
            <color indexed="81"/>
            <rFont val="Tahoma"/>
            <family val="2"/>
          </rPr>
          <t xml:space="preserve">Eben:
</t>
        </r>
        <r>
          <rPr>
            <sz val="9"/>
            <color indexed="81"/>
            <rFont val="Tahoma"/>
            <family val="2"/>
          </rPr>
          <t xml:space="preserve">
</t>
        </r>
      </text>
    </comment>
    <comment ref="C12" authorId="0" shapeId="0" xr:uid="{3A2C4D09-8434-4302-B985-6468A7189CF6}">
      <text>
        <r>
          <rPr>
            <b/>
            <sz val="9"/>
            <color indexed="81"/>
            <rFont val="Tahoma"/>
            <family val="2"/>
          </rPr>
          <t>Eben:</t>
        </r>
        <r>
          <rPr>
            <sz val="9"/>
            <color indexed="81"/>
            <rFont val="Tahoma"/>
            <family val="2"/>
          </rPr>
          <t xml:space="preserve">
There could be that the school will have more than one Fund Categroy, example Operating Fund and Capital Projects Fund, in that case, there will Codes foe these funds, eg; 141 (Operating Fund) and 181 (Non Operating Fund) </t>
        </r>
      </text>
    </comment>
    <comment ref="C13" authorId="0" shapeId="0" xr:uid="{4A2C3E97-F549-4DEC-8723-E7B07E9FEE73}">
      <text>
        <r>
          <rPr>
            <b/>
            <sz val="9"/>
            <color indexed="81"/>
            <rFont val="Tahoma"/>
            <family val="2"/>
          </rPr>
          <t>Eben:
O&amp;M --</t>
        </r>
        <r>
          <rPr>
            <sz val="9"/>
            <color indexed="81"/>
            <rFont val="Tahoma"/>
            <family val="2"/>
          </rPr>
          <t xml:space="preserve">Operations and Maintenance
</t>
        </r>
      </text>
    </comment>
    <comment ref="D13" authorId="0" shapeId="0" xr:uid="{42E4F4CD-F0E8-45B5-968D-8DF059E5CAE4}">
      <text>
        <r>
          <rPr>
            <b/>
            <sz val="9"/>
            <color indexed="81"/>
            <rFont val="Tahoma"/>
            <family val="2"/>
          </rPr>
          <t>Eben and Harriet:</t>
        </r>
        <r>
          <rPr>
            <sz val="9"/>
            <color indexed="81"/>
            <rFont val="Tahoma"/>
            <family val="2"/>
          </rPr>
          <t xml:space="preserve">
If I want to now view jus for Transportation ------&gt; See next Tab</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D11" authorId="0" shapeId="0" xr:uid="{CE3CA3AF-12FC-4906-9E45-48BEB5BA5B60}">
      <text>
        <r>
          <rPr>
            <b/>
            <sz val="9"/>
            <color indexed="81"/>
            <rFont val="Tahoma"/>
            <family val="2"/>
          </rPr>
          <t>Eben:</t>
        </r>
        <r>
          <rPr>
            <sz val="9"/>
            <color indexed="81"/>
            <rFont val="Tahoma"/>
            <family val="2"/>
          </rPr>
          <t xml:space="preserve">
</t>
        </r>
        <r>
          <rPr>
            <sz val="12"/>
            <color indexed="81"/>
            <rFont val="Tahoma"/>
            <family val="2"/>
          </rPr>
          <t xml:space="preserve">A major category that has more than one Ledger Accounts </t>
        </r>
      </text>
    </comment>
    <comment ref="E11" authorId="0" shapeId="0" xr:uid="{45A64CDE-3988-46E4-ABB9-70EABFF31DCF}">
      <text>
        <r>
          <rPr>
            <b/>
            <sz val="9"/>
            <color indexed="81"/>
            <rFont val="Tahoma"/>
            <family val="2"/>
          </rPr>
          <t>Eben:</t>
        </r>
        <r>
          <rPr>
            <sz val="9"/>
            <color indexed="81"/>
            <rFont val="Tahoma"/>
            <family val="2"/>
          </rPr>
          <t xml:space="preserve">
</t>
        </r>
        <r>
          <rPr>
            <sz val="12"/>
            <color indexed="81"/>
            <rFont val="Tahoma"/>
            <family val="2"/>
          </rPr>
          <t xml:space="preserve">These are the Ledger Accounts that roll up under Transportation </t>
        </r>
      </text>
    </comment>
    <comment ref="F11" authorId="0" shapeId="0" xr:uid="{CC53F107-B1EC-43A6-87B6-EDD69E003970}">
      <text>
        <r>
          <rPr>
            <b/>
            <sz val="9"/>
            <color indexed="81"/>
            <rFont val="Tahoma"/>
            <family val="2"/>
          </rPr>
          <t>Eben:</t>
        </r>
        <r>
          <rPr>
            <sz val="9"/>
            <color indexed="81"/>
            <rFont val="Tahoma"/>
            <family val="2"/>
          </rPr>
          <t xml:space="preserve">
</t>
        </r>
        <r>
          <rPr>
            <sz val="12"/>
            <color indexed="81"/>
            <rFont val="Tahoma"/>
            <family val="2"/>
          </rPr>
          <t>The Approved Budget for the Fiscal year, this can't be changed or amended after approved.</t>
        </r>
      </text>
    </comment>
    <comment ref="G11" authorId="0" shapeId="0" xr:uid="{EDBFA2B9-9CAA-4624-8400-F51A933F9E4C}">
      <text>
        <r>
          <rPr>
            <b/>
            <sz val="9"/>
            <color indexed="81"/>
            <rFont val="Tahoma"/>
            <family val="2"/>
          </rPr>
          <t>Eben and Harriet:</t>
        </r>
        <r>
          <rPr>
            <sz val="9"/>
            <color indexed="81"/>
            <rFont val="Tahoma"/>
            <family val="2"/>
          </rPr>
          <t xml:space="preserve">
</t>
        </r>
        <r>
          <rPr>
            <sz val="12"/>
            <color indexed="81"/>
            <rFont val="Tahoma"/>
            <family val="2"/>
          </rPr>
          <t>For the Month that the report is being run</t>
        </r>
      </text>
    </comment>
    <comment ref="H11" authorId="0" shapeId="0" xr:uid="{D660C6A8-0282-4194-AF5C-3D073C704C0E}">
      <text>
        <r>
          <rPr>
            <b/>
            <sz val="9"/>
            <color indexed="81"/>
            <rFont val="Tahoma"/>
            <family val="2"/>
          </rPr>
          <t xml:space="preserve">Eben:
</t>
        </r>
        <r>
          <rPr>
            <sz val="12"/>
            <color indexed="81"/>
            <rFont val="Tahoma"/>
            <family val="2"/>
          </rPr>
          <t>The entire Fiscal Year to the current month</t>
        </r>
        <r>
          <rPr>
            <sz val="9"/>
            <color indexed="81"/>
            <rFont val="Tahoma"/>
            <family val="2"/>
          </rPr>
          <t xml:space="preserve">
</t>
        </r>
      </text>
    </comment>
    <comment ref="I11" authorId="0" shapeId="0" xr:uid="{4E0EAD18-A4CA-4621-A03C-B1F1CDBCDF0E}">
      <text>
        <r>
          <rPr>
            <b/>
            <sz val="9"/>
            <color indexed="81"/>
            <rFont val="Tahoma"/>
            <family val="2"/>
          </rPr>
          <t xml:space="preserve">Eben:
</t>
        </r>
        <r>
          <rPr>
            <sz val="12"/>
            <color indexed="81"/>
            <rFont val="Tahoma"/>
            <family val="2"/>
          </rPr>
          <t xml:space="preserve"> Annual Budget - YTD Actual</t>
        </r>
      </text>
    </comment>
    <comment ref="J11" authorId="0" shapeId="0" xr:uid="{265098D4-7CF8-4BF7-A50B-CC4F4EC96BC5}">
      <text>
        <r>
          <rPr>
            <b/>
            <sz val="9"/>
            <color indexed="81"/>
            <rFont val="Tahoma"/>
            <family val="2"/>
          </rPr>
          <t>Eben:</t>
        </r>
        <r>
          <rPr>
            <sz val="9"/>
            <color indexed="81"/>
            <rFont val="Tahoma"/>
            <family val="2"/>
          </rPr>
          <t xml:space="preserve">
</t>
        </r>
        <r>
          <rPr>
            <sz val="11"/>
            <color indexed="81"/>
            <rFont val="Tahoma"/>
            <family val="2"/>
          </rPr>
          <t>Formula is YTD Actual /Annual Budget</t>
        </r>
      </text>
    </comment>
    <comment ref="K11" authorId="0" shapeId="0" xr:uid="{63B92DFA-5939-4610-85CA-D79EA3E3494F}">
      <text>
        <r>
          <rPr>
            <b/>
            <sz val="9"/>
            <color indexed="81"/>
            <rFont val="Tahoma"/>
            <family val="2"/>
          </rPr>
          <t>Eben:</t>
        </r>
        <r>
          <rPr>
            <sz val="9"/>
            <color indexed="81"/>
            <rFont val="Tahoma"/>
            <family val="2"/>
          </rPr>
          <t xml:space="preserve">
</t>
        </r>
        <r>
          <rPr>
            <sz val="12"/>
            <color indexed="81"/>
            <rFont val="Tahoma"/>
            <family val="2"/>
          </rPr>
          <t>This an ongoing and done manually by the accountat as he/she studies the trend of Expenditure. The total for Estimated Budget MUST ALWAYS Equal the Annual Budget but the line items could change depending on what is being spent from mostly.</t>
        </r>
      </text>
    </comment>
    <comment ref="L11" authorId="0" shapeId="0" xr:uid="{90F6B620-A81A-4D7B-918C-DDF172333356}">
      <text>
        <r>
          <rPr>
            <b/>
            <sz val="9"/>
            <color indexed="81"/>
            <rFont val="Tahoma"/>
            <family val="2"/>
          </rPr>
          <t>Eben:</t>
        </r>
        <r>
          <rPr>
            <sz val="9"/>
            <color indexed="81"/>
            <rFont val="Tahoma"/>
            <family val="2"/>
          </rPr>
          <t xml:space="preserve">
</t>
        </r>
        <r>
          <rPr>
            <sz val="12"/>
            <color indexed="81"/>
            <rFont val="Tahoma"/>
            <family val="2"/>
          </rPr>
          <t>Estimated Remaining is YTD Actual/Estimated Budget</t>
        </r>
      </text>
    </comment>
    <comment ref="M11" authorId="0" shapeId="0" xr:uid="{BF771CB5-85D0-473A-B896-5116B0908641}">
      <text>
        <r>
          <rPr>
            <b/>
            <sz val="9"/>
            <color indexed="81"/>
            <rFont val="Tahoma"/>
            <family val="2"/>
          </rPr>
          <t>Eben:</t>
        </r>
        <r>
          <rPr>
            <sz val="9"/>
            <color indexed="81"/>
            <rFont val="Tahoma"/>
            <family val="2"/>
          </rPr>
          <t xml:space="preserve">
</t>
        </r>
        <r>
          <rPr>
            <sz val="12"/>
            <color indexed="81"/>
            <rFont val="Tahoma"/>
            <family val="2"/>
          </rPr>
          <t>% Estimated Used is  YTD Actual/Estimated Budget</t>
        </r>
      </text>
    </comment>
    <comment ref="C12" authorId="0" shapeId="0" xr:uid="{79B65CBD-C5F9-45F1-AEF5-9BF8DA14D740}">
      <text>
        <r>
          <rPr>
            <b/>
            <sz val="9"/>
            <color indexed="81"/>
            <rFont val="Tahoma"/>
            <family val="2"/>
          </rPr>
          <t>Eben:</t>
        </r>
        <r>
          <rPr>
            <sz val="9"/>
            <color indexed="81"/>
            <rFont val="Tahoma"/>
            <family val="2"/>
          </rPr>
          <t xml:space="preserve">
</t>
        </r>
        <r>
          <rPr>
            <sz val="12"/>
            <color indexed="81"/>
            <rFont val="Tahoma"/>
            <family val="2"/>
          </rPr>
          <t xml:space="preserve">There could be that the school will have more than one Fund Categroy, example Operating Fund and Capital Projects Fund, in that case, there will Codes foe these funds, eg; 141 (Operating Fund) and 181 (Non Operating Fund) </t>
        </r>
      </text>
    </comment>
    <comment ref="C13" authorId="0" shapeId="0" xr:uid="{36F9CC0B-2C59-46F6-80BA-28C052C70334}">
      <text>
        <r>
          <rPr>
            <b/>
            <sz val="9"/>
            <color indexed="81"/>
            <rFont val="Tahoma"/>
            <family val="2"/>
          </rPr>
          <t>Eben:
O&amp;M --</t>
        </r>
        <r>
          <rPr>
            <sz val="9"/>
            <color indexed="81"/>
            <rFont val="Tahoma"/>
            <family val="2"/>
          </rPr>
          <t xml:space="preserve">Operations and Maintenance
</t>
        </r>
      </text>
    </comment>
    <comment ref="E14" authorId="0" shapeId="0" xr:uid="{0B24BA08-619F-4841-8645-BD28C45BC595}">
      <text>
        <r>
          <rPr>
            <b/>
            <sz val="9"/>
            <color indexed="81"/>
            <rFont val="Tahoma"/>
            <family val="2"/>
          </rPr>
          <t>Eben:</t>
        </r>
        <r>
          <rPr>
            <sz val="9"/>
            <color indexed="81"/>
            <rFont val="Tahoma"/>
            <family val="2"/>
          </rPr>
          <t xml:space="preserve">
</t>
        </r>
        <r>
          <rPr>
            <sz val="12"/>
            <color indexed="81"/>
            <rFont val="Tahoma"/>
            <family val="2"/>
          </rPr>
          <t>Now, if I want to see details for this Ledger Account</t>
        </r>
      </text>
    </comment>
    <comment ref="H14" authorId="0" shapeId="0" xr:uid="{C8EF91C6-5EA3-410F-9C05-4B80800B462F}">
      <text>
        <r>
          <rPr>
            <b/>
            <sz val="9"/>
            <color indexed="81"/>
            <rFont val="Tahoma"/>
            <family val="2"/>
          </rPr>
          <t>Eben and Harriet:</t>
        </r>
        <r>
          <rPr>
            <sz val="9"/>
            <color indexed="81"/>
            <rFont val="Tahoma"/>
            <family val="2"/>
          </rPr>
          <t xml:space="preserve">
</t>
        </r>
        <r>
          <rPr>
            <sz val="11"/>
            <color indexed="81"/>
            <rFont val="Tahoma"/>
            <family val="2"/>
          </rPr>
          <t>Viewing the Details for the YTD on this should generate this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Eben and Harriet</author>
  </authors>
  <commentList>
    <comment ref="O28" authorId="0" shapeId="0" xr:uid="{B975EDFB-D7E8-4AF4-A096-DDA889E71077}">
      <text>
        <r>
          <rPr>
            <b/>
            <sz val="9"/>
            <color indexed="81"/>
            <rFont val="Tahoma"/>
            <family val="2"/>
          </rPr>
          <t>Eben:</t>
        </r>
        <r>
          <rPr>
            <sz val="9"/>
            <color indexed="81"/>
            <rFont val="Tahoma"/>
            <family val="2"/>
          </rPr>
          <t xml:space="preserve">
This should have a drop down with all registered Suppliers. Requestor should be able to type t first nameof the company and have a drop down or be able to just have a drop-down list</t>
        </r>
      </text>
    </comment>
    <comment ref="Q47" authorId="0" shapeId="0" xr:uid="{431F4642-83BE-4AE5-A8FE-D54A454841B0}">
      <text>
        <r>
          <rPr>
            <b/>
            <sz val="9"/>
            <color indexed="81"/>
            <rFont val="Tahoma"/>
            <family val="2"/>
          </rPr>
          <t>Eben</t>
        </r>
        <r>
          <rPr>
            <sz val="9"/>
            <color indexed="81"/>
            <rFont val="Tahoma"/>
            <family val="2"/>
          </rPr>
          <t xml:space="preserve">
This should automatically pop after the LEDGER ACCOUNT  is chosen [Remember they are linked together]</t>
        </r>
      </text>
    </comment>
    <comment ref="R47" authorId="0" shapeId="0" xr:uid="{B67934D0-1C46-4E22-BE81-DCDA55ADA837}">
      <text>
        <r>
          <rPr>
            <b/>
            <sz val="9"/>
            <color indexed="81"/>
            <rFont val="Tahoma"/>
            <family val="2"/>
          </rPr>
          <t>Eben:</t>
        </r>
        <r>
          <rPr>
            <sz val="9"/>
            <color indexed="81"/>
            <rFont val="Tahoma"/>
            <family val="2"/>
          </rPr>
          <t xml:space="preserve">
This should automatically pop after the SPEND CATEGROY  is chosen [Remember they are linked together]
</t>
        </r>
      </text>
    </comment>
    <comment ref="Q63" authorId="0" shapeId="0" xr:uid="{8DA6E4DE-DE98-4C8D-9C11-EA08E25392B0}">
      <text>
        <r>
          <rPr>
            <b/>
            <sz val="9"/>
            <color indexed="81"/>
            <rFont val="Tahoma"/>
            <family val="2"/>
          </rPr>
          <t>Eben</t>
        </r>
        <r>
          <rPr>
            <sz val="9"/>
            <color indexed="81"/>
            <rFont val="Tahoma"/>
            <family val="2"/>
          </rPr>
          <t xml:space="preserve">
This should automatically pop after the LEDGER ACCOUNT  is chosen [Remember they are linked together]</t>
        </r>
      </text>
    </comment>
  </commentList>
</comments>
</file>

<file path=xl/sharedStrings.xml><?xml version="1.0" encoding="utf-8"?>
<sst xmlns="http://schemas.openxmlformats.org/spreadsheetml/2006/main" count="751" uniqueCount="269">
  <si>
    <t>Fund</t>
  </si>
  <si>
    <t>Ledger Account</t>
  </si>
  <si>
    <t>Spend Category</t>
  </si>
  <si>
    <t>Annual Budget</t>
  </si>
  <si>
    <t>Total Expenditures</t>
  </si>
  <si>
    <t>Salaries &amp; Wages</t>
  </si>
  <si>
    <t xml:space="preserve">Revenue Summary YTD </t>
  </si>
  <si>
    <t>EPOBS 130</t>
  </si>
  <si>
    <t>Page 1 of 1</t>
  </si>
  <si>
    <t>School: Lifegate International Learning School</t>
  </si>
  <si>
    <t>Period: FY2018-April</t>
  </si>
  <si>
    <t>Revenue Category</t>
  </si>
  <si>
    <t>Period Actual</t>
  </si>
  <si>
    <t>YTD Actual</t>
  </si>
  <si>
    <t>Budget Balance</t>
  </si>
  <si>
    <t>School Fee</t>
  </si>
  <si>
    <t>Canteen Fee</t>
  </si>
  <si>
    <t>Admission Fee</t>
  </si>
  <si>
    <t>Funds Transfer</t>
  </si>
  <si>
    <t xml:space="preserve"> </t>
  </si>
  <si>
    <t>% Budget Used</t>
  </si>
  <si>
    <t>Est. Budget</t>
  </si>
  <si>
    <t>Est'd. Remaining</t>
  </si>
  <si>
    <t>% Est'd Used</t>
  </si>
  <si>
    <t>Total Revenues</t>
  </si>
  <si>
    <t>141 (O&amp; M)</t>
  </si>
  <si>
    <t>Expenditure Category</t>
  </si>
  <si>
    <t xml:space="preserve">Expenditure Summary YTD </t>
  </si>
  <si>
    <t>EPOBS 140</t>
  </si>
  <si>
    <t>Transportation</t>
  </si>
  <si>
    <t xml:space="preserve">Rep &amp; Maint. </t>
  </si>
  <si>
    <t>Benefits</t>
  </si>
  <si>
    <t>Utilities &amp; Rentals</t>
  </si>
  <si>
    <t>Taxes</t>
  </si>
  <si>
    <t>Canteen</t>
  </si>
  <si>
    <t>Supplies</t>
  </si>
  <si>
    <t>Reserve Balance</t>
  </si>
  <si>
    <t>Loan Repayment</t>
  </si>
  <si>
    <t>Professional serv.</t>
  </si>
  <si>
    <t>Repairs</t>
  </si>
  <si>
    <t>Maintenance</t>
  </si>
  <si>
    <t>Oil</t>
  </si>
  <si>
    <t>Petrol/Diesel/Gas</t>
  </si>
  <si>
    <t>Other Services</t>
  </si>
  <si>
    <t>Tyres</t>
  </si>
  <si>
    <t>Car Batteries</t>
  </si>
  <si>
    <t>Car Hiring</t>
  </si>
  <si>
    <t>Seat Repair</t>
  </si>
  <si>
    <t>Mechanic/workmanship</t>
  </si>
  <si>
    <t>Travel Expenses</t>
  </si>
  <si>
    <t>This is the preferred display for Revenue Summary. [E-Pobs]</t>
  </si>
  <si>
    <t>This is the preferred display for Expenditure Summary [E-Pobs]</t>
  </si>
  <si>
    <t>This is the preferred display for Expenditure Category Summary [E-Pobs]</t>
  </si>
  <si>
    <t>Regular time</t>
  </si>
  <si>
    <t>Consultant Personnel</t>
  </si>
  <si>
    <t>Sprayer</t>
  </si>
  <si>
    <t>Straightner</t>
  </si>
  <si>
    <t>Plumber</t>
  </si>
  <si>
    <t>Recycling</t>
  </si>
  <si>
    <t>Rep &amp; Maintenance</t>
  </si>
  <si>
    <t>SSNIT</t>
  </si>
  <si>
    <t>Transportation Allowance</t>
  </si>
  <si>
    <t>Advanced Payment</t>
  </si>
  <si>
    <t>Bonuses</t>
  </si>
  <si>
    <t>Epobs800</t>
  </si>
  <si>
    <t>General Adminstration</t>
  </si>
  <si>
    <t>Revenue Budget Form</t>
  </si>
  <si>
    <t>181 (Capital)</t>
  </si>
  <si>
    <t>Sub-Total</t>
  </si>
  <si>
    <t>General Administration</t>
  </si>
  <si>
    <t>Submit</t>
  </si>
  <si>
    <t>Ledger Account Details View</t>
  </si>
  <si>
    <t>2/2/108</t>
  </si>
  <si>
    <t>Supplier</t>
  </si>
  <si>
    <t>John Paul</t>
  </si>
  <si>
    <t>Michael D</t>
  </si>
  <si>
    <t>Emma R</t>
  </si>
  <si>
    <t>Philip A</t>
  </si>
  <si>
    <t>Eben Po</t>
  </si>
  <si>
    <t>Edg. Musafi</t>
  </si>
  <si>
    <t>Status</t>
  </si>
  <si>
    <t>Invoice Date</t>
  </si>
  <si>
    <t>Due Date</t>
  </si>
  <si>
    <t>Invoice Amount</t>
  </si>
  <si>
    <t>Balance Due</t>
  </si>
  <si>
    <t>Payment Status</t>
  </si>
  <si>
    <t>Approved</t>
  </si>
  <si>
    <t>Paid</t>
  </si>
  <si>
    <t>Supplier Invoice</t>
  </si>
  <si>
    <t>SI-004838</t>
  </si>
  <si>
    <t>SI-005145</t>
  </si>
  <si>
    <t>SI-004824</t>
  </si>
  <si>
    <t>SI-004818</t>
  </si>
  <si>
    <t>SI-003509</t>
  </si>
  <si>
    <t>SI-004827</t>
  </si>
  <si>
    <t>SI-004846</t>
  </si>
  <si>
    <t>SI-003670</t>
  </si>
  <si>
    <t>Memo</t>
  </si>
  <si>
    <t>Car parts</t>
  </si>
  <si>
    <t>Brake pads</t>
  </si>
  <si>
    <t>Door Repl</t>
  </si>
  <si>
    <t>Seat Repl</t>
  </si>
  <si>
    <t>Date Created</t>
  </si>
  <si>
    <t>Invoice Detail View</t>
  </si>
  <si>
    <t>Supplier Contract #</t>
  </si>
  <si>
    <t>Single Supplier Contract View Detail</t>
  </si>
  <si>
    <t xml:space="preserve">     Philip Attipoe</t>
  </si>
  <si>
    <t>Home</t>
  </si>
  <si>
    <t>Personal Information</t>
  </si>
  <si>
    <t>Budget</t>
  </si>
  <si>
    <t>Expenses</t>
  </si>
  <si>
    <t>Revenue</t>
  </si>
  <si>
    <t>LifeGate Int. School</t>
  </si>
  <si>
    <t>Revenue Budget</t>
  </si>
  <si>
    <t>Expenditure Budget</t>
  </si>
  <si>
    <t>Revenue Budget Report</t>
  </si>
  <si>
    <t xml:space="preserve">Budget Category </t>
  </si>
  <si>
    <t>Expenditure Budget Report</t>
  </si>
  <si>
    <t>Expenditure Categories</t>
  </si>
  <si>
    <t>Transportation Expenditure Budget Form</t>
  </si>
  <si>
    <t>Save as draft</t>
  </si>
  <si>
    <t>Dashboard After Log-in</t>
  </si>
  <si>
    <t>Budget Summary Report</t>
  </si>
  <si>
    <t>Transportation Expenditure Summary</t>
  </si>
  <si>
    <t>Supplier Name</t>
  </si>
  <si>
    <t xml:space="preserve">Create Supplier </t>
  </si>
  <si>
    <t>Ledger Account/
 Line Item</t>
  </si>
  <si>
    <t>REVIEW PATH</t>
  </si>
  <si>
    <t>Date/Time</t>
  </si>
  <si>
    <t>Delivered to</t>
  </si>
  <si>
    <t>Reviewed By</t>
  </si>
  <si>
    <t>Action</t>
  </si>
  <si>
    <t>Approval Amt</t>
  </si>
  <si>
    <t>Action Date</t>
  </si>
  <si>
    <t>Example</t>
  </si>
  <si>
    <t>Emma Arhu</t>
  </si>
  <si>
    <t>Approve</t>
  </si>
  <si>
    <t>1/15/018
3:31 PM</t>
  </si>
  <si>
    <t>1/15/2018
3:33 PM</t>
  </si>
  <si>
    <t>Emma Arhu
Initiator</t>
  </si>
  <si>
    <t>Philip Attipoe
Order Approver</t>
  </si>
  <si>
    <t>Philip Atipoe</t>
  </si>
  <si>
    <t>Emma Arhu
PO Issuer</t>
  </si>
  <si>
    <t>EXAMPLE</t>
  </si>
  <si>
    <t>EXAMPLE [This is a complete Review Path for a Single Purchase Order]</t>
  </si>
  <si>
    <t>Purchase Order</t>
  </si>
  <si>
    <t>Create a PO</t>
  </si>
  <si>
    <t>Company</t>
  </si>
  <si>
    <t xml:space="preserve">Requestor </t>
  </si>
  <si>
    <t xml:space="preserve">Currency </t>
  </si>
  <si>
    <t>Purchase Order Form Display</t>
  </si>
  <si>
    <t>* X epobs   . ---</t>
  </si>
  <si>
    <t>* X Philip Attipoe</t>
  </si>
  <si>
    <t>* USD</t>
  </si>
  <si>
    <t>Requisition Type</t>
  </si>
  <si>
    <t>Continue</t>
  </si>
  <si>
    <t>OK</t>
  </si>
  <si>
    <t>Cancel</t>
  </si>
  <si>
    <t>Item Description</t>
  </si>
  <si>
    <t>Add line item [+]</t>
  </si>
  <si>
    <t>DROP DOWN</t>
  </si>
  <si>
    <t>Quantity</t>
  </si>
  <si>
    <t>Unit Cost</t>
  </si>
  <si>
    <t>Unit of Measure</t>
  </si>
  <si>
    <t>Extended Amount</t>
  </si>
  <si>
    <t>JOHN PAUL</t>
  </si>
  <si>
    <t>NANA BADU</t>
  </si>
  <si>
    <t>MAGIC</t>
  </si>
  <si>
    <t>Cables for wiring</t>
  </si>
  <si>
    <t>SUPPLIERS</t>
  </si>
  <si>
    <t>UNIT OF MEASURE</t>
  </si>
  <si>
    <t>EACH</t>
  </si>
  <si>
    <t>DOZEN</t>
  </si>
  <si>
    <t>DAY</t>
  </si>
  <si>
    <t>GALLON</t>
  </si>
  <si>
    <t>TON</t>
  </si>
  <si>
    <t>Service on building A</t>
  </si>
  <si>
    <t>Line Item 1</t>
  </si>
  <si>
    <t>Line item 2</t>
  </si>
  <si>
    <t>Tax Rate</t>
  </si>
  <si>
    <t>Sub Total</t>
  </si>
  <si>
    <t>Freight</t>
  </si>
  <si>
    <t>Purchase Order Detail</t>
  </si>
  <si>
    <t>Summary of PO 8092</t>
  </si>
  <si>
    <t>[This is the Review Path for the Purchase Order]</t>
  </si>
  <si>
    <t>Manager</t>
  </si>
  <si>
    <t>Initiator</t>
  </si>
  <si>
    <t>ISSUE</t>
  </si>
  <si>
    <t>Return</t>
  </si>
  <si>
    <t>Edit</t>
  </si>
  <si>
    <t>Date</t>
  </si>
  <si>
    <t>Expense Form</t>
  </si>
  <si>
    <t>Add</t>
  </si>
  <si>
    <t>Item #</t>
  </si>
  <si>
    <t>Revenue Form</t>
  </si>
  <si>
    <t>Source</t>
  </si>
  <si>
    <t>Being school Fee Paid</t>
  </si>
  <si>
    <t>Being canteen fee Paid</t>
  </si>
  <si>
    <t>Obaama Trump</t>
  </si>
  <si>
    <t>General Admin</t>
  </si>
  <si>
    <t>Background</t>
  </si>
  <si>
    <t>Text</t>
  </si>
  <si>
    <t>Trebuchet MS</t>
  </si>
  <si>
    <t>Blue-Accent  80%</t>
  </si>
  <si>
    <t>Notes</t>
  </si>
  <si>
    <t>Source: This is the Source of fund, in the case, it will be the name of the student</t>
  </si>
  <si>
    <t xml:space="preserve">       Philip Attipoe</t>
  </si>
  <si>
    <t>Epobs Solutions</t>
  </si>
  <si>
    <t>Epobs</t>
  </si>
  <si>
    <t>Class</t>
  </si>
  <si>
    <t>E-mail</t>
  </si>
  <si>
    <t>City</t>
  </si>
  <si>
    <t>Region</t>
  </si>
  <si>
    <t>First Name</t>
  </si>
  <si>
    <t>Last Name</t>
  </si>
  <si>
    <t>Date of Birth</t>
  </si>
  <si>
    <t>House Address</t>
  </si>
  <si>
    <t>Street Name</t>
  </si>
  <si>
    <t>Phone Number</t>
  </si>
  <si>
    <t>Emergency Contact</t>
  </si>
  <si>
    <t>Student Information</t>
  </si>
  <si>
    <t>Department</t>
  </si>
  <si>
    <t>Title</t>
  </si>
  <si>
    <t>Subject</t>
  </si>
  <si>
    <t>Grade</t>
  </si>
  <si>
    <t>Subject: This refers to the subject that the teacher teaches, please code it in such a way that the teacher could be able to select more than one subject</t>
  </si>
  <si>
    <t>Grade refers to the grade the teacher teaches, the teacher can ONLY teach one grade</t>
  </si>
  <si>
    <t>Employees Information</t>
  </si>
  <si>
    <t>Emergency Contact Person</t>
  </si>
  <si>
    <t>Michael &amp; Edgard, I will want to system to Automatically Assign ID Numbers for the Students</t>
  </si>
  <si>
    <t>Class 5</t>
  </si>
  <si>
    <t>260 hope, Accra, Greater Accra</t>
  </si>
  <si>
    <t>Based on the Region in which the school operations, it shold be able to pop up automatically, including the City</t>
  </si>
  <si>
    <t>Phone Number: 0243-414-414</t>
  </si>
  <si>
    <t>Contact Person: Joe Paul</t>
  </si>
  <si>
    <t>Contact Person Number 0244-980-908</t>
  </si>
  <si>
    <t>Student Information Report</t>
  </si>
  <si>
    <t>DoB: 1/1/2010</t>
  </si>
  <si>
    <t>Email: jpal@ep.com</t>
  </si>
  <si>
    <t>Michelle Clinton</t>
  </si>
  <si>
    <t>STUDENT INFO REPORT EXAMPLE</t>
  </si>
  <si>
    <t>Employee Information Report</t>
  </si>
  <si>
    <t>DoB: 1/1/1987</t>
  </si>
  <si>
    <t>Phone Number: 0243-414-300</t>
  </si>
  <si>
    <t>Department: Administrative</t>
  </si>
  <si>
    <t>3000 Hope, Accra, Greater Accra</t>
  </si>
  <si>
    <t>Title: Adminstrative Staff</t>
  </si>
  <si>
    <t>Subject: N/A</t>
  </si>
  <si>
    <t>Kwadwovi Session</t>
  </si>
  <si>
    <t>Grade: N/A      Email: ksession@ep.com</t>
  </si>
  <si>
    <t>EMPLOYEE REPORT EXAMPLE 1</t>
  </si>
  <si>
    <t>EMPLOYEE REPORT EXAMPLE 2</t>
  </si>
  <si>
    <t>Pope Johns</t>
  </si>
  <si>
    <t>DoB: 1/1/1994</t>
  </si>
  <si>
    <t>4500 Paul, Accra, Greater Accra</t>
  </si>
  <si>
    <t>Phone Number: 0243-500-300</t>
  </si>
  <si>
    <t>Department: Teaching</t>
  </si>
  <si>
    <t>Title: Subject Teacher</t>
  </si>
  <si>
    <t>Subject: English Language</t>
  </si>
  <si>
    <t>Grade: 7      Email: pjohns@ep.com</t>
  </si>
  <si>
    <t>Michael &amp; Edgard, I will want the system to Automatically Assign ID Numbers for the Employees</t>
  </si>
  <si>
    <t>Date Hired</t>
  </si>
  <si>
    <t>Termination Date</t>
  </si>
  <si>
    <t>Address</t>
  </si>
  <si>
    <t>Supplier Information</t>
  </si>
  <si>
    <t>Billing Date</t>
  </si>
  <si>
    <t>Total Billing</t>
  </si>
  <si>
    <t>Total Paid</t>
  </si>
  <si>
    <t>Bal Due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</si>
</sst>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
  </numFmts>
  <fonts count="22" x14ac:knownFonts="1">
    <font>
      <sz val="10"/>
      <name val="Arial"/>
    </font>
    <font>
      <sz val="10"/>
      <name val="Arial"/>
    </font>
    <font>
      <sz val="10"/>
      <name val="Trebuchet MS"/>
      <family val="2"/>
    </font>
    <font>
      <sz val="9"/>
      <color indexed="81"/>
      <name val="Tahoma"/>
      <family val="2"/>
    </font>
    <font>
      <b/>
      <sz val="9"/>
      <color indexed="81"/>
      <name val="Tahoma"/>
      <family val="2"/>
    </font>
    <font>
      <b/>
      <sz val="10"/>
      <color rgb="FFFF0000"/>
      <name val="Trebuchet MS"/>
      <family val="2"/>
    </font>
    <font>
      <b/>
      <sz val="10"/>
      <name val="Trebuchet MS"/>
      <family val="2"/>
    </font>
    <font>
      <sz val="11"/>
      <color indexed="81"/>
      <name val="Tahoma"/>
      <family val="2"/>
    </font>
    <font>
      <sz val="12"/>
      <color indexed="81"/>
      <name val="Tahoma"/>
      <family val="2"/>
    </font>
    <font>
      <b/>
      <sz val="11"/>
      <name val="Trebuchet MS"/>
      <family val="2"/>
    </font>
    <font>
      <sz val="8"/>
      <name val="Trebuchet MS"/>
      <family val="2"/>
    </font>
    <font>
      <sz val="11"/>
      <name val="Trebuchet MS"/>
      <family val="2"/>
    </font>
    <font>
      <sz val="12"/>
      <name val="Trebuchet MS"/>
      <family val="2"/>
    </font>
    <font>
      <sz val="20"/>
      <name val="Trebuchet MS"/>
      <family val="2"/>
    </font>
    <font>
      <b/>
      <sz val="10"/>
      <color theme="4" tint="-0.499984740745262"/>
      <name val="Trebuchet MS"/>
      <family val="2"/>
    </font>
    <font>
      <b/>
      <sz val="12"/>
      <name val="Trebuchet MS"/>
      <family val="2"/>
    </font>
    <font>
      <b/>
      <sz val="10"/>
      <color theme="1"/>
      <name val="Trebuchet MS"/>
      <family val="2"/>
    </font>
    <font>
      <b/>
      <sz val="14"/>
      <name val="Trebuchet MS"/>
      <family val="2"/>
    </font>
    <font>
      <b/>
      <sz val="16"/>
      <name val="Trebuchet MS"/>
      <family val="2"/>
    </font>
    <font>
      <sz val="9"/>
      <color indexed="81"/>
      <name val="Tahoma"/>
      <charset val="1"/>
    </font>
    <font>
      <b/>
      <sz val="9"/>
      <color indexed="81"/>
      <name val="Tahoma"/>
      <charset val="1"/>
    </font>
    <font>
      <u/>
      <sz val="10"/>
      <color theme="10"/>
      <name val="Arial"/>
      <family val="2"/>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s>
  <borders count="5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slantDashDot">
        <color indexed="64"/>
      </left>
      <right style="slantDashDot">
        <color indexed="64"/>
      </right>
      <top style="slantDashDot">
        <color indexed="64"/>
      </top>
      <bottom style="slantDashDot">
        <color indexed="64"/>
      </bottom>
      <diagonal/>
    </border>
    <border>
      <left style="medium">
        <color indexed="64"/>
      </left>
      <right/>
      <top/>
      <bottom style="slantDashDot">
        <color indexed="64"/>
      </bottom>
      <diagonal/>
    </border>
    <border>
      <left/>
      <right/>
      <top/>
      <bottom style="slantDashDot">
        <color indexed="64"/>
      </bottom>
      <diagonal/>
    </border>
    <border>
      <left/>
      <right style="medium">
        <color indexed="64"/>
      </right>
      <top/>
      <bottom style="slantDashDot">
        <color indexed="64"/>
      </bottom>
      <diagonal/>
    </border>
    <border>
      <left style="slantDashDot">
        <color indexed="64"/>
      </left>
      <right style="slantDashDot">
        <color indexed="64"/>
      </right>
      <top style="slantDashDot">
        <color indexed="64"/>
      </top>
      <bottom/>
      <diagonal/>
    </border>
    <border>
      <left/>
      <right style="slantDashDot">
        <color indexed="64"/>
      </right>
      <top style="slantDashDot">
        <color indexed="64"/>
      </top>
      <bottom/>
      <diagonal/>
    </border>
    <border>
      <left/>
      <right/>
      <top style="slantDashDot">
        <color indexed="64"/>
      </top>
      <bottom/>
      <diagonal/>
    </border>
    <border>
      <left style="slantDashDot">
        <color indexed="64"/>
      </left>
      <right style="medium">
        <color indexed="64"/>
      </right>
      <top style="slantDashDot">
        <color indexed="64"/>
      </top>
      <bottom style="slantDashDot">
        <color indexed="64"/>
      </bottom>
      <diagonal/>
    </border>
    <border>
      <left/>
      <right style="medium">
        <color indexed="64"/>
      </right>
      <top style="slantDashDot">
        <color indexed="64"/>
      </top>
      <bottom style="slantDashDot">
        <color indexed="64"/>
      </bottom>
      <diagonal/>
    </border>
    <border>
      <left/>
      <right style="medium">
        <color indexed="64"/>
      </right>
      <top style="slantDashDot">
        <color indexed="64"/>
      </top>
      <bottom/>
      <diagonal/>
    </border>
    <border>
      <left/>
      <right style="medium">
        <color indexed="64"/>
      </right>
      <top style="slantDashDot">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1" fillId="0" borderId="0" applyNumberFormat="0" applyFill="0" applyBorder="0" applyAlignment="0" applyProtection="0"/>
  </cellStyleXfs>
  <cellXfs count="255">
    <xf numFmtId="0" fontId="0" fillId="0" borderId="0" xfId="0"/>
    <xf numFmtId="0" fontId="2" fillId="0" borderId="0" xfId="0" applyFont="1"/>
    <xf numFmtId="43" fontId="2" fillId="0" borderId="0" xfId="1" applyFont="1"/>
    <xf numFmtId="0" fontId="2" fillId="0" borderId="0" xfId="0" applyFont="1" applyBorder="1"/>
    <xf numFmtId="0" fontId="2" fillId="3" borderId="0" xfId="0" applyFont="1" applyFill="1"/>
    <xf numFmtId="0" fontId="2" fillId="3" borderId="0" xfId="0" applyFont="1" applyFill="1" applyBorder="1" applyAlignment="1"/>
    <xf numFmtId="43" fontId="2" fillId="3" borderId="0" xfId="1" applyNumberFormat="1" applyFont="1" applyFill="1" applyBorder="1"/>
    <xf numFmtId="164" fontId="2" fillId="3" borderId="0" xfId="2" applyNumberFormat="1" applyFont="1" applyFill="1" applyBorder="1"/>
    <xf numFmtId="0" fontId="2" fillId="3" borderId="0" xfId="0" applyFont="1" applyFill="1" applyBorder="1"/>
    <xf numFmtId="0" fontId="2" fillId="3" borderId="8" xfId="0" applyFont="1" applyFill="1" applyBorder="1"/>
    <xf numFmtId="0" fontId="2" fillId="3" borderId="9" xfId="0" applyFont="1" applyFill="1" applyBorder="1"/>
    <xf numFmtId="164" fontId="2" fillId="3" borderId="9" xfId="2" applyNumberFormat="1" applyFont="1" applyFill="1" applyBorder="1"/>
    <xf numFmtId="0" fontId="2" fillId="0" borderId="15" xfId="0" applyFont="1" applyBorder="1"/>
    <xf numFmtId="0" fontId="2" fillId="0" borderId="16" xfId="0" applyFont="1" applyBorder="1"/>
    <xf numFmtId="0" fontId="2" fillId="5" borderId="10" xfId="0" applyFont="1" applyFill="1" applyBorder="1"/>
    <xf numFmtId="0" fontId="2" fillId="5" borderId="2" xfId="0" applyFont="1" applyFill="1" applyBorder="1"/>
    <xf numFmtId="0" fontId="2" fillId="5" borderId="11" xfId="0" applyFont="1" applyFill="1" applyBorder="1"/>
    <xf numFmtId="0" fontId="5" fillId="0" borderId="14" xfId="0" applyFont="1" applyBorder="1"/>
    <xf numFmtId="0" fontId="5" fillId="0" borderId="15" xfId="0" applyFont="1" applyBorder="1"/>
    <xf numFmtId="0" fontId="2" fillId="3" borderId="8" xfId="0" applyFont="1" applyFill="1" applyBorder="1" applyAlignment="1">
      <alignment horizontal="center"/>
    </xf>
    <xf numFmtId="14" fontId="2" fillId="3" borderId="0" xfId="0" applyNumberFormat="1" applyFont="1" applyFill="1" applyBorder="1"/>
    <xf numFmtId="43" fontId="2" fillId="2" borderId="0" xfId="1" applyNumberFormat="1" applyFont="1" applyFill="1" applyBorder="1"/>
    <xf numFmtId="0" fontId="6" fillId="3" borderId="12" xfId="0" applyFont="1" applyFill="1" applyBorder="1"/>
    <xf numFmtId="0" fontId="6" fillId="3" borderId="3" xfId="0" applyFont="1" applyFill="1" applyBorder="1"/>
    <xf numFmtId="43" fontId="6" fillId="3" borderId="3" xfId="0" applyNumberFormat="1" applyFont="1" applyFill="1" applyBorder="1"/>
    <xf numFmtId="9" fontId="6" fillId="3" borderId="3" xfId="2" applyFont="1" applyFill="1" applyBorder="1"/>
    <xf numFmtId="9" fontId="6" fillId="3" borderId="13" xfId="2" applyFont="1" applyFill="1" applyBorder="1"/>
    <xf numFmtId="0" fontId="2" fillId="4" borderId="5" xfId="0" applyFont="1" applyFill="1" applyBorder="1"/>
    <xf numFmtId="0" fontId="2" fillId="4" borderId="6" xfId="0" applyFont="1" applyFill="1" applyBorder="1"/>
    <xf numFmtId="0" fontId="2" fillId="4" borderId="7" xfId="0" applyFont="1" applyFill="1" applyBorder="1"/>
    <xf numFmtId="0" fontId="2" fillId="4" borderId="8" xfId="0" applyFont="1" applyFill="1" applyBorder="1"/>
    <xf numFmtId="0" fontId="2" fillId="4" borderId="0" xfId="0" applyFont="1" applyFill="1" applyBorder="1"/>
    <xf numFmtId="0" fontId="2" fillId="4" borderId="9" xfId="0" applyFont="1" applyFill="1" applyBorder="1"/>
    <xf numFmtId="0" fontId="6" fillId="4" borderId="5" xfId="0" applyFont="1" applyFill="1" applyBorder="1"/>
    <xf numFmtId="0" fontId="6" fillId="4" borderId="6" xfId="0" applyFont="1" applyFill="1" applyBorder="1"/>
    <xf numFmtId="0" fontId="6" fillId="4" borderId="7" xfId="0" applyFont="1" applyFill="1" applyBorder="1"/>
    <xf numFmtId="0" fontId="6" fillId="4" borderId="8" xfId="0" applyFont="1" applyFill="1" applyBorder="1"/>
    <xf numFmtId="0" fontId="6" fillId="4" borderId="0" xfId="0" applyFont="1" applyFill="1" applyBorder="1"/>
    <xf numFmtId="0" fontId="6" fillId="4" borderId="9" xfId="0" applyFont="1" applyFill="1" applyBorder="1"/>
    <xf numFmtId="18" fontId="2" fillId="4" borderId="9" xfId="0" applyNumberFormat="1" applyFont="1" applyFill="1" applyBorder="1"/>
    <xf numFmtId="14" fontId="2" fillId="4" borderId="9" xfId="0" applyNumberFormat="1" applyFont="1" applyFill="1" applyBorder="1"/>
    <xf numFmtId="0" fontId="2" fillId="4" borderId="9" xfId="0" applyFont="1" applyFill="1" applyBorder="1" applyAlignment="1">
      <alignment horizontal="right"/>
    </xf>
    <xf numFmtId="18" fontId="6" fillId="4" borderId="9" xfId="0" applyNumberFormat="1" applyFont="1" applyFill="1" applyBorder="1"/>
    <xf numFmtId="14" fontId="6" fillId="4" borderId="9" xfId="0" applyNumberFormat="1" applyFont="1" applyFill="1" applyBorder="1"/>
    <xf numFmtId="0" fontId="6" fillId="4" borderId="9" xfId="0" applyFont="1" applyFill="1" applyBorder="1" applyAlignment="1">
      <alignment horizontal="right"/>
    </xf>
    <xf numFmtId="0" fontId="6" fillId="4" borderId="0" xfId="0" applyFont="1" applyFill="1" applyBorder="1" applyAlignment="1"/>
    <xf numFmtId="0" fontId="6" fillId="4" borderId="17" xfId="0" applyFont="1" applyFill="1" applyBorder="1"/>
    <xf numFmtId="0" fontId="6" fillId="4" borderId="18" xfId="0" applyFont="1" applyFill="1" applyBorder="1"/>
    <xf numFmtId="0" fontId="6" fillId="4" borderId="18" xfId="0" applyFont="1" applyFill="1" applyBorder="1" applyAlignment="1"/>
    <xf numFmtId="18" fontId="6" fillId="4" borderId="19" xfId="0" applyNumberFormat="1" applyFont="1" applyFill="1" applyBorder="1"/>
    <xf numFmtId="0" fontId="6" fillId="3" borderId="20" xfId="0" applyFont="1" applyFill="1" applyBorder="1"/>
    <xf numFmtId="0" fontId="6" fillId="3" borderId="21" xfId="0" applyFont="1" applyFill="1" applyBorder="1"/>
    <xf numFmtId="43" fontId="6" fillId="3" borderId="21" xfId="0" applyNumberFormat="1" applyFont="1" applyFill="1" applyBorder="1"/>
    <xf numFmtId="9" fontId="6" fillId="3" borderId="21" xfId="2" applyFont="1" applyFill="1" applyBorder="1"/>
    <xf numFmtId="9" fontId="6" fillId="3" borderId="22" xfId="2" applyFont="1" applyFill="1" applyBorder="1"/>
    <xf numFmtId="0" fontId="2" fillId="5" borderId="23" xfId="0" applyFont="1" applyFill="1" applyBorder="1"/>
    <xf numFmtId="0" fontId="2" fillId="5" borderId="24" xfId="0" applyFont="1" applyFill="1" applyBorder="1"/>
    <xf numFmtId="0" fontId="2" fillId="5" borderId="25" xfId="0" applyFont="1" applyFill="1" applyBorder="1"/>
    <xf numFmtId="43" fontId="2" fillId="3" borderId="9" xfId="1" applyNumberFormat="1" applyFont="1" applyFill="1" applyBorder="1"/>
    <xf numFmtId="0" fontId="6" fillId="3" borderId="26" xfId="0" applyFont="1" applyFill="1" applyBorder="1"/>
    <xf numFmtId="0" fontId="6" fillId="3" borderId="27" xfId="0" applyFont="1" applyFill="1" applyBorder="1"/>
    <xf numFmtId="43" fontId="6" fillId="3" borderId="27" xfId="0" applyNumberFormat="1" applyFont="1" applyFill="1" applyBorder="1"/>
    <xf numFmtId="9" fontId="6" fillId="3" borderId="27" xfId="2" applyFont="1" applyFill="1" applyBorder="1"/>
    <xf numFmtId="9" fontId="6" fillId="3" borderId="28" xfId="2" applyFont="1" applyFill="1" applyBorder="1"/>
    <xf numFmtId="0" fontId="6" fillId="2" borderId="24" xfId="0" applyFont="1" applyFill="1" applyBorder="1"/>
    <xf numFmtId="0" fontId="6" fillId="4" borderId="7" xfId="0" applyFont="1" applyFill="1" applyBorder="1" applyAlignment="1">
      <alignment horizontal="center"/>
    </xf>
    <xf numFmtId="0" fontId="6" fillId="4" borderId="9" xfId="0" applyFont="1" applyFill="1" applyBorder="1" applyAlignment="1">
      <alignment horizontal="center"/>
    </xf>
    <xf numFmtId="0" fontId="2" fillId="0" borderId="8" xfId="0" applyFont="1" applyBorder="1"/>
    <xf numFmtId="0" fontId="2" fillId="0" borderId="9" xfId="0" applyFont="1" applyBorder="1"/>
    <xf numFmtId="43" fontId="6" fillId="3" borderId="28" xfId="0" applyNumberFormat="1" applyFont="1" applyFill="1" applyBorder="1"/>
    <xf numFmtId="0" fontId="2" fillId="0" borderId="4" xfId="0" applyFont="1" applyBorder="1"/>
    <xf numFmtId="0" fontId="6" fillId="0" borderId="4" xfId="0" applyFont="1" applyBorder="1"/>
    <xf numFmtId="43" fontId="2" fillId="3" borderId="9" xfId="1" applyFont="1" applyFill="1" applyBorder="1"/>
    <xf numFmtId="0" fontId="2" fillId="3" borderId="14" xfId="0" applyFont="1" applyFill="1" applyBorder="1"/>
    <xf numFmtId="0" fontId="2" fillId="3" borderId="15" xfId="0" applyFont="1" applyFill="1" applyBorder="1"/>
    <xf numFmtId="0" fontId="6" fillId="0" borderId="4" xfId="0" applyFont="1" applyBorder="1" applyAlignment="1">
      <alignment horizontal="right"/>
    </xf>
    <xf numFmtId="0" fontId="6" fillId="5" borderId="29" xfId="0" applyFont="1" applyFill="1" applyBorder="1"/>
    <xf numFmtId="0" fontId="6" fillId="2" borderId="30" xfId="0" applyFont="1" applyFill="1" applyBorder="1"/>
    <xf numFmtId="0" fontId="6" fillId="5" borderId="30" xfId="0" applyFont="1" applyFill="1" applyBorder="1"/>
    <xf numFmtId="0" fontId="6" fillId="5" borderId="31" xfId="0" applyFont="1" applyFill="1" applyBorder="1" applyAlignment="1">
      <alignment horizontal="right"/>
    </xf>
    <xf numFmtId="43" fontId="9" fillId="6" borderId="28" xfId="0" applyNumberFormat="1" applyFont="1" applyFill="1" applyBorder="1"/>
    <xf numFmtId="43" fontId="9" fillId="6" borderId="9" xfId="1" applyNumberFormat="1" applyFont="1" applyFill="1" applyBorder="1"/>
    <xf numFmtId="0" fontId="6" fillId="3" borderId="0" xfId="0" applyFont="1" applyFill="1" applyBorder="1" applyAlignment="1"/>
    <xf numFmtId="43" fontId="6" fillId="7" borderId="0" xfId="1" applyNumberFormat="1" applyFont="1" applyFill="1" applyBorder="1"/>
    <xf numFmtId="14" fontId="2" fillId="3" borderId="0" xfId="1" applyNumberFormat="1" applyFont="1" applyFill="1" applyBorder="1" applyAlignment="1">
      <alignment horizontal="right"/>
    </xf>
    <xf numFmtId="14" fontId="2" fillId="3" borderId="0" xfId="1" applyNumberFormat="1" applyFont="1" applyFill="1" applyBorder="1"/>
    <xf numFmtId="43" fontId="6" fillId="7" borderId="27" xfId="1" applyFont="1" applyFill="1" applyBorder="1"/>
    <xf numFmtId="0" fontId="2" fillId="0" borderId="27" xfId="0" applyFont="1" applyBorder="1"/>
    <xf numFmtId="0" fontId="2" fillId="0" borderId="28" xfId="0" applyFont="1" applyBorder="1"/>
    <xf numFmtId="0" fontId="6" fillId="4" borderId="4" xfId="0" applyFont="1" applyFill="1" applyBorder="1"/>
    <xf numFmtId="0" fontId="6" fillId="4" borderId="32" xfId="0" applyFont="1" applyFill="1" applyBorder="1"/>
    <xf numFmtId="14" fontId="2" fillId="3" borderId="0" xfId="0" applyNumberFormat="1" applyFont="1" applyFill="1" applyBorder="1" applyAlignment="1">
      <alignment horizontal="right"/>
    </xf>
    <xf numFmtId="43" fontId="2" fillId="3" borderId="0" xfId="1" applyFont="1" applyFill="1" applyBorder="1"/>
    <xf numFmtId="2" fontId="2" fillId="3" borderId="0" xfId="0" applyNumberFormat="1" applyFont="1" applyFill="1" applyBorder="1"/>
    <xf numFmtId="0" fontId="2" fillId="3" borderId="15" xfId="0" applyFont="1" applyFill="1" applyBorder="1" applyAlignment="1"/>
    <xf numFmtId="14" fontId="2" fillId="3" borderId="15" xfId="1" applyNumberFormat="1" applyFont="1" applyFill="1" applyBorder="1" applyAlignment="1">
      <alignment horizontal="right"/>
    </xf>
    <xf numFmtId="14" fontId="2" fillId="3" borderId="15" xfId="0" applyNumberFormat="1" applyFont="1" applyFill="1" applyBorder="1" applyAlignment="1">
      <alignment horizontal="right"/>
    </xf>
    <xf numFmtId="43" fontId="2" fillId="3" borderId="15" xfId="1" applyFont="1" applyFill="1" applyBorder="1"/>
    <xf numFmtId="2" fontId="2" fillId="3" borderId="15" xfId="0" applyNumberFormat="1" applyFont="1" applyFill="1" applyBorder="1"/>
    <xf numFmtId="14" fontId="2" fillId="0" borderId="16" xfId="0" applyNumberFormat="1" applyFont="1" applyBorder="1"/>
    <xf numFmtId="43" fontId="2" fillId="3" borderId="16" xfId="1" applyFont="1" applyFill="1" applyBorder="1"/>
    <xf numFmtId="0" fontId="2" fillId="3" borderId="32" xfId="0" applyFont="1" applyFill="1" applyBorder="1"/>
    <xf numFmtId="0" fontId="2" fillId="3" borderId="34" xfId="0" applyFont="1" applyFill="1" applyBorder="1"/>
    <xf numFmtId="0" fontId="2" fillId="3" borderId="33" xfId="0" applyFont="1" applyFill="1" applyBorder="1"/>
    <xf numFmtId="43" fontId="2" fillId="3" borderId="9" xfId="1" applyFont="1" applyFill="1" applyBorder="1" applyAlignment="1">
      <alignment horizontal="center"/>
    </xf>
    <xf numFmtId="43" fontId="2" fillId="3" borderId="16" xfId="1" applyFont="1" applyFill="1" applyBorder="1" applyAlignment="1">
      <alignment horizontal="center"/>
    </xf>
    <xf numFmtId="43" fontId="6" fillId="2" borderId="15" xfId="1" applyFont="1" applyFill="1" applyBorder="1"/>
    <xf numFmtId="43" fontId="2" fillId="2" borderId="0" xfId="1" applyFont="1" applyFill="1" applyBorder="1"/>
    <xf numFmtId="0" fontId="2" fillId="9" borderId="35" xfId="0" applyFont="1" applyFill="1" applyBorder="1"/>
    <xf numFmtId="0" fontId="2" fillId="9" borderId="1" xfId="0" applyFont="1" applyFill="1" applyBorder="1"/>
    <xf numFmtId="0" fontId="2" fillId="9" borderId="36" xfId="0" applyFont="1" applyFill="1" applyBorder="1"/>
    <xf numFmtId="0" fontId="2" fillId="0" borderId="14" xfId="0" applyFont="1" applyBorder="1"/>
    <xf numFmtId="0" fontId="2" fillId="9" borderId="7" xfId="0" applyFont="1" applyFill="1" applyBorder="1" applyAlignment="1"/>
    <xf numFmtId="0" fontId="10" fillId="9" borderId="8" xfId="0" applyFont="1" applyFill="1" applyBorder="1"/>
    <xf numFmtId="0" fontId="2" fillId="9" borderId="9" xfId="0" applyFont="1" applyFill="1" applyBorder="1" applyAlignment="1">
      <alignment horizontal="center"/>
    </xf>
    <xf numFmtId="0" fontId="11" fillId="9" borderId="5" xfId="0" applyFont="1" applyFill="1" applyBorder="1"/>
    <xf numFmtId="0" fontId="2" fillId="10" borderId="8" xfId="0" applyFont="1" applyFill="1" applyBorder="1"/>
    <xf numFmtId="0" fontId="2" fillId="10" borderId="9" xfId="0" applyFont="1" applyFill="1" applyBorder="1"/>
    <xf numFmtId="0" fontId="2" fillId="10" borderId="0" xfId="0" applyFont="1" applyFill="1" applyBorder="1"/>
    <xf numFmtId="0" fontId="2" fillId="10" borderId="14" xfId="0" applyFont="1" applyFill="1" applyBorder="1"/>
    <xf numFmtId="0" fontId="2" fillId="10" borderId="15" xfId="0" applyFont="1" applyFill="1" applyBorder="1"/>
    <xf numFmtId="0" fontId="2" fillId="10" borderId="16" xfId="0" applyFont="1" applyFill="1" applyBorder="1"/>
    <xf numFmtId="0" fontId="14" fillId="10" borderId="8" xfId="0" applyFont="1" applyFill="1" applyBorder="1"/>
    <xf numFmtId="0" fontId="9" fillId="2" borderId="0" xfId="0" applyFont="1" applyFill="1"/>
    <xf numFmtId="0" fontId="15" fillId="4" borderId="7" xfId="0" applyFont="1" applyFill="1" applyBorder="1" applyAlignment="1">
      <alignment horizontal="center"/>
    </xf>
    <xf numFmtId="0" fontId="11" fillId="0" borderId="0" xfId="0" applyFont="1"/>
    <xf numFmtId="0" fontId="6" fillId="0" borderId="5" xfId="0" applyFont="1" applyBorder="1"/>
    <xf numFmtId="0" fontId="2" fillId="0" borderId="7" xfId="0" applyFont="1" applyBorder="1"/>
    <xf numFmtId="0" fontId="12" fillId="0" borderId="0" xfId="0" applyFont="1"/>
    <xf numFmtId="0" fontId="6" fillId="11" borderId="0" xfId="0" applyFont="1" applyFill="1"/>
    <xf numFmtId="0" fontId="6" fillId="2" borderId="4" xfId="0" applyFont="1" applyFill="1" applyBorder="1" applyAlignment="1">
      <alignment horizontal="center"/>
    </xf>
    <xf numFmtId="0" fontId="6" fillId="0" borderId="4" xfId="0" applyFont="1" applyBorder="1" applyAlignment="1">
      <alignment wrapText="1"/>
    </xf>
    <xf numFmtId="43" fontId="6" fillId="2" borderId="21" xfId="0" applyNumberFormat="1" applyFont="1" applyFill="1" applyBorder="1"/>
    <xf numFmtId="43" fontId="6" fillId="2" borderId="27" xfId="0" applyNumberFormat="1" applyFont="1" applyFill="1" applyBorder="1"/>
    <xf numFmtId="9" fontId="6" fillId="11" borderId="3" xfId="2" applyFont="1" applyFill="1" applyBorder="1"/>
    <xf numFmtId="9" fontId="6" fillId="11" borderId="13" xfId="2" applyFont="1" applyFill="1" applyBorder="1"/>
    <xf numFmtId="0" fontId="2" fillId="11" borderId="0" xfId="0" applyFont="1" applyFill="1" applyBorder="1"/>
    <xf numFmtId="0" fontId="2" fillId="0" borderId="1" xfId="0" applyFont="1" applyBorder="1"/>
    <xf numFmtId="0" fontId="2" fillId="0" borderId="21" xfId="0" applyFont="1" applyBorder="1" applyAlignment="1">
      <alignment wrapText="1"/>
    </xf>
    <xf numFmtId="0" fontId="2" fillId="0" borderId="21" xfId="0" applyFont="1" applyBorder="1"/>
    <xf numFmtId="3" fontId="2" fillId="0" borderId="21" xfId="0" applyNumberFormat="1" applyFont="1" applyBorder="1"/>
    <xf numFmtId="14" fontId="2" fillId="0" borderId="21" xfId="0" applyNumberFormat="1" applyFont="1" applyBorder="1" applyAlignment="1">
      <alignment wrapText="1"/>
    </xf>
    <xf numFmtId="14" fontId="2" fillId="0" borderId="18" xfId="0" applyNumberFormat="1" applyFont="1" applyBorder="1" applyAlignment="1">
      <alignment wrapText="1"/>
    </xf>
    <xf numFmtId="0" fontId="2" fillId="0" borderId="18" xfId="0" applyFont="1" applyBorder="1" applyAlignment="1">
      <alignment wrapText="1"/>
    </xf>
    <xf numFmtId="0" fontId="2" fillId="0" borderId="18" xfId="0" applyFont="1" applyBorder="1"/>
    <xf numFmtId="3" fontId="2" fillId="0" borderId="18" xfId="0" applyNumberFormat="1" applyFont="1" applyBorder="1"/>
    <xf numFmtId="18" fontId="2" fillId="0" borderId="0" xfId="0" applyNumberFormat="1" applyFont="1"/>
    <xf numFmtId="0" fontId="2" fillId="0" borderId="5" xfId="0" applyFont="1" applyBorder="1"/>
    <xf numFmtId="0" fontId="2" fillId="0" borderId="38" xfId="0" applyFont="1" applyBorder="1"/>
    <xf numFmtId="0" fontId="2" fillId="0" borderId="40" xfId="0" applyFont="1" applyBorder="1"/>
    <xf numFmtId="0" fontId="6" fillId="12" borderId="14" xfId="0" applyFont="1" applyFill="1" applyBorder="1" applyAlignment="1">
      <alignment horizontal="right"/>
    </xf>
    <xf numFmtId="0" fontId="6" fillId="2" borderId="16" xfId="0" applyFont="1" applyFill="1" applyBorder="1" applyAlignment="1">
      <alignment horizontal="right"/>
    </xf>
    <xf numFmtId="0" fontId="2" fillId="0" borderId="37" xfId="0" applyFont="1" applyBorder="1"/>
    <xf numFmtId="0" fontId="2" fillId="0" borderId="41" xfId="0" applyFont="1" applyBorder="1"/>
    <xf numFmtId="0" fontId="2" fillId="0" borderId="42" xfId="0" applyFont="1" applyBorder="1"/>
    <xf numFmtId="0" fontId="6" fillId="2" borderId="4" xfId="0" applyFont="1" applyFill="1" applyBorder="1" applyAlignment="1">
      <alignment horizontal="right"/>
    </xf>
    <xf numFmtId="0" fontId="6" fillId="14" borderId="4" xfId="0" applyFont="1" applyFill="1" applyBorder="1" applyAlignment="1">
      <alignment horizontal="right"/>
    </xf>
    <xf numFmtId="0" fontId="2" fillId="14" borderId="0" xfId="0" applyFont="1" applyFill="1"/>
    <xf numFmtId="0" fontId="2" fillId="0" borderId="39" xfId="0" applyFont="1" applyBorder="1"/>
    <xf numFmtId="0" fontId="6" fillId="15" borderId="5" xfId="0" applyFont="1" applyFill="1" applyBorder="1"/>
    <xf numFmtId="0" fontId="2" fillId="15" borderId="6" xfId="0" applyFont="1" applyFill="1" applyBorder="1"/>
    <xf numFmtId="0" fontId="2" fillId="15" borderId="7" xfId="0" applyFont="1" applyFill="1" applyBorder="1"/>
    <xf numFmtId="0" fontId="2" fillId="15" borderId="5" xfId="0" applyFont="1" applyFill="1" applyBorder="1"/>
    <xf numFmtId="0" fontId="2" fillId="15" borderId="0" xfId="0" applyFont="1" applyFill="1" applyBorder="1"/>
    <xf numFmtId="0" fontId="2" fillId="15" borderId="9" xfId="0" applyFont="1" applyFill="1" applyBorder="1"/>
    <xf numFmtId="0" fontId="2" fillId="15" borderId="8" xfId="0" applyFont="1" applyFill="1" applyBorder="1"/>
    <xf numFmtId="0" fontId="2" fillId="15" borderId="38" xfId="0" applyFont="1" applyFill="1" applyBorder="1"/>
    <xf numFmtId="0" fontId="2" fillId="15" borderId="40" xfId="0" applyFont="1" applyFill="1" applyBorder="1"/>
    <xf numFmtId="14" fontId="2" fillId="15" borderId="0" xfId="0" applyNumberFormat="1" applyFont="1" applyFill="1" applyBorder="1"/>
    <xf numFmtId="0" fontId="6" fillId="2" borderId="14" xfId="0" applyFont="1" applyFill="1" applyBorder="1" applyAlignment="1">
      <alignment horizontal="right"/>
    </xf>
    <xf numFmtId="0" fontId="6" fillId="14" borderId="16" xfId="0" applyFont="1" applyFill="1" applyBorder="1" applyAlignment="1">
      <alignment horizontal="right"/>
    </xf>
    <xf numFmtId="0" fontId="6" fillId="15" borderId="0" xfId="0" applyFont="1" applyFill="1" applyBorder="1"/>
    <xf numFmtId="0" fontId="2" fillId="15" borderId="39" xfId="0" applyFont="1" applyFill="1" applyBorder="1"/>
    <xf numFmtId="43" fontId="2" fillId="15" borderId="9" xfId="1" applyFont="1" applyFill="1" applyBorder="1"/>
    <xf numFmtId="43" fontId="2" fillId="15" borderId="46" xfId="1" applyFont="1" applyFill="1" applyBorder="1"/>
    <xf numFmtId="164" fontId="2" fillId="15" borderId="0" xfId="0" applyNumberFormat="1" applyFont="1" applyFill="1" applyBorder="1"/>
    <xf numFmtId="43" fontId="2" fillId="15" borderId="40" xfId="1" applyFont="1" applyFill="1" applyBorder="1"/>
    <xf numFmtId="44" fontId="2" fillId="0" borderId="0" xfId="3" applyFont="1"/>
    <xf numFmtId="10" fontId="2" fillId="15" borderId="0" xfId="0" applyNumberFormat="1" applyFont="1" applyFill="1" applyBorder="1"/>
    <xf numFmtId="43" fontId="2" fillId="15" borderId="45" xfId="1" applyFont="1" applyFill="1" applyBorder="1"/>
    <xf numFmtId="0" fontId="6" fillId="14" borderId="9" xfId="0" applyFont="1" applyFill="1" applyBorder="1" applyAlignment="1">
      <alignment horizontal="right"/>
    </xf>
    <xf numFmtId="0" fontId="2" fillId="15" borderId="14" xfId="0" applyFont="1" applyFill="1" applyBorder="1"/>
    <xf numFmtId="0" fontId="2" fillId="15" borderId="15" xfId="0" applyFont="1" applyFill="1" applyBorder="1"/>
    <xf numFmtId="0" fontId="2" fillId="15" borderId="16" xfId="0" applyFont="1" applyFill="1" applyBorder="1"/>
    <xf numFmtId="0" fontId="9" fillId="0" borderId="0" xfId="0" applyFont="1"/>
    <xf numFmtId="0" fontId="6" fillId="13" borderId="0" xfId="0" applyFont="1" applyFill="1"/>
    <xf numFmtId="0" fontId="16" fillId="12" borderId="6" xfId="0" applyFont="1" applyFill="1" applyBorder="1"/>
    <xf numFmtId="0" fontId="16" fillId="12" borderId="7" xfId="0" applyFont="1" applyFill="1" applyBorder="1"/>
    <xf numFmtId="0" fontId="2" fillId="0" borderId="36" xfId="0" applyFont="1" applyBorder="1"/>
    <xf numFmtId="0" fontId="2" fillId="0" borderId="22" xfId="0" applyFont="1" applyBorder="1" applyAlignment="1">
      <alignment wrapText="1"/>
    </xf>
    <xf numFmtId="14" fontId="2" fillId="0" borderId="22" xfId="0" applyNumberFormat="1" applyFont="1" applyBorder="1"/>
    <xf numFmtId="14" fontId="2" fillId="0" borderId="19" xfId="0" applyNumberFormat="1" applyFont="1" applyBorder="1"/>
    <xf numFmtId="14" fontId="2" fillId="0" borderId="15" xfId="0" applyNumberFormat="1" applyFont="1" applyBorder="1" applyAlignment="1">
      <alignment wrapText="1"/>
    </xf>
    <xf numFmtId="0" fontId="2" fillId="0" borderId="15" xfId="0" applyFont="1" applyBorder="1" applyAlignment="1">
      <alignment wrapText="1"/>
    </xf>
    <xf numFmtId="3" fontId="2" fillId="0" borderId="15" xfId="0" applyNumberFormat="1" applyFont="1" applyBorder="1"/>
    <xf numFmtId="0" fontId="17" fillId="13" borderId="0" xfId="0" applyFont="1" applyFill="1"/>
    <xf numFmtId="0" fontId="18" fillId="2" borderId="0" xfId="0" applyFont="1" applyFill="1"/>
    <xf numFmtId="0" fontId="17" fillId="13" borderId="43" xfId="0" applyFont="1" applyFill="1" applyBorder="1"/>
    <xf numFmtId="0" fontId="6" fillId="14" borderId="47" xfId="0" applyFont="1" applyFill="1" applyBorder="1" applyAlignment="1">
      <alignment horizontal="right"/>
    </xf>
    <xf numFmtId="0" fontId="2" fillId="0" borderId="6" xfId="0" applyFont="1" applyBorder="1"/>
    <xf numFmtId="0" fontId="6" fillId="14" borderId="0" xfId="0" applyFont="1" applyFill="1" applyBorder="1"/>
    <xf numFmtId="0" fontId="2" fillId="0" borderId="44" xfId="0" applyFont="1" applyBorder="1"/>
    <xf numFmtId="0" fontId="2" fillId="0" borderId="45" xfId="0" applyFont="1" applyBorder="1"/>
    <xf numFmtId="0" fontId="6" fillId="2" borderId="0" xfId="0" applyFont="1" applyFill="1"/>
    <xf numFmtId="0" fontId="15" fillId="2" borderId="39" xfId="0" applyFont="1" applyFill="1" applyBorder="1"/>
    <xf numFmtId="0" fontId="6" fillId="3" borderId="4" xfId="0" applyFont="1" applyFill="1" applyBorder="1"/>
    <xf numFmtId="0" fontId="2" fillId="16" borderId="5" xfId="0" applyFont="1" applyFill="1" applyBorder="1"/>
    <xf numFmtId="0" fontId="2" fillId="16" borderId="8" xfId="0" applyFont="1" applyFill="1" applyBorder="1"/>
    <xf numFmtId="0" fontId="2" fillId="16" borderId="14" xfId="0" applyFont="1" applyFill="1" applyBorder="1"/>
    <xf numFmtId="0" fontId="2" fillId="17" borderId="4" xfId="0" applyFont="1" applyFill="1" applyBorder="1"/>
    <xf numFmtId="0" fontId="2" fillId="9" borderId="6" xfId="0" applyFont="1" applyFill="1" applyBorder="1"/>
    <xf numFmtId="0" fontId="2" fillId="9" borderId="7" xfId="0" applyFont="1" applyFill="1" applyBorder="1"/>
    <xf numFmtId="0" fontId="2" fillId="9" borderId="0" xfId="0" applyFont="1" applyFill="1" applyBorder="1"/>
    <xf numFmtId="0" fontId="6" fillId="9" borderId="32" xfId="0" applyFont="1" applyFill="1" applyBorder="1"/>
    <xf numFmtId="0" fontId="6" fillId="9" borderId="33" xfId="0" applyFont="1" applyFill="1" applyBorder="1"/>
    <xf numFmtId="0" fontId="2" fillId="9" borderId="9" xfId="0" applyFont="1" applyFill="1" applyBorder="1"/>
    <xf numFmtId="0" fontId="2" fillId="9" borderId="4" xfId="0" applyFont="1" applyFill="1" applyBorder="1"/>
    <xf numFmtId="0" fontId="2" fillId="9" borderId="39" xfId="0" applyFont="1" applyFill="1" applyBorder="1"/>
    <xf numFmtId="0" fontId="2" fillId="9" borderId="40" xfId="0" applyFont="1" applyFill="1" applyBorder="1"/>
    <xf numFmtId="14" fontId="2" fillId="9" borderId="0" xfId="0" applyNumberFormat="1" applyFont="1" applyFill="1" applyBorder="1"/>
    <xf numFmtId="0" fontId="2" fillId="9" borderId="15" xfId="0" applyFont="1" applyFill="1" applyBorder="1"/>
    <xf numFmtId="0" fontId="2" fillId="9" borderId="16" xfId="0" applyFont="1" applyFill="1" applyBorder="1"/>
    <xf numFmtId="0" fontId="6" fillId="8" borderId="32" xfId="0" applyFont="1" applyFill="1" applyBorder="1"/>
    <xf numFmtId="0" fontId="6" fillId="8" borderId="33" xfId="0" applyFont="1" applyFill="1" applyBorder="1"/>
    <xf numFmtId="0" fontId="6" fillId="9" borderId="0" xfId="0" applyFont="1" applyFill="1"/>
    <xf numFmtId="0" fontId="2" fillId="9" borderId="32" xfId="0" applyFont="1" applyFill="1" applyBorder="1"/>
    <xf numFmtId="0" fontId="2" fillId="9" borderId="33" xfId="0" applyFont="1" applyFill="1" applyBorder="1"/>
    <xf numFmtId="0" fontId="2" fillId="9" borderId="5" xfId="0" applyFont="1" applyFill="1" applyBorder="1"/>
    <xf numFmtId="0" fontId="2" fillId="9" borderId="8" xfId="0" applyFont="1" applyFill="1" applyBorder="1"/>
    <xf numFmtId="0" fontId="2" fillId="9" borderId="14" xfId="0" applyFont="1" applyFill="1" applyBorder="1"/>
    <xf numFmtId="0" fontId="6" fillId="9" borderId="34" xfId="0" applyFont="1" applyFill="1" applyBorder="1"/>
    <xf numFmtId="0" fontId="6" fillId="9" borderId="0" xfId="0" applyFont="1" applyFill="1" applyBorder="1"/>
    <xf numFmtId="0" fontId="6" fillId="5" borderId="32" xfId="0" applyFont="1" applyFill="1" applyBorder="1"/>
    <xf numFmtId="0" fontId="6" fillId="5" borderId="33" xfId="0" applyFont="1" applyFill="1" applyBorder="1"/>
    <xf numFmtId="14" fontId="2" fillId="9" borderId="8" xfId="0" applyNumberFormat="1" applyFont="1" applyFill="1" applyBorder="1"/>
    <xf numFmtId="0" fontId="2" fillId="9" borderId="0" xfId="0" applyFont="1" applyFill="1" applyBorder="1" applyAlignment="1">
      <alignment horizontal="right"/>
    </xf>
    <xf numFmtId="0" fontId="21" fillId="9" borderId="0" xfId="4" applyFill="1" applyBorder="1" applyAlignment="1">
      <alignment horizontal="right"/>
    </xf>
    <xf numFmtId="0" fontId="2" fillId="9" borderId="48" xfId="0" applyFont="1" applyFill="1" applyBorder="1"/>
    <xf numFmtId="0" fontId="2" fillId="9" borderId="49" xfId="0" applyFont="1" applyFill="1" applyBorder="1"/>
    <xf numFmtId="0" fontId="2" fillId="2" borderId="0" xfId="0" applyFont="1" applyFill="1"/>
    <xf numFmtId="0" fontId="6" fillId="2" borderId="0" xfId="0" applyFont="1" applyFill="1" applyAlignment="1">
      <alignment horizontal="center"/>
    </xf>
    <xf numFmtId="0" fontId="14" fillId="10" borderId="0" xfId="0" applyFont="1" applyFill="1" applyBorder="1" applyAlignment="1">
      <alignment horizontal="center"/>
    </xf>
    <xf numFmtId="0" fontId="14" fillId="10" borderId="9" xfId="0" applyFont="1" applyFill="1" applyBorder="1" applyAlignment="1">
      <alignment horizontal="center"/>
    </xf>
    <xf numFmtId="0" fontId="13" fillId="9" borderId="6" xfId="0" applyFont="1" applyFill="1" applyBorder="1" applyAlignment="1">
      <alignment horizontal="center"/>
    </xf>
    <xf numFmtId="0" fontId="13" fillId="9" borderId="0" xfId="0" applyFont="1" applyFill="1" applyBorder="1" applyAlignment="1">
      <alignment horizontal="center"/>
    </xf>
    <xf numFmtId="0" fontId="6" fillId="10" borderId="21" xfId="0" applyFont="1" applyFill="1" applyBorder="1" applyAlignment="1">
      <alignment horizontal="center"/>
    </xf>
    <xf numFmtId="0" fontId="6" fillId="2" borderId="0" xfId="0" applyFont="1" applyFill="1" applyBorder="1" applyAlignment="1">
      <alignment horizontal="center"/>
    </xf>
    <xf numFmtId="0" fontId="6" fillId="9" borderId="1" xfId="0" applyFont="1" applyFill="1" applyBorder="1" applyAlignment="1">
      <alignment horizontal="center"/>
    </xf>
    <xf numFmtId="0" fontId="6" fillId="4" borderId="0" xfId="0" applyFont="1" applyFill="1" applyBorder="1" applyAlignment="1">
      <alignment horizontal="center"/>
    </xf>
    <xf numFmtId="0" fontId="6" fillId="4" borderId="18" xfId="0" applyFont="1" applyFill="1" applyBorder="1" applyAlignment="1">
      <alignment horizontal="center"/>
    </xf>
    <xf numFmtId="0" fontId="2" fillId="4" borderId="0" xfId="0" applyFont="1" applyFill="1" applyBorder="1" applyAlignment="1">
      <alignment horizontal="center"/>
    </xf>
    <xf numFmtId="0" fontId="9" fillId="8" borderId="0" xfId="0" applyFont="1" applyFill="1" applyAlignment="1">
      <alignment horizontal="center"/>
    </xf>
    <xf numFmtId="0" fontId="6" fillId="8" borderId="0" xfId="0" applyFont="1" applyFill="1" applyAlignment="1">
      <alignment horizontal="center"/>
    </xf>
    <xf numFmtId="0" fontId="6" fillId="0" borderId="43" xfId="0" applyFont="1" applyBorder="1" applyAlignment="1">
      <alignment horizontal="center"/>
    </xf>
    <xf numFmtId="0" fontId="6" fillId="0" borderId="0" xfId="0" applyFont="1" applyAlignment="1">
      <alignment horizontal="center"/>
    </xf>
  </cellXfs>
  <cellStyles count="5">
    <cellStyle name="Comma" xfId="1" builtinId="3"/>
    <cellStyle name="Currency" xfId="3" builtinId="4"/>
    <cellStyle name="Hyperlink" xfId="4" builtinId="8"/>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88888"/>
      <rgbColor rgb="009999FF"/>
      <rgbColor rgb="00993366"/>
      <rgbColor rgb="00FFFF99"/>
      <rgbColor rgb="00CCFFFF"/>
      <rgbColor rgb="00660066"/>
      <rgbColor rgb="00FF8080"/>
      <rgbColor rgb="00666699"/>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808000"/>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CC"/>
      <color rgb="FF00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2</xdr:row>
      <xdr:rowOff>32297</xdr:rowOff>
    </xdr:from>
    <xdr:to>
      <xdr:col>1</xdr:col>
      <xdr:colOff>247650</xdr:colOff>
      <xdr:row>3</xdr:row>
      <xdr:rowOff>69668</xdr:rowOff>
    </xdr:to>
    <xdr:pic>
      <xdr:nvPicPr>
        <xdr:cNvPr id="3" name="Picture 2">
          <a:extLst>
            <a:ext uri="{FF2B5EF4-FFF2-40B4-BE49-F238E27FC236}">
              <a16:creationId xmlns:a16="http://schemas.microsoft.com/office/drawing/2014/main" id="{F7D94173-2467-4BD2-9B80-FAC1078116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422822"/>
          <a:ext cx="228600" cy="275496"/>
        </a:xfrm>
        <a:prstGeom prst="rect">
          <a:avLst/>
        </a:prstGeom>
      </xdr:spPr>
    </xdr:pic>
    <xdr:clientData/>
  </xdr:twoCellAnchor>
  <xdr:twoCellAnchor editAs="oneCell">
    <xdr:from>
      <xdr:col>8</xdr:col>
      <xdr:colOff>104775</xdr:colOff>
      <xdr:row>2</xdr:row>
      <xdr:rowOff>109772</xdr:rowOff>
    </xdr:from>
    <xdr:to>
      <xdr:col>8</xdr:col>
      <xdr:colOff>1085850</xdr:colOff>
      <xdr:row>3</xdr:row>
      <xdr:rowOff>180974</xdr:rowOff>
    </xdr:to>
    <xdr:pic>
      <xdr:nvPicPr>
        <xdr:cNvPr id="4" name="Picture 3" descr="Image result for search button">
          <a:extLst>
            <a:ext uri="{FF2B5EF4-FFF2-40B4-BE49-F238E27FC236}">
              <a16:creationId xmlns:a16="http://schemas.microsoft.com/office/drawing/2014/main" id="{8BB76D34-961B-40BC-AABE-5C8D553B486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00700" y="500297"/>
          <a:ext cx="981075" cy="309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6</xdr:row>
      <xdr:rowOff>161925</xdr:rowOff>
    </xdr:from>
    <xdr:to>
      <xdr:col>1</xdr:col>
      <xdr:colOff>1200150</xdr:colOff>
      <xdr:row>12</xdr:row>
      <xdr:rowOff>26390</xdr:rowOff>
    </xdr:to>
    <xdr:pic>
      <xdr:nvPicPr>
        <xdr:cNvPr id="6" name="Picture 5" descr="Image result for personal information">
          <a:extLst>
            <a:ext uri="{FF2B5EF4-FFF2-40B4-BE49-F238E27FC236}">
              <a16:creationId xmlns:a16="http://schemas.microsoft.com/office/drawing/2014/main" id="{C69B5F15-2FF0-4148-8DF0-E1FBB70C41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3900" y="1323975"/>
          <a:ext cx="1085850" cy="1036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323849</xdr:colOff>
      <xdr:row>6</xdr:row>
      <xdr:rowOff>171449</xdr:rowOff>
    </xdr:from>
    <xdr:to>
      <xdr:col>4</xdr:col>
      <xdr:colOff>209893</xdr:colOff>
      <xdr:row>12</xdr:row>
      <xdr:rowOff>66675</xdr:rowOff>
    </xdr:to>
    <xdr:pic>
      <xdr:nvPicPr>
        <xdr:cNvPr id="7" name="Picture 6" descr="Image result for expenses">
          <a:extLst>
            <a:ext uri="{FF2B5EF4-FFF2-40B4-BE49-F238E27FC236}">
              <a16:creationId xmlns:a16="http://schemas.microsoft.com/office/drawing/2014/main" id="{C2D4133F-967F-4CE4-B259-D005CA5A79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62174" y="1333499"/>
          <a:ext cx="1105244" cy="1066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466725</xdr:colOff>
      <xdr:row>6</xdr:row>
      <xdr:rowOff>180974</xdr:rowOff>
    </xdr:from>
    <xdr:to>
      <xdr:col>6</xdr:col>
      <xdr:colOff>415251</xdr:colOff>
      <xdr:row>12</xdr:row>
      <xdr:rowOff>66675</xdr:rowOff>
    </xdr:to>
    <xdr:pic>
      <xdr:nvPicPr>
        <xdr:cNvPr id="8" name="Picture 7" descr="Image result for expenses">
          <a:extLst>
            <a:ext uri="{FF2B5EF4-FFF2-40B4-BE49-F238E27FC236}">
              <a16:creationId xmlns:a16="http://schemas.microsoft.com/office/drawing/2014/main" id="{D9F29779-0F46-4E96-8D7B-292CE11AD66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571875" y="1343024"/>
          <a:ext cx="1167726" cy="1057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209550</xdr:colOff>
      <xdr:row>6</xdr:row>
      <xdr:rowOff>180974</xdr:rowOff>
    </xdr:from>
    <xdr:to>
      <xdr:col>8</xdr:col>
      <xdr:colOff>762000</xdr:colOff>
      <xdr:row>12</xdr:row>
      <xdr:rowOff>66675</xdr:rowOff>
    </xdr:to>
    <xdr:pic>
      <xdr:nvPicPr>
        <xdr:cNvPr id="9" name="Picture 8" descr="Image result for revenue">
          <a:extLst>
            <a:ext uri="{FF2B5EF4-FFF2-40B4-BE49-F238E27FC236}">
              <a16:creationId xmlns:a16="http://schemas.microsoft.com/office/drawing/2014/main" id="{09F0E980-7F8E-4EE1-BEAC-EDAF02939D6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43500" y="1343024"/>
          <a:ext cx="1162050" cy="1057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495300</xdr:colOff>
      <xdr:row>3</xdr:row>
      <xdr:rowOff>28574</xdr:rowOff>
    </xdr:from>
    <xdr:to>
      <xdr:col>3</xdr:col>
      <xdr:colOff>257175</xdr:colOff>
      <xdr:row>6</xdr:row>
      <xdr:rowOff>19049</xdr:rowOff>
    </xdr:to>
    <xdr:pic>
      <xdr:nvPicPr>
        <xdr:cNvPr id="2" name="Graphic 1" descr="Bank">
          <a:extLst>
            <a:ext uri="{FF2B5EF4-FFF2-40B4-BE49-F238E27FC236}">
              <a16:creationId xmlns:a16="http://schemas.microsoft.com/office/drawing/2014/main" id="{DFA85404-86B5-4C56-ADF9-F8F65E4EBD09}"/>
            </a:ext>
          </a:extLst>
        </xdr:cNvPr>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14500" y="609599"/>
          <a:ext cx="714375" cy="5619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542925</xdr:colOff>
      <xdr:row>4</xdr:row>
      <xdr:rowOff>47624</xdr:rowOff>
    </xdr:from>
    <xdr:to>
      <xdr:col>3</xdr:col>
      <xdr:colOff>304800</xdr:colOff>
      <xdr:row>7</xdr:row>
      <xdr:rowOff>38099</xdr:rowOff>
    </xdr:to>
    <xdr:pic>
      <xdr:nvPicPr>
        <xdr:cNvPr id="2" name="Graphic 1" descr="Bank">
          <a:extLst>
            <a:ext uri="{FF2B5EF4-FFF2-40B4-BE49-F238E27FC236}">
              <a16:creationId xmlns:a16="http://schemas.microsoft.com/office/drawing/2014/main" id="{3AFFB805-B122-4D62-90CB-8869CA8B0A6E}"/>
            </a:ext>
          </a:extLst>
        </xdr:cNvPr>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62125" y="819149"/>
          <a:ext cx="714375" cy="5619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542925</xdr:colOff>
      <xdr:row>4</xdr:row>
      <xdr:rowOff>47624</xdr:rowOff>
    </xdr:from>
    <xdr:to>
      <xdr:col>3</xdr:col>
      <xdr:colOff>304800</xdr:colOff>
      <xdr:row>7</xdr:row>
      <xdr:rowOff>38099</xdr:rowOff>
    </xdr:to>
    <xdr:pic>
      <xdr:nvPicPr>
        <xdr:cNvPr id="2" name="Graphic 1" descr="Bank">
          <a:extLst>
            <a:ext uri="{FF2B5EF4-FFF2-40B4-BE49-F238E27FC236}">
              <a16:creationId xmlns:a16="http://schemas.microsoft.com/office/drawing/2014/main" id="{AD07183C-91B4-4AB5-AEF2-4E9D0C3B1827}"/>
            </a:ext>
          </a:extLst>
        </xdr:cNvPr>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62125" y="819149"/>
          <a:ext cx="714375" cy="561975"/>
        </a:xfrm>
        <a:prstGeom prst="rect">
          <a:avLst/>
        </a:prstGeom>
      </xdr:spPr>
    </xdr:pic>
    <xdr:clientData/>
  </xdr:twoCellAnchor>
  <xdr:twoCellAnchor>
    <xdr:from>
      <xdr:col>7</xdr:col>
      <xdr:colOff>654844</xdr:colOff>
      <xdr:row>13</xdr:row>
      <xdr:rowOff>178594</xdr:rowOff>
    </xdr:from>
    <xdr:to>
      <xdr:col>23</xdr:col>
      <xdr:colOff>257651</xdr:colOff>
      <xdr:row>14</xdr:row>
      <xdr:rowOff>11906</xdr:rowOff>
    </xdr:to>
    <xdr:cxnSp macro="">
      <xdr:nvCxnSpPr>
        <xdr:cNvPr id="4" name="Straight Connector 3">
          <a:extLst>
            <a:ext uri="{FF2B5EF4-FFF2-40B4-BE49-F238E27FC236}">
              <a16:creationId xmlns:a16="http://schemas.microsoft.com/office/drawing/2014/main" id="{AA6106C6-649D-4757-8357-398C9CF94C13}"/>
            </a:ext>
          </a:extLst>
        </xdr:cNvPr>
        <xdr:cNvCxnSpPr/>
      </xdr:nvCxnSpPr>
      <xdr:spPr>
        <a:xfrm flipV="1">
          <a:off x="7036594" y="2667000"/>
          <a:ext cx="13533120" cy="23812"/>
        </a:xfrm>
        <a:prstGeom prst="line">
          <a:avLst/>
        </a:prstGeom>
        <a:ln w="3810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273843</xdr:colOff>
      <xdr:row>13</xdr:row>
      <xdr:rowOff>166689</xdr:rowOff>
    </xdr:from>
    <xdr:to>
      <xdr:col>23</xdr:col>
      <xdr:colOff>273843</xdr:colOff>
      <xdr:row>25</xdr:row>
      <xdr:rowOff>27624</xdr:rowOff>
    </xdr:to>
    <xdr:cxnSp macro="">
      <xdr:nvCxnSpPr>
        <xdr:cNvPr id="7" name="Straight Arrow Connector 6">
          <a:extLst>
            <a:ext uri="{FF2B5EF4-FFF2-40B4-BE49-F238E27FC236}">
              <a16:creationId xmlns:a16="http://schemas.microsoft.com/office/drawing/2014/main" id="{CCD7DB1B-C0C0-415D-B60B-F16FE4B93163}"/>
            </a:ext>
          </a:extLst>
        </xdr:cNvPr>
        <xdr:cNvCxnSpPr/>
      </xdr:nvCxnSpPr>
      <xdr:spPr>
        <a:xfrm flipH="1">
          <a:off x="20585906" y="2655095"/>
          <a:ext cx="0" cy="2194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583406</xdr:colOff>
      <xdr:row>18</xdr:row>
      <xdr:rowOff>11906</xdr:rowOff>
    </xdr:from>
    <xdr:to>
      <xdr:col>16</xdr:col>
      <xdr:colOff>1406366</xdr:colOff>
      <xdr:row>18</xdr:row>
      <xdr:rowOff>11906</xdr:rowOff>
    </xdr:to>
    <xdr:cxnSp macro="">
      <xdr:nvCxnSpPr>
        <xdr:cNvPr id="9" name="Straight Connector 8">
          <a:extLst>
            <a:ext uri="{FF2B5EF4-FFF2-40B4-BE49-F238E27FC236}">
              <a16:creationId xmlns:a16="http://schemas.microsoft.com/office/drawing/2014/main" id="{473B41EC-3942-4E4A-B26A-73328532AE81}"/>
            </a:ext>
          </a:extLst>
        </xdr:cNvPr>
        <xdr:cNvCxnSpPr/>
      </xdr:nvCxnSpPr>
      <xdr:spPr>
        <a:xfrm>
          <a:off x="14192250" y="3476625"/>
          <a:ext cx="822960"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1416843</xdr:colOff>
      <xdr:row>18</xdr:row>
      <xdr:rowOff>1</xdr:rowOff>
    </xdr:from>
    <xdr:to>
      <xdr:col>16</xdr:col>
      <xdr:colOff>1416843</xdr:colOff>
      <xdr:row>31</xdr:row>
      <xdr:rowOff>20004</xdr:rowOff>
    </xdr:to>
    <xdr:cxnSp macro="">
      <xdr:nvCxnSpPr>
        <xdr:cNvPr id="11" name="Straight Arrow Connector 10">
          <a:extLst>
            <a:ext uri="{FF2B5EF4-FFF2-40B4-BE49-F238E27FC236}">
              <a16:creationId xmlns:a16="http://schemas.microsoft.com/office/drawing/2014/main" id="{36576CC1-8D1E-40CA-8E38-2BE69FAE2F5A}"/>
            </a:ext>
          </a:extLst>
        </xdr:cNvPr>
        <xdr:cNvCxnSpPr/>
      </xdr:nvCxnSpPr>
      <xdr:spPr>
        <a:xfrm>
          <a:off x="15025687" y="3464720"/>
          <a:ext cx="0" cy="237744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785812</xdr:colOff>
      <xdr:row>20</xdr:row>
      <xdr:rowOff>178593</xdr:rowOff>
    </xdr:from>
    <xdr:to>
      <xdr:col>28</xdr:col>
      <xdr:colOff>11906</xdr:colOff>
      <xdr:row>20</xdr:row>
      <xdr:rowOff>178593</xdr:rowOff>
    </xdr:to>
    <xdr:cxnSp macro="">
      <xdr:nvCxnSpPr>
        <xdr:cNvPr id="13" name="Straight Connector 12">
          <a:extLst>
            <a:ext uri="{FF2B5EF4-FFF2-40B4-BE49-F238E27FC236}">
              <a16:creationId xmlns:a16="http://schemas.microsoft.com/office/drawing/2014/main" id="{0B27D7BE-53F6-4645-95CD-235E6FCAE5C4}"/>
            </a:ext>
          </a:extLst>
        </xdr:cNvPr>
        <xdr:cNvCxnSpPr/>
      </xdr:nvCxnSpPr>
      <xdr:spPr>
        <a:xfrm>
          <a:off x="21097875" y="4024312"/>
          <a:ext cx="3869531" cy="0"/>
        </a:xfrm>
        <a:prstGeom prst="line">
          <a:avLst/>
        </a:prstGeom>
        <a:ln w="38100">
          <a:solidFill>
            <a:schemeClr val="accent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783434</xdr:colOff>
      <xdr:row>23</xdr:row>
      <xdr:rowOff>188109</xdr:rowOff>
    </xdr:from>
    <xdr:to>
      <xdr:col>28</xdr:col>
      <xdr:colOff>9528</xdr:colOff>
      <xdr:row>23</xdr:row>
      <xdr:rowOff>188109</xdr:rowOff>
    </xdr:to>
    <xdr:cxnSp macro="">
      <xdr:nvCxnSpPr>
        <xdr:cNvPr id="14" name="Straight Connector 13">
          <a:extLst>
            <a:ext uri="{FF2B5EF4-FFF2-40B4-BE49-F238E27FC236}">
              <a16:creationId xmlns:a16="http://schemas.microsoft.com/office/drawing/2014/main" id="{BC554AD7-A5C0-4EFD-9FA3-8940EA547684}"/>
            </a:ext>
          </a:extLst>
        </xdr:cNvPr>
        <xdr:cNvCxnSpPr/>
      </xdr:nvCxnSpPr>
      <xdr:spPr>
        <a:xfrm>
          <a:off x="21095497" y="4605328"/>
          <a:ext cx="3869531" cy="0"/>
        </a:xfrm>
        <a:prstGeom prst="line">
          <a:avLst/>
        </a:prstGeom>
        <a:ln w="38100">
          <a:solidFill>
            <a:schemeClr val="accent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781056</xdr:colOff>
      <xdr:row>24</xdr:row>
      <xdr:rowOff>185734</xdr:rowOff>
    </xdr:from>
    <xdr:to>
      <xdr:col>28</xdr:col>
      <xdr:colOff>7150</xdr:colOff>
      <xdr:row>24</xdr:row>
      <xdr:rowOff>185734</xdr:rowOff>
    </xdr:to>
    <xdr:cxnSp macro="">
      <xdr:nvCxnSpPr>
        <xdr:cNvPr id="15" name="Straight Connector 14">
          <a:extLst>
            <a:ext uri="{FF2B5EF4-FFF2-40B4-BE49-F238E27FC236}">
              <a16:creationId xmlns:a16="http://schemas.microsoft.com/office/drawing/2014/main" id="{03C5B36D-FE02-4843-A501-B51994A3D056}"/>
            </a:ext>
          </a:extLst>
        </xdr:cNvPr>
        <xdr:cNvCxnSpPr/>
      </xdr:nvCxnSpPr>
      <xdr:spPr>
        <a:xfrm>
          <a:off x="21093119" y="4805359"/>
          <a:ext cx="3869531" cy="0"/>
        </a:xfrm>
        <a:prstGeom prst="line">
          <a:avLst/>
        </a:prstGeom>
        <a:ln w="38100">
          <a:solidFill>
            <a:schemeClr val="accent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11906</xdr:colOff>
      <xdr:row>20</xdr:row>
      <xdr:rowOff>178593</xdr:rowOff>
    </xdr:from>
    <xdr:to>
      <xdr:col>28</xdr:col>
      <xdr:colOff>11906</xdr:colOff>
      <xdr:row>41</xdr:row>
      <xdr:rowOff>172878</xdr:rowOff>
    </xdr:to>
    <xdr:cxnSp macro="">
      <xdr:nvCxnSpPr>
        <xdr:cNvPr id="17" name="Straight Arrow Connector 16">
          <a:extLst>
            <a:ext uri="{FF2B5EF4-FFF2-40B4-BE49-F238E27FC236}">
              <a16:creationId xmlns:a16="http://schemas.microsoft.com/office/drawing/2014/main" id="{D37A002F-DD29-480A-A408-3B41A439535F}"/>
            </a:ext>
          </a:extLst>
        </xdr:cNvPr>
        <xdr:cNvCxnSpPr/>
      </xdr:nvCxnSpPr>
      <xdr:spPr>
        <a:xfrm>
          <a:off x="24967406" y="4024312"/>
          <a:ext cx="0" cy="356616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1119187</xdr:colOff>
      <xdr:row>41</xdr:row>
      <xdr:rowOff>178593</xdr:rowOff>
    </xdr:from>
    <xdr:to>
      <xdr:col>28</xdr:col>
      <xdr:colOff>2857</xdr:colOff>
      <xdr:row>41</xdr:row>
      <xdr:rowOff>178593</xdr:rowOff>
    </xdr:to>
    <xdr:cxnSp macro="">
      <xdr:nvCxnSpPr>
        <xdr:cNvPr id="19" name="Straight Arrow Connector 18">
          <a:extLst>
            <a:ext uri="{FF2B5EF4-FFF2-40B4-BE49-F238E27FC236}">
              <a16:creationId xmlns:a16="http://schemas.microsoft.com/office/drawing/2014/main" id="{2F6D1467-7B35-42F8-838E-0CBDEE1FA5FE}"/>
            </a:ext>
          </a:extLst>
        </xdr:cNvPr>
        <xdr:cNvCxnSpPr/>
      </xdr:nvCxnSpPr>
      <xdr:spPr>
        <a:xfrm flipH="1">
          <a:off x="23312437" y="7596187"/>
          <a:ext cx="1645920" cy="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0</xdr:colOff>
      <xdr:row>74</xdr:row>
      <xdr:rowOff>0</xdr:rowOff>
    </xdr:from>
    <xdr:to>
      <xdr:col>21</xdr:col>
      <xdr:colOff>628650</xdr:colOff>
      <xdr:row>91</xdr:row>
      <xdr:rowOff>85725</xdr:rowOff>
    </xdr:to>
    <xdr:pic>
      <xdr:nvPicPr>
        <xdr:cNvPr id="7" name="Picture 6">
          <a:extLst>
            <a:ext uri="{FF2B5EF4-FFF2-40B4-BE49-F238E27FC236}">
              <a16:creationId xmlns:a16="http://schemas.microsoft.com/office/drawing/2014/main" id="{D88486B6-6CBF-4381-89B1-96AFB8AD62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96225" y="15478125"/>
          <a:ext cx="11029950"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94</xdr:row>
      <xdr:rowOff>0</xdr:rowOff>
    </xdr:from>
    <xdr:to>
      <xdr:col>21</xdr:col>
      <xdr:colOff>628650</xdr:colOff>
      <xdr:row>111</xdr:row>
      <xdr:rowOff>28575</xdr:rowOff>
    </xdr:to>
    <xdr:pic>
      <xdr:nvPicPr>
        <xdr:cNvPr id="8" name="Picture 7">
          <a:extLst>
            <a:ext uri="{FF2B5EF4-FFF2-40B4-BE49-F238E27FC236}">
              <a16:creationId xmlns:a16="http://schemas.microsoft.com/office/drawing/2014/main" id="{F9C88A09-62FF-4300-ABFD-2B2B7A117D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19411950"/>
          <a:ext cx="11029950"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114</xdr:row>
      <xdr:rowOff>0</xdr:rowOff>
    </xdr:from>
    <xdr:to>
      <xdr:col>21</xdr:col>
      <xdr:colOff>628650</xdr:colOff>
      <xdr:row>131</xdr:row>
      <xdr:rowOff>85725</xdr:rowOff>
    </xdr:to>
    <xdr:pic>
      <xdr:nvPicPr>
        <xdr:cNvPr id="9" name="Picture 8">
          <a:extLst>
            <a:ext uri="{FF2B5EF4-FFF2-40B4-BE49-F238E27FC236}">
              <a16:creationId xmlns:a16="http://schemas.microsoft.com/office/drawing/2014/main" id="{1334D9ED-DE1C-4847-AB50-41A3EB16ED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6225" y="23402925"/>
          <a:ext cx="11029950"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228600</xdr:colOff>
      <xdr:row>2</xdr:row>
      <xdr:rowOff>84996</xdr:rowOff>
    </xdr:to>
    <xdr:pic>
      <xdr:nvPicPr>
        <xdr:cNvPr id="2" name="Picture 1">
          <a:extLst>
            <a:ext uri="{FF2B5EF4-FFF2-40B4-BE49-F238E27FC236}">
              <a16:creationId xmlns:a16="http://schemas.microsoft.com/office/drawing/2014/main" id="{8B1277BD-B976-4EF8-BED5-7D517BFE28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00025"/>
          <a:ext cx="228600" cy="275496"/>
        </a:xfrm>
        <a:prstGeom prst="rect">
          <a:avLst/>
        </a:prstGeom>
      </xdr:spPr>
    </xdr:pic>
    <xdr:clientData/>
  </xdr:twoCellAnchor>
  <xdr:twoCellAnchor>
    <xdr:from>
      <xdr:col>8</xdr:col>
      <xdr:colOff>38100</xdr:colOff>
      <xdr:row>7</xdr:row>
      <xdr:rowOff>180975</xdr:rowOff>
    </xdr:from>
    <xdr:to>
      <xdr:col>8</xdr:col>
      <xdr:colOff>990599</xdr:colOff>
      <xdr:row>8</xdr:row>
      <xdr:rowOff>142875</xdr:rowOff>
    </xdr:to>
    <xdr:sp macro="" textlink="">
      <xdr:nvSpPr>
        <xdr:cNvPr id="3" name="Rectangle: Rounded Corners 2">
          <a:extLst>
            <a:ext uri="{FF2B5EF4-FFF2-40B4-BE49-F238E27FC236}">
              <a16:creationId xmlns:a16="http://schemas.microsoft.com/office/drawing/2014/main" id="{DDC2F65D-2208-47BB-BAA3-12AE3C0765C1}"/>
            </a:ext>
          </a:extLst>
        </xdr:cNvPr>
        <xdr:cNvSpPr/>
      </xdr:nvSpPr>
      <xdr:spPr>
        <a:xfrm>
          <a:off x="4295775" y="1819275"/>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1228725</xdr:colOff>
      <xdr:row>8</xdr:row>
      <xdr:rowOff>0</xdr:rowOff>
    </xdr:from>
    <xdr:to>
      <xdr:col>6</xdr:col>
      <xdr:colOff>923924</xdr:colOff>
      <xdr:row>8</xdr:row>
      <xdr:rowOff>152400</xdr:rowOff>
    </xdr:to>
    <xdr:sp macro="" textlink="">
      <xdr:nvSpPr>
        <xdr:cNvPr id="4" name="Rectangle: Rounded Corners 3">
          <a:extLst>
            <a:ext uri="{FF2B5EF4-FFF2-40B4-BE49-F238E27FC236}">
              <a16:creationId xmlns:a16="http://schemas.microsoft.com/office/drawing/2014/main" id="{400E5D34-7042-4DD3-8849-23D2894ECA0D}"/>
            </a:ext>
          </a:extLst>
        </xdr:cNvPr>
        <xdr:cNvSpPr/>
      </xdr:nvSpPr>
      <xdr:spPr>
        <a:xfrm>
          <a:off x="3676650" y="182880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0</xdr:colOff>
      <xdr:row>7</xdr:row>
      <xdr:rowOff>190499</xdr:rowOff>
    </xdr:from>
    <xdr:to>
      <xdr:col>5</xdr:col>
      <xdr:colOff>1047750</xdr:colOff>
      <xdr:row>8</xdr:row>
      <xdr:rowOff>161924</xdr:rowOff>
    </xdr:to>
    <xdr:sp macro="" textlink="">
      <xdr:nvSpPr>
        <xdr:cNvPr id="5" name="Rectangle: Rounded Corners 4">
          <a:extLst>
            <a:ext uri="{FF2B5EF4-FFF2-40B4-BE49-F238E27FC236}">
              <a16:creationId xmlns:a16="http://schemas.microsoft.com/office/drawing/2014/main" id="{F414129E-BE26-4A8F-9753-9E134C5D96DB}"/>
            </a:ext>
          </a:extLst>
        </xdr:cNvPr>
        <xdr:cNvSpPr/>
      </xdr:nvSpPr>
      <xdr:spPr>
        <a:xfrm>
          <a:off x="2066925" y="1828799"/>
          <a:ext cx="1047750" cy="1619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xdr:colOff>
      <xdr:row>8</xdr:row>
      <xdr:rowOff>0</xdr:rowOff>
    </xdr:from>
    <xdr:to>
      <xdr:col>9</xdr:col>
      <xdr:colOff>495301</xdr:colOff>
      <xdr:row>8</xdr:row>
      <xdr:rowOff>152400</xdr:rowOff>
    </xdr:to>
    <xdr:sp macro="" textlink="">
      <xdr:nvSpPr>
        <xdr:cNvPr id="6" name="Rectangle: Rounded Corners 5">
          <a:extLst>
            <a:ext uri="{FF2B5EF4-FFF2-40B4-BE49-F238E27FC236}">
              <a16:creationId xmlns:a16="http://schemas.microsoft.com/office/drawing/2014/main" id="{281C20CC-8AD4-4C94-812E-47BF35ABCDD6}"/>
            </a:ext>
          </a:extLst>
        </xdr:cNvPr>
        <xdr:cNvSpPr/>
      </xdr:nvSpPr>
      <xdr:spPr>
        <a:xfrm>
          <a:off x="5600701" y="1828800"/>
          <a:ext cx="495300"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0</xdr:colOff>
      <xdr:row>8</xdr:row>
      <xdr:rowOff>0</xdr:rowOff>
    </xdr:from>
    <xdr:to>
      <xdr:col>11</xdr:col>
      <xdr:colOff>561975</xdr:colOff>
      <xdr:row>8</xdr:row>
      <xdr:rowOff>152400</xdr:rowOff>
    </xdr:to>
    <xdr:sp macro="" textlink="">
      <xdr:nvSpPr>
        <xdr:cNvPr id="7" name="Rectangle: Rounded Corners 6">
          <a:extLst>
            <a:ext uri="{FF2B5EF4-FFF2-40B4-BE49-F238E27FC236}">
              <a16:creationId xmlns:a16="http://schemas.microsoft.com/office/drawing/2014/main" id="{1738DF6C-3617-47F3-8B71-33501B27E2B5}"/>
            </a:ext>
          </a:extLst>
        </xdr:cNvPr>
        <xdr:cNvSpPr/>
      </xdr:nvSpPr>
      <xdr:spPr>
        <a:xfrm>
          <a:off x="7077075" y="1828800"/>
          <a:ext cx="561975"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1</xdr:colOff>
      <xdr:row>7</xdr:row>
      <xdr:rowOff>190499</xdr:rowOff>
    </xdr:from>
    <xdr:to>
      <xdr:col>12</xdr:col>
      <xdr:colOff>895351</xdr:colOff>
      <xdr:row>8</xdr:row>
      <xdr:rowOff>161924</xdr:rowOff>
    </xdr:to>
    <xdr:sp macro="" textlink="">
      <xdr:nvSpPr>
        <xdr:cNvPr id="8" name="Rectangle: Rounded Corners 7">
          <a:extLst>
            <a:ext uri="{FF2B5EF4-FFF2-40B4-BE49-F238E27FC236}">
              <a16:creationId xmlns:a16="http://schemas.microsoft.com/office/drawing/2014/main" id="{31BD9CBF-30B0-444C-A35F-92D72B8732B5}"/>
            </a:ext>
          </a:extLst>
        </xdr:cNvPr>
        <xdr:cNvSpPr/>
      </xdr:nvSpPr>
      <xdr:spPr>
        <a:xfrm>
          <a:off x="7686676" y="1828799"/>
          <a:ext cx="895350" cy="1619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0</xdr:colOff>
      <xdr:row>8</xdr:row>
      <xdr:rowOff>0</xdr:rowOff>
    </xdr:from>
    <xdr:to>
      <xdr:col>13</xdr:col>
      <xdr:colOff>952499</xdr:colOff>
      <xdr:row>8</xdr:row>
      <xdr:rowOff>152400</xdr:rowOff>
    </xdr:to>
    <xdr:sp macro="" textlink="">
      <xdr:nvSpPr>
        <xdr:cNvPr id="9" name="Rectangle: Rounded Corners 8">
          <a:extLst>
            <a:ext uri="{FF2B5EF4-FFF2-40B4-BE49-F238E27FC236}">
              <a16:creationId xmlns:a16="http://schemas.microsoft.com/office/drawing/2014/main" id="{8C2F4085-3E76-4179-8512-B84DD7B983CA}"/>
            </a:ext>
          </a:extLst>
        </xdr:cNvPr>
        <xdr:cNvSpPr/>
      </xdr:nvSpPr>
      <xdr:spPr>
        <a:xfrm>
          <a:off x="8458200" y="182880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657226</xdr:colOff>
      <xdr:row>7</xdr:row>
      <xdr:rowOff>190499</xdr:rowOff>
    </xdr:from>
    <xdr:to>
      <xdr:col>4</xdr:col>
      <xdr:colOff>495300</xdr:colOff>
      <xdr:row>8</xdr:row>
      <xdr:rowOff>152400</xdr:rowOff>
    </xdr:to>
    <xdr:sp macro="" textlink="">
      <xdr:nvSpPr>
        <xdr:cNvPr id="10" name="Rectangle: Rounded Corners 9">
          <a:extLst>
            <a:ext uri="{FF2B5EF4-FFF2-40B4-BE49-F238E27FC236}">
              <a16:creationId xmlns:a16="http://schemas.microsoft.com/office/drawing/2014/main" id="{8FEE3339-60C4-4546-BB2F-61EC8C047958}"/>
            </a:ext>
          </a:extLst>
        </xdr:cNvPr>
        <xdr:cNvSpPr/>
      </xdr:nvSpPr>
      <xdr:spPr>
        <a:xfrm>
          <a:off x="1409701" y="1828799"/>
          <a:ext cx="542924" cy="1524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38101</xdr:colOff>
      <xdr:row>8</xdr:row>
      <xdr:rowOff>9525</xdr:rowOff>
    </xdr:from>
    <xdr:to>
      <xdr:col>10</xdr:col>
      <xdr:colOff>533401</xdr:colOff>
      <xdr:row>8</xdr:row>
      <xdr:rowOff>161925</xdr:rowOff>
    </xdr:to>
    <xdr:sp macro="" textlink="">
      <xdr:nvSpPr>
        <xdr:cNvPr id="11" name="Rectangle: Rounded Corners 10">
          <a:extLst>
            <a:ext uri="{FF2B5EF4-FFF2-40B4-BE49-F238E27FC236}">
              <a16:creationId xmlns:a16="http://schemas.microsoft.com/office/drawing/2014/main" id="{DB7B0556-D2E6-4355-B996-75869E6CFFF3}"/>
            </a:ext>
          </a:extLst>
        </xdr:cNvPr>
        <xdr:cNvSpPr/>
      </xdr:nvSpPr>
      <xdr:spPr>
        <a:xfrm>
          <a:off x="6372226" y="1838325"/>
          <a:ext cx="495300"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1219200</xdr:colOff>
      <xdr:row>9</xdr:row>
      <xdr:rowOff>180975</xdr:rowOff>
    </xdr:from>
    <xdr:to>
      <xdr:col>6</xdr:col>
      <xdr:colOff>914399</xdr:colOff>
      <xdr:row>10</xdr:row>
      <xdr:rowOff>133350</xdr:rowOff>
    </xdr:to>
    <xdr:sp macro="" textlink="">
      <xdr:nvSpPr>
        <xdr:cNvPr id="12" name="Rectangle: Rounded Corners 11">
          <a:extLst>
            <a:ext uri="{FF2B5EF4-FFF2-40B4-BE49-F238E27FC236}">
              <a16:creationId xmlns:a16="http://schemas.microsoft.com/office/drawing/2014/main" id="{16840F8F-2D33-412D-9D7E-3B19163708F7}"/>
            </a:ext>
          </a:extLst>
        </xdr:cNvPr>
        <xdr:cNvSpPr/>
      </xdr:nvSpPr>
      <xdr:spPr>
        <a:xfrm>
          <a:off x="3667125" y="220980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0</xdr:colOff>
      <xdr:row>9</xdr:row>
      <xdr:rowOff>180975</xdr:rowOff>
    </xdr:from>
    <xdr:to>
      <xdr:col>8</xdr:col>
      <xdr:colOff>952499</xdr:colOff>
      <xdr:row>10</xdr:row>
      <xdr:rowOff>133350</xdr:rowOff>
    </xdr:to>
    <xdr:sp macro="" textlink="">
      <xdr:nvSpPr>
        <xdr:cNvPr id="13" name="Rectangle: Rounded Corners 12">
          <a:extLst>
            <a:ext uri="{FF2B5EF4-FFF2-40B4-BE49-F238E27FC236}">
              <a16:creationId xmlns:a16="http://schemas.microsoft.com/office/drawing/2014/main" id="{657003F2-E061-4825-A1C0-14B49F4F1389}"/>
            </a:ext>
          </a:extLst>
        </xdr:cNvPr>
        <xdr:cNvSpPr/>
      </xdr:nvSpPr>
      <xdr:spPr>
        <a:xfrm>
          <a:off x="4714875" y="220980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1133475</xdr:colOff>
      <xdr:row>9</xdr:row>
      <xdr:rowOff>190499</xdr:rowOff>
    </xdr:from>
    <xdr:to>
      <xdr:col>9</xdr:col>
      <xdr:colOff>638175</xdr:colOff>
      <xdr:row>10</xdr:row>
      <xdr:rowOff>152399</xdr:rowOff>
    </xdr:to>
    <xdr:sp macro="" textlink="">
      <xdr:nvSpPr>
        <xdr:cNvPr id="14" name="Rectangle: Rounded Corners 13">
          <a:extLst>
            <a:ext uri="{FF2B5EF4-FFF2-40B4-BE49-F238E27FC236}">
              <a16:creationId xmlns:a16="http://schemas.microsoft.com/office/drawing/2014/main" id="{D1A5A599-EB2B-4869-B116-521E00372F08}"/>
            </a:ext>
          </a:extLst>
        </xdr:cNvPr>
        <xdr:cNvSpPr/>
      </xdr:nvSpPr>
      <xdr:spPr>
        <a:xfrm>
          <a:off x="5848350" y="2219324"/>
          <a:ext cx="771525" cy="1619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0</xdr:colOff>
      <xdr:row>10</xdr:row>
      <xdr:rowOff>0</xdr:rowOff>
    </xdr:from>
    <xdr:to>
      <xdr:col>11</xdr:col>
      <xdr:colOff>209549</xdr:colOff>
      <xdr:row>10</xdr:row>
      <xdr:rowOff>152400</xdr:rowOff>
    </xdr:to>
    <xdr:sp macro="" textlink="">
      <xdr:nvSpPr>
        <xdr:cNvPr id="15" name="Rectangle: Rounded Corners 14">
          <a:extLst>
            <a:ext uri="{FF2B5EF4-FFF2-40B4-BE49-F238E27FC236}">
              <a16:creationId xmlns:a16="http://schemas.microsoft.com/office/drawing/2014/main" id="{3C0EB967-66B4-4862-B3D4-43584FD47347}"/>
            </a:ext>
          </a:extLst>
        </xdr:cNvPr>
        <xdr:cNvSpPr/>
      </xdr:nvSpPr>
      <xdr:spPr>
        <a:xfrm>
          <a:off x="6877050" y="222885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9525</xdr:colOff>
      <xdr:row>9</xdr:row>
      <xdr:rowOff>171450</xdr:rowOff>
    </xdr:from>
    <xdr:to>
      <xdr:col>5</xdr:col>
      <xdr:colOff>962024</xdr:colOff>
      <xdr:row>10</xdr:row>
      <xdr:rowOff>123825</xdr:rowOff>
    </xdr:to>
    <xdr:sp macro="" textlink="">
      <xdr:nvSpPr>
        <xdr:cNvPr id="16" name="Rectangle: Rounded Corners 15">
          <a:extLst>
            <a:ext uri="{FF2B5EF4-FFF2-40B4-BE49-F238E27FC236}">
              <a16:creationId xmlns:a16="http://schemas.microsoft.com/office/drawing/2014/main" id="{1544F200-58CC-490E-BF93-C70E4072FD72}"/>
            </a:ext>
          </a:extLst>
        </xdr:cNvPr>
        <xdr:cNvSpPr/>
      </xdr:nvSpPr>
      <xdr:spPr>
        <a:xfrm>
          <a:off x="2457450" y="2200275"/>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228600</xdr:colOff>
      <xdr:row>2</xdr:row>
      <xdr:rowOff>84996</xdr:rowOff>
    </xdr:to>
    <xdr:pic>
      <xdr:nvPicPr>
        <xdr:cNvPr id="2" name="Picture 1">
          <a:extLst>
            <a:ext uri="{FF2B5EF4-FFF2-40B4-BE49-F238E27FC236}">
              <a16:creationId xmlns:a16="http://schemas.microsoft.com/office/drawing/2014/main" id="{45B84019-C13F-47D5-B55C-3437517A53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00025"/>
          <a:ext cx="228600" cy="275496"/>
        </a:xfrm>
        <a:prstGeom prst="rect">
          <a:avLst/>
        </a:prstGeom>
      </xdr:spPr>
    </xdr:pic>
    <xdr:clientData/>
  </xdr:twoCellAnchor>
  <xdr:twoCellAnchor>
    <xdr:from>
      <xdr:col>4</xdr:col>
      <xdr:colOff>0</xdr:colOff>
      <xdr:row>8</xdr:row>
      <xdr:rowOff>0</xdr:rowOff>
    </xdr:from>
    <xdr:to>
      <xdr:col>4</xdr:col>
      <xdr:colOff>571500</xdr:colOff>
      <xdr:row>8</xdr:row>
      <xdr:rowOff>142875</xdr:rowOff>
    </xdr:to>
    <xdr:sp macro="" textlink="">
      <xdr:nvSpPr>
        <xdr:cNvPr id="3" name="Rectangle: Rounded Corners 2">
          <a:extLst>
            <a:ext uri="{FF2B5EF4-FFF2-40B4-BE49-F238E27FC236}">
              <a16:creationId xmlns:a16="http://schemas.microsoft.com/office/drawing/2014/main" id="{CCFDEE0B-1467-49F5-81C3-8A1A5308F935}"/>
            </a:ext>
          </a:extLst>
        </xdr:cNvPr>
        <xdr:cNvSpPr/>
      </xdr:nvSpPr>
      <xdr:spPr>
        <a:xfrm>
          <a:off x="1457325" y="1628775"/>
          <a:ext cx="5715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19051</xdr:colOff>
      <xdr:row>8</xdr:row>
      <xdr:rowOff>9525</xdr:rowOff>
    </xdr:from>
    <xdr:to>
      <xdr:col>6</xdr:col>
      <xdr:colOff>971550</xdr:colOff>
      <xdr:row>8</xdr:row>
      <xdr:rowOff>161925</xdr:rowOff>
    </xdr:to>
    <xdr:sp macro="" textlink="">
      <xdr:nvSpPr>
        <xdr:cNvPr id="4" name="Rectangle: Rounded Corners 3">
          <a:extLst>
            <a:ext uri="{FF2B5EF4-FFF2-40B4-BE49-F238E27FC236}">
              <a16:creationId xmlns:a16="http://schemas.microsoft.com/office/drawing/2014/main" id="{F15954E5-6FDA-4D31-82B1-9AE1C5DBAA15}"/>
            </a:ext>
          </a:extLst>
        </xdr:cNvPr>
        <xdr:cNvSpPr/>
      </xdr:nvSpPr>
      <xdr:spPr>
        <a:xfrm>
          <a:off x="2152651" y="163830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1314451</xdr:colOff>
      <xdr:row>7</xdr:row>
      <xdr:rowOff>180975</xdr:rowOff>
    </xdr:from>
    <xdr:to>
      <xdr:col>7</xdr:col>
      <xdr:colOff>885825</xdr:colOff>
      <xdr:row>8</xdr:row>
      <xdr:rowOff>142875</xdr:rowOff>
    </xdr:to>
    <xdr:sp macro="" textlink="">
      <xdr:nvSpPr>
        <xdr:cNvPr id="5" name="Rectangle: Rounded Corners 4">
          <a:extLst>
            <a:ext uri="{FF2B5EF4-FFF2-40B4-BE49-F238E27FC236}">
              <a16:creationId xmlns:a16="http://schemas.microsoft.com/office/drawing/2014/main" id="{A75DAA51-FC73-41B2-8E48-014A2C1FFBB8}"/>
            </a:ext>
          </a:extLst>
        </xdr:cNvPr>
        <xdr:cNvSpPr/>
      </xdr:nvSpPr>
      <xdr:spPr>
        <a:xfrm>
          <a:off x="3448051" y="161925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38101</xdr:colOff>
      <xdr:row>8</xdr:row>
      <xdr:rowOff>0</xdr:rowOff>
    </xdr:from>
    <xdr:to>
      <xdr:col>8</xdr:col>
      <xdr:colOff>990600</xdr:colOff>
      <xdr:row>8</xdr:row>
      <xdr:rowOff>152400</xdr:rowOff>
    </xdr:to>
    <xdr:sp macro="" textlink="">
      <xdr:nvSpPr>
        <xdr:cNvPr id="6" name="Rectangle: Rounded Corners 5">
          <a:extLst>
            <a:ext uri="{FF2B5EF4-FFF2-40B4-BE49-F238E27FC236}">
              <a16:creationId xmlns:a16="http://schemas.microsoft.com/office/drawing/2014/main" id="{5768415B-5B46-4677-B188-9E0E1FE40E5D}"/>
            </a:ext>
          </a:extLst>
        </xdr:cNvPr>
        <xdr:cNvSpPr/>
      </xdr:nvSpPr>
      <xdr:spPr>
        <a:xfrm>
          <a:off x="4486276" y="1628775"/>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1114426</xdr:colOff>
      <xdr:row>7</xdr:row>
      <xdr:rowOff>180975</xdr:rowOff>
    </xdr:from>
    <xdr:to>
      <xdr:col>9</xdr:col>
      <xdr:colOff>533400</xdr:colOff>
      <xdr:row>8</xdr:row>
      <xdr:rowOff>142875</xdr:rowOff>
    </xdr:to>
    <xdr:sp macro="" textlink="">
      <xdr:nvSpPr>
        <xdr:cNvPr id="7" name="Rectangle: Rounded Corners 6">
          <a:extLst>
            <a:ext uri="{FF2B5EF4-FFF2-40B4-BE49-F238E27FC236}">
              <a16:creationId xmlns:a16="http://schemas.microsoft.com/office/drawing/2014/main" id="{32D26BF8-57E3-43D0-A943-C78C4CE9BAE4}"/>
            </a:ext>
          </a:extLst>
        </xdr:cNvPr>
        <xdr:cNvSpPr/>
      </xdr:nvSpPr>
      <xdr:spPr>
        <a:xfrm>
          <a:off x="5562601" y="1619250"/>
          <a:ext cx="70484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723901</xdr:colOff>
      <xdr:row>7</xdr:row>
      <xdr:rowOff>180975</xdr:rowOff>
    </xdr:from>
    <xdr:to>
      <xdr:col>10</xdr:col>
      <xdr:colOff>942975</xdr:colOff>
      <xdr:row>8</xdr:row>
      <xdr:rowOff>142875</xdr:rowOff>
    </xdr:to>
    <xdr:sp macro="" textlink="">
      <xdr:nvSpPr>
        <xdr:cNvPr id="8" name="Rectangle: Rounded Corners 7">
          <a:extLst>
            <a:ext uri="{FF2B5EF4-FFF2-40B4-BE49-F238E27FC236}">
              <a16:creationId xmlns:a16="http://schemas.microsoft.com/office/drawing/2014/main" id="{ED47DDC5-9E52-40EC-97F5-2311D808F1C4}"/>
            </a:ext>
          </a:extLst>
        </xdr:cNvPr>
        <xdr:cNvSpPr/>
      </xdr:nvSpPr>
      <xdr:spPr>
        <a:xfrm>
          <a:off x="6457951" y="161925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28576</xdr:colOff>
      <xdr:row>7</xdr:row>
      <xdr:rowOff>180975</xdr:rowOff>
    </xdr:from>
    <xdr:to>
      <xdr:col>11</xdr:col>
      <xdr:colOff>981075</xdr:colOff>
      <xdr:row>8</xdr:row>
      <xdr:rowOff>142875</xdr:rowOff>
    </xdr:to>
    <xdr:sp macro="" textlink="">
      <xdr:nvSpPr>
        <xdr:cNvPr id="9" name="Rectangle: Rounded Corners 8">
          <a:extLst>
            <a:ext uri="{FF2B5EF4-FFF2-40B4-BE49-F238E27FC236}">
              <a16:creationId xmlns:a16="http://schemas.microsoft.com/office/drawing/2014/main" id="{0AF31593-614B-4221-A446-991929728448}"/>
            </a:ext>
          </a:extLst>
        </xdr:cNvPr>
        <xdr:cNvSpPr/>
      </xdr:nvSpPr>
      <xdr:spPr>
        <a:xfrm>
          <a:off x="7620001" y="1619250"/>
          <a:ext cx="952499" cy="152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228600</xdr:colOff>
      <xdr:row>2</xdr:row>
      <xdr:rowOff>84996</xdr:rowOff>
    </xdr:to>
    <xdr:pic>
      <xdr:nvPicPr>
        <xdr:cNvPr id="2" name="Picture 1">
          <a:extLst>
            <a:ext uri="{FF2B5EF4-FFF2-40B4-BE49-F238E27FC236}">
              <a16:creationId xmlns:a16="http://schemas.microsoft.com/office/drawing/2014/main" id="{17A2ED48-C746-4A9D-89DB-C60A6BB1FB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00025"/>
          <a:ext cx="228600" cy="275496"/>
        </a:xfrm>
        <a:prstGeom prst="rect">
          <a:avLst/>
        </a:prstGeom>
      </xdr:spPr>
    </xdr:pic>
    <xdr:clientData/>
  </xdr:twoCellAnchor>
  <xdr:twoCellAnchor>
    <xdr:from>
      <xdr:col>5</xdr:col>
      <xdr:colOff>9525</xdr:colOff>
      <xdr:row>8</xdr:row>
      <xdr:rowOff>38099</xdr:rowOff>
    </xdr:from>
    <xdr:to>
      <xdr:col>5</xdr:col>
      <xdr:colOff>1114425</xdr:colOff>
      <xdr:row>8</xdr:row>
      <xdr:rowOff>180974</xdr:rowOff>
    </xdr:to>
    <xdr:sp macro="" textlink="">
      <xdr:nvSpPr>
        <xdr:cNvPr id="3" name="Rectangle: Rounded Corners 2">
          <a:extLst>
            <a:ext uri="{FF2B5EF4-FFF2-40B4-BE49-F238E27FC236}">
              <a16:creationId xmlns:a16="http://schemas.microsoft.com/office/drawing/2014/main" id="{C36F2CE1-4369-41F1-B036-828AF2A242FB}"/>
            </a:ext>
          </a:extLst>
        </xdr:cNvPr>
        <xdr:cNvSpPr/>
      </xdr:nvSpPr>
      <xdr:spPr>
        <a:xfrm>
          <a:off x="1466850" y="15335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9525</xdr:colOff>
      <xdr:row>10</xdr:row>
      <xdr:rowOff>19049</xdr:rowOff>
    </xdr:from>
    <xdr:to>
      <xdr:col>5</xdr:col>
      <xdr:colOff>1114425</xdr:colOff>
      <xdr:row>10</xdr:row>
      <xdr:rowOff>161924</xdr:rowOff>
    </xdr:to>
    <xdr:sp macro="" textlink="">
      <xdr:nvSpPr>
        <xdr:cNvPr id="4" name="Rectangle: Rounded Corners 3">
          <a:extLst>
            <a:ext uri="{FF2B5EF4-FFF2-40B4-BE49-F238E27FC236}">
              <a16:creationId xmlns:a16="http://schemas.microsoft.com/office/drawing/2014/main" id="{47D11618-E930-4744-B496-A27031C9AA48}"/>
            </a:ext>
          </a:extLst>
        </xdr:cNvPr>
        <xdr:cNvSpPr/>
      </xdr:nvSpPr>
      <xdr:spPr>
        <a:xfrm>
          <a:off x="1466850" y="1819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9525</xdr:colOff>
      <xdr:row>13</xdr:row>
      <xdr:rowOff>161924</xdr:rowOff>
    </xdr:from>
    <xdr:to>
      <xdr:col>5</xdr:col>
      <xdr:colOff>1114425</xdr:colOff>
      <xdr:row>14</xdr:row>
      <xdr:rowOff>114299</xdr:rowOff>
    </xdr:to>
    <xdr:sp macro="" textlink="">
      <xdr:nvSpPr>
        <xdr:cNvPr id="6" name="Rectangle: Rounded Corners 5">
          <a:extLst>
            <a:ext uri="{FF2B5EF4-FFF2-40B4-BE49-F238E27FC236}">
              <a16:creationId xmlns:a16="http://schemas.microsoft.com/office/drawing/2014/main" id="{AFABB5E8-C6E1-4324-A855-515E90805913}"/>
            </a:ext>
          </a:extLst>
        </xdr:cNvPr>
        <xdr:cNvSpPr/>
      </xdr:nvSpPr>
      <xdr:spPr>
        <a:xfrm>
          <a:off x="1466850" y="25336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19050</xdr:colOff>
      <xdr:row>12</xdr:row>
      <xdr:rowOff>38099</xdr:rowOff>
    </xdr:from>
    <xdr:to>
      <xdr:col>5</xdr:col>
      <xdr:colOff>1123950</xdr:colOff>
      <xdr:row>12</xdr:row>
      <xdr:rowOff>180974</xdr:rowOff>
    </xdr:to>
    <xdr:sp macro="" textlink="">
      <xdr:nvSpPr>
        <xdr:cNvPr id="7" name="Rectangle: Rounded Corners 6">
          <a:extLst>
            <a:ext uri="{FF2B5EF4-FFF2-40B4-BE49-F238E27FC236}">
              <a16:creationId xmlns:a16="http://schemas.microsoft.com/office/drawing/2014/main" id="{5AB0E04A-551C-446C-8920-38296F1676AA}"/>
            </a:ext>
          </a:extLst>
        </xdr:cNvPr>
        <xdr:cNvSpPr/>
      </xdr:nvSpPr>
      <xdr:spPr>
        <a:xfrm>
          <a:off x="1581150" y="22193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47625</xdr:colOff>
      <xdr:row>9</xdr:row>
      <xdr:rowOff>114299</xdr:rowOff>
    </xdr:from>
    <xdr:to>
      <xdr:col>7</xdr:col>
      <xdr:colOff>1152525</xdr:colOff>
      <xdr:row>10</xdr:row>
      <xdr:rowOff>142874</xdr:rowOff>
    </xdr:to>
    <xdr:sp macro="" textlink="">
      <xdr:nvSpPr>
        <xdr:cNvPr id="8" name="Rectangle: Rounded Corners 7">
          <a:extLst>
            <a:ext uri="{FF2B5EF4-FFF2-40B4-BE49-F238E27FC236}">
              <a16:creationId xmlns:a16="http://schemas.microsoft.com/office/drawing/2014/main" id="{213FC98B-8D64-43CE-865D-526D0A346866}"/>
            </a:ext>
          </a:extLst>
        </xdr:cNvPr>
        <xdr:cNvSpPr/>
      </xdr:nvSpPr>
      <xdr:spPr>
        <a:xfrm>
          <a:off x="3971925" y="18002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47625</xdr:colOff>
      <xdr:row>12</xdr:row>
      <xdr:rowOff>9524</xdr:rowOff>
    </xdr:from>
    <xdr:to>
      <xdr:col>7</xdr:col>
      <xdr:colOff>1152525</xdr:colOff>
      <xdr:row>12</xdr:row>
      <xdr:rowOff>152399</xdr:rowOff>
    </xdr:to>
    <xdr:sp macro="" textlink="">
      <xdr:nvSpPr>
        <xdr:cNvPr id="9" name="Rectangle: Rounded Corners 8">
          <a:extLst>
            <a:ext uri="{FF2B5EF4-FFF2-40B4-BE49-F238E27FC236}">
              <a16:creationId xmlns:a16="http://schemas.microsoft.com/office/drawing/2014/main" id="{DB51DF67-6E4D-4D31-B350-9661414D955A}"/>
            </a:ext>
          </a:extLst>
        </xdr:cNvPr>
        <xdr:cNvSpPr/>
      </xdr:nvSpPr>
      <xdr:spPr>
        <a:xfrm>
          <a:off x="3971925" y="21907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47625</xdr:colOff>
      <xdr:row>14</xdr:row>
      <xdr:rowOff>19049</xdr:rowOff>
    </xdr:from>
    <xdr:to>
      <xdr:col>7</xdr:col>
      <xdr:colOff>1152525</xdr:colOff>
      <xdr:row>14</xdr:row>
      <xdr:rowOff>161924</xdr:rowOff>
    </xdr:to>
    <xdr:sp macro="" textlink="">
      <xdr:nvSpPr>
        <xdr:cNvPr id="10" name="Rectangle: Rounded Corners 9">
          <a:extLst>
            <a:ext uri="{FF2B5EF4-FFF2-40B4-BE49-F238E27FC236}">
              <a16:creationId xmlns:a16="http://schemas.microsoft.com/office/drawing/2014/main" id="{8BD6D4E5-FE11-45A1-9D24-FF0D3D54301C}"/>
            </a:ext>
          </a:extLst>
        </xdr:cNvPr>
        <xdr:cNvSpPr/>
      </xdr:nvSpPr>
      <xdr:spPr>
        <a:xfrm>
          <a:off x="3971925" y="2581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38100</xdr:colOff>
      <xdr:row>16</xdr:row>
      <xdr:rowOff>47624</xdr:rowOff>
    </xdr:from>
    <xdr:to>
      <xdr:col>7</xdr:col>
      <xdr:colOff>1143000</xdr:colOff>
      <xdr:row>16</xdr:row>
      <xdr:rowOff>190499</xdr:rowOff>
    </xdr:to>
    <xdr:sp macro="" textlink="">
      <xdr:nvSpPr>
        <xdr:cNvPr id="11" name="Rectangle: Rounded Corners 10">
          <a:extLst>
            <a:ext uri="{FF2B5EF4-FFF2-40B4-BE49-F238E27FC236}">
              <a16:creationId xmlns:a16="http://schemas.microsoft.com/office/drawing/2014/main" id="{62843E20-221C-493D-8A99-7B8D9E738CD7}"/>
            </a:ext>
          </a:extLst>
        </xdr:cNvPr>
        <xdr:cNvSpPr/>
      </xdr:nvSpPr>
      <xdr:spPr>
        <a:xfrm>
          <a:off x="3962400" y="29908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47625</xdr:colOff>
      <xdr:row>8</xdr:row>
      <xdr:rowOff>28574</xdr:rowOff>
    </xdr:from>
    <xdr:to>
      <xdr:col>7</xdr:col>
      <xdr:colOff>1152525</xdr:colOff>
      <xdr:row>8</xdr:row>
      <xdr:rowOff>171449</xdr:rowOff>
    </xdr:to>
    <xdr:sp macro="" textlink="">
      <xdr:nvSpPr>
        <xdr:cNvPr id="12" name="Rectangle: Rounded Corners 11">
          <a:extLst>
            <a:ext uri="{FF2B5EF4-FFF2-40B4-BE49-F238E27FC236}">
              <a16:creationId xmlns:a16="http://schemas.microsoft.com/office/drawing/2014/main" id="{681E179C-A708-48A9-B63E-F17D6367090E}"/>
            </a:ext>
          </a:extLst>
        </xdr:cNvPr>
        <xdr:cNvSpPr/>
      </xdr:nvSpPr>
      <xdr:spPr>
        <a:xfrm>
          <a:off x="3971925" y="15239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57150</xdr:colOff>
      <xdr:row>8</xdr:row>
      <xdr:rowOff>19049</xdr:rowOff>
    </xdr:from>
    <xdr:to>
      <xdr:col>9</xdr:col>
      <xdr:colOff>1162050</xdr:colOff>
      <xdr:row>8</xdr:row>
      <xdr:rowOff>161924</xdr:rowOff>
    </xdr:to>
    <xdr:sp macro="" textlink="">
      <xdr:nvSpPr>
        <xdr:cNvPr id="13" name="Rectangle: Rounded Corners 12">
          <a:extLst>
            <a:ext uri="{FF2B5EF4-FFF2-40B4-BE49-F238E27FC236}">
              <a16:creationId xmlns:a16="http://schemas.microsoft.com/office/drawing/2014/main" id="{6C76AB98-9DDA-4BF8-89BA-14716C6BA9AF}"/>
            </a:ext>
          </a:extLst>
        </xdr:cNvPr>
        <xdr:cNvSpPr/>
      </xdr:nvSpPr>
      <xdr:spPr>
        <a:xfrm>
          <a:off x="6705600" y="15144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57150</xdr:colOff>
      <xdr:row>10</xdr:row>
      <xdr:rowOff>19049</xdr:rowOff>
    </xdr:from>
    <xdr:to>
      <xdr:col>9</xdr:col>
      <xdr:colOff>1162050</xdr:colOff>
      <xdr:row>10</xdr:row>
      <xdr:rowOff>161924</xdr:rowOff>
    </xdr:to>
    <xdr:sp macro="" textlink="">
      <xdr:nvSpPr>
        <xdr:cNvPr id="14" name="Rectangle: Rounded Corners 13">
          <a:extLst>
            <a:ext uri="{FF2B5EF4-FFF2-40B4-BE49-F238E27FC236}">
              <a16:creationId xmlns:a16="http://schemas.microsoft.com/office/drawing/2014/main" id="{55EA17B3-1DD1-4D8D-A125-A6D575839605}"/>
            </a:ext>
          </a:extLst>
        </xdr:cNvPr>
        <xdr:cNvSpPr/>
      </xdr:nvSpPr>
      <xdr:spPr>
        <a:xfrm>
          <a:off x="6705600" y="1819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66675</xdr:colOff>
      <xdr:row>12</xdr:row>
      <xdr:rowOff>28574</xdr:rowOff>
    </xdr:from>
    <xdr:to>
      <xdr:col>9</xdr:col>
      <xdr:colOff>1171575</xdr:colOff>
      <xdr:row>12</xdr:row>
      <xdr:rowOff>171449</xdr:rowOff>
    </xdr:to>
    <xdr:sp macro="" textlink="">
      <xdr:nvSpPr>
        <xdr:cNvPr id="15" name="Rectangle: Rounded Corners 14">
          <a:extLst>
            <a:ext uri="{FF2B5EF4-FFF2-40B4-BE49-F238E27FC236}">
              <a16:creationId xmlns:a16="http://schemas.microsoft.com/office/drawing/2014/main" id="{D033A688-BB19-4514-BBE1-50C55D3285A0}"/>
            </a:ext>
          </a:extLst>
        </xdr:cNvPr>
        <xdr:cNvSpPr/>
      </xdr:nvSpPr>
      <xdr:spPr>
        <a:xfrm>
          <a:off x="6715125" y="22097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1533525</xdr:colOff>
      <xdr:row>13</xdr:row>
      <xdr:rowOff>104775</xdr:rowOff>
    </xdr:from>
    <xdr:to>
      <xdr:col>9</xdr:col>
      <xdr:colOff>238125</xdr:colOff>
      <xdr:row>14</xdr:row>
      <xdr:rowOff>152400</xdr:rowOff>
    </xdr:to>
    <xdr:pic>
      <xdr:nvPicPr>
        <xdr:cNvPr id="17" name="Picture 16">
          <a:extLst>
            <a:ext uri="{FF2B5EF4-FFF2-40B4-BE49-F238E27FC236}">
              <a16:creationId xmlns:a16="http://schemas.microsoft.com/office/drawing/2014/main" id="{9BF250DC-6964-4B00-80AD-E1F3865822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48525" y="2486025"/>
          <a:ext cx="247650"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228600</xdr:colOff>
      <xdr:row>2</xdr:row>
      <xdr:rowOff>84996</xdr:rowOff>
    </xdr:to>
    <xdr:pic>
      <xdr:nvPicPr>
        <xdr:cNvPr id="2" name="Picture 1">
          <a:extLst>
            <a:ext uri="{FF2B5EF4-FFF2-40B4-BE49-F238E27FC236}">
              <a16:creationId xmlns:a16="http://schemas.microsoft.com/office/drawing/2014/main" id="{7E236CC9-BC39-4594-8411-6E57B9F236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00025"/>
          <a:ext cx="228600" cy="275496"/>
        </a:xfrm>
        <a:prstGeom prst="rect">
          <a:avLst/>
        </a:prstGeom>
      </xdr:spPr>
    </xdr:pic>
    <xdr:clientData/>
  </xdr:twoCellAnchor>
  <xdr:twoCellAnchor>
    <xdr:from>
      <xdr:col>4</xdr:col>
      <xdr:colOff>9525</xdr:colOff>
      <xdr:row>8</xdr:row>
      <xdr:rowOff>38099</xdr:rowOff>
    </xdr:from>
    <xdr:to>
      <xdr:col>4</xdr:col>
      <xdr:colOff>1114425</xdr:colOff>
      <xdr:row>8</xdr:row>
      <xdr:rowOff>180974</xdr:rowOff>
    </xdr:to>
    <xdr:sp macro="" textlink="">
      <xdr:nvSpPr>
        <xdr:cNvPr id="3" name="Rectangle: Rounded Corners 2">
          <a:extLst>
            <a:ext uri="{FF2B5EF4-FFF2-40B4-BE49-F238E27FC236}">
              <a16:creationId xmlns:a16="http://schemas.microsoft.com/office/drawing/2014/main" id="{674A2615-0400-4C0B-B0E9-A4F57F0514B7}"/>
            </a:ext>
          </a:extLst>
        </xdr:cNvPr>
        <xdr:cNvSpPr/>
      </xdr:nvSpPr>
      <xdr:spPr>
        <a:xfrm>
          <a:off x="1571625" y="15335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9525</xdr:colOff>
      <xdr:row>10</xdr:row>
      <xdr:rowOff>19049</xdr:rowOff>
    </xdr:from>
    <xdr:to>
      <xdr:col>4</xdr:col>
      <xdr:colOff>1114425</xdr:colOff>
      <xdr:row>10</xdr:row>
      <xdr:rowOff>161924</xdr:rowOff>
    </xdr:to>
    <xdr:sp macro="" textlink="">
      <xdr:nvSpPr>
        <xdr:cNvPr id="4" name="Rectangle: Rounded Corners 3">
          <a:extLst>
            <a:ext uri="{FF2B5EF4-FFF2-40B4-BE49-F238E27FC236}">
              <a16:creationId xmlns:a16="http://schemas.microsoft.com/office/drawing/2014/main" id="{57E7138A-593E-4277-A282-31AAAC13D2E4}"/>
            </a:ext>
          </a:extLst>
        </xdr:cNvPr>
        <xdr:cNvSpPr/>
      </xdr:nvSpPr>
      <xdr:spPr>
        <a:xfrm>
          <a:off x="1571625" y="1819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9525</xdr:colOff>
      <xdr:row>13</xdr:row>
      <xdr:rowOff>161924</xdr:rowOff>
    </xdr:from>
    <xdr:to>
      <xdr:col>4</xdr:col>
      <xdr:colOff>1114425</xdr:colOff>
      <xdr:row>14</xdr:row>
      <xdr:rowOff>114299</xdr:rowOff>
    </xdr:to>
    <xdr:sp macro="" textlink="">
      <xdr:nvSpPr>
        <xdr:cNvPr id="5" name="Rectangle: Rounded Corners 4">
          <a:extLst>
            <a:ext uri="{FF2B5EF4-FFF2-40B4-BE49-F238E27FC236}">
              <a16:creationId xmlns:a16="http://schemas.microsoft.com/office/drawing/2014/main" id="{27171E38-587F-44E3-B5DA-7E4F0029F11A}"/>
            </a:ext>
          </a:extLst>
        </xdr:cNvPr>
        <xdr:cNvSpPr/>
      </xdr:nvSpPr>
      <xdr:spPr>
        <a:xfrm>
          <a:off x="1571625" y="25336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19050</xdr:colOff>
      <xdr:row>12</xdr:row>
      <xdr:rowOff>38099</xdr:rowOff>
    </xdr:from>
    <xdr:to>
      <xdr:col>4</xdr:col>
      <xdr:colOff>1123950</xdr:colOff>
      <xdr:row>12</xdr:row>
      <xdr:rowOff>180974</xdr:rowOff>
    </xdr:to>
    <xdr:sp macro="" textlink="">
      <xdr:nvSpPr>
        <xdr:cNvPr id="6" name="Rectangle: Rounded Corners 5">
          <a:extLst>
            <a:ext uri="{FF2B5EF4-FFF2-40B4-BE49-F238E27FC236}">
              <a16:creationId xmlns:a16="http://schemas.microsoft.com/office/drawing/2014/main" id="{5B99336F-3AFC-4080-AA82-367A2AD8D149}"/>
            </a:ext>
          </a:extLst>
        </xdr:cNvPr>
        <xdr:cNvSpPr/>
      </xdr:nvSpPr>
      <xdr:spPr>
        <a:xfrm>
          <a:off x="1581150" y="22193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9</xdr:row>
      <xdr:rowOff>114299</xdr:rowOff>
    </xdr:from>
    <xdr:to>
      <xdr:col>6</xdr:col>
      <xdr:colOff>1152525</xdr:colOff>
      <xdr:row>10</xdr:row>
      <xdr:rowOff>142874</xdr:rowOff>
    </xdr:to>
    <xdr:sp macro="" textlink="">
      <xdr:nvSpPr>
        <xdr:cNvPr id="7" name="Rectangle: Rounded Corners 6">
          <a:extLst>
            <a:ext uri="{FF2B5EF4-FFF2-40B4-BE49-F238E27FC236}">
              <a16:creationId xmlns:a16="http://schemas.microsoft.com/office/drawing/2014/main" id="{BE02597F-D63E-4656-90A0-57B1EC8569DB}"/>
            </a:ext>
          </a:extLst>
        </xdr:cNvPr>
        <xdr:cNvSpPr/>
      </xdr:nvSpPr>
      <xdr:spPr>
        <a:xfrm>
          <a:off x="3971925" y="18002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12</xdr:row>
      <xdr:rowOff>9524</xdr:rowOff>
    </xdr:from>
    <xdr:to>
      <xdr:col>6</xdr:col>
      <xdr:colOff>1152525</xdr:colOff>
      <xdr:row>12</xdr:row>
      <xdr:rowOff>152399</xdr:rowOff>
    </xdr:to>
    <xdr:sp macro="" textlink="">
      <xdr:nvSpPr>
        <xdr:cNvPr id="8" name="Rectangle: Rounded Corners 7">
          <a:extLst>
            <a:ext uri="{FF2B5EF4-FFF2-40B4-BE49-F238E27FC236}">
              <a16:creationId xmlns:a16="http://schemas.microsoft.com/office/drawing/2014/main" id="{56FFF3D0-FD40-4FC2-8924-2FA60DD9ED3D}"/>
            </a:ext>
          </a:extLst>
        </xdr:cNvPr>
        <xdr:cNvSpPr/>
      </xdr:nvSpPr>
      <xdr:spPr>
        <a:xfrm>
          <a:off x="3971925" y="21907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14</xdr:row>
      <xdr:rowOff>19049</xdr:rowOff>
    </xdr:from>
    <xdr:to>
      <xdr:col>6</xdr:col>
      <xdr:colOff>1152525</xdr:colOff>
      <xdr:row>14</xdr:row>
      <xdr:rowOff>161924</xdr:rowOff>
    </xdr:to>
    <xdr:sp macro="" textlink="">
      <xdr:nvSpPr>
        <xdr:cNvPr id="9" name="Rectangle: Rounded Corners 8">
          <a:extLst>
            <a:ext uri="{FF2B5EF4-FFF2-40B4-BE49-F238E27FC236}">
              <a16:creationId xmlns:a16="http://schemas.microsoft.com/office/drawing/2014/main" id="{04BFEEB8-CEDC-488B-B26D-02F91BDB5ADC}"/>
            </a:ext>
          </a:extLst>
        </xdr:cNvPr>
        <xdr:cNvSpPr/>
      </xdr:nvSpPr>
      <xdr:spPr>
        <a:xfrm>
          <a:off x="3971925" y="2581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38100</xdr:colOff>
      <xdr:row>16</xdr:row>
      <xdr:rowOff>47624</xdr:rowOff>
    </xdr:from>
    <xdr:to>
      <xdr:col>6</xdr:col>
      <xdr:colOff>1143000</xdr:colOff>
      <xdr:row>16</xdr:row>
      <xdr:rowOff>190499</xdr:rowOff>
    </xdr:to>
    <xdr:sp macro="" textlink="">
      <xdr:nvSpPr>
        <xdr:cNvPr id="10" name="Rectangle: Rounded Corners 9">
          <a:extLst>
            <a:ext uri="{FF2B5EF4-FFF2-40B4-BE49-F238E27FC236}">
              <a16:creationId xmlns:a16="http://schemas.microsoft.com/office/drawing/2014/main" id="{7AF56D8E-0F1D-4E5A-B3A3-8CCDFFDB4786}"/>
            </a:ext>
          </a:extLst>
        </xdr:cNvPr>
        <xdr:cNvSpPr/>
      </xdr:nvSpPr>
      <xdr:spPr>
        <a:xfrm>
          <a:off x="3962400" y="29908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8</xdr:row>
      <xdr:rowOff>28574</xdr:rowOff>
    </xdr:from>
    <xdr:to>
      <xdr:col>6</xdr:col>
      <xdr:colOff>1152525</xdr:colOff>
      <xdr:row>8</xdr:row>
      <xdr:rowOff>171449</xdr:rowOff>
    </xdr:to>
    <xdr:sp macro="" textlink="">
      <xdr:nvSpPr>
        <xdr:cNvPr id="11" name="Rectangle: Rounded Corners 10">
          <a:extLst>
            <a:ext uri="{FF2B5EF4-FFF2-40B4-BE49-F238E27FC236}">
              <a16:creationId xmlns:a16="http://schemas.microsoft.com/office/drawing/2014/main" id="{A32E9ABD-24AE-4FAE-8239-706F09CFABC3}"/>
            </a:ext>
          </a:extLst>
        </xdr:cNvPr>
        <xdr:cNvSpPr/>
      </xdr:nvSpPr>
      <xdr:spPr>
        <a:xfrm>
          <a:off x="3971925" y="15239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57150</xdr:colOff>
      <xdr:row>8</xdr:row>
      <xdr:rowOff>19049</xdr:rowOff>
    </xdr:from>
    <xdr:to>
      <xdr:col>8</xdr:col>
      <xdr:colOff>1162050</xdr:colOff>
      <xdr:row>8</xdr:row>
      <xdr:rowOff>161924</xdr:rowOff>
    </xdr:to>
    <xdr:sp macro="" textlink="">
      <xdr:nvSpPr>
        <xdr:cNvPr id="12" name="Rectangle: Rounded Corners 11">
          <a:extLst>
            <a:ext uri="{FF2B5EF4-FFF2-40B4-BE49-F238E27FC236}">
              <a16:creationId xmlns:a16="http://schemas.microsoft.com/office/drawing/2014/main" id="{42522CC9-6830-47A1-A35B-E04510E1212A}"/>
            </a:ext>
          </a:extLst>
        </xdr:cNvPr>
        <xdr:cNvSpPr/>
      </xdr:nvSpPr>
      <xdr:spPr>
        <a:xfrm>
          <a:off x="6705600" y="15144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57150</xdr:colOff>
      <xdr:row>10</xdr:row>
      <xdr:rowOff>19049</xdr:rowOff>
    </xdr:from>
    <xdr:to>
      <xdr:col>8</xdr:col>
      <xdr:colOff>1162050</xdr:colOff>
      <xdr:row>10</xdr:row>
      <xdr:rowOff>161924</xdr:rowOff>
    </xdr:to>
    <xdr:sp macro="" textlink="">
      <xdr:nvSpPr>
        <xdr:cNvPr id="13" name="Rectangle: Rounded Corners 12">
          <a:extLst>
            <a:ext uri="{FF2B5EF4-FFF2-40B4-BE49-F238E27FC236}">
              <a16:creationId xmlns:a16="http://schemas.microsoft.com/office/drawing/2014/main" id="{664C4D27-D19F-4C5B-B903-802891A65013}"/>
            </a:ext>
          </a:extLst>
        </xdr:cNvPr>
        <xdr:cNvSpPr/>
      </xdr:nvSpPr>
      <xdr:spPr>
        <a:xfrm>
          <a:off x="6705600" y="1819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66675</xdr:colOff>
      <xdr:row>12</xdr:row>
      <xdr:rowOff>28574</xdr:rowOff>
    </xdr:from>
    <xdr:to>
      <xdr:col>8</xdr:col>
      <xdr:colOff>1171575</xdr:colOff>
      <xdr:row>12</xdr:row>
      <xdr:rowOff>171449</xdr:rowOff>
    </xdr:to>
    <xdr:sp macro="" textlink="">
      <xdr:nvSpPr>
        <xdr:cNvPr id="14" name="Rectangle: Rounded Corners 13">
          <a:extLst>
            <a:ext uri="{FF2B5EF4-FFF2-40B4-BE49-F238E27FC236}">
              <a16:creationId xmlns:a16="http://schemas.microsoft.com/office/drawing/2014/main" id="{61D748A5-6167-492F-96B2-D234D98C47CE}"/>
            </a:ext>
          </a:extLst>
        </xdr:cNvPr>
        <xdr:cNvSpPr/>
      </xdr:nvSpPr>
      <xdr:spPr>
        <a:xfrm>
          <a:off x="6715125" y="22097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9525</xdr:colOff>
      <xdr:row>16</xdr:row>
      <xdr:rowOff>28574</xdr:rowOff>
    </xdr:from>
    <xdr:to>
      <xdr:col>4</xdr:col>
      <xdr:colOff>1114425</xdr:colOff>
      <xdr:row>16</xdr:row>
      <xdr:rowOff>171449</xdr:rowOff>
    </xdr:to>
    <xdr:sp macro="" textlink="">
      <xdr:nvSpPr>
        <xdr:cNvPr id="15" name="Rectangle: Rounded Corners 14">
          <a:extLst>
            <a:ext uri="{FF2B5EF4-FFF2-40B4-BE49-F238E27FC236}">
              <a16:creationId xmlns:a16="http://schemas.microsoft.com/office/drawing/2014/main" id="{38A0E306-9E3A-4679-B1E7-4F1D531D458B}"/>
            </a:ext>
          </a:extLst>
        </xdr:cNvPr>
        <xdr:cNvSpPr/>
      </xdr:nvSpPr>
      <xdr:spPr>
        <a:xfrm>
          <a:off x="1571625" y="29717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9525</xdr:colOff>
      <xdr:row>18</xdr:row>
      <xdr:rowOff>19049</xdr:rowOff>
    </xdr:from>
    <xdr:to>
      <xdr:col>4</xdr:col>
      <xdr:colOff>1114425</xdr:colOff>
      <xdr:row>18</xdr:row>
      <xdr:rowOff>161924</xdr:rowOff>
    </xdr:to>
    <xdr:sp macro="" textlink="">
      <xdr:nvSpPr>
        <xdr:cNvPr id="16" name="Rectangle: Rounded Corners 15">
          <a:extLst>
            <a:ext uri="{FF2B5EF4-FFF2-40B4-BE49-F238E27FC236}">
              <a16:creationId xmlns:a16="http://schemas.microsoft.com/office/drawing/2014/main" id="{8F982C2C-DBC3-46B1-9226-EB41E11E5EEC}"/>
            </a:ext>
          </a:extLst>
        </xdr:cNvPr>
        <xdr:cNvSpPr/>
      </xdr:nvSpPr>
      <xdr:spPr>
        <a:xfrm>
          <a:off x="1571625" y="33527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38100</xdr:colOff>
      <xdr:row>18</xdr:row>
      <xdr:rowOff>19049</xdr:rowOff>
    </xdr:from>
    <xdr:to>
      <xdr:col>6</xdr:col>
      <xdr:colOff>1143000</xdr:colOff>
      <xdr:row>18</xdr:row>
      <xdr:rowOff>161924</xdr:rowOff>
    </xdr:to>
    <xdr:sp macro="" textlink="">
      <xdr:nvSpPr>
        <xdr:cNvPr id="17" name="Rectangle: Rounded Corners 16">
          <a:extLst>
            <a:ext uri="{FF2B5EF4-FFF2-40B4-BE49-F238E27FC236}">
              <a16:creationId xmlns:a16="http://schemas.microsoft.com/office/drawing/2014/main" id="{AB0BB637-6C67-4655-BFAF-E344FF7999D6}"/>
            </a:ext>
          </a:extLst>
        </xdr:cNvPr>
        <xdr:cNvSpPr/>
      </xdr:nvSpPr>
      <xdr:spPr>
        <a:xfrm>
          <a:off x="3962400" y="33527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228600</xdr:colOff>
      <xdr:row>2</xdr:row>
      <xdr:rowOff>84996</xdr:rowOff>
    </xdr:to>
    <xdr:pic>
      <xdr:nvPicPr>
        <xdr:cNvPr id="2" name="Picture 1">
          <a:extLst>
            <a:ext uri="{FF2B5EF4-FFF2-40B4-BE49-F238E27FC236}">
              <a16:creationId xmlns:a16="http://schemas.microsoft.com/office/drawing/2014/main" id="{3C6FDB39-05D8-4B6F-8F5E-AA9F4CA8D0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725" y="200025"/>
          <a:ext cx="228600" cy="275496"/>
        </a:xfrm>
        <a:prstGeom prst="rect">
          <a:avLst/>
        </a:prstGeom>
      </xdr:spPr>
    </xdr:pic>
    <xdr:clientData/>
  </xdr:twoCellAnchor>
  <xdr:twoCellAnchor>
    <xdr:from>
      <xdr:col>4</xdr:col>
      <xdr:colOff>9525</xdr:colOff>
      <xdr:row>8</xdr:row>
      <xdr:rowOff>38099</xdr:rowOff>
    </xdr:from>
    <xdr:to>
      <xdr:col>4</xdr:col>
      <xdr:colOff>1114425</xdr:colOff>
      <xdr:row>8</xdr:row>
      <xdr:rowOff>180974</xdr:rowOff>
    </xdr:to>
    <xdr:sp macro="" textlink="">
      <xdr:nvSpPr>
        <xdr:cNvPr id="3" name="Rectangle: Rounded Corners 2">
          <a:extLst>
            <a:ext uri="{FF2B5EF4-FFF2-40B4-BE49-F238E27FC236}">
              <a16:creationId xmlns:a16="http://schemas.microsoft.com/office/drawing/2014/main" id="{60F9B651-D6C7-4432-B648-325DA70943B8}"/>
            </a:ext>
          </a:extLst>
        </xdr:cNvPr>
        <xdr:cNvSpPr/>
      </xdr:nvSpPr>
      <xdr:spPr>
        <a:xfrm>
          <a:off x="1895475" y="15335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9525</xdr:colOff>
      <xdr:row>10</xdr:row>
      <xdr:rowOff>19049</xdr:rowOff>
    </xdr:from>
    <xdr:to>
      <xdr:col>4</xdr:col>
      <xdr:colOff>1114425</xdr:colOff>
      <xdr:row>10</xdr:row>
      <xdr:rowOff>161924</xdr:rowOff>
    </xdr:to>
    <xdr:sp macro="" textlink="">
      <xdr:nvSpPr>
        <xdr:cNvPr id="4" name="Rectangle: Rounded Corners 3">
          <a:extLst>
            <a:ext uri="{FF2B5EF4-FFF2-40B4-BE49-F238E27FC236}">
              <a16:creationId xmlns:a16="http://schemas.microsoft.com/office/drawing/2014/main" id="{00C4B8EE-338C-47D1-8237-A80D54EDB564}"/>
            </a:ext>
          </a:extLst>
        </xdr:cNvPr>
        <xdr:cNvSpPr/>
      </xdr:nvSpPr>
      <xdr:spPr>
        <a:xfrm>
          <a:off x="1895475" y="1819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19050</xdr:colOff>
      <xdr:row>12</xdr:row>
      <xdr:rowOff>38099</xdr:rowOff>
    </xdr:from>
    <xdr:to>
      <xdr:col>4</xdr:col>
      <xdr:colOff>1123950</xdr:colOff>
      <xdr:row>12</xdr:row>
      <xdr:rowOff>180974</xdr:rowOff>
    </xdr:to>
    <xdr:sp macro="" textlink="">
      <xdr:nvSpPr>
        <xdr:cNvPr id="6" name="Rectangle: Rounded Corners 5">
          <a:extLst>
            <a:ext uri="{FF2B5EF4-FFF2-40B4-BE49-F238E27FC236}">
              <a16:creationId xmlns:a16="http://schemas.microsoft.com/office/drawing/2014/main" id="{EED8E188-05AC-4EA1-AA29-C9C7AACB6252}"/>
            </a:ext>
          </a:extLst>
        </xdr:cNvPr>
        <xdr:cNvSpPr/>
      </xdr:nvSpPr>
      <xdr:spPr>
        <a:xfrm>
          <a:off x="1905000" y="222884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9</xdr:row>
      <xdr:rowOff>114299</xdr:rowOff>
    </xdr:from>
    <xdr:to>
      <xdr:col>6</xdr:col>
      <xdr:colOff>1152525</xdr:colOff>
      <xdr:row>10</xdr:row>
      <xdr:rowOff>142874</xdr:rowOff>
    </xdr:to>
    <xdr:sp macro="" textlink="">
      <xdr:nvSpPr>
        <xdr:cNvPr id="7" name="Rectangle: Rounded Corners 6">
          <a:extLst>
            <a:ext uri="{FF2B5EF4-FFF2-40B4-BE49-F238E27FC236}">
              <a16:creationId xmlns:a16="http://schemas.microsoft.com/office/drawing/2014/main" id="{7E34B99E-0122-4055-B3C4-50497582B277}"/>
            </a:ext>
          </a:extLst>
        </xdr:cNvPr>
        <xdr:cNvSpPr/>
      </xdr:nvSpPr>
      <xdr:spPr>
        <a:xfrm>
          <a:off x="4295775" y="18002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12</xdr:row>
      <xdr:rowOff>9524</xdr:rowOff>
    </xdr:from>
    <xdr:to>
      <xdr:col>6</xdr:col>
      <xdr:colOff>1152525</xdr:colOff>
      <xdr:row>12</xdr:row>
      <xdr:rowOff>152399</xdr:rowOff>
    </xdr:to>
    <xdr:sp macro="" textlink="">
      <xdr:nvSpPr>
        <xdr:cNvPr id="8" name="Rectangle: Rounded Corners 7">
          <a:extLst>
            <a:ext uri="{FF2B5EF4-FFF2-40B4-BE49-F238E27FC236}">
              <a16:creationId xmlns:a16="http://schemas.microsoft.com/office/drawing/2014/main" id="{5064949E-F0CB-4298-82D9-167CBA5FDDED}"/>
            </a:ext>
          </a:extLst>
        </xdr:cNvPr>
        <xdr:cNvSpPr/>
      </xdr:nvSpPr>
      <xdr:spPr>
        <a:xfrm>
          <a:off x="4295775" y="2200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14</xdr:row>
      <xdr:rowOff>19049</xdr:rowOff>
    </xdr:from>
    <xdr:to>
      <xdr:col>6</xdr:col>
      <xdr:colOff>1152525</xdr:colOff>
      <xdr:row>14</xdr:row>
      <xdr:rowOff>161924</xdr:rowOff>
    </xdr:to>
    <xdr:sp macro="" textlink="">
      <xdr:nvSpPr>
        <xdr:cNvPr id="9" name="Rectangle: Rounded Corners 8">
          <a:extLst>
            <a:ext uri="{FF2B5EF4-FFF2-40B4-BE49-F238E27FC236}">
              <a16:creationId xmlns:a16="http://schemas.microsoft.com/office/drawing/2014/main" id="{343656DE-3C26-4EC3-AEED-FDD4E96A64EE}"/>
            </a:ext>
          </a:extLst>
        </xdr:cNvPr>
        <xdr:cNvSpPr/>
      </xdr:nvSpPr>
      <xdr:spPr>
        <a:xfrm>
          <a:off x="4295775" y="25907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38100</xdr:colOff>
      <xdr:row>16</xdr:row>
      <xdr:rowOff>47624</xdr:rowOff>
    </xdr:from>
    <xdr:to>
      <xdr:col>6</xdr:col>
      <xdr:colOff>1143000</xdr:colOff>
      <xdr:row>16</xdr:row>
      <xdr:rowOff>190499</xdr:rowOff>
    </xdr:to>
    <xdr:sp macro="" textlink="">
      <xdr:nvSpPr>
        <xdr:cNvPr id="10" name="Rectangle: Rounded Corners 9">
          <a:extLst>
            <a:ext uri="{FF2B5EF4-FFF2-40B4-BE49-F238E27FC236}">
              <a16:creationId xmlns:a16="http://schemas.microsoft.com/office/drawing/2014/main" id="{D78DED48-E19A-4C5A-AAA3-4507233EAEDE}"/>
            </a:ext>
          </a:extLst>
        </xdr:cNvPr>
        <xdr:cNvSpPr/>
      </xdr:nvSpPr>
      <xdr:spPr>
        <a:xfrm>
          <a:off x="4286250" y="30003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xdr:colOff>
      <xdr:row>8</xdr:row>
      <xdr:rowOff>28574</xdr:rowOff>
    </xdr:from>
    <xdr:to>
      <xdr:col>6</xdr:col>
      <xdr:colOff>1152525</xdr:colOff>
      <xdr:row>8</xdr:row>
      <xdr:rowOff>171449</xdr:rowOff>
    </xdr:to>
    <xdr:sp macro="" textlink="">
      <xdr:nvSpPr>
        <xdr:cNvPr id="11" name="Rectangle: Rounded Corners 10">
          <a:extLst>
            <a:ext uri="{FF2B5EF4-FFF2-40B4-BE49-F238E27FC236}">
              <a16:creationId xmlns:a16="http://schemas.microsoft.com/office/drawing/2014/main" id="{011C4F76-EC7B-4F5D-8B88-31043097E055}"/>
            </a:ext>
          </a:extLst>
        </xdr:cNvPr>
        <xdr:cNvSpPr/>
      </xdr:nvSpPr>
      <xdr:spPr>
        <a:xfrm>
          <a:off x="4295775" y="1523999"/>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57150</xdr:colOff>
      <xdr:row>8</xdr:row>
      <xdr:rowOff>19049</xdr:rowOff>
    </xdr:from>
    <xdr:to>
      <xdr:col>8</xdr:col>
      <xdr:colOff>1162050</xdr:colOff>
      <xdr:row>8</xdr:row>
      <xdr:rowOff>161924</xdr:rowOff>
    </xdr:to>
    <xdr:sp macro="" textlink="">
      <xdr:nvSpPr>
        <xdr:cNvPr id="12" name="Rectangle: Rounded Corners 11">
          <a:extLst>
            <a:ext uri="{FF2B5EF4-FFF2-40B4-BE49-F238E27FC236}">
              <a16:creationId xmlns:a16="http://schemas.microsoft.com/office/drawing/2014/main" id="{0494585E-FD4A-4AAE-97B9-B36C31C7FB2E}"/>
            </a:ext>
          </a:extLst>
        </xdr:cNvPr>
        <xdr:cNvSpPr/>
      </xdr:nvSpPr>
      <xdr:spPr>
        <a:xfrm>
          <a:off x="7029450" y="15144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57150</xdr:colOff>
      <xdr:row>10</xdr:row>
      <xdr:rowOff>19049</xdr:rowOff>
    </xdr:from>
    <xdr:to>
      <xdr:col>8</xdr:col>
      <xdr:colOff>1162050</xdr:colOff>
      <xdr:row>10</xdr:row>
      <xdr:rowOff>161924</xdr:rowOff>
    </xdr:to>
    <xdr:sp macro="" textlink="">
      <xdr:nvSpPr>
        <xdr:cNvPr id="13" name="Rectangle: Rounded Corners 12">
          <a:extLst>
            <a:ext uri="{FF2B5EF4-FFF2-40B4-BE49-F238E27FC236}">
              <a16:creationId xmlns:a16="http://schemas.microsoft.com/office/drawing/2014/main" id="{D3F3C6CC-0E10-4E57-B977-470C5AF18AE2}"/>
            </a:ext>
          </a:extLst>
        </xdr:cNvPr>
        <xdr:cNvSpPr/>
      </xdr:nvSpPr>
      <xdr:spPr>
        <a:xfrm>
          <a:off x="7029450" y="181927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66675</xdr:colOff>
      <xdr:row>12</xdr:row>
      <xdr:rowOff>28574</xdr:rowOff>
    </xdr:from>
    <xdr:to>
      <xdr:col>8</xdr:col>
      <xdr:colOff>1171575</xdr:colOff>
      <xdr:row>12</xdr:row>
      <xdr:rowOff>171449</xdr:rowOff>
    </xdr:to>
    <xdr:sp macro="" textlink="">
      <xdr:nvSpPr>
        <xdr:cNvPr id="14" name="Rectangle: Rounded Corners 13">
          <a:extLst>
            <a:ext uri="{FF2B5EF4-FFF2-40B4-BE49-F238E27FC236}">
              <a16:creationId xmlns:a16="http://schemas.microsoft.com/office/drawing/2014/main" id="{9CFF3ADA-A070-470F-875E-3292099CB808}"/>
            </a:ext>
          </a:extLst>
        </xdr:cNvPr>
        <xdr:cNvSpPr/>
      </xdr:nvSpPr>
      <xdr:spPr>
        <a:xfrm>
          <a:off x="7038975" y="2219324"/>
          <a:ext cx="1104900" cy="1428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262775</xdr:colOff>
      <xdr:row>1</xdr:row>
      <xdr:rowOff>25210</xdr:rowOff>
    </xdr:from>
    <xdr:to>
      <xdr:col>3</xdr:col>
      <xdr:colOff>24650</xdr:colOff>
      <xdr:row>3</xdr:row>
      <xdr:rowOff>172567</xdr:rowOff>
    </xdr:to>
    <xdr:pic>
      <xdr:nvPicPr>
        <xdr:cNvPr id="2" name="Graphic 1" descr="Bank">
          <a:extLst>
            <a:ext uri="{FF2B5EF4-FFF2-40B4-BE49-F238E27FC236}">
              <a16:creationId xmlns:a16="http://schemas.microsoft.com/office/drawing/2014/main" id="{616821FD-9863-4918-81A6-B92DF4678200}"/>
            </a:ext>
          </a:extLst>
        </xdr:cNvPr>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81975" y="215710"/>
          <a:ext cx="714375" cy="561975"/>
        </a:xfrm>
        <a:prstGeom prst="rect">
          <a:avLst/>
        </a:prstGeom>
      </xdr:spPr>
    </xdr:pic>
    <xdr:clientData/>
  </xdr:twoCellAnchor>
  <xdr:twoCellAnchor>
    <xdr:from>
      <xdr:col>3</xdr:col>
      <xdr:colOff>571500</xdr:colOff>
      <xdr:row>9</xdr:row>
      <xdr:rowOff>0</xdr:rowOff>
    </xdr:from>
    <xdr:to>
      <xdr:col>9</xdr:col>
      <xdr:colOff>19274</xdr:colOff>
      <xdr:row>9</xdr:row>
      <xdr:rowOff>0</xdr:rowOff>
    </xdr:to>
    <xdr:cxnSp macro="">
      <xdr:nvCxnSpPr>
        <xdr:cNvPr id="4" name="Straight Connector 3">
          <a:extLst>
            <a:ext uri="{FF2B5EF4-FFF2-40B4-BE49-F238E27FC236}">
              <a16:creationId xmlns:a16="http://schemas.microsoft.com/office/drawing/2014/main" id="{7F100146-32F4-40AC-8092-C5123211DCBC}"/>
            </a:ext>
          </a:extLst>
        </xdr:cNvPr>
        <xdr:cNvCxnSpPr/>
      </xdr:nvCxnSpPr>
      <xdr:spPr>
        <a:xfrm>
          <a:off x="2734235" y="1736912"/>
          <a:ext cx="6126480" cy="0"/>
        </a:xfrm>
        <a:prstGeom prst="line">
          <a:avLst/>
        </a:prstGeom>
        <a:ln w="28575"/>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11206</xdr:colOff>
      <xdr:row>9</xdr:row>
      <xdr:rowOff>0</xdr:rowOff>
    </xdr:from>
    <xdr:to>
      <xdr:col>9</xdr:col>
      <xdr:colOff>11206</xdr:colOff>
      <xdr:row>10</xdr:row>
      <xdr:rowOff>190500</xdr:rowOff>
    </xdr:to>
    <xdr:cxnSp macro="">
      <xdr:nvCxnSpPr>
        <xdr:cNvPr id="7" name="Straight Arrow Connector 6">
          <a:extLst>
            <a:ext uri="{FF2B5EF4-FFF2-40B4-BE49-F238E27FC236}">
              <a16:creationId xmlns:a16="http://schemas.microsoft.com/office/drawing/2014/main" id="{B936892D-BAB1-451E-932E-86EB365855AC}"/>
            </a:ext>
          </a:extLst>
        </xdr:cNvPr>
        <xdr:cNvCxnSpPr/>
      </xdr:nvCxnSpPr>
      <xdr:spPr>
        <a:xfrm>
          <a:off x="8852647" y="1736912"/>
          <a:ext cx="0" cy="38100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262775</xdr:colOff>
      <xdr:row>1</xdr:row>
      <xdr:rowOff>25210</xdr:rowOff>
    </xdr:from>
    <xdr:to>
      <xdr:col>3</xdr:col>
      <xdr:colOff>24650</xdr:colOff>
      <xdr:row>4</xdr:row>
      <xdr:rowOff>15685</xdr:rowOff>
    </xdr:to>
    <xdr:pic>
      <xdr:nvPicPr>
        <xdr:cNvPr id="2" name="Graphic 1" descr="Bank">
          <a:extLst>
            <a:ext uri="{FF2B5EF4-FFF2-40B4-BE49-F238E27FC236}">
              <a16:creationId xmlns:a16="http://schemas.microsoft.com/office/drawing/2014/main" id="{B616ECC1-019E-4305-88B6-03F565AFCF4D}"/>
            </a:ext>
          </a:extLst>
        </xdr:cNvPr>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81975" y="225235"/>
          <a:ext cx="714375" cy="561975"/>
        </a:xfrm>
        <a:prstGeom prst="rect">
          <a:avLst/>
        </a:prstGeom>
      </xdr:spPr>
    </xdr:pic>
    <xdr:clientData/>
  </xdr:twoCellAnchor>
  <xdr:twoCellAnchor>
    <xdr:from>
      <xdr:col>3</xdr:col>
      <xdr:colOff>694761</xdr:colOff>
      <xdr:row>9</xdr:row>
      <xdr:rowOff>0</xdr:rowOff>
    </xdr:from>
    <xdr:to>
      <xdr:col>8</xdr:col>
      <xdr:colOff>1421798</xdr:colOff>
      <xdr:row>9</xdr:row>
      <xdr:rowOff>0</xdr:rowOff>
    </xdr:to>
    <xdr:cxnSp macro="">
      <xdr:nvCxnSpPr>
        <xdr:cNvPr id="6" name="Straight Connector 5">
          <a:extLst>
            <a:ext uri="{FF2B5EF4-FFF2-40B4-BE49-F238E27FC236}">
              <a16:creationId xmlns:a16="http://schemas.microsoft.com/office/drawing/2014/main" id="{188D36BE-2C94-42D8-8E96-7DE97406F2D0}"/>
            </a:ext>
          </a:extLst>
        </xdr:cNvPr>
        <xdr:cNvCxnSpPr/>
      </xdr:nvCxnSpPr>
      <xdr:spPr>
        <a:xfrm flipH="1">
          <a:off x="2857496" y="1748118"/>
          <a:ext cx="621792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11205</xdr:colOff>
      <xdr:row>8</xdr:row>
      <xdr:rowOff>201705</xdr:rowOff>
    </xdr:from>
    <xdr:to>
      <xdr:col>9</xdr:col>
      <xdr:colOff>11205</xdr:colOff>
      <xdr:row>11</xdr:row>
      <xdr:rowOff>178845</xdr:rowOff>
    </xdr:to>
    <xdr:cxnSp macro="">
      <xdr:nvCxnSpPr>
        <xdr:cNvPr id="9" name="Straight Arrow Connector 8">
          <a:extLst>
            <a:ext uri="{FF2B5EF4-FFF2-40B4-BE49-F238E27FC236}">
              <a16:creationId xmlns:a16="http://schemas.microsoft.com/office/drawing/2014/main" id="{B1D86FD0-26EE-4E41-AE8D-D78FDF10579B}"/>
            </a:ext>
          </a:extLst>
        </xdr:cNvPr>
        <xdr:cNvCxnSpPr/>
      </xdr:nvCxnSpPr>
      <xdr:spPr>
        <a:xfrm>
          <a:off x="9099176" y="1759323"/>
          <a:ext cx="0" cy="57105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262775</xdr:colOff>
      <xdr:row>1</xdr:row>
      <xdr:rowOff>25210</xdr:rowOff>
    </xdr:from>
    <xdr:to>
      <xdr:col>3</xdr:col>
      <xdr:colOff>24650</xdr:colOff>
      <xdr:row>4</xdr:row>
      <xdr:rowOff>15685</xdr:rowOff>
    </xdr:to>
    <xdr:pic>
      <xdr:nvPicPr>
        <xdr:cNvPr id="2" name="Graphic 1" descr="Bank">
          <a:extLst>
            <a:ext uri="{FF2B5EF4-FFF2-40B4-BE49-F238E27FC236}">
              <a16:creationId xmlns:a16="http://schemas.microsoft.com/office/drawing/2014/main" id="{4B603E3A-88D9-40EB-93AD-DA8F95AB3BFC}"/>
            </a:ext>
          </a:extLst>
        </xdr:cNvPr>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73010" y="215710"/>
          <a:ext cx="714375" cy="561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mailto:jpal@ep.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3903-9C45-475E-BBDA-94098ED2311F}">
  <dimension ref="B1:Q17"/>
  <sheetViews>
    <sheetView workbookViewId="0">
      <selection activeCell="L21" sqref="L21"/>
    </sheetView>
  </sheetViews>
  <sheetFormatPr defaultRowHeight="15" x14ac:dyDescent="0.3"/>
  <cols>
    <col min="1" max="1" width="9.140625" style="1"/>
    <col min="2" max="2" width="19.140625" style="1" customWidth="1"/>
    <col min="3" max="8" width="9.140625" style="1"/>
    <col min="9" max="9" width="16.7109375" style="1" customWidth="1"/>
    <col min="10" max="10" width="9.140625" style="1"/>
    <col min="11" max="11" width="14.5703125" style="1" bestFit="1" customWidth="1"/>
    <col min="12" max="12" width="17.5703125" style="1" bestFit="1" customWidth="1"/>
    <col min="13" max="13" width="18" style="1" customWidth="1"/>
    <col min="14" max="16384" width="9.140625" style="1"/>
  </cols>
  <sheetData>
    <row r="1" spans="2:17" x14ac:dyDescent="0.3">
      <c r="C1" s="240" t="s">
        <v>121</v>
      </c>
      <c r="D1" s="240"/>
      <c r="E1" s="240"/>
      <c r="F1" s="240"/>
      <c r="G1" s="240"/>
      <c r="H1" s="240"/>
    </row>
    <row r="2" spans="2:17" ht="15.75" thickBot="1" x14ac:dyDescent="0.35"/>
    <row r="3" spans="2:17" ht="18.75" customHeight="1" x14ac:dyDescent="0.3">
      <c r="B3" s="115" t="s">
        <v>106</v>
      </c>
      <c r="C3" s="243" t="s">
        <v>208</v>
      </c>
      <c r="D3" s="243"/>
      <c r="E3" s="243"/>
      <c r="F3" s="243"/>
      <c r="G3" s="243"/>
      <c r="H3" s="243"/>
      <c r="I3" s="112"/>
    </row>
    <row r="4" spans="2:17" ht="18.75" customHeight="1" x14ac:dyDescent="0.3">
      <c r="B4" s="113" t="s">
        <v>112</v>
      </c>
      <c r="C4" s="244"/>
      <c r="D4" s="244"/>
      <c r="E4" s="244"/>
      <c r="F4" s="244"/>
      <c r="G4" s="244"/>
      <c r="H4" s="244"/>
      <c r="I4" s="114"/>
      <c r="K4" s="1" t="s">
        <v>125</v>
      </c>
    </row>
    <row r="5" spans="2:17" ht="8.25" customHeight="1" x14ac:dyDescent="0.3">
      <c r="B5" s="108"/>
      <c r="C5" s="109"/>
      <c r="D5" s="109"/>
      <c r="E5" s="109"/>
      <c r="F5" s="109"/>
      <c r="G5" s="109"/>
      <c r="H5" s="109"/>
      <c r="I5" s="110"/>
    </row>
    <row r="6" spans="2:17" x14ac:dyDescent="0.3">
      <c r="B6" s="116"/>
      <c r="C6" s="245" t="s">
        <v>107</v>
      </c>
      <c r="D6" s="245"/>
      <c r="E6" s="245"/>
      <c r="F6" s="245"/>
      <c r="G6" s="245"/>
      <c r="H6" s="245"/>
      <c r="I6" s="117"/>
    </row>
    <row r="7" spans="2:17" x14ac:dyDescent="0.3">
      <c r="B7" s="116"/>
      <c r="C7" s="118"/>
      <c r="D7" s="118"/>
      <c r="E7" s="118"/>
      <c r="F7" s="118"/>
      <c r="G7" s="118"/>
      <c r="H7" s="118"/>
      <c r="I7" s="117"/>
      <c r="Q7" s="1" t="s">
        <v>19</v>
      </c>
    </row>
    <row r="8" spans="2:17" ht="15.75" thickBot="1" x14ac:dyDescent="0.35">
      <c r="B8" s="116"/>
      <c r="C8" s="118"/>
      <c r="D8" s="118"/>
      <c r="E8" s="118"/>
      <c r="F8" s="118"/>
      <c r="G8" s="118"/>
      <c r="H8" s="118"/>
      <c r="I8" s="117"/>
    </row>
    <row r="9" spans="2:17" x14ac:dyDescent="0.3">
      <c r="B9" s="116"/>
      <c r="C9" s="118"/>
      <c r="D9" s="118"/>
      <c r="E9" s="118"/>
      <c r="F9" s="118"/>
      <c r="G9" s="118"/>
      <c r="H9" s="118"/>
      <c r="I9" s="117"/>
      <c r="L9" s="126" t="s">
        <v>116</v>
      </c>
      <c r="M9" s="127"/>
    </row>
    <row r="10" spans="2:17" x14ac:dyDescent="0.3">
      <c r="B10" s="116"/>
      <c r="C10" s="118"/>
      <c r="D10" s="118"/>
      <c r="E10" s="118"/>
      <c r="F10" s="118"/>
      <c r="G10" s="118"/>
      <c r="H10" s="118"/>
      <c r="I10" s="117"/>
      <c r="L10" s="67"/>
      <c r="M10" s="68" t="s">
        <v>113</v>
      </c>
    </row>
    <row r="11" spans="2:17" ht="15.75" thickBot="1" x14ac:dyDescent="0.35">
      <c r="B11" s="116"/>
      <c r="C11" s="118"/>
      <c r="D11" s="118"/>
      <c r="E11" s="118"/>
      <c r="F11" s="118"/>
      <c r="G11" s="118"/>
      <c r="H11" s="118"/>
      <c r="I11" s="117"/>
      <c r="L11" s="111"/>
      <c r="M11" s="13" t="s">
        <v>114</v>
      </c>
    </row>
    <row r="12" spans="2:17" ht="15.75" customHeight="1" x14ac:dyDescent="0.3">
      <c r="B12" s="116"/>
      <c r="C12" s="118"/>
      <c r="D12" s="118"/>
      <c r="E12" s="118"/>
      <c r="F12" s="118"/>
      <c r="G12" s="118"/>
      <c r="H12" s="118"/>
      <c r="I12" s="117"/>
    </row>
    <row r="13" spans="2:17" ht="23.25" customHeight="1" x14ac:dyDescent="0.3">
      <c r="B13" s="122" t="s">
        <v>108</v>
      </c>
      <c r="C13" s="241" t="s">
        <v>109</v>
      </c>
      <c r="D13" s="241"/>
      <c r="E13" s="241"/>
      <c r="F13" s="241" t="s">
        <v>110</v>
      </c>
      <c r="G13" s="241"/>
      <c r="H13" s="241" t="s">
        <v>111</v>
      </c>
      <c r="I13" s="242"/>
      <c r="L13"/>
    </row>
    <row r="14" spans="2:17" x14ac:dyDescent="0.3">
      <c r="B14" s="116"/>
      <c r="C14" s="118"/>
      <c r="D14" s="118"/>
      <c r="E14" s="118"/>
      <c r="F14" s="118"/>
      <c r="G14" s="118"/>
      <c r="H14" s="118"/>
      <c r="I14" s="117"/>
      <c r="L14"/>
    </row>
    <row r="15" spans="2:17" x14ac:dyDescent="0.3">
      <c r="B15" s="116"/>
      <c r="C15" s="136"/>
      <c r="D15" s="136"/>
      <c r="E15" s="118"/>
      <c r="F15" s="118"/>
      <c r="G15" s="118"/>
      <c r="H15" s="118"/>
      <c r="I15" s="117"/>
      <c r="L15"/>
    </row>
    <row r="16" spans="2:17" x14ac:dyDescent="0.3">
      <c r="B16" s="116"/>
      <c r="C16" s="136"/>
      <c r="D16" s="136"/>
      <c r="E16" s="118"/>
      <c r="F16" s="118"/>
      <c r="G16" s="118"/>
      <c r="H16" s="118"/>
      <c r="I16" s="117"/>
    </row>
    <row r="17" spans="2:9" ht="15.75" thickBot="1" x14ac:dyDescent="0.35">
      <c r="B17" s="119"/>
      <c r="C17" s="120"/>
      <c r="D17" s="120"/>
      <c r="E17" s="120"/>
      <c r="F17" s="120"/>
      <c r="G17" s="120"/>
      <c r="H17" s="120"/>
      <c r="I17" s="121"/>
    </row>
  </sheetData>
  <mergeCells count="6">
    <mergeCell ref="C1:H1"/>
    <mergeCell ref="H13:I13"/>
    <mergeCell ref="F13:G13"/>
    <mergeCell ref="C13:E13"/>
    <mergeCell ref="C3:H4"/>
    <mergeCell ref="C6:H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CD51-54ED-480B-ADE1-6CA169E0AF15}">
  <dimension ref="C1:L17"/>
  <sheetViews>
    <sheetView zoomScaleNormal="100" workbookViewId="0">
      <selection activeCell="H20" sqref="H20"/>
    </sheetView>
  </sheetViews>
  <sheetFormatPr defaultRowHeight="15" x14ac:dyDescent="0.3"/>
  <cols>
    <col min="1" max="2" width="9.140625" style="1"/>
    <col min="3" max="3" width="14.28515625" style="1" customWidth="1"/>
    <col min="4" max="4" width="16.140625" style="1" bestFit="1" customWidth="1"/>
    <col min="5" max="5" width="13.28515625" style="1" bestFit="1" customWidth="1"/>
    <col min="6" max="6" width="12.140625" style="1" bestFit="1" customWidth="1"/>
    <col min="7" max="7" width="13.42578125" style="1" customWidth="1"/>
    <col min="8" max="8" width="14.28515625" style="1" bestFit="1" customWidth="1"/>
    <col min="9" max="9" width="12.7109375" style="1" customWidth="1"/>
    <col min="10" max="10" width="13.140625" style="1" customWidth="1"/>
    <col min="11" max="11" width="15.28515625" style="1" customWidth="1"/>
    <col min="12" max="12" width="12.85546875" style="1" customWidth="1"/>
    <col min="13" max="16384" width="9.140625" style="1"/>
  </cols>
  <sheetData>
    <row r="1" spans="3:12" ht="15.75" thickBot="1" x14ac:dyDescent="0.35"/>
    <row r="2" spans="3:12" x14ac:dyDescent="0.3">
      <c r="C2" s="27"/>
      <c r="D2" s="28"/>
      <c r="E2" s="28"/>
      <c r="F2" s="28"/>
      <c r="G2" s="28"/>
      <c r="H2" s="28"/>
      <c r="I2" s="28"/>
      <c r="J2" s="28"/>
      <c r="K2" s="28"/>
      <c r="L2" s="29"/>
    </row>
    <row r="3" spans="3:12" x14ac:dyDescent="0.3">
      <c r="C3" s="30"/>
      <c r="D3" s="31"/>
      <c r="E3" s="31"/>
      <c r="F3" s="250" t="s">
        <v>6</v>
      </c>
      <c r="G3" s="250"/>
      <c r="H3" s="250"/>
      <c r="I3" s="250"/>
      <c r="J3" s="31"/>
      <c r="K3" s="31"/>
      <c r="L3" s="39">
        <v>0.62569444444444444</v>
      </c>
    </row>
    <row r="4" spans="3:12" x14ac:dyDescent="0.3">
      <c r="C4" s="30"/>
      <c r="D4" s="31"/>
      <c r="E4" s="31"/>
      <c r="F4" s="250" t="s">
        <v>7</v>
      </c>
      <c r="G4" s="250"/>
      <c r="H4" s="250"/>
      <c r="I4" s="250"/>
      <c r="J4" s="31"/>
      <c r="K4" s="31"/>
      <c r="L4" s="40">
        <v>43210</v>
      </c>
    </row>
    <row r="5" spans="3:12" x14ac:dyDescent="0.3">
      <c r="C5" s="30"/>
      <c r="D5" s="31"/>
      <c r="E5" s="31"/>
      <c r="F5" s="31"/>
      <c r="G5" s="31"/>
      <c r="H5" s="31"/>
      <c r="I5" s="31"/>
      <c r="J5" s="31"/>
      <c r="K5" s="31"/>
      <c r="L5" s="41" t="s">
        <v>8</v>
      </c>
    </row>
    <row r="6" spans="3:12" x14ac:dyDescent="0.3">
      <c r="C6" s="30"/>
      <c r="D6" s="31"/>
      <c r="E6" s="31"/>
      <c r="F6" s="31"/>
      <c r="G6" s="31"/>
      <c r="H6" s="31"/>
      <c r="I6" s="31"/>
      <c r="J6" s="31"/>
      <c r="K6" s="31"/>
      <c r="L6" s="32"/>
    </row>
    <row r="7" spans="3:12" x14ac:dyDescent="0.3">
      <c r="C7" s="30" t="s">
        <v>9</v>
      </c>
      <c r="D7" s="31"/>
      <c r="E7" s="31"/>
      <c r="F7" s="31"/>
      <c r="G7" s="31"/>
      <c r="H7" s="31"/>
      <c r="I7" s="31"/>
      <c r="J7" s="31"/>
      <c r="K7" s="31"/>
      <c r="L7" s="32"/>
    </row>
    <row r="8" spans="3:12" x14ac:dyDescent="0.3">
      <c r="C8" s="30" t="s">
        <v>10</v>
      </c>
      <c r="D8" s="31"/>
      <c r="E8" s="31"/>
      <c r="F8" s="31"/>
      <c r="G8" s="31"/>
      <c r="H8" s="31"/>
      <c r="I8" s="31"/>
      <c r="J8" s="31"/>
      <c r="K8" s="31"/>
      <c r="L8" s="32"/>
    </row>
    <row r="9" spans="3:12" x14ac:dyDescent="0.3">
      <c r="C9" s="14" t="s">
        <v>0</v>
      </c>
      <c r="D9" s="15" t="s">
        <v>11</v>
      </c>
      <c r="E9" s="15" t="s">
        <v>3</v>
      </c>
      <c r="F9" s="15" t="s">
        <v>12</v>
      </c>
      <c r="G9" s="15" t="s">
        <v>13</v>
      </c>
      <c r="H9" s="15" t="s">
        <v>14</v>
      </c>
      <c r="I9" s="15" t="s">
        <v>20</v>
      </c>
      <c r="J9" s="15" t="s">
        <v>21</v>
      </c>
      <c r="K9" s="15" t="s">
        <v>22</v>
      </c>
      <c r="L9" s="16" t="s">
        <v>23</v>
      </c>
    </row>
    <row r="10" spans="3:12" x14ac:dyDescent="0.3">
      <c r="C10" s="19" t="s">
        <v>25</v>
      </c>
      <c r="D10" s="5" t="s">
        <v>15</v>
      </c>
      <c r="E10" s="6">
        <v>100000</v>
      </c>
      <c r="F10" s="6">
        <v>25000</v>
      </c>
      <c r="G10" s="6">
        <v>50000</v>
      </c>
      <c r="H10" s="6">
        <f>YTD_Actual-Annual_Budget</f>
        <v>-50000</v>
      </c>
      <c r="I10" s="7">
        <f>(Annual_Budget-80000)/Annual_Budget</f>
        <v>0.2</v>
      </c>
      <c r="J10" s="6">
        <v>100000</v>
      </c>
      <c r="K10" s="6">
        <f>YTD_Actual-Est._Budget</f>
        <v>-50000</v>
      </c>
      <c r="L10" s="11">
        <f>(Est._Budget-80000)/Est._Budget</f>
        <v>0.2</v>
      </c>
    </row>
    <row r="11" spans="3:12" x14ac:dyDescent="0.3">
      <c r="C11" s="19" t="s">
        <v>25</v>
      </c>
      <c r="D11" s="5" t="s">
        <v>16</v>
      </c>
      <c r="E11" s="6">
        <v>50000</v>
      </c>
      <c r="F11" s="6">
        <v>20000</v>
      </c>
      <c r="G11" s="6">
        <v>26000</v>
      </c>
      <c r="H11" s="6">
        <f>G11-E11</f>
        <v>-24000</v>
      </c>
      <c r="I11" s="7">
        <f>(E11-45000)/E11</f>
        <v>0.1</v>
      </c>
      <c r="J11" s="6">
        <v>50000</v>
      </c>
      <c r="K11" s="6">
        <f>J11-G11</f>
        <v>24000</v>
      </c>
      <c r="L11" s="11">
        <f>(J11-45000)/J11</f>
        <v>0.1</v>
      </c>
    </row>
    <row r="12" spans="3:12" x14ac:dyDescent="0.3">
      <c r="C12" s="19" t="s">
        <v>25</v>
      </c>
      <c r="D12" s="5" t="s">
        <v>17</v>
      </c>
      <c r="E12" s="6">
        <v>40000</v>
      </c>
      <c r="F12" s="6">
        <v>10000</v>
      </c>
      <c r="G12" s="6">
        <v>10000</v>
      </c>
      <c r="H12" s="6">
        <f>G12-E12</f>
        <v>-30000</v>
      </c>
      <c r="I12" s="7">
        <f>(E12-10000)/E12</f>
        <v>0.75</v>
      </c>
      <c r="J12" s="6">
        <v>40000</v>
      </c>
      <c r="K12" s="6">
        <f>G12-J12</f>
        <v>-30000</v>
      </c>
      <c r="L12" s="11">
        <f>(J12-10000)/J12</f>
        <v>0.75</v>
      </c>
    </row>
    <row r="13" spans="3:12" x14ac:dyDescent="0.3">
      <c r="C13" s="19" t="s">
        <v>25</v>
      </c>
      <c r="D13" s="8" t="s">
        <v>18</v>
      </c>
      <c r="E13" s="6">
        <v>0</v>
      </c>
      <c r="F13" s="6">
        <v>20000</v>
      </c>
      <c r="G13" s="6">
        <v>20000</v>
      </c>
      <c r="H13" s="6">
        <f>G13-E13</f>
        <v>20000</v>
      </c>
      <c r="I13" s="7">
        <f>(E13-0)</f>
        <v>0</v>
      </c>
      <c r="J13" s="6">
        <v>0</v>
      </c>
      <c r="K13" s="6">
        <f>G13-J13</f>
        <v>20000</v>
      </c>
      <c r="L13" s="11">
        <f>J13-0</f>
        <v>0</v>
      </c>
    </row>
    <row r="14" spans="3:12" ht="15.75" thickBot="1" x14ac:dyDescent="0.35">
      <c r="C14" s="22" t="s">
        <v>24</v>
      </c>
      <c r="D14" s="23"/>
      <c r="E14" s="24">
        <f>SUM(E10:E13)</f>
        <v>190000</v>
      </c>
      <c r="F14" s="24">
        <f t="shared" ref="F14:L14" si="0">SUM(F10:F13)</f>
        <v>75000</v>
      </c>
      <c r="G14" s="24">
        <f t="shared" si="0"/>
        <v>106000</v>
      </c>
      <c r="H14" s="24">
        <f t="shared" si="0"/>
        <v>-84000</v>
      </c>
      <c r="I14" s="134">
        <f t="shared" si="0"/>
        <v>1.05</v>
      </c>
      <c r="J14" s="24">
        <f t="shared" si="0"/>
        <v>190000</v>
      </c>
      <c r="K14" s="24">
        <f t="shared" si="0"/>
        <v>-36000</v>
      </c>
      <c r="L14" s="135">
        <f t="shared" si="0"/>
        <v>1.05</v>
      </c>
    </row>
    <row r="15" spans="3:12" ht="15.75" thickTop="1" x14ac:dyDescent="0.3">
      <c r="C15" s="9"/>
      <c r="D15" s="8"/>
      <c r="E15" s="8"/>
      <c r="F15" s="8"/>
      <c r="G15" s="8"/>
      <c r="H15" s="8"/>
      <c r="I15" s="8"/>
      <c r="J15" s="8"/>
      <c r="K15" s="8"/>
      <c r="L15" s="10"/>
    </row>
    <row r="16" spans="3:12" ht="15.75" thickBot="1" x14ac:dyDescent="0.35">
      <c r="C16" s="17" t="s">
        <v>50</v>
      </c>
      <c r="D16" s="18"/>
      <c r="E16" s="18"/>
      <c r="F16" s="18"/>
      <c r="G16" s="12"/>
      <c r="H16" s="12" t="s">
        <v>19</v>
      </c>
      <c r="I16" s="12"/>
      <c r="J16" s="12"/>
      <c r="K16" s="12"/>
      <c r="L16" s="13"/>
    </row>
    <row r="17" spans="8:8" x14ac:dyDescent="0.3">
      <c r="H17" s="1" t="s">
        <v>19</v>
      </c>
    </row>
  </sheetData>
  <mergeCells count="2">
    <mergeCell ref="F3:I3"/>
    <mergeCell ref="F4:I4"/>
  </mergeCells>
  <pageMargins left="0.7" right="0.7" top="0.75" bottom="0.75" header="0.3" footer="0.3"/>
  <pageSetup scale="5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5C3E-6A96-49AD-84D0-06BBADFAAA49}">
  <dimension ref="C1:N25"/>
  <sheetViews>
    <sheetView topLeftCell="B2" zoomScale="90" zoomScaleNormal="85" workbookViewId="0">
      <selection activeCell="L27" sqref="L27"/>
    </sheetView>
  </sheetViews>
  <sheetFormatPr defaultRowHeight="15" x14ac:dyDescent="0.3"/>
  <cols>
    <col min="1" max="2" width="9.140625" style="1"/>
    <col min="3" max="3" width="14.28515625" style="1" customWidth="1"/>
    <col min="4" max="4" width="19" style="1" customWidth="1"/>
    <col min="5" max="5" width="13.28515625" style="1" bestFit="1" customWidth="1"/>
    <col min="6" max="6" width="12.140625" style="1" bestFit="1" customWidth="1"/>
    <col min="7" max="7" width="12.140625" style="1" customWidth="1"/>
    <col min="8" max="8" width="14.28515625" style="1" bestFit="1" customWidth="1"/>
    <col min="9" max="9" width="12.7109375" style="1" customWidth="1"/>
    <col min="10" max="10" width="12.28515625" style="1" customWidth="1"/>
    <col min="11" max="11" width="15.28515625" style="1" customWidth="1"/>
    <col min="12" max="12" width="12.85546875" style="1" customWidth="1"/>
    <col min="13" max="16384" width="9.140625" style="1"/>
  </cols>
  <sheetData>
    <row r="1" spans="3:12" ht="15.75" thickBot="1" x14ac:dyDescent="0.35"/>
    <row r="2" spans="3:12" x14ac:dyDescent="0.3">
      <c r="C2" s="33"/>
      <c r="D2" s="34"/>
      <c r="E2" s="34"/>
      <c r="F2" s="34"/>
      <c r="G2" s="34"/>
      <c r="H2" s="34"/>
      <c r="I2" s="34"/>
      <c r="J2" s="34"/>
      <c r="K2" s="34"/>
      <c r="L2" s="35"/>
    </row>
    <row r="3" spans="3:12" x14ac:dyDescent="0.3">
      <c r="C3" s="36"/>
      <c r="D3" s="37"/>
      <c r="E3" s="37"/>
      <c r="F3" s="37"/>
      <c r="G3" s="37"/>
      <c r="H3" s="37"/>
      <c r="I3" s="37"/>
      <c r="J3" s="37"/>
      <c r="K3" s="37"/>
      <c r="L3" s="38"/>
    </row>
    <row r="4" spans="3:12" x14ac:dyDescent="0.3">
      <c r="C4" s="36"/>
      <c r="D4" s="37"/>
      <c r="E4" s="37"/>
      <c r="F4" s="248" t="s">
        <v>27</v>
      </c>
      <c r="G4" s="248"/>
      <c r="H4" s="248"/>
      <c r="I4" s="248"/>
      <c r="J4" s="37"/>
      <c r="K4" s="37"/>
      <c r="L4" s="42">
        <v>0.64930555555555558</v>
      </c>
    </row>
    <row r="5" spans="3:12" x14ac:dyDescent="0.3">
      <c r="C5" s="36"/>
      <c r="D5" s="37"/>
      <c r="E5" s="37"/>
      <c r="F5" s="248" t="s">
        <v>28</v>
      </c>
      <c r="G5" s="248"/>
      <c r="H5" s="248"/>
      <c r="I5" s="248"/>
      <c r="J5" s="37"/>
      <c r="K5" s="37"/>
      <c r="L5" s="43">
        <v>43215</v>
      </c>
    </row>
    <row r="6" spans="3:12" x14ac:dyDescent="0.3">
      <c r="C6" s="36"/>
      <c r="D6" s="37"/>
      <c r="E6" s="37"/>
      <c r="F6" s="37"/>
      <c r="G6" s="37"/>
      <c r="H6" s="37"/>
      <c r="I6" s="37"/>
      <c r="J6" s="37"/>
      <c r="K6" s="37"/>
      <c r="L6" s="44" t="s">
        <v>8</v>
      </c>
    </row>
    <row r="7" spans="3:12" x14ac:dyDescent="0.3">
      <c r="C7" s="36"/>
      <c r="D7" s="37"/>
      <c r="E7" s="37"/>
      <c r="F7" s="37"/>
      <c r="G7" s="37"/>
      <c r="H7" s="37"/>
      <c r="I7" s="37"/>
      <c r="J7" s="37"/>
      <c r="K7" s="37"/>
      <c r="L7" s="38"/>
    </row>
    <row r="8" spans="3:12" x14ac:dyDescent="0.3">
      <c r="C8" s="36"/>
      <c r="D8" s="37"/>
      <c r="E8" s="37"/>
      <c r="F8" s="37"/>
      <c r="G8" s="37"/>
      <c r="H8" s="37"/>
      <c r="I8" s="37"/>
      <c r="J8" s="37"/>
      <c r="K8" s="37"/>
      <c r="L8" s="38"/>
    </row>
    <row r="9" spans="3:12" x14ac:dyDescent="0.3">
      <c r="C9" s="36" t="s">
        <v>9</v>
      </c>
      <c r="D9" s="37"/>
      <c r="E9" s="37"/>
      <c r="F9" s="37"/>
      <c r="G9" s="37"/>
      <c r="H9" s="37"/>
      <c r="I9" s="37"/>
      <c r="J9" s="37"/>
      <c r="K9" s="37"/>
      <c r="L9" s="38"/>
    </row>
    <row r="10" spans="3:12" x14ac:dyDescent="0.3">
      <c r="C10" s="36" t="s">
        <v>10</v>
      </c>
      <c r="D10" s="37"/>
      <c r="E10" s="37"/>
      <c r="F10" s="37"/>
      <c r="G10" s="37"/>
      <c r="H10" s="37"/>
      <c r="I10" s="37"/>
      <c r="J10" s="37"/>
      <c r="K10" s="37"/>
      <c r="L10" s="38"/>
    </row>
    <row r="11" spans="3:12" x14ac:dyDescent="0.3">
      <c r="C11" s="14" t="s">
        <v>0</v>
      </c>
      <c r="D11" s="15" t="s">
        <v>26</v>
      </c>
      <c r="E11" s="15" t="s">
        <v>3</v>
      </c>
      <c r="F11" s="15" t="s">
        <v>12</v>
      </c>
      <c r="G11" s="15" t="s">
        <v>13</v>
      </c>
      <c r="H11" s="15" t="s">
        <v>14</v>
      </c>
      <c r="I11" s="15" t="s">
        <v>20</v>
      </c>
      <c r="J11" s="15" t="s">
        <v>21</v>
      </c>
      <c r="K11" s="15" t="s">
        <v>22</v>
      </c>
      <c r="L11" s="16" t="s">
        <v>23</v>
      </c>
    </row>
    <row r="12" spans="3:12" x14ac:dyDescent="0.3">
      <c r="C12" s="19" t="s">
        <v>25</v>
      </c>
      <c r="D12" s="5" t="s">
        <v>5</v>
      </c>
      <c r="E12" s="6">
        <v>100000</v>
      </c>
      <c r="F12" s="6">
        <v>25000</v>
      </c>
      <c r="G12" s="6">
        <v>50000</v>
      </c>
      <c r="H12" s="6">
        <f>Annual_Budget-YTD_Actual</f>
        <v>50000</v>
      </c>
      <c r="I12" s="7">
        <f>YTD_Actual/Annual_Budget</f>
        <v>0.5</v>
      </c>
      <c r="J12" s="6">
        <v>100000</v>
      </c>
      <c r="K12" s="6">
        <f>Est._Budget-YTD_Actual</f>
        <v>50000</v>
      </c>
      <c r="L12" s="11">
        <f>YTD_Actual/Est._Budget</f>
        <v>0.5</v>
      </c>
    </row>
    <row r="13" spans="3:12" x14ac:dyDescent="0.3">
      <c r="C13" s="19" t="s">
        <v>25</v>
      </c>
      <c r="D13" s="5" t="s">
        <v>29</v>
      </c>
      <c r="E13" s="6">
        <v>50000</v>
      </c>
      <c r="F13" s="6">
        <v>20000</v>
      </c>
      <c r="G13" s="6">
        <v>26000</v>
      </c>
      <c r="H13" s="6">
        <f>E13-G13</f>
        <v>24000</v>
      </c>
      <c r="I13" s="7">
        <f>G13/E13</f>
        <v>0.52</v>
      </c>
      <c r="J13" s="6">
        <v>50000</v>
      </c>
      <c r="K13" s="6">
        <f>J13-G13</f>
        <v>24000</v>
      </c>
      <c r="L13" s="11">
        <f>G13/J13</f>
        <v>0.52</v>
      </c>
    </row>
    <row r="14" spans="3:12" x14ac:dyDescent="0.3">
      <c r="C14" s="19" t="s">
        <v>25</v>
      </c>
      <c r="D14" s="5" t="s">
        <v>30</v>
      </c>
      <c r="E14" s="6">
        <v>40000</v>
      </c>
      <c r="F14" s="6">
        <v>10000</v>
      </c>
      <c r="G14" s="6">
        <v>10000</v>
      </c>
      <c r="H14" s="6">
        <f t="shared" ref="H14:H21" si="0">E14-G14</f>
        <v>30000</v>
      </c>
      <c r="I14" s="7">
        <f t="shared" ref="I14:I21" si="1">G14/E14</f>
        <v>0.25</v>
      </c>
      <c r="J14" s="21">
        <v>35000</v>
      </c>
      <c r="K14" s="6">
        <f t="shared" ref="K14:K21" si="2">J14-G14</f>
        <v>25000</v>
      </c>
      <c r="L14" s="11">
        <f t="shared" ref="L14:L21" si="3">G14/J14</f>
        <v>0.2857142857142857</v>
      </c>
    </row>
    <row r="15" spans="3:12" x14ac:dyDescent="0.3">
      <c r="C15" s="19" t="s">
        <v>25</v>
      </c>
      <c r="D15" s="5" t="s">
        <v>31</v>
      </c>
      <c r="E15" s="6">
        <v>10000</v>
      </c>
      <c r="F15" s="6">
        <v>5000</v>
      </c>
      <c r="G15" s="6">
        <v>8000</v>
      </c>
      <c r="H15" s="6">
        <f t="shared" si="0"/>
        <v>2000</v>
      </c>
      <c r="I15" s="7">
        <f t="shared" si="1"/>
        <v>0.8</v>
      </c>
      <c r="J15" s="6">
        <v>10000</v>
      </c>
      <c r="K15" s="6">
        <f t="shared" si="2"/>
        <v>2000</v>
      </c>
      <c r="L15" s="11">
        <f t="shared" si="3"/>
        <v>0.8</v>
      </c>
    </row>
    <row r="16" spans="3:12" x14ac:dyDescent="0.3">
      <c r="C16" s="19" t="s">
        <v>25</v>
      </c>
      <c r="D16" s="5" t="s">
        <v>32</v>
      </c>
      <c r="E16" s="6">
        <v>50000</v>
      </c>
      <c r="F16" s="6">
        <v>5000</v>
      </c>
      <c r="G16" s="6">
        <v>40000</v>
      </c>
      <c r="H16" s="6">
        <f t="shared" si="0"/>
        <v>10000</v>
      </c>
      <c r="I16" s="7">
        <f t="shared" si="1"/>
        <v>0.8</v>
      </c>
      <c r="J16" s="6">
        <v>50000</v>
      </c>
      <c r="K16" s="6">
        <f t="shared" si="2"/>
        <v>10000</v>
      </c>
      <c r="L16" s="11">
        <f t="shared" si="3"/>
        <v>0.8</v>
      </c>
    </row>
    <row r="17" spans="3:14" x14ac:dyDescent="0.3">
      <c r="C17" s="19" t="s">
        <v>25</v>
      </c>
      <c r="D17" s="5" t="s">
        <v>33</v>
      </c>
      <c r="E17" s="6">
        <v>40000</v>
      </c>
      <c r="F17" s="6">
        <v>5000</v>
      </c>
      <c r="G17" s="6">
        <v>20000</v>
      </c>
      <c r="H17" s="6">
        <f t="shared" si="0"/>
        <v>20000</v>
      </c>
      <c r="I17" s="7">
        <f t="shared" si="1"/>
        <v>0.5</v>
      </c>
      <c r="J17" s="6">
        <v>40000</v>
      </c>
      <c r="K17" s="6">
        <f t="shared" si="2"/>
        <v>20000</v>
      </c>
      <c r="L17" s="11">
        <f t="shared" si="3"/>
        <v>0.5</v>
      </c>
      <c r="N17" s="1" t="s">
        <v>19</v>
      </c>
    </row>
    <row r="18" spans="3:14" x14ac:dyDescent="0.3">
      <c r="C18" s="19" t="s">
        <v>25</v>
      </c>
      <c r="D18" s="5" t="s">
        <v>34</v>
      </c>
      <c r="E18" s="6">
        <v>10000</v>
      </c>
      <c r="F18" s="6">
        <v>5000</v>
      </c>
      <c r="G18" s="6">
        <v>8000</v>
      </c>
      <c r="H18" s="6">
        <f t="shared" si="0"/>
        <v>2000</v>
      </c>
      <c r="I18" s="7">
        <f t="shared" si="1"/>
        <v>0.8</v>
      </c>
      <c r="J18" s="6">
        <v>10000</v>
      </c>
      <c r="K18" s="6">
        <f t="shared" si="2"/>
        <v>2000</v>
      </c>
      <c r="L18" s="11">
        <f t="shared" si="3"/>
        <v>0.8</v>
      </c>
    </row>
    <row r="19" spans="3:14" x14ac:dyDescent="0.3">
      <c r="C19" s="19" t="s">
        <v>25</v>
      </c>
      <c r="D19" s="5" t="s">
        <v>35</v>
      </c>
      <c r="E19" s="6">
        <v>25000</v>
      </c>
      <c r="F19" s="6">
        <v>5000</v>
      </c>
      <c r="G19" s="6">
        <v>21000</v>
      </c>
      <c r="H19" s="6">
        <f t="shared" si="0"/>
        <v>4000</v>
      </c>
      <c r="I19" s="7">
        <f t="shared" si="1"/>
        <v>0.84</v>
      </c>
      <c r="J19" s="21">
        <v>30000</v>
      </c>
      <c r="K19" s="6">
        <f t="shared" si="2"/>
        <v>9000</v>
      </c>
      <c r="L19" s="11">
        <f t="shared" si="3"/>
        <v>0.7</v>
      </c>
    </row>
    <row r="20" spans="3:14" x14ac:dyDescent="0.3">
      <c r="C20" s="19" t="s">
        <v>25</v>
      </c>
      <c r="D20" s="5" t="s">
        <v>36</v>
      </c>
      <c r="E20" s="6">
        <v>20000</v>
      </c>
      <c r="F20" s="6">
        <v>5000</v>
      </c>
      <c r="G20" s="6">
        <v>14000</v>
      </c>
      <c r="H20" s="6">
        <f t="shared" si="0"/>
        <v>6000</v>
      </c>
      <c r="I20" s="7">
        <f t="shared" si="1"/>
        <v>0.7</v>
      </c>
      <c r="J20" s="6">
        <v>20000</v>
      </c>
      <c r="K20" s="6">
        <f t="shared" si="2"/>
        <v>6000</v>
      </c>
      <c r="L20" s="11">
        <f t="shared" si="3"/>
        <v>0.7</v>
      </c>
    </row>
    <row r="21" spans="3:14" x14ac:dyDescent="0.3">
      <c r="C21" s="19" t="s">
        <v>25</v>
      </c>
      <c r="D21" s="5" t="s">
        <v>37</v>
      </c>
      <c r="E21" s="6">
        <v>10000</v>
      </c>
      <c r="F21" s="6">
        <v>5000</v>
      </c>
      <c r="G21" s="6">
        <v>4000</v>
      </c>
      <c r="H21" s="6">
        <f t="shared" si="0"/>
        <v>6000</v>
      </c>
      <c r="I21" s="7">
        <f t="shared" si="1"/>
        <v>0.4</v>
      </c>
      <c r="J21" s="6">
        <v>10000</v>
      </c>
      <c r="K21" s="6">
        <f t="shared" si="2"/>
        <v>6000</v>
      </c>
      <c r="L21" s="11">
        <f t="shared" si="3"/>
        <v>0.4</v>
      </c>
    </row>
    <row r="22" spans="3:14" ht="15.75" thickBot="1" x14ac:dyDescent="0.35">
      <c r="C22" s="22" t="s">
        <v>24</v>
      </c>
      <c r="D22" s="23"/>
      <c r="E22" s="24">
        <f t="shared" ref="E22:L22" si="4">SUM(E12:E21)</f>
        <v>355000</v>
      </c>
      <c r="F22" s="24">
        <f t="shared" si="4"/>
        <v>90000</v>
      </c>
      <c r="G22" s="24">
        <f t="shared" si="4"/>
        <v>201000</v>
      </c>
      <c r="H22" s="24">
        <f t="shared" si="4"/>
        <v>154000</v>
      </c>
      <c r="I22" s="25">
        <f t="shared" si="4"/>
        <v>6.11</v>
      </c>
      <c r="J22" s="24">
        <f t="shared" si="4"/>
        <v>355000</v>
      </c>
      <c r="K22" s="24">
        <f t="shared" si="4"/>
        <v>154000</v>
      </c>
      <c r="L22" s="26">
        <f t="shared" si="4"/>
        <v>6.0057142857142862</v>
      </c>
    </row>
    <row r="23" spans="3:14" ht="15.75" thickTop="1" x14ac:dyDescent="0.3">
      <c r="C23" s="9"/>
      <c r="D23" s="8"/>
      <c r="E23" s="8"/>
      <c r="F23" s="8"/>
      <c r="G23" s="8"/>
      <c r="H23" s="8"/>
      <c r="I23" s="8"/>
      <c r="J23" s="8"/>
      <c r="K23" s="8"/>
      <c r="L23" s="10"/>
    </row>
    <row r="24" spans="3:14" ht="15.75" thickBot="1" x14ac:dyDescent="0.35">
      <c r="C24" s="17" t="s">
        <v>51</v>
      </c>
      <c r="D24" s="18"/>
      <c r="E24" s="18"/>
      <c r="F24" s="18"/>
      <c r="G24" s="12"/>
      <c r="H24" s="12" t="s">
        <v>19</v>
      </c>
      <c r="I24" s="12"/>
      <c r="J24" s="12"/>
      <c r="K24" s="12"/>
      <c r="L24" s="13"/>
    </row>
    <row r="25" spans="3:14" x14ac:dyDescent="0.3">
      <c r="H25" s="1" t="s">
        <v>19</v>
      </c>
    </row>
  </sheetData>
  <mergeCells count="2">
    <mergeCell ref="F4:I4"/>
    <mergeCell ref="F5:I5"/>
  </mergeCells>
  <pageMargins left="0.7" right="0.7" top="0.75" bottom="0.75" header="0.3" footer="0.3"/>
  <pageSetup scale="5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DFCC-BB59-40CE-B3ED-6C749D5697A7}">
  <dimension ref="C1:AA45"/>
  <sheetViews>
    <sheetView topLeftCell="L16" zoomScale="80" zoomScaleNormal="80" workbookViewId="0">
      <selection activeCell="J29" sqref="J29"/>
    </sheetView>
  </sheetViews>
  <sheetFormatPr defaultRowHeight="15" x14ac:dyDescent="0.3"/>
  <cols>
    <col min="1" max="2" width="9.140625" style="1"/>
    <col min="3" max="3" width="14.28515625" style="1" customWidth="1"/>
    <col min="4" max="5" width="19" style="1" customWidth="1"/>
    <col min="6" max="6" width="13.28515625" style="1" bestFit="1" customWidth="1"/>
    <col min="7" max="7" width="12.140625" style="1" bestFit="1" customWidth="1"/>
    <col min="8" max="8" width="12.140625" style="1" customWidth="1"/>
    <col min="9" max="9" width="14.28515625" style="1" bestFit="1" customWidth="1"/>
    <col min="10" max="10" width="12.7109375" style="1" customWidth="1"/>
    <col min="11" max="11" width="12.28515625" style="1" customWidth="1"/>
    <col min="12" max="12" width="15.28515625" style="1" customWidth="1"/>
    <col min="13" max="13" width="12.85546875" style="1" customWidth="1"/>
    <col min="14" max="15" width="9.140625" style="1"/>
    <col min="16" max="16" width="10.5703125" style="1" bestFit="1" customWidth="1"/>
    <col min="17" max="17" width="21.42578125" style="1" bestFit="1" customWidth="1"/>
    <col min="18" max="18" width="16.28515625" style="1" bestFit="1" customWidth="1"/>
    <col min="19" max="19" width="9.140625" style="1"/>
    <col min="20" max="20" width="15.28515625" style="1" bestFit="1" customWidth="1"/>
    <col min="21" max="21" width="16.28515625" style="1" customWidth="1"/>
    <col min="22" max="22" width="11.7109375" customWidth="1"/>
    <col min="23" max="23" width="10.28515625" style="1" customWidth="1"/>
    <col min="24" max="24" width="15.28515625" style="1" customWidth="1"/>
    <col min="25" max="25" width="12.85546875" style="1" customWidth="1"/>
    <col min="26" max="26" width="17.28515625" style="1" customWidth="1"/>
    <col min="27" max="27" width="15" style="1" bestFit="1" customWidth="1"/>
    <col min="28" max="16384" width="9.140625" style="1"/>
  </cols>
  <sheetData>
    <row r="1" spans="3:25" ht="15.75" thickBot="1" x14ac:dyDescent="0.35"/>
    <row r="2" spans="3:25" x14ac:dyDescent="0.3">
      <c r="C2" s="33"/>
      <c r="D2" s="34"/>
      <c r="E2" s="34"/>
      <c r="F2" s="34"/>
      <c r="G2" s="34"/>
      <c r="H2" s="34"/>
      <c r="I2" s="34"/>
      <c r="J2" s="34"/>
      <c r="K2" s="34"/>
      <c r="L2" s="34"/>
      <c r="M2" s="35"/>
    </row>
    <row r="3" spans="3:25" x14ac:dyDescent="0.3">
      <c r="C3" s="36"/>
      <c r="D3" s="37"/>
      <c r="E3" s="37"/>
      <c r="F3" s="37"/>
      <c r="G3" s="37"/>
      <c r="H3" s="37"/>
      <c r="I3" s="37"/>
      <c r="J3" s="37"/>
      <c r="K3" s="37"/>
      <c r="L3" s="37"/>
      <c r="M3" s="38"/>
    </row>
    <row r="4" spans="3:25" x14ac:dyDescent="0.3">
      <c r="C4" s="36"/>
      <c r="D4" s="37"/>
      <c r="E4" s="37"/>
      <c r="F4" s="37"/>
      <c r="G4" s="45" t="s">
        <v>27</v>
      </c>
      <c r="H4" s="45"/>
      <c r="I4" s="45"/>
      <c r="J4" s="45"/>
      <c r="K4" s="37"/>
      <c r="L4" s="37"/>
      <c r="M4" s="42">
        <v>0.64930555555555558</v>
      </c>
    </row>
    <row r="5" spans="3:25" x14ac:dyDescent="0.3">
      <c r="C5" s="36"/>
      <c r="D5" s="37"/>
      <c r="E5" s="37"/>
      <c r="F5" s="248" t="s">
        <v>123</v>
      </c>
      <c r="G5" s="248"/>
      <c r="H5" s="248"/>
      <c r="I5" s="248"/>
      <c r="J5" s="45"/>
      <c r="K5" s="37"/>
      <c r="L5" s="37"/>
      <c r="M5" s="43">
        <v>43215</v>
      </c>
    </row>
    <row r="6" spans="3:25" x14ac:dyDescent="0.3">
      <c r="C6" s="36"/>
      <c r="D6" s="37"/>
      <c r="E6" s="37"/>
      <c r="F6" s="37"/>
      <c r="G6" s="37"/>
      <c r="H6" s="37"/>
      <c r="I6" s="37"/>
      <c r="J6" s="37"/>
      <c r="K6" s="37"/>
      <c r="L6" s="37"/>
      <c r="M6" s="44" t="s">
        <v>8</v>
      </c>
    </row>
    <row r="7" spans="3:25" x14ac:dyDescent="0.3">
      <c r="C7" s="36"/>
      <c r="D7" s="37"/>
      <c r="E7" s="37"/>
      <c r="F7" s="37"/>
      <c r="G7" s="37"/>
      <c r="H7" s="37"/>
      <c r="I7" s="37"/>
      <c r="J7" s="37"/>
      <c r="K7" s="37"/>
      <c r="L7" s="37"/>
      <c r="M7" s="38"/>
    </row>
    <row r="8" spans="3:25" x14ac:dyDescent="0.3">
      <c r="C8" s="36"/>
      <c r="D8" s="37"/>
      <c r="E8" s="37"/>
      <c r="F8" s="37"/>
      <c r="G8" s="37"/>
      <c r="H8" s="37"/>
      <c r="I8" s="37"/>
      <c r="J8" s="37"/>
      <c r="K8" s="37"/>
      <c r="L8" s="37"/>
      <c r="M8" s="38"/>
    </row>
    <row r="9" spans="3:25" x14ac:dyDescent="0.3">
      <c r="C9" s="36" t="s">
        <v>9</v>
      </c>
      <c r="D9" s="37"/>
      <c r="E9" s="37"/>
      <c r="F9" s="37"/>
      <c r="G9" s="37"/>
      <c r="H9" s="37"/>
      <c r="I9" s="37"/>
      <c r="J9" s="37"/>
      <c r="K9" s="37"/>
      <c r="L9" s="37"/>
      <c r="M9" s="38"/>
    </row>
    <row r="10" spans="3:25" x14ac:dyDescent="0.3">
      <c r="C10" s="36" t="s">
        <v>10</v>
      </c>
      <c r="D10" s="37"/>
      <c r="E10" s="37"/>
      <c r="F10" s="37"/>
      <c r="G10" s="37"/>
      <c r="H10" s="37"/>
      <c r="I10" s="37"/>
      <c r="J10" s="37"/>
      <c r="K10" s="37"/>
      <c r="L10" s="37"/>
      <c r="M10" s="38"/>
    </row>
    <row r="11" spans="3:25" x14ac:dyDescent="0.3">
      <c r="C11" s="14" t="s">
        <v>0</v>
      </c>
      <c r="D11" s="15" t="s">
        <v>26</v>
      </c>
      <c r="E11" s="15" t="s">
        <v>1</v>
      </c>
      <c r="F11" s="15" t="s">
        <v>3</v>
      </c>
      <c r="G11" s="15" t="s">
        <v>12</v>
      </c>
      <c r="H11" s="15" t="s">
        <v>13</v>
      </c>
      <c r="I11" s="15" t="s">
        <v>14</v>
      </c>
      <c r="J11" s="15" t="s">
        <v>20</v>
      </c>
      <c r="K11" s="15" t="s">
        <v>21</v>
      </c>
      <c r="L11" s="15" t="s">
        <v>22</v>
      </c>
      <c r="M11" s="16" t="s">
        <v>23</v>
      </c>
    </row>
    <row r="12" spans="3:25" x14ac:dyDescent="0.3">
      <c r="C12" s="19" t="s">
        <v>25</v>
      </c>
      <c r="D12" s="5" t="s">
        <v>29</v>
      </c>
      <c r="E12" s="5" t="s">
        <v>38</v>
      </c>
      <c r="F12" s="6">
        <v>5000</v>
      </c>
      <c r="G12" s="6">
        <v>2000</v>
      </c>
      <c r="H12" s="6">
        <v>3800</v>
      </c>
      <c r="I12" s="6">
        <f>Annual_Budget-YTD_Actual</f>
        <v>1200</v>
      </c>
      <c r="J12" s="7">
        <f>YTD_Actual/Annual_Budget</f>
        <v>0.76</v>
      </c>
      <c r="K12" s="6">
        <v>5000</v>
      </c>
      <c r="L12" s="6">
        <f>Est._Budget-YTD_Actual</f>
        <v>1200</v>
      </c>
      <c r="M12" s="11">
        <f>YTD_Actual/Est._Budget</f>
        <v>0.76</v>
      </c>
    </row>
    <row r="13" spans="3:25" x14ac:dyDescent="0.3">
      <c r="C13" s="19" t="s">
        <v>25</v>
      </c>
      <c r="D13" s="5" t="s">
        <v>29</v>
      </c>
      <c r="E13" s="5" t="s">
        <v>39</v>
      </c>
      <c r="F13" s="6">
        <v>10000</v>
      </c>
      <c r="G13" s="6">
        <v>2000</v>
      </c>
      <c r="H13" s="6">
        <v>3800</v>
      </c>
      <c r="I13" s="6">
        <f>F13-H13</f>
        <v>6200</v>
      </c>
      <c r="J13" s="7">
        <f>H13/F13</f>
        <v>0.38</v>
      </c>
      <c r="K13" s="6">
        <v>10000</v>
      </c>
      <c r="L13" s="6">
        <f>K13-H13</f>
        <v>6200</v>
      </c>
      <c r="M13" s="11">
        <f>H13/K13</f>
        <v>0.38</v>
      </c>
    </row>
    <row r="14" spans="3:25" x14ac:dyDescent="0.3">
      <c r="C14" s="19" t="s">
        <v>25</v>
      </c>
      <c r="D14" s="5" t="s">
        <v>29</v>
      </c>
      <c r="E14" s="5" t="s">
        <v>40</v>
      </c>
      <c r="F14" s="6">
        <v>6000</v>
      </c>
      <c r="G14" s="6">
        <v>2000</v>
      </c>
      <c r="H14" s="83">
        <v>3800</v>
      </c>
      <c r="I14" s="6">
        <f t="shared" ref="I14:I23" si="0">F14-H14</f>
        <v>2200</v>
      </c>
      <c r="J14" s="7">
        <f t="shared" ref="J14:J23" si="1">H14/F14</f>
        <v>0.6333333333333333</v>
      </c>
      <c r="K14" s="6">
        <v>6000</v>
      </c>
      <c r="L14" s="6">
        <f t="shared" ref="L14:L23" si="2">K14-H14</f>
        <v>2200</v>
      </c>
      <c r="M14" s="11">
        <f t="shared" ref="M14:M23" si="3">H14/K14</f>
        <v>0.6333333333333333</v>
      </c>
    </row>
    <row r="15" spans="3:25" x14ac:dyDescent="0.3">
      <c r="C15" s="19" t="s">
        <v>25</v>
      </c>
      <c r="D15" s="5" t="s">
        <v>29</v>
      </c>
      <c r="E15" s="5" t="s">
        <v>41</v>
      </c>
      <c r="F15" s="6">
        <v>6000</v>
      </c>
      <c r="G15" s="6">
        <v>2000</v>
      </c>
      <c r="H15" s="6">
        <v>3800</v>
      </c>
      <c r="I15" s="6">
        <f t="shared" si="0"/>
        <v>2200</v>
      </c>
      <c r="J15" s="7">
        <f t="shared" si="1"/>
        <v>0.6333333333333333</v>
      </c>
      <c r="K15" s="6">
        <v>6000</v>
      </c>
      <c r="L15" s="6">
        <f t="shared" si="2"/>
        <v>2200</v>
      </c>
      <c r="M15" s="11">
        <f t="shared" si="3"/>
        <v>0.6333333333333333</v>
      </c>
      <c r="Q15" s="252" t="s">
        <v>71</v>
      </c>
      <c r="R15" s="252"/>
      <c r="S15" s="252"/>
      <c r="T15" s="252"/>
      <c r="U15" s="252"/>
      <c r="V15" s="252"/>
      <c r="W15" s="252"/>
      <c r="X15" s="252"/>
      <c r="Y15" s="252"/>
    </row>
    <row r="16" spans="3:25" ht="15.75" thickBot="1" x14ac:dyDescent="0.35">
      <c r="C16" s="19" t="s">
        <v>25</v>
      </c>
      <c r="D16" s="5" t="s">
        <v>29</v>
      </c>
      <c r="E16" s="5" t="s">
        <v>42</v>
      </c>
      <c r="F16" s="6">
        <v>5000</v>
      </c>
      <c r="G16" s="6">
        <v>2000</v>
      </c>
      <c r="H16" s="6">
        <v>3800</v>
      </c>
      <c r="I16" s="6">
        <f t="shared" si="0"/>
        <v>1200</v>
      </c>
      <c r="J16" s="7">
        <f t="shared" si="1"/>
        <v>0.76</v>
      </c>
      <c r="K16" s="6">
        <v>5000</v>
      </c>
      <c r="L16" s="6">
        <f t="shared" si="2"/>
        <v>1200</v>
      </c>
      <c r="M16" s="11">
        <f t="shared" si="3"/>
        <v>0.76</v>
      </c>
    </row>
    <row r="17" spans="3:27" ht="15.75" thickBot="1" x14ac:dyDescent="0.35">
      <c r="C17" s="19" t="s">
        <v>25</v>
      </c>
      <c r="D17" s="5" t="s">
        <v>29</v>
      </c>
      <c r="E17" s="5" t="s">
        <v>43</v>
      </c>
      <c r="F17" s="6">
        <v>10000</v>
      </c>
      <c r="G17" s="6">
        <v>2000</v>
      </c>
      <c r="H17" s="6">
        <v>3800</v>
      </c>
      <c r="I17" s="6">
        <f t="shared" si="0"/>
        <v>6200</v>
      </c>
      <c r="J17" s="7">
        <f t="shared" si="1"/>
        <v>0.38</v>
      </c>
      <c r="K17" s="6">
        <v>10000</v>
      </c>
      <c r="L17" s="6">
        <f t="shared" si="2"/>
        <v>6200</v>
      </c>
      <c r="M17" s="11">
        <f t="shared" si="3"/>
        <v>0.38</v>
      </c>
      <c r="O17" s="1" t="s">
        <v>19</v>
      </c>
      <c r="P17" s="89" t="s">
        <v>0</v>
      </c>
      <c r="Q17" s="89" t="s">
        <v>88</v>
      </c>
      <c r="R17" s="90" t="s">
        <v>1</v>
      </c>
      <c r="S17" s="90" t="s">
        <v>80</v>
      </c>
      <c r="T17" s="90" t="s">
        <v>73</v>
      </c>
      <c r="U17" s="90" t="s">
        <v>81</v>
      </c>
      <c r="V17" s="90" t="s">
        <v>97</v>
      </c>
      <c r="W17" s="90" t="s">
        <v>82</v>
      </c>
      <c r="X17" s="90" t="s">
        <v>83</v>
      </c>
      <c r="Y17" s="90" t="s">
        <v>84</v>
      </c>
      <c r="Z17" s="89" t="s">
        <v>85</v>
      </c>
    </row>
    <row r="18" spans="3:27" x14ac:dyDescent="0.3">
      <c r="C18" s="19" t="s">
        <v>25</v>
      </c>
      <c r="D18" s="5" t="s">
        <v>29</v>
      </c>
      <c r="E18" s="5" t="s">
        <v>44</v>
      </c>
      <c r="F18" s="6">
        <v>6000</v>
      </c>
      <c r="G18" s="6">
        <v>2000</v>
      </c>
      <c r="H18" s="6">
        <v>3800</v>
      </c>
      <c r="I18" s="6">
        <f t="shared" si="0"/>
        <v>2200</v>
      </c>
      <c r="J18" s="7">
        <f t="shared" si="1"/>
        <v>0.6333333333333333</v>
      </c>
      <c r="K18" s="6">
        <v>6000</v>
      </c>
      <c r="L18" s="6">
        <f t="shared" si="2"/>
        <v>2200</v>
      </c>
      <c r="M18" s="11">
        <f t="shared" si="3"/>
        <v>0.6333333333333333</v>
      </c>
      <c r="P18" s="9" t="s">
        <v>25</v>
      </c>
      <c r="Q18" s="4" t="s">
        <v>89</v>
      </c>
      <c r="R18" s="5" t="s">
        <v>40</v>
      </c>
      <c r="S18" s="8" t="s">
        <v>86</v>
      </c>
      <c r="T18" s="8" t="s">
        <v>74</v>
      </c>
      <c r="U18" s="84" t="s">
        <v>72</v>
      </c>
      <c r="V18" s="8" t="s">
        <v>98</v>
      </c>
      <c r="W18" s="91" t="str">
        <f t="shared" ref="W18:W25" si="4">U18</f>
        <v>2/2/108</v>
      </c>
      <c r="X18" s="92">
        <v>200</v>
      </c>
      <c r="Y18" s="93">
        <v>0</v>
      </c>
      <c r="Z18" s="10" t="s">
        <v>87</v>
      </c>
    </row>
    <row r="19" spans="3:27" x14ac:dyDescent="0.3">
      <c r="C19" s="19" t="s">
        <v>25</v>
      </c>
      <c r="D19" s="5" t="s">
        <v>29</v>
      </c>
      <c r="E19" s="5" t="s">
        <v>45</v>
      </c>
      <c r="F19" s="6">
        <v>6000</v>
      </c>
      <c r="G19" s="6">
        <v>2000</v>
      </c>
      <c r="H19" s="6">
        <v>3800</v>
      </c>
      <c r="I19" s="6">
        <f t="shared" si="0"/>
        <v>2200</v>
      </c>
      <c r="J19" s="7">
        <f t="shared" si="1"/>
        <v>0.6333333333333333</v>
      </c>
      <c r="K19" s="6">
        <v>6000</v>
      </c>
      <c r="L19" s="6">
        <f t="shared" si="2"/>
        <v>2200</v>
      </c>
      <c r="M19" s="11">
        <f t="shared" si="3"/>
        <v>0.6333333333333333</v>
      </c>
      <c r="P19" s="9" t="s">
        <v>25</v>
      </c>
      <c r="Q19" s="4" t="s">
        <v>90</v>
      </c>
      <c r="R19" s="5" t="s">
        <v>40</v>
      </c>
      <c r="S19" s="8" t="s">
        <v>86</v>
      </c>
      <c r="T19" s="8" t="s">
        <v>75</v>
      </c>
      <c r="U19" s="85">
        <v>43134</v>
      </c>
      <c r="V19" s="8" t="s">
        <v>99</v>
      </c>
      <c r="W19" s="20">
        <f t="shared" si="4"/>
        <v>43134</v>
      </c>
      <c r="X19" s="92">
        <v>1000</v>
      </c>
      <c r="Y19" s="93">
        <v>0</v>
      </c>
      <c r="Z19" s="10" t="s">
        <v>87</v>
      </c>
    </row>
    <row r="20" spans="3:27" x14ac:dyDescent="0.3">
      <c r="C20" s="19" t="s">
        <v>25</v>
      </c>
      <c r="D20" s="5" t="s">
        <v>29</v>
      </c>
      <c r="E20" s="5" t="s">
        <v>46</v>
      </c>
      <c r="F20" s="6">
        <v>5000</v>
      </c>
      <c r="G20" s="6">
        <v>2000</v>
      </c>
      <c r="H20" s="6">
        <v>3800</v>
      </c>
      <c r="I20" s="6">
        <f t="shared" si="0"/>
        <v>1200</v>
      </c>
      <c r="J20" s="7">
        <f t="shared" si="1"/>
        <v>0.76</v>
      </c>
      <c r="K20" s="6">
        <v>5000</v>
      </c>
      <c r="L20" s="6">
        <f t="shared" si="2"/>
        <v>1200</v>
      </c>
      <c r="M20" s="11">
        <f t="shared" si="3"/>
        <v>0.76</v>
      </c>
      <c r="P20" s="9" t="s">
        <v>25</v>
      </c>
      <c r="Q20" s="4" t="s">
        <v>91</v>
      </c>
      <c r="R20" s="5" t="s">
        <v>40</v>
      </c>
      <c r="S20" s="8" t="s">
        <v>86</v>
      </c>
      <c r="T20" s="8" t="s">
        <v>76</v>
      </c>
      <c r="U20" s="85">
        <v>43135</v>
      </c>
      <c r="V20" s="8" t="s">
        <v>99</v>
      </c>
      <c r="W20" s="20">
        <f t="shared" si="4"/>
        <v>43135</v>
      </c>
      <c r="X20" s="92">
        <v>300</v>
      </c>
      <c r="Y20" s="93">
        <v>0</v>
      </c>
      <c r="Z20" s="10" t="s">
        <v>87</v>
      </c>
    </row>
    <row r="21" spans="3:27" x14ac:dyDescent="0.3">
      <c r="C21" s="19" t="s">
        <v>25</v>
      </c>
      <c r="D21" s="5" t="s">
        <v>29</v>
      </c>
      <c r="E21" s="5" t="s">
        <v>47</v>
      </c>
      <c r="F21" s="6">
        <v>5000</v>
      </c>
      <c r="G21" s="6">
        <v>2000</v>
      </c>
      <c r="H21" s="6">
        <v>3800</v>
      </c>
      <c r="I21" s="6">
        <f t="shared" si="0"/>
        <v>1200</v>
      </c>
      <c r="J21" s="7">
        <f t="shared" si="1"/>
        <v>0.76</v>
      </c>
      <c r="K21" s="6">
        <v>5000</v>
      </c>
      <c r="L21" s="6">
        <f t="shared" si="2"/>
        <v>1200</v>
      </c>
      <c r="M21" s="11">
        <f t="shared" si="3"/>
        <v>0.76</v>
      </c>
      <c r="P21" s="9" t="s">
        <v>25</v>
      </c>
      <c r="Q21" s="4" t="s">
        <v>92</v>
      </c>
      <c r="R21" s="5" t="s">
        <v>40</v>
      </c>
      <c r="S21" s="8" t="s">
        <v>86</v>
      </c>
      <c r="T21" s="8" t="s">
        <v>77</v>
      </c>
      <c r="U21" s="85">
        <v>43136</v>
      </c>
      <c r="V21" s="8" t="s">
        <v>100</v>
      </c>
      <c r="W21" s="20">
        <f t="shared" si="4"/>
        <v>43136</v>
      </c>
      <c r="X21" s="107">
        <v>1000</v>
      </c>
      <c r="Y21" s="93">
        <v>0</v>
      </c>
      <c r="Z21" s="10" t="s">
        <v>87</v>
      </c>
    </row>
    <row r="22" spans="3:27" x14ac:dyDescent="0.3">
      <c r="C22" s="19" t="s">
        <v>25</v>
      </c>
      <c r="D22" s="5" t="s">
        <v>29</v>
      </c>
      <c r="E22" s="5" t="s">
        <v>48</v>
      </c>
      <c r="F22" s="6">
        <v>5000</v>
      </c>
      <c r="G22" s="6">
        <v>2000</v>
      </c>
      <c r="H22" s="6">
        <v>3800</v>
      </c>
      <c r="I22" s="6">
        <f t="shared" si="0"/>
        <v>1200</v>
      </c>
      <c r="J22" s="7">
        <f t="shared" si="1"/>
        <v>0.76</v>
      </c>
      <c r="K22" s="6">
        <v>5000</v>
      </c>
      <c r="L22" s="6">
        <f t="shared" si="2"/>
        <v>1200</v>
      </c>
      <c r="M22" s="11">
        <f t="shared" si="3"/>
        <v>0.76</v>
      </c>
      <c r="P22" s="9" t="s">
        <v>25</v>
      </c>
      <c r="Q22" s="4" t="s">
        <v>93</v>
      </c>
      <c r="R22" s="5" t="s">
        <v>40</v>
      </c>
      <c r="S22" s="8" t="s">
        <v>86</v>
      </c>
      <c r="T22" s="8" t="s">
        <v>78</v>
      </c>
      <c r="U22" s="85">
        <v>43137</v>
      </c>
      <c r="V22" s="8" t="s">
        <v>101</v>
      </c>
      <c r="W22" s="20">
        <f t="shared" si="4"/>
        <v>43137</v>
      </c>
      <c r="X22" s="92">
        <v>500</v>
      </c>
      <c r="Y22" s="93">
        <v>0</v>
      </c>
      <c r="Z22" s="10" t="s">
        <v>87</v>
      </c>
    </row>
    <row r="23" spans="3:27" x14ac:dyDescent="0.3">
      <c r="C23" s="19" t="s">
        <v>25</v>
      </c>
      <c r="D23" s="5" t="s">
        <v>29</v>
      </c>
      <c r="E23" s="5" t="s">
        <v>49</v>
      </c>
      <c r="F23" s="6">
        <v>5000</v>
      </c>
      <c r="G23" s="6">
        <v>2000</v>
      </c>
      <c r="H23" s="6">
        <v>3800</v>
      </c>
      <c r="I23" s="6">
        <f t="shared" si="0"/>
        <v>1200</v>
      </c>
      <c r="J23" s="7">
        <f t="shared" si="1"/>
        <v>0.76</v>
      </c>
      <c r="K23" s="6">
        <v>5000</v>
      </c>
      <c r="L23" s="6">
        <f t="shared" si="2"/>
        <v>1200</v>
      </c>
      <c r="M23" s="11">
        <f t="shared" si="3"/>
        <v>0.76</v>
      </c>
      <c r="P23" s="9" t="s">
        <v>25</v>
      </c>
      <c r="Q23" s="4" t="s">
        <v>94</v>
      </c>
      <c r="R23" s="5" t="s">
        <v>40</v>
      </c>
      <c r="S23" s="8" t="s">
        <v>86</v>
      </c>
      <c r="T23" s="8" t="s">
        <v>79</v>
      </c>
      <c r="U23" s="85">
        <v>43138</v>
      </c>
      <c r="V23" s="8" t="s">
        <v>99</v>
      </c>
      <c r="W23" s="20">
        <f t="shared" si="4"/>
        <v>43138</v>
      </c>
      <c r="X23" s="92">
        <v>200</v>
      </c>
      <c r="Y23" s="93">
        <v>0</v>
      </c>
      <c r="Z23" s="10" t="s">
        <v>87</v>
      </c>
    </row>
    <row r="24" spans="3:27" ht="15.75" thickBot="1" x14ac:dyDescent="0.35">
      <c r="C24" s="22" t="s">
        <v>24</v>
      </c>
      <c r="D24" s="23"/>
      <c r="E24" s="23"/>
      <c r="F24" s="24">
        <f t="shared" ref="F24:M24" si="5">SUM(F12:F21)</f>
        <v>64000</v>
      </c>
      <c r="G24" s="24">
        <f t="shared" si="5"/>
        <v>20000</v>
      </c>
      <c r="H24" s="24">
        <f t="shared" si="5"/>
        <v>38000</v>
      </c>
      <c r="I24" s="24">
        <f t="shared" si="5"/>
        <v>26000</v>
      </c>
      <c r="J24" s="25">
        <f t="shared" si="5"/>
        <v>6.3333333333333321</v>
      </c>
      <c r="K24" s="24">
        <f t="shared" si="5"/>
        <v>64000</v>
      </c>
      <c r="L24" s="24">
        <f t="shared" si="5"/>
        <v>26000</v>
      </c>
      <c r="M24" s="26">
        <f t="shared" si="5"/>
        <v>6.3333333333333321</v>
      </c>
      <c r="O24" s="1" t="s">
        <v>19</v>
      </c>
      <c r="P24" s="9" t="s">
        <v>25</v>
      </c>
      <c r="Q24" s="4" t="s">
        <v>95</v>
      </c>
      <c r="R24" s="5" t="s">
        <v>40</v>
      </c>
      <c r="S24" s="8" t="s">
        <v>86</v>
      </c>
      <c r="T24" s="8" t="str">
        <f>T21</f>
        <v>Philip A</v>
      </c>
      <c r="U24" s="85">
        <v>43139</v>
      </c>
      <c r="V24" s="8" t="s">
        <v>99</v>
      </c>
      <c r="W24" s="20">
        <f t="shared" si="4"/>
        <v>43139</v>
      </c>
      <c r="X24" s="107">
        <v>400</v>
      </c>
      <c r="Y24" s="93">
        <v>0</v>
      </c>
      <c r="Z24" s="10" t="s">
        <v>87</v>
      </c>
    </row>
    <row r="25" spans="3:27" ht="15.75" thickTop="1" x14ac:dyDescent="0.3">
      <c r="C25" s="9"/>
      <c r="D25" s="8"/>
      <c r="E25" s="8"/>
      <c r="F25" s="8"/>
      <c r="G25" s="8"/>
      <c r="H25" s="8"/>
      <c r="I25" s="8"/>
      <c r="J25" s="8"/>
      <c r="K25" s="8"/>
      <c r="L25" s="8"/>
      <c r="M25" s="10"/>
      <c r="P25" s="9" t="s">
        <v>25</v>
      </c>
      <c r="Q25" s="4" t="s">
        <v>96</v>
      </c>
      <c r="R25" s="5" t="s">
        <v>40</v>
      </c>
      <c r="S25" s="8" t="s">
        <v>86</v>
      </c>
      <c r="T25" s="8" t="str">
        <f>T21</f>
        <v>Philip A</v>
      </c>
      <c r="U25" s="85">
        <v>43140</v>
      </c>
      <c r="V25" s="8" t="s">
        <v>98</v>
      </c>
      <c r="W25" s="20">
        <f t="shared" si="4"/>
        <v>43140</v>
      </c>
      <c r="X25" s="107">
        <v>200</v>
      </c>
      <c r="Y25" s="93">
        <v>0</v>
      </c>
      <c r="Z25" s="10" t="s">
        <v>87</v>
      </c>
    </row>
    <row r="26" spans="3:27" ht="15.75" thickBot="1" x14ac:dyDescent="0.35">
      <c r="C26" s="17" t="s">
        <v>52</v>
      </c>
      <c r="D26" s="18"/>
      <c r="E26" s="18"/>
      <c r="F26" s="18"/>
      <c r="G26" s="18"/>
      <c r="H26" s="12"/>
      <c r="I26" s="12" t="s">
        <v>19</v>
      </c>
      <c r="J26" s="12"/>
      <c r="K26" s="12"/>
      <c r="L26" s="12"/>
      <c r="M26" s="13"/>
      <c r="P26" s="59" t="s">
        <v>68</v>
      </c>
      <c r="Q26" s="60"/>
      <c r="R26" s="60"/>
      <c r="S26" s="87"/>
      <c r="T26" s="60"/>
      <c r="U26" s="60"/>
      <c r="V26" s="60"/>
      <c r="W26" s="87"/>
      <c r="X26" s="86">
        <f>SUM(X18:X25)</f>
        <v>3800</v>
      </c>
      <c r="Y26" s="87"/>
      <c r="Z26" s="88"/>
    </row>
    <row r="27" spans="3:27" x14ac:dyDescent="0.3">
      <c r="I27" s="1" t="s">
        <v>19</v>
      </c>
    </row>
    <row r="29" spans="3:27" x14ac:dyDescent="0.3">
      <c r="I29" s="1" t="s">
        <v>19</v>
      </c>
    </row>
    <row r="30" spans="3:27" ht="16.5" x14ac:dyDescent="0.3">
      <c r="Q30" s="251" t="s">
        <v>103</v>
      </c>
      <c r="R30" s="251"/>
      <c r="S30" s="251"/>
      <c r="T30" s="251"/>
      <c r="U30" s="251"/>
      <c r="V30" s="251"/>
      <c r="W30" s="251"/>
      <c r="X30" s="251"/>
      <c r="Y30" s="251"/>
      <c r="Z30" s="251"/>
    </row>
    <row r="31" spans="3:27" ht="15.75" thickBot="1" x14ac:dyDescent="0.35"/>
    <row r="32" spans="3:27" ht="15.75" thickBot="1" x14ac:dyDescent="0.35">
      <c r="P32" s="89" t="s">
        <v>0</v>
      </c>
      <c r="Q32" s="89" t="s">
        <v>88</v>
      </c>
      <c r="R32" s="90" t="s">
        <v>1</v>
      </c>
      <c r="S32" s="90" t="s">
        <v>80</v>
      </c>
      <c r="T32" s="90" t="s">
        <v>73</v>
      </c>
      <c r="U32" s="90" t="s">
        <v>81</v>
      </c>
      <c r="V32" s="90" t="s">
        <v>97</v>
      </c>
      <c r="W32" s="90" t="s">
        <v>82</v>
      </c>
      <c r="X32" s="90" t="s">
        <v>83</v>
      </c>
      <c r="Y32" s="90" t="s">
        <v>84</v>
      </c>
      <c r="Z32" s="89" t="s">
        <v>85</v>
      </c>
      <c r="AA32" s="89" t="s">
        <v>102</v>
      </c>
    </row>
    <row r="33" spans="16:27" ht="15.75" thickBot="1" x14ac:dyDescent="0.35">
      <c r="P33" s="73" t="s">
        <v>25</v>
      </c>
      <c r="Q33" s="74" t="s">
        <v>89</v>
      </c>
      <c r="R33" s="94" t="s">
        <v>40</v>
      </c>
      <c r="S33" s="74" t="s">
        <v>86</v>
      </c>
      <c r="T33" s="74" t="s">
        <v>74</v>
      </c>
      <c r="U33" s="95" t="s">
        <v>72</v>
      </c>
      <c r="V33" s="74" t="s">
        <v>98</v>
      </c>
      <c r="W33" s="96" t="str">
        <f>U33</f>
        <v>2/2/108</v>
      </c>
      <c r="X33" s="97">
        <v>200</v>
      </c>
      <c r="Y33" s="98">
        <v>0</v>
      </c>
      <c r="Z33" s="97" t="s">
        <v>87</v>
      </c>
      <c r="AA33" s="99">
        <v>43133</v>
      </c>
    </row>
    <row r="38" spans="16:27" ht="16.5" x14ac:dyDescent="0.3">
      <c r="Q38" s="251" t="s">
        <v>105</v>
      </c>
      <c r="R38" s="251"/>
      <c r="S38" s="251"/>
      <c r="T38" s="251"/>
      <c r="U38" s="251"/>
      <c r="V38" s="251"/>
      <c r="W38" s="251"/>
      <c r="X38" s="251"/>
      <c r="Y38" s="251"/>
      <c r="Z38" s="251"/>
    </row>
    <row r="39" spans="16:27" ht="15.75" thickBot="1" x14ac:dyDescent="0.35"/>
    <row r="40" spans="16:27" ht="15.75" thickBot="1" x14ac:dyDescent="0.35">
      <c r="P40" s="89" t="s">
        <v>0</v>
      </c>
      <c r="Q40" s="89" t="s">
        <v>104</v>
      </c>
      <c r="R40" s="90" t="s">
        <v>88</v>
      </c>
      <c r="S40" s="90" t="s">
        <v>80</v>
      </c>
      <c r="T40" s="90" t="s">
        <v>124</v>
      </c>
      <c r="U40" s="90" t="s">
        <v>81</v>
      </c>
      <c r="V40" s="90" t="s">
        <v>97</v>
      </c>
      <c r="W40" s="90" t="s">
        <v>82</v>
      </c>
      <c r="X40" s="90" t="s">
        <v>83</v>
      </c>
      <c r="Y40" s="90" t="s">
        <v>84</v>
      </c>
      <c r="Z40" s="89" t="s">
        <v>85</v>
      </c>
    </row>
    <row r="41" spans="16:27" x14ac:dyDescent="0.3">
      <c r="P41" s="9" t="s">
        <v>25</v>
      </c>
      <c r="Q41" s="8" t="str">
        <f>Q21</f>
        <v>SI-004818</v>
      </c>
      <c r="R41" s="8" t="s">
        <v>92</v>
      </c>
      <c r="S41" s="8" t="s">
        <v>86</v>
      </c>
      <c r="T41" s="8" t="s">
        <v>77</v>
      </c>
      <c r="U41" s="85">
        <v>43136</v>
      </c>
      <c r="V41" s="8" t="s">
        <v>100</v>
      </c>
      <c r="W41" s="91">
        <f>U41</f>
        <v>43136</v>
      </c>
      <c r="X41" s="92">
        <f>X21</f>
        <v>1000</v>
      </c>
      <c r="Y41" s="93">
        <v>0</v>
      </c>
      <c r="Z41" s="104" t="s">
        <v>87</v>
      </c>
    </row>
    <row r="42" spans="16:27" x14ac:dyDescent="0.3">
      <c r="P42" s="9" t="s">
        <v>25</v>
      </c>
      <c r="Q42" s="8" t="s">
        <v>92</v>
      </c>
      <c r="R42" s="8" t="s">
        <v>95</v>
      </c>
      <c r="S42" s="8" t="s">
        <v>86</v>
      </c>
      <c r="T42" s="8" t="s">
        <v>77</v>
      </c>
      <c r="U42" s="85">
        <v>43139</v>
      </c>
      <c r="V42" s="8" t="s">
        <v>99</v>
      </c>
      <c r="W42" s="91">
        <f>U42</f>
        <v>43139</v>
      </c>
      <c r="X42" s="92">
        <f>X24</f>
        <v>400</v>
      </c>
      <c r="Y42" s="93">
        <v>0</v>
      </c>
      <c r="Z42" s="104" t="s">
        <v>87</v>
      </c>
    </row>
    <row r="43" spans="16:27" ht="15.75" thickBot="1" x14ac:dyDescent="0.35">
      <c r="P43" s="9" t="s">
        <v>25</v>
      </c>
      <c r="Q43" s="8" t="s">
        <v>92</v>
      </c>
      <c r="R43" s="8" t="s">
        <v>96</v>
      </c>
      <c r="S43" s="8" t="s">
        <v>86</v>
      </c>
      <c r="T43" s="8" t="s">
        <v>77</v>
      </c>
      <c r="U43" s="85">
        <v>43140</v>
      </c>
      <c r="V43" s="8" t="s">
        <v>98</v>
      </c>
      <c r="W43" s="91">
        <f>U43</f>
        <v>43140</v>
      </c>
      <c r="X43" s="97">
        <f>X25</f>
        <v>200</v>
      </c>
      <c r="Y43" s="98">
        <v>0</v>
      </c>
      <c r="Z43" s="105" t="s">
        <v>87</v>
      </c>
    </row>
    <row r="44" spans="16:27" ht="15.75" thickBot="1" x14ac:dyDescent="0.35">
      <c r="P44" s="101"/>
      <c r="Q44" s="102"/>
      <c r="R44" s="102"/>
      <c r="S44" s="102"/>
      <c r="T44" s="102"/>
      <c r="U44" s="102"/>
      <c r="V44" s="102"/>
      <c r="W44" s="103"/>
      <c r="X44" s="106">
        <f>SUM(X41:X43)</f>
        <v>1600</v>
      </c>
      <c r="Y44" s="98"/>
      <c r="Z44" s="100"/>
    </row>
    <row r="45" spans="16:27" x14ac:dyDescent="0.3">
      <c r="V45" s="1"/>
    </row>
  </sheetData>
  <mergeCells count="4">
    <mergeCell ref="Q38:Z38"/>
    <mergeCell ref="F5:I5"/>
    <mergeCell ref="Q15:Y15"/>
    <mergeCell ref="Q30:Z30"/>
  </mergeCells>
  <dataValidations count="1">
    <dataValidation type="list" allowBlank="1" showInputMessage="1" showErrorMessage="1" sqref="P18:P25 P33 P41:P44" xr:uid="{5C650506-4EA5-4382-A809-DB28E43F0096}">
      <formula1>#REF!</formula1>
    </dataValidation>
  </dataValidations>
  <pageMargins left="0.7" right="0.7" top="0.75" bottom="0.75" header="0.3" footer="0.3"/>
  <pageSetup scale="52" orientation="portrait" r:id="rId1"/>
  <ignoredErrors>
    <ignoredError sqref="F24:L24" formulaRange="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824F-2549-4557-963C-2C7A0192929F}">
  <dimension ref="B4:AA130"/>
  <sheetViews>
    <sheetView zoomScale="80" zoomScaleNormal="80" workbookViewId="0">
      <selection activeCell="F22" sqref="F22"/>
    </sheetView>
  </sheetViews>
  <sheetFormatPr defaultRowHeight="15" x14ac:dyDescent="0.3"/>
  <cols>
    <col min="1" max="2" width="9.140625" style="1"/>
    <col min="3" max="3" width="15.28515625" style="1" customWidth="1"/>
    <col min="4" max="4" width="12" style="1" customWidth="1"/>
    <col min="5" max="5" width="12.28515625" style="1" customWidth="1"/>
    <col min="6" max="6" width="9.140625" style="1"/>
    <col min="7" max="7" width="12.42578125" style="1" customWidth="1"/>
    <col min="8" max="8" width="11.5703125" style="1" customWidth="1"/>
    <col min="9" max="11" width="9.140625" style="1"/>
    <col min="12" max="12" width="16.28515625" style="1" bestFit="1" customWidth="1"/>
    <col min="13" max="13" width="15.5703125" style="1" customWidth="1"/>
    <col min="14" max="14" width="15" style="1" bestFit="1" customWidth="1"/>
    <col min="15" max="15" width="17" style="1" customWidth="1"/>
    <col min="16" max="16" width="28.5703125" style="1" customWidth="1"/>
    <col min="17" max="17" width="21.28515625" style="1" customWidth="1"/>
    <col min="18" max="20" width="9.140625" style="1"/>
    <col min="21" max="21" width="15" style="1" bestFit="1" customWidth="1"/>
    <col min="22" max="22" width="16.5703125" style="1" bestFit="1" customWidth="1"/>
    <col min="23" max="23" width="17.140625" style="1" customWidth="1"/>
    <col min="24" max="25" width="9.140625" style="1"/>
    <col min="26" max="26" width="12" style="1" customWidth="1"/>
    <col min="27" max="27" width="17.42578125" style="1" customWidth="1"/>
    <col min="28" max="16384" width="9.140625" style="1"/>
  </cols>
  <sheetData>
    <row r="4" spans="2:8" x14ac:dyDescent="0.3">
      <c r="C4" s="157" t="s">
        <v>184</v>
      </c>
      <c r="D4" s="157"/>
      <c r="E4" s="157"/>
      <c r="F4" s="157"/>
    </row>
    <row r="6" spans="2:8" ht="16.5" x14ac:dyDescent="0.3">
      <c r="C6" s="184" t="s">
        <v>127</v>
      </c>
    </row>
    <row r="7" spans="2:8" x14ac:dyDescent="0.3">
      <c r="C7" s="1" t="s">
        <v>128</v>
      </c>
      <c r="D7" s="1" t="s">
        <v>129</v>
      </c>
      <c r="E7" s="1" t="s">
        <v>130</v>
      </c>
      <c r="F7" s="1" t="s">
        <v>131</v>
      </c>
      <c r="G7" s="1" t="s">
        <v>132</v>
      </c>
      <c r="H7" s="1" t="s">
        <v>133</v>
      </c>
    </row>
    <row r="9" spans="2:8" ht="15.75" thickBot="1" x14ac:dyDescent="0.35">
      <c r="B9" s="185" t="s">
        <v>144</v>
      </c>
      <c r="C9" s="185"/>
      <c r="D9" s="185"/>
      <c r="E9" s="185"/>
      <c r="F9" s="185"/>
      <c r="G9" s="185"/>
    </row>
    <row r="10" spans="2:8" x14ac:dyDescent="0.3">
      <c r="B10" s="147"/>
      <c r="C10" s="186" t="s">
        <v>127</v>
      </c>
      <c r="D10" s="186"/>
      <c r="E10" s="186"/>
      <c r="F10" s="186"/>
      <c r="G10" s="186"/>
      <c r="H10" s="187"/>
    </row>
    <row r="11" spans="2:8" x14ac:dyDescent="0.3">
      <c r="B11" s="67"/>
      <c r="C11" s="137" t="s">
        <v>128</v>
      </c>
      <c r="D11" s="137" t="s">
        <v>129</v>
      </c>
      <c r="E11" s="137" t="s">
        <v>130</v>
      </c>
      <c r="F11" s="137" t="s">
        <v>131</v>
      </c>
      <c r="G11" s="137" t="s">
        <v>132</v>
      </c>
      <c r="H11" s="188" t="s">
        <v>133</v>
      </c>
    </row>
    <row r="12" spans="2:8" ht="30" x14ac:dyDescent="0.3">
      <c r="B12" s="67"/>
      <c r="C12" s="138" t="s">
        <v>137</v>
      </c>
      <c r="D12" s="138" t="s">
        <v>139</v>
      </c>
      <c r="E12" s="139" t="s">
        <v>135</v>
      </c>
      <c r="F12" s="139" t="s">
        <v>136</v>
      </c>
      <c r="G12" s="140">
        <f>V68</f>
        <v>1533</v>
      </c>
      <c r="H12" s="189" t="str">
        <f>C12</f>
        <v>1/15/018
3:31 PM</v>
      </c>
    </row>
    <row r="13" spans="2:8" ht="60" x14ac:dyDescent="0.3">
      <c r="B13" s="67"/>
      <c r="C13" s="141" t="s">
        <v>138</v>
      </c>
      <c r="D13" s="138" t="s">
        <v>140</v>
      </c>
      <c r="E13" s="139" t="s">
        <v>141</v>
      </c>
      <c r="F13" s="139" t="s">
        <v>136</v>
      </c>
      <c r="G13" s="140">
        <f>G12</f>
        <v>1533</v>
      </c>
      <c r="H13" s="190">
        <v>43116</v>
      </c>
    </row>
    <row r="14" spans="2:8" ht="30" x14ac:dyDescent="0.3">
      <c r="B14" s="67"/>
      <c r="C14" s="142">
        <v>43116</v>
      </c>
      <c r="D14" s="143" t="s">
        <v>142</v>
      </c>
      <c r="E14" s="144" t="str">
        <f>E12</f>
        <v>Emma Arhu</v>
      </c>
      <c r="F14" s="144" t="s">
        <v>136</v>
      </c>
      <c r="G14" s="145">
        <f>G13</f>
        <v>1533</v>
      </c>
      <c r="H14" s="191">
        <f>C14</f>
        <v>43116</v>
      </c>
    </row>
    <row r="15" spans="2:8" ht="15.75" thickBot="1" x14ac:dyDescent="0.35">
      <c r="B15" s="111"/>
      <c r="C15" s="192"/>
      <c r="D15" s="193"/>
      <c r="E15" s="12"/>
      <c r="F15" s="12"/>
      <c r="G15" s="194"/>
      <c r="H15" s="99"/>
    </row>
    <row r="16" spans="2:8" x14ac:dyDescent="0.3">
      <c r="D16" s="146"/>
    </row>
    <row r="19" spans="12:22" ht="18.75" thickBot="1" x14ac:dyDescent="0.4">
      <c r="L19" s="204" t="s">
        <v>146</v>
      </c>
    </row>
    <row r="20" spans="12:22" x14ac:dyDescent="0.3">
      <c r="P20" s="203" t="s">
        <v>150</v>
      </c>
    </row>
    <row r="21" spans="12:22" ht="15.75" thickBot="1" x14ac:dyDescent="0.35"/>
    <row r="22" spans="12:22" x14ac:dyDescent="0.3">
      <c r="L22" s="147" t="s">
        <v>147</v>
      </c>
      <c r="M22" s="127" t="s">
        <v>151</v>
      </c>
    </row>
    <row r="23" spans="12:22" x14ac:dyDescent="0.3">
      <c r="L23" s="67" t="s">
        <v>148</v>
      </c>
      <c r="M23" s="68" t="s">
        <v>152</v>
      </c>
    </row>
    <row r="24" spans="12:22" x14ac:dyDescent="0.3">
      <c r="L24" s="67" t="s">
        <v>149</v>
      </c>
      <c r="M24" s="68" t="s">
        <v>153</v>
      </c>
    </row>
    <row r="25" spans="12:22" ht="15.75" thickBot="1" x14ac:dyDescent="0.35">
      <c r="L25" s="148" t="s">
        <v>154</v>
      </c>
      <c r="M25" s="149" t="s">
        <v>145</v>
      </c>
    </row>
    <row r="26" spans="12:22" ht="15.75" thickBot="1" x14ac:dyDescent="0.35">
      <c r="L26" s="150" t="s">
        <v>156</v>
      </c>
      <c r="M26" s="151" t="s">
        <v>157</v>
      </c>
    </row>
    <row r="27" spans="12:22" x14ac:dyDescent="0.3">
      <c r="P27" s="254" t="str">
        <f>P44</f>
        <v>Purchase Order Detail</v>
      </c>
      <c r="Q27" s="254"/>
      <c r="R27" s="254"/>
      <c r="S27" s="254"/>
      <c r="T27" s="254"/>
    </row>
    <row r="28" spans="12:22" x14ac:dyDescent="0.3">
      <c r="N28" s="1" t="s">
        <v>73</v>
      </c>
      <c r="O28" s="1" t="s">
        <v>160</v>
      </c>
    </row>
    <row r="29" spans="12:22" ht="15.75" thickBot="1" x14ac:dyDescent="0.35">
      <c r="O29" s="1" t="s">
        <v>158</v>
      </c>
      <c r="P29" s="3" t="s">
        <v>1</v>
      </c>
      <c r="Q29" s="1" t="s">
        <v>2</v>
      </c>
      <c r="R29" s="1" t="s">
        <v>0</v>
      </c>
      <c r="S29" s="1" t="s">
        <v>161</v>
      </c>
      <c r="T29" s="1" t="s">
        <v>162</v>
      </c>
      <c r="U29" s="1" t="s">
        <v>163</v>
      </c>
      <c r="V29" s="1" t="s">
        <v>164</v>
      </c>
    </row>
    <row r="30" spans="12:22" ht="15.75" thickBot="1" x14ac:dyDescent="0.35">
      <c r="O30" s="152"/>
      <c r="P30" s="152"/>
      <c r="Q30" s="152"/>
      <c r="R30" s="152"/>
      <c r="S30" s="152"/>
      <c r="T30" s="152"/>
      <c r="U30" s="152"/>
      <c r="V30" s="152"/>
    </row>
    <row r="31" spans="12:22" x14ac:dyDescent="0.3">
      <c r="O31" s="3"/>
      <c r="P31" s="3"/>
      <c r="Q31" s="3"/>
      <c r="R31" s="3"/>
      <c r="S31" s="3"/>
      <c r="T31" s="3"/>
      <c r="U31" s="3"/>
      <c r="V31" s="3"/>
    </row>
    <row r="32" spans="12:22" ht="15.75" thickBot="1" x14ac:dyDescent="0.35">
      <c r="N32" s="1" t="s">
        <v>159</v>
      </c>
      <c r="O32" s="1" t="s">
        <v>158</v>
      </c>
      <c r="P32" s="1" t="s">
        <v>1</v>
      </c>
      <c r="Q32" s="1" t="s">
        <v>2</v>
      </c>
      <c r="R32" s="1" t="s">
        <v>0</v>
      </c>
      <c r="V32" s="1" t="str">
        <f>V29</f>
        <v>Extended Amount</v>
      </c>
    </row>
    <row r="33" spans="11:22" ht="15.75" thickBot="1" x14ac:dyDescent="0.35">
      <c r="O33" s="152"/>
      <c r="P33" s="152"/>
      <c r="Q33" s="152"/>
      <c r="R33" s="152"/>
      <c r="S33" s="152"/>
      <c r="T33" s="152"/>
      <c r="U33" s="153"/>
      <c r="V33" s="154"/>
    </row>
    <row r="34" spans="11:22" ht="15.75" thickBot="1" x14ac:dyDescent="0.35">
      <c r="U34" s="155" t="s">
        <v>157</v>
      </c>
      <c r="V34" s="156" t="s">
        <v>155</v>
      </c>
    </row>
    <row r="36" spans="11:22" ht="15.75" thickBot="1" x14ac:dyDescent="0.35">
      <c r="K36" s="157"/>
      <c r="L36" s="157"/>
      <c r="M36" s="157"/>
      <c r="N36" s="157"/>
      <c r="O36" s="157"/>
      <c r="P36" s="157"/>
      <c r="Q36" s="157"/>
      <c r="R36" s="157"/>
      <c r="S36" s="157"/>
      <c r="T36" s="157"/>
      <c r="U36" s="157"/>
      <c r="V36" s="157"/>
    </row>
    <row r="37" spans="11:22" ht="15.75" thickBot="1" x14ac:dyDescent="0.35">
      <c r="L37" s="126" t="s">
        <v>134</v>
      </c>
      <c r="M37" s="199"/>
      <c r="N37" s="199"/>
      <c r="O37" s="199"/>
      <c r="P37" s="199"/>
      <c r="Q37" s="199"/>
      <c r="R37" s="199"/>
      <c r="S37" s="199"/>
      <c r="T37" s="199"/>
      <c r="U37" s="199"/>
      <c r="V37" s="127"/>
    </row>
    <row r="38" spans="11:22" x14ac:dyDescent="0.3">
      <c r="L38" s="147" t="s">
        <v>147</v>
      </c>
      <c r="M38" s="127" t="s">
        <v>151</v>
      </c>
      <c r="N38" s="3"/>
      <c r="O38" s="3"/>
      <c r="P38" s="3"/>
      <c r="Q38" s="3"/>
      <c r="R38" s="3"/>
      <c r="S38" s="3"/>
      <c r="T38" s="3"/>
      <c r="U38" s="3"/>
      <c r="V38" s="68"/>
    </row>
    <row r="39" spans="11:22" x14ac:dyDescent="0.3">
      <c r="L39" s="67" t="s">
        <v>148</v>
      </c>
      <c r="M39" s="68" t="s">
        <v>152</v>
      </c>
      <c r="N39" s="3"/>
      <c r="O39" s="3"/>
      <c r="P39" s="3"/>
      <c r="Q39" s="3"/>
      <c r="R39" s="3"/>
      <c r="S39" s="3"/>
      <c r="T39" s="3"/>
      <c r="U39" s="3"/>
      <c r="V39" s="68"/>
    </row>
    <row r="40" spans="11:22" x14ac:dyDescent="0.3">
      <c r="L40" s="67" t="s">
        <v>149</v>
      </c>
      <c r="M40" s="68" t="s">
        <v>153</v>
      </c>
      <c r="N40" s="3"/>
      <c r="O40" s="3"/>
      <c r="P40" s="3"/>
      <c r="Q40" s="3"/>
      <c r="R40" s="3"/>
      <c r="S40" s="3"/>
      <c r="T40" s="3"/>
      <c r="U40" s="3"/>
      <c r="V40" s="68"/>
    </row>
    <row r="41" spans="11:22" ht="15.75" thickBot="1" x14ac:dyDescent="0.35">
      <c r="L41" s="148" t="s">
        <v>154</v>
      </c>
      <c r="M41" s="149" t="s">
        <v>145</v>
      </c>
      <c r="N41" s="3"/>
      <c r="O41" s="3"/>
      <c r="P41" s="3"/>
      <c r="Q41" s="3"/>
      <c r="R41" s="3"/>
      <c r="S41" s="3"/>
      <c r="T41" s="3"/>
      <c r="U41" s="3"/>
      <c r="V41" s="68"/>
    </row>
    <row r="42" spans="11:22" ht="15.75" thickBot="1" x14ac:dyDescent="0.35">
      <c r="L42" s="150" t="s">
        <v>156</v>
      </c>
      <c r="M42" s="151" t="s">
        <v>157</v>
      </c>
      <c r="N42" s="3"/>
      <c r="O42" s="3"/>
      <c r="P42" s="3"/>
      <c r="Q42" s="3"/>
      <c r="R42" s="3"/>
      <c r="S42" s="3"/>
      <c r="T42" s="3"/>
      <c r="U42" s="3"/>
      <c r="V42" s="68"/>
    </row>
    <row r="43" spans="11:22" ht="15.75" thickBot="1" x14ac:dyDescent="0.35">
      <c r="L43" s="148"/>
      <c r="M43" s="158"/>
      <c r="N43" s="158"/>
      <c r="O43" s="158"/>
      <c r="P43" s="158"/>
      <c r="Q43" s="158"/>
      <c r="R43" s="158"/>
      <c r="S43" s="158"/>
      <c r="T43" s="158"/>
      <c r="U43" s="158"/>
      <c r="V43" s="149"/>
    </row>
    <row r="44" spans="11:22" x14ac:dyDescent="0.3">
      <c r="L44" s="67"/>
      <c r="M44" s="3"/>
      <c r="N44" s="3"/>
      <c r="O44" s="3"/>
      <c r="P44" s="253" t="s">
        <v>182</v>
      </c>
      <c r="Q44" s="253"/>
      <c r="R44" s="253"/>
      <c r="S44" s="253"/>
      <c r="T44" s="253"/>
      <c r="U44" s="3"/>
      <c r="V44" s="68"/>
    </row>
    <row r="45" spans="11:22" x14ac:dyDescent="0.3">
      <c r="L45" s="67"/>
      <c r="M45" s="3"/>
      <c r="N45" s="3" t="s">
        <v>73</v>
      </c>
      <c r="O45" s="200" t="s">
        <v>167</v>
      </c>
      <c r="P45" s="3"/>
      <c r="Q45" s="3"/>
      <c r="R45" s="3"/>
      <c r="S45" s="3"/>
      <c r="T45" s="3"/>
      <c r="U45" s="3"/>
      <c r="V45" s="68"/>
    </row>
    <row r="46" spans="11:22" ht="15.75" thickBot="1" x14ac:dyDescent="0.35">
      <c r="L46" s="67"/>
      <c r="M46" s="3"/>
      <c r="N46" s="3"/>
      <c r="O46" s="3" t="s">
        <v>158</v>
      </c>
      <c r="P46" s="3" t="s">
        <v>1</v>
      </c>
      <c r="Q46" s="3" t="s">
        <v>2</v>
      </c>
      <c r="R46" s="3" t="s">
        <v>0</v>
      </c>
      <c r="S46" s="3" t="s">
        <v>161</v>
      </c>
      <c r="T46" s="3" t="s">
        <v>162</v>
      </c>
      <c r="U46" s="3" t="s">
        <v>163</v>
      </c>
      <c r="V46" s="68" t="s">
        <v>164</v>
      </c>
    </row>
    <row r="47" spans="11:22" ht="15.75" thickBot="1" x14ac:dyDescent="0.35">
      <c r="L47" s="67"/>
      <c r="M47" s="3"/>
      <c r="N47" s="3"/>
      <c r="O47" s="152" t="s">
        <v>168</v>
      </c>
      <c r="P47" s="152" t="str">
        <f>'Expenditure Budget Form'!J21</f>
        <v>Car Batteries</v>
      </c>
      <c r="Q47" s="152" t="str">
        <f>'Expenditure Budget Form'!I21</f>
        <v>Transportation</v>
      </c>
      <c r="R47" s="152" t="str">
        <f>'Expenditure Budget Form'!H21</f>
        <v>141 (O&amp; M)</v>
      </c>
      <c r="S47" s="152">
        <v>2</v>
      </c>
      <c r="T47" s="152">
        <v>200</v>
      </c>
      <c r="U47" s="152" t="s">
        <v>171</v>
      </c>
      <c r="V47" s="201">
        <f>T47*S47</f>
        <v>400</v>
      </c>
    </row>
    <row r="48" spans="11:22" x14ac:dyDescent="0.3">
      <c r="L48" s="67"/>
      <c r="M48" s="3"/>
      <c r="N48" s="3"/>
      <c r="O48" s="3"/>
      <c r="P48" s="3"/>
      <c r="Q48" s="3"/>
      <c r="R48" s="3"/>
      <c r="S48" s="3"/>
      <c r="T48" s="3"/>
      <c r="U48" s="3"/>
      <c r="V48" s="68"/>
    </row>
    <row r="49" spans="12:22" ht="15.75" thickBot="1" x14ac:dyDescent="0.35">
      <c r="L49" s="67"/>
      <c r="M49" s="3"/>
      <c r="N49" s="3" t="s">
        <v>159</v>
      </c>
      <c r="O49" s="3" t="s">
        <v>158</v>
      </c>
      <c r="P49" s="3" t="s">
        <v>1</v>
      </c>
      <c r="Q49" s="3" t="s">
        <v>2</v>
      </c>
      <c r="R49" s="3" t="s">
        <v>0</v>
      </c>
      <c r="S49" s="3"/>
      <c r="T49" s="3"/>
      <c r="U49" s="3"/>
      <c r="V49" s="68" t="str">
        <f>V46</f>
        <v>Extended Amount</v>
      </c>
    </row>
    <row r="50" spans="12:22" ht="15.75" thickBot="1" x14ac:dyDescent="0.35">
      <c r="L50" s="67"/>
      <c r="M50" s="3"/>
      <c r="N50" s="3"/>
      <c r="O50" s="152" t="s">
        <v>176</v>
      </c>
      <c r="P50" s="152" t="str">
        <f>'Expenditure Budget Form'!J16</f>
        <v>Maintenance</v>
      </c>
      <c r="Q50" s="152" t="str">
        <f>'Expenditure Budget Form'!D11</f>
        <v>Rep &amp; Maintenance</v>
      </c>
      <c r="R50" s="152" t="str">
        <f>R47</f>
        <v>141 (O&amp; M)</v>
      </c>
      <c r="S50" s="152">
        <v>1</v>
      </c>
      <c r="T50" s="152">
        <v>1000</v>
      </c>
      <c r="U50" s="152" t="s">
        <v>173</v>
      </c>
      <c r="V50" s="202">
        <f>T50*S50</f>
        <v>1000</v>
      </c>
    </row>
    <row r="51" spans="12:22" ht="15.75" thickBot="1" x14ac:dyDescent="0.35">
      <c r="L51" s="67"/>
      <c r="M51" s="3"/>
      <c r="N51" s="3" t="s">
        <v>97</v>
      </c>
      <c r="O51" s="3"/>
      <c r="P51" s="3"/>
      <c r="Q51" s="3"/>
      <c r="R51" s="3"/>
      <c r="S51" s="3"/>
      <c r="T51" s="3"/>
      <c r="U51" s="3"/>
      <c r="V51" s="68"/>
    </row>
    <row r="52" spans="12:22" ht="15.75" thickBot="1" x14ac:dyDescent="0.35">
      <c r="L52" s="111"/>
      <c r="M52" s="12"/>
      <c r="N52" s="12"/>
      <c r="O52" s="12"/>
      <c r="P52" s="12"/>
      <c r="Q52" s="12"/>
      <c r="R52" s="12"/>
      <c r="S52" s="12"/>
      <c r="T52" s="12"/>
      <c r="U52" s="155" t="s">
        <v>157</v>
      </c>
      <c r="V52" s="156" t="s">
        <v>155</v>
      </c>
    </row>
    <row r="53" spans="12:22" ht="15.75" thickBot="1" x14ac:dyDescent="0.35"/>
    <row r="54" spans="12:22" ht="15.75" thickBot="1" x14ac:dyDescent="0.35">
      <c r="L54" s="159" t="s">
        <v>134</v>
      </c>
      <c r="M54" s="160"/>
      <c r="N54" s="160"/>
      <c r="O54" s="160"/>
      <c r="P54" s="160"/>
      <c r="Q54" s="160"/>
      <c r="R54" s="160"/>
      <c r="S54" s="160"/>
      <c r="T54" s="160"/>
      <c r="U54" s="160"/>
      <c r="V54" s="161"/>
    </row>
    <row r="55" spans="12:22" x14ac:dyDescent="0.3">
      <c r="L55" s="162" t="s">
        <v>147</v>
      </c>
      <c r="M55" s="161" t="s">
        <v>151</v>
      </c>
      <c r="N55" s="163"/>
      <c r="O55" s="163"/>
      <c r="P55" s="163"/>
      <c r="Q55" s="163"/>
      <c r="R55" s="163"/>
      <c r="S55" s="163"/>
      <c r="T55" s="163"/>
      <c r="U55" s="163"/>
      <c r="V55" s="164"/>
    </row>
    <row r="56" spans="12:22" x14ac:dyDescent="0.3">
      <c r="L56" s="165" t="s">
        <v>148</v>
      </c>
      <c r="M56" s="164" t="s">
        <v>152</v>
      </c>
      <c r="N56" s="163"/>
      <c r="O56" s="163"/>
      <c r="P56" s="163"/>
      <c r="Q56" s="163"/>
      <c r="R56" s="163"/>
      <c r="S56" s="163"/>
      <c r="T56" s="163"/>
      <c r="U56" s="163"/>
      <c r="V56" s="164"/>
    </row>
    <row r="57" spans="12:22" x14ac:dyDescent="0.3">
      <c r="L57" s="165" t="s">
        <v>149</v>
      </c>
      <c r="M57" s="164" t="s">
        <v>153</v>
      </c>
      <c r="N57" s="163"/>
      <c r="O57" s="163" t="s">
        <v>183</v>
      </c>
      <c r="P57" s="163"/>
      <c r="Q57" s="163"/>
      <c r="R57" s="163"/>
      <c r="S57" s="163"/>
      <c r="T57" s="163"/>
      <c r="U57" s="163"/>
      <c r="V57" s="164"/>
    </row>
    <row r="58" spans="12:22" ht="15.75" thickBot="1" x14ac:dyDescent="0.35">
      <c r="L58" s="166" t="s">
        <v>154</v>
      </c>
      <c r="M58" s="167" t="s">
        <v>145</v>
      </c>
      <c r="N58" s="163"/>
      <c r="O58" s="168">
        <v>43115</v>
      </c>
      <c r="P58" s="163"/>
      <c r="Q58" s="163"/>
      <c r="R58" s="163"/>
      <c r="S58" s="163"/>
      <c r="T58" s="163"/>
      <c r="U58" s="163"/>
      <c r="V58" s="164"/>
    </row>
    <row r="59" spans="12:22" ht="15.75" thickBot="1" x14ac:dyDescent="0.35">
      <c r="L59" s="169" t="s">
        <v>156</v>
      </c>
      <c r="M59" s="170" t="s">
        <v>157</v>
      </c>
      <c r="N59" s="163"/>
      <c r="O59" s="163"/>
      <c r="P59" s="163"/>
      <c r="Q59" s="163"/>
      <c r="R59" s="163"/>
      <c r="S59" s="163"/>
      <c r="T59" s="163"/>
      <c r="U59" s="163"/>
      <c r="V59" s="164"/>
    </row>
    <row r="60" spans="12:22" x14ac:dyDescent="0.3">
      <c r="L60" s="165"/>
      <c r="M60" s="163"/>
      <c r="N60" s="163"/>
      <c r="O60" s="163"/>
      <c r="P60" s="163"/>
      <c r="Q60" s="163"/>
      <c r="R60" s="163"/>
      <c r="S60" s="163"/>
      <c r="T60" s="163"/>
      <c r="U60" s="163"/>
      <c r="V60" s="164"/>
    </row>
    <row r="61" spans="12:22" x14ac:dyDescent="0.3">
      <c r="L61" s="165"/>
      <c r="M61" s="163"/>
      <c r="N61" s="163" t="s">
        <v>73</v>
      </c>
      <c r="O61" s="171" t="s">
        <v>167</v>
      </c>
      <c r="P61" s="163"/>
      <c r="Q61" s="163"/>
      <c r="R61" s="163"/>
      <c r="S61" s="163"/>
      <c r="T61" s="163"/>
      <c r="U61" s="163"/>
      <c r="V61" s="164"/>
    </row>
    <row r="62" spans="12:22" ht="15.75" thickBot="1" x14ac:dyDescent="0.35">
      <c r="L62" s="165"/>
      <c r="M62" s="163"/>
      <c r="N62" s="163"/>
      <c r="O62" s="172" t="s">
        <v>158</v>
      </c>
      <c r="P62" s="172" t="s">
        <v>1</v>
      </c>
      <c r="Q62" s="172" t="s">
        <v>26</v>
      </c>
      <c r="R62" s="172" t="s">
        <v>0</v>
      </c>
      <c r="S62" s="172" t="s">
        <v>161</v>
      </c>
      <c r="T62" s="172" t="s">
        <v>162</v>
      </c>
      <c r="U62" s="172" t="s">
        <v>163</v>
      </c>
      <c r="V62" s="167" t="s">
        <v>164</v>
      </c>
    </row>
    <row r="63" spans="12:22" x14ac:dyDescent="0.3">
      <c r="L63" s="165"/>
      <c r="M63" s="163"/>
      <c r="N63" s="163" t="s">
        <v>177</v>
      </c>
      <c r="O63" s="163" t="s">
        <v>168</v>
      </c>
      <c r="P63" s="163" t="str">
        <f>P47</f>
        <v>Car Batteries</v>
      </c>
      <c r="Q63" s="163" t="str">
        <f>Q47</f>
        <v>Transportation</v>
      </c>
      <c r="R63" s="163" t="str">
        <f>R47</f>
        <v>141 (O&amp; M)</v>
      </c>
      <c r="S63" s="163">
        <v>2</v>
      </c>
      <c r="T63" s="163">
        <v>200</v>
      </c>
      <c r="U63" s="163" t="s">
        <v>171</v>
      </c>
      <c r="V63" s="173">
        <f>T63*S63</f>
        <v>400</v>
      </c>
    </row>
    <row r="64" spans="12:22" ht="15.75" thickBot="1" x14ac:dyDescent="0.35">
      <c r="L64" s="165"/>
      <c r="M64" s="163"/>
      <c r="N64" s="163" t="s">
        <v>178</v>
      </c>
      <c r="O64" s="172" t="str">
        <f>O50</f>
        <v>Service on building A</v>
      </c>
      <c r="P64" s="172" t="str">
        <f>P50</f>
        <v>Maintenance</v>
      </c>
      <c r="Q64" s="172" t="str">
        <f>Q50</f>
        <v>Rep &amp; Maintenance</v>
      </c>
      <c r="R64" s="172" t="str">
        <f>R50</f>
        <v>141 (O&amp; M)</v>
      </c>
      <c r="S64" s="172">
        <f>S50</f>
        <v>1</v>
      </c>
      <c r="T64" s="172"/>
      <c r="U64" s="172" t="str">
        <f>U50</f>
        <v>DAY</v>
      </c>
      <c r="V64" s="173">
        <f>V50</f>
        <v>1000</v>
      </c>
    </row>
    <row r="65" spans="12:27" x14ac:dyDescent="0.3">
      <c r="L65" s="165"/>
      <c r="M65" s="163"/>
      <c r="N65" s="163"/>
      <c r="O65" s="163"/>
      <c r="P65" s="163"/>
      <c r="Q65" s="163"/>
      <c r="R65" s="163"/>
      <c r="S65" s="163"/>
      <c r="T65" s="163" t="s">
        <v>180</v>
      </c>
      <c r="U65" s="163"/>
      <c r="V65" s="174">
        <f>SUM(V63:V64)</f>
        <v>1400</v>
      </c>
    </row>
    <row r="66" spans="12:27" x14ac:dyDescent="0.3">
      <c r="L66" s="165"/>
      <c r="M66" s="163"/>
      <c r="N66" s="163"/>
      <c r="O66" s="163"/>
      <c r="P66" s="163"/>
      <c r="Q66" s="163"/>
      <c r="R66" s="163"/>
      <c r="S66" s="163"/>
      <c r="T66" s="163" t="s">
        <v>181</v>
      </c>
      <c r="U66" s="163"/>
      <c r="V66" s="173">
        <v>0</v>
      </c>
      <c r="W66" s="3"/>
    </row>
    <row r="67" spans="12:27" ht="16.5" customHeight="1" thickBot="1" x14ac:dyDescent="0.35">
      <c r="L67" s="165"/>
      <c r="M67" s="163" t="s">
        <v>97</v>
      </c>
      <c r="N67" s="163"/>
      <c r="O67" s="163"/>
      <c r="P67" s="163"/>
      <c r="Q67" s="163"/>
      <c r="R67" s="163"/>
      <c r="S67" s="163"/>
      <c r="T67" s="163" t="s">
        <v>179</v>
      </c>
      <c r="U67" s="175">
        <v>9.5000000000000001E-2</v>
      </c>
      <c r="V67" s="176">
        <f>U67*V65</f>
        <v>133</v>
      </c>
      <c r="W67" s="3"/>
      <c r="Y67" s="177"/>
    </row>
    <row r="68" spans="12:27" ht="18" customHeight="1" thickBot="1" x14ac:dyDescent="0.35">
      <c r="L68" s="165"/>
      <c r="M68" s="162"/>
      <c r="N68" s="161"/>
      <c r="O68" s="163"/>
      <c r="P68" s="163"/>
      <c r="Q68" s="163"/>
      <c r="R68" s="163"/>
      <c r="S68" s="163"/>
      <c r="T68" s="163"/>
      <c r="U68" s="178"/>
      <c r="V68" s="179">
        <f>SUM(V65:V67)</f>
        <v>1533</v>
      </c>
      <c r="W68" s="3"/>
      <c r="Y68" s="177"/>
    </row>
    <row r="69" spans="12:27" ht="15.75" thickBot="1" x14ac:dyDescent="0.35">
      <c r="L69" s="165"/>
      <c r="M69" s="181"/>
      <c r="N69" s="183"/>
      <c r="O69" s="163"/>
      <c r="P69" s="163"/>
      <c r="Q69" s="163"/>
      <c r="R69" s="163"/>
      <c r="S69" s="163"/>
      <c r="T69" s="163"/>
      <c r="U69" s="163"/>
      <c r="V69" s="180" t="s">
        <v>70</v>
      </c>
      <c r="W69" s="3"/>
    </row>
    <row r="70" spans="12:27" ht="15.75" thickBot="1" x14ac:dyDescent="0.35">
      <c r="L70" s="181"/>
      <c r="M70" s="182"/>
      <c r="N70" s="182"/>
      <c r="O70" s="182"/>
      <c r="P70" s="182"/>
      <c r="Q70" s="182"/>
      <c r="R70" s="182"/>
      <c r="S70" s="182"/>
      <c r="T70" s="182"/>
      <c r="U70" s="182"/>
      <c r="V70" s="198" t="s">
        <v>189</v>
      </c>
      <c r="W70" s="3"/>
    </row>
    <row r="71" spans="12:27" x14ac:dyDescent="0.3">
      <c r="Z71" s="1" t="s">
        <v>169</v>
      </c>
      <c r="AA71" s="1" t="s">
        <v>170</v>
      </c>
    </row>
    <row r="72" spans="12:27" x14ac:dyDescent="0.3">
      <c r="Z72" s="1" t="s">
        <v>165</v>
      </c>
      <c r="AA72" s="1" t="s">
        <v>171</v>
      </c>
    </row>
    <row r="73" spans="12:27" x14ac:dyDescent="0.3">
      <c r="Z73" s="1" t="s">
        <v>166</v>
      </c>
      <c r="AA73" s="1" t="s">
        <v>172</v>
      </c>
    </row>
    <row r="74" spans="12:27" ht="21" x14ac:dyDescent="0.35">
      <c r="L74" s="196" t="s">
        <v>186</v>
      </c>
      <c r="Z74" s="1" t="s">
        <v>167</v>
      </c>
      <c r="AA74" s="1" t="s">
        <v>173</v>
      </c>
    </row>
    <row r="75" spans="12:27" x14ac:dyDescent="0.3">
      <c r="AA75" s="1" t="s">
        <v>174</v>
      </c>
    </row>
    <row r="76" spans="12:27" x14ac:dyDescent="0.3">
      <c r="AA76" s="1" t="s">
        <v>175</v>
      </c>
    </row>
    <row r="90" spans="12:23" ht="18.75" x14ac:dyDescent="0.3">
      <c r="W90" s="195" t="s">
        <v>136</v>
      </c>
    </row>
    <row r="94" spans="12:23" ht="21" x14ac:dyDescent="0.35">
      <c r="L94" s="196" t="s">
        <v>185</v>
      </c>
    </row>
    <row r="110" spans="23:23" ht="19.5" thickBot="1" x14ac:dyDescent="0.35">
      <c r="W110" s="195" t="s">
        <v>136</v>
      </c>
    </row>
    <row r="111" spans="23:23" ht="18.75" x14ac:dyDescent="0.3">
      <c r="W111" s="197" t="s">
        <v>188</v>
      </c>
    </row>
    <row r="114" spans="12:12" ht="21" x14ac:dyDescent="0.35">
      <c r="L114" s="196" t="s">
        <v>186</v>
      </c>
    </row>
    <row r="130" spans="23:23" ht="18.75" x14ac:dyDescent="0.3">
      <c r="W130" s="195" t="s">
        <v>187</v>
      </c>
    </row>
  </sheetData>
  <mergeCells count="2">
    <mergeCell ref="P44:T44"/>
    <mergeCell ref="P27:T27"/>
  </mergeCells>
  <dataValidations count="2">
    <dataValidation type="list" allowBlank="1" showInputMessage="1" showErrorMessage="1" sqref="U47 U69 U63 U50" xr:uid="{3D708193-EDD4-4DCF-8608-28962388158D}">
      <formula1>$AA$72:$AA$76</formula1>
    </dataValidation>
    <dataValidation type="list" allowBlank="1" showInputMessage="1" showErrorMessage="1" sqref="O45 O61" xr:uid="{08C25391-4891-42BB-B382-77E6301DE159}">
      <formula1>$Z$72:$Z$74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C6A1-3C62-4DD3-A88A-FEBD0EBD95C7}">
  <sheetPr>
    <tabColor rgb="FFFFC000"/>
  </sheetPr>
  <dimension ref="B1:N22"/>
  <sheetViews>
    <sheetView tabSelected="1" workbookViewId="0">
      <pane ySplit="3" topLeftCell="A4" activePane="bottomLeft" state="frozen"/>
      <selection pane="bottomLeft" activeCell="P7" sqref="P7"/>
    </sheetView>
  </sheetViews>
  <sheetFormatPr defaultRowHeight="15" x14ac:dyDescent="0.3"/>
  <cols>
    <col min="1" max="1" width="5.7109375" style="1" customWidth="1"/>
    <col min="2" max="2" width="2.140625" style="1" customWidth="1"/>
    <col min="3" max="3" width="9.140625" style="1"/>
    <col min="4" max="4" width="10.5703125" style="1" bestFit="1" customWidth="1"/>
    <col min="5" max="5" width="9.140625" style="1"/>
    <col min="6" max="6" width="18.85546875" style="1" bestFit="1" customWidth="1"/>
    <col min="7" max="7" width="14" style="1" bestFit="1" customWidth="1"/>
    <col min="8" max="8" width="1.140625" style="1" customWidth="1"/>
    <col min="9" max="9" width="19" style="1" customWidth="1"/>
    <col min="10" max="10" width="13.42578125" style="1" customWidth="1"/>
    <col min="11" max="11" width="11.140625" style="1" customWidth="1"/>
    <col min="12" max="12" width="9.140625" style="1"/>
    <col min="13" max="13" width="14.42578125" style="1" bestFit="1" customWidth="1"/>
    <col min="14" max="14" width="15.85546875" style="1" bestFit="1" customWidth="1"/>
    <col min="15" max="15" width="9.140625" style="1"/>
    <col min="16" max="16" width="13.5703125" style="1" bestFit="1" customWidth="1"/>
    <col min="17" max="16384" width="9.140625" style="1"/>
  </cols>
  <sheetData>
    <row r="1" spans="2:14" ht="15.75" thickBot="1" x14ac:dyDescent="0.35"/>
    <row r="2" spans="2:14" x14ac:dyDescent="0.3">
      <c r="B2" s="227"/>
      <c r="C2" s="210" t="s">
        <v>206</v>
      </c>
      <c r="D2" s="210"/>
      <c r="E2" s="210"/>
      <c r="F2" s="210"/>
      <c r="G2" s="210"/>
      <c r="H2" s="210"/>
      <c r="I2" s="210"/>
      <c r="J2" s="210"/>
      <c r="K2" s="210"/>
      <c r="L2" s="210"/>
      <c r="M2" s="210"/>
      <c r="N2" s="211"/>
    </row>
    <row r="3" spans="2:14" ht="21" customHeight="1" x14ac:dyDescent="0.3">
      <c r="B3" s="228"/>
      <c r="C3" s="212" t="s">
        <v>112</v>
      </c>
      <c r="D3" s="212"/>
      <c r="E3" s="212"/>
      <c r="F3" s="212"/>
      <c r="G3" s="247" t="s">
        <v>207</v>
      </c>
      <c r="H3" s="247"/>
      <c r="I3" s="247"/>
      <c r="J3" s="247"/>
      <c r="K3" s="212"/>
      <c r="L3" s="212"/>
      <c r="M3" s="212"/>
      <c r="N3" s="215"/>
    </row>
    <row r="4" spans="2:14" ht="23.25" customHeight="1" x14ac:dyDescent="0.3">
      <c r="B4" s="228"/>
      <c r="C4" s="212"/>
      <c r="D4" s="212"/>
      <c r="E4" s="212"/>
      <c r="F4" s="212"/>
      <c r="G4" s="212"/>
      <c r="H4" s="212"/>
      <c r="I4" s="212"/>
      <c r="J4" s="212"/>
      <c r="K4" s="212"/>
      <c r="L4" s="212"/>
      <c r="M4" s="212"/>
      <c r="N4" s="215"/>
    </row>
    <row r="5" spans="2:14" ht="23.25" customHeight="1" thickBot="1" x14ac:dyDescent="0.35">
      <c r="B5" s="228"/>
      <c r="C5" s="212"/>
      <c r="D5" s="212"/>
      <c r="E5" s="212"/>
      <c r="F5" s="212"/>
      <c r="G5" s="212"/>
      <c r="H5" s="212"/>
      <c r="I5" s="212"/>
      <c r="J5" s="212"/>
      <c r="K5" s="212"/>
      <c r="L5" s="212"/>
      <c r="M5" s="212"/>
      <c r="N5" s="215"/>
    </row>
    <row r="6" spans="2:14" ht="15.75" thickBot="1" x14ac:dyDescent="0.35">
      <c r="B6" s="228"/>
      <c r="C6" s="212"/>
      <c r="D6" s="212"/>
      <c r="E6" s="225" t="s">
        <v>191</v>
      </c>
      <c r="F6" s="226"/>
      <c r="G6" s="212"/>
      <c r="H6" s="212"/>
      <c r="I6" s="212"/>
      <c r="J6" s="212"/>
      <c r="K6" s="212"/>
      <c r="L6" s="212"/>
      <c r="M6" s="212"/>
      <c r="N6" s="215"/>
    </row>
    <row r="7" spans="2:14" x14ac:dyDescent="0.3">
      <c r="B7" s="228"/>
      <c r="C7" s="212"/>
      <c r="D7" s="212"/>
      <c r="E7" s="212"/>
      <c r="F7" s="212"/>
      <c r="G7" s="212"/>
      <c r="H7" s="212"/>
      <c r="I7" s="212"/>
      <c r="J7" s="212"/>
      <c r="K7" s="212"/>
      <c r="L7" s="212"/>
      <c r="M7" s="212"/>
      <c r="N7" s="215"/>
    </row>
    <row r="8" spans="2:14" x14ac:dyDescent="0.3">
      <c r="B8" s="228"/>
      <c r="C8" s="212"/>
      <c r="D8" s="212"/>
      <c r="E8" s="212" t="s">
        <v>190</v>
      </c>
      <c r="F8" s="212" t="s">
        <v>158</v>
      </c>
      <c r="G8" s="212" t="s">
        <v>1</v>
      </c>
      <c r="H8" s="212"/>
      <c r="I8" s="212" t="s">
        <v>2</v>
      </c>
      <c r="J8" s="212" t="s">
        <v>0</v>
      </c>
      <c r="K8" s="212" t="s">
        <v>161</v>
      </c>
      <c r="L8" s="212" t="s">
        <v>162</v>
      </c>
      <c r="M8" s="212" t="s">
        <v>163</v>
      </c>
      <c r="N8" s="215" t="s">
        <v>164</v>
      </c>
    </row>
    <row r="9" spans="2:14" ht="15.75" thickBot="1" x14ac:dyDescent="0.35">
      <c r="B9" s="228"/>
      <c r="C9" s="212"/>
      <c r="D9" s="212"/>
      <c r="E9" s="212"/>
      <c r="F9" s="212"/>
      <c r="G9" s="212"/>
      <c r="H9" s="212"/>
      <c r="I9" s="212"/>
      <c r="J9" s="212"/>
      <c r="K9" s="212"/>
      <c r="L9" s="212"/>
      <c r="M9" s="212"/>
      <c r="N9" s="215"/>
    </row>
    <row r="10" spans="2:14" ht="15.75" thickBot="1" x14ac:dyDescent="0.35">
      <c r="B10" s="228"/>
      <c r="C10" s="212"/>
      <c r="D10" s="216" t="s">
        <v>192</v>
      </c>
      <c r="E10" s="212"/>
      <c r="F10" s="212" t="s">
        <v>73</v>
      </c>
      <c r="G10" s="212" t="s">
        <v>265</v>
      </c>
      <c r="H10" s="212"/>
      <c r="I10" s="212" t="s">
        <v>266</v>
      </c>
      <c r="J10" s="212" t="s">
        <v>267</v>
      </c>
      <c r="K10" s="212" t="s">
        <v>268</v>
      </c>
      <c r="L10" s="212"/>
      <c r="M10" s="212"/>
      <c r="N10" s="215"/>
    </row>
    <row r="11" spans="2:14" ht="15.75" thickBot="1" x14ac:dyDescent="0.35">
      <c r="B11" s="228"/>
      <c r="C11" s="212"/>
      <c r="D11" s="212"/>
      <c r="E11" s="212"/>
      <c r="F11" s="212"/>
      <c r="G11" s="212"/>
      <c r="H11" s="212"/>
      <c r="I11" s="212"/>
      <c r="J11" s="212"/>
      <c r="K11" s="212"/>
      <c r="L11" s="212"/>
      <c r="M11" s="212"/>
      <c r="N11" s="215"/>
    </row>
    <row r="12" spans="2:14" ht="15.75" thickBot="1" x14ac:dyDescent="0.35">
      <c r="B12" s="228"/>
      <c r="C12" s="212"/>
      <c r="D12" s="212"/>
      <c r="E12" s="212"/>
      <c r="F12" s="212"/>
      <c r="G12" s="212"/>
      <c r="H12" s="212"/>
      <c r="I12" s="212"/>
      <c r="J12" s="212"/>
      <c r="K12" s="212"/>
      <c r="L12" s="212"/>
      <c r="M12" s="212"/>
      <c r="N12" s="205" t="s">
        <v>70</v>
      </c>
    </row>
    <row r="13" spans="2:14" ht="2.25" customHeight="1" x14ac:dyDescent="0.3">
      <c r="B13" s="228"/>
      <c r="C13" s="212"/>
      <c r="D13" s="212"/>
      <c r="E13" s="212"/>
      <c r="F13" s="212"/>
      <c r="G13" s="212"/>
      <c r="H13" s="212"/>
      <c r="I13" s="212"/>
      <c r="J13" s="212"/>
      <c r="K13" s="212"/>
      <c r="L13" s="212"/>
      <c r="M13" s="212"/>
      <c r="N13" s="215"/>
    </row>
    <row r="14" spans="2:14" x14ac:dyDescent="0.3">
      <c r="B14" s="228"/>
      <c r="C14" s="246" t="s">
        <v>143</v>
      </c>
      <c r="D14" s="246"/>
      <c r="E14" s="212"/>
      <c r="F14" s="212"/>
      <c r="G14" s="212"/>
      <c r="H14" s="212"/>
      <c r="I14" s="212"/>
      <c r="J14" s="212"/>
      <c r="K14" s="212"/>
      <c r="L14" s="212"/>
      <c r="M14" s="212"/>
      <c r="N14" s="215"/>
    </row>
    <row r="15" spans="2:14" ht="15.75" thickBot="1" x14ac:dyDescent="0.35">
      <c r="B15" s="228"/>
      <c r="C15" s="212"/>
      <c r="D15" s="217" t="s">
        <v>193</v>
      </c>
      <c r="E15" s="217" t="s">
        <v>190</v>
      </c>
      <c r="F15" s="217" t="str">
        <f>'Purchase Order'!O62</f>
        <v>Item Description</v>
      </c>
      <c r="G15" s="217" t="str">
        <f>'Purchase Order'!P62</f>
        <v>Ledger Account</v>
      </c>
      <c r="H15" s="217"/>
      <c r="I15" s="217" t="s">
        <v>2</v>
      </c>
      <c r="J15" s="217" t="str">
        <f>'Purchase Order'!R62</f>
        <v>Fund</v>
      </c>
      <c r="K15" s="217" t="str">
        <f>'Purchase Order'!S62</f>
        <v>Quantity</v>
      </c>
      <c r="L15" s="217" t="str">
        <f>'Purchase Order'!T62</f>
        <v>Unit Cost</v>
      </c>
      <c r="M15" s="217" t="str">
        <f>'Purchase Order'!U62</f>
        <v>Unit of Measure</v>
      </c>
      <c r="N15" s="218" t="str">
        <f>'Purchase Order'!V62</f>
        <v>Extended Amount</v>
      </c>
    </row>
    <row r="16" spans="2:14" x14ac:dyDescent="0.3">
      <c r="B16" s="228"/>
      <c r="C16" s="212"/>
      <c r="D16" s="212">
        <v>1</v>
      </c>
      <c r="E16" s="219">
        <v>43101</v>
      </c>
      <c r="F16" s="212" t="str">
        <f>'Purchase Order'!O63</f>
        <v>Cables for wiring</v>
      </c>
      <c r="G16" s="212" t="str">
        <f>'Purchase Order'!P63</f>
        <v>Car Batteries</v>
      </c>
      <c r="H16" s="212"/>
      <c r="I16" s="212" t="str">
        <f>'Purchase Order'!Q63</f>
        <v>Transportation</v>
      </c>
      <c r="J16" s="212" t="str">
        <f>'Purchase Order'!R63</f>
        <v>141 (O&amp; M)</v>
      </c>
      <c r="K16" s="212">
        <f>'Purchase Order'!S63</f>
        <v>2</v>
      </c>
      <c r="L16" s="212">
        <f>'Purchase Order'!T63</f>
        <v>200</v>
      </c>
      <c r="M16" s="212" t="str">
        <f>'Purchase Order'!U63</f>
        <v>EACH</v>
      </c>
      <c r="N16" s="215">
        <f>'Purchase Order'!V63</f>
        <v>400</v>
      </c>
    </row>
    <row r="17" spans="2:14" ht="15.75" thickBot="1" x14ac:dyDescent="0.35">
      <c r="B17" s="228"/>
      <c r="C17" s="212"/>
      <c r="D17" s="212">
        <v>2</v>
      </c>
      <c r="E17" s="219">
        <v>43101</v>
      </c>
      <c r="F17" s="212" t="str">
        <f>'Purchase Order'!O64</f>
        <v>Service on building A</v>
      </c>
      <c r="G17" s="212" t="str">
        <f>'Purchase Order'!P64</f>
        <v>Maintenance</v>
      </c>
      <c r="H17" s="212"/>
      <c r="I17" s="212" t="str">
        <f>'Purchase Order'!Q64</f>
        <v>Rep &amp; Maintenance</v>
      </c>
      <c r="J17" s="212" t="str">
        <f>'Purchase Order'!R64</f>
        <v>141 (O&amp; M)</v>
      </c>
      <c r="K17" s="212">
        <f>'Purchase Order'!S64</f>
        <v>1</v>
      </c>
      <c r="L17" s="212">
        <v>1000</v>
      </c>
      <c r="M17" s="212" t="str">
        <f>'Purchase Order'!U64</f>
        <v>DAY</v>
      </c>
      <c r="N17" s="215">
        <f>'Purchase Order'!V64</f>
        <v>1000</v>
      </c>
    </row>
    <row r="18" spans="2:14" ht="15.75" thickBot="1" x14ac:dyDescent="0.35">
      <c r="B18" s="229"/>
      <c r="C18" s="216" t="s">
        <v>192</v>
      </c>
      <c r="D18" s="220"/>
      <c r="E18" s="220"/>
      <c r="F18" s="220"/>
      <c r="G18" s="220"/>
      <c r="H18" s="220"/>
      <c r="I18" s="220"/>
      <c r="J18" s="220"/>
      <c r="K18" s="220"/>
      <c r="L18" s="220"/>
      <c r="M18" s="220"/>
      <c r="N18" s="205" t="s">
        <v>70</v>
      </c>
    </row>
    <row r="19" spans="2:14" x14ac:dyDescent="0.3">
      <c r="L19" s="1" t="s">
        <v>19</v>
      </c>
    </row>
    <row r="21" spans="2:14" x14ac:dyDescent="0.3">
      <c r="M21" s="1" t="s">
        <v>200</v>
      </c>
      <c r="N21" s="224" t="s">
        <v>203</v>
      </c>
    </row>
    <row r="22" spans="2:14" x14ac:dyDescent="0.3">
      <c r="M22" s="1" t="s">
        <v>201</v>
      </c>
      <c r="N22" s="1" t="s">
        <v>202</v>
      </c>
    </row>
  </sheetData>
  <mergeCells count="2">
    <mergeCell ref="C14:D14"/>
    <mergeCell ref="G3:J3"/>
  </mergeCells>
  <dataValidations count="2">
    <dataValidation type="list" allowBlank="1" showInputMessage="1" showErrorMessage="1" sqref="P20:P25" xr:uid="{27B9091A-1B2B-4A22-B46A-FF6830601AAC}">
      <formula1>#REF!</formula1>
    </dataValidation>
    <dataValidation type="list" allowBlank="1" showInputMessage="1" showErrorMessage="1" sqref="Q20:Q25" xr:uid="{2AAE1670-F3C2-49BC-8E76-C1DB86650F33}">
      <formula1>#REF!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9543-99A3-4577-AE1D-AC6D5E6ADB99}">
  <sheetPr>
    <tabColor rgb="FF00B050"/>
  </sheetPr>
  <dimension ref="B1:L23"/>
  <sheetViews>
    <sheetView workbookViewId="0">
      <pane ySplit="4" topLeftCell="A5" activePane="bottomLeft" state="frozen"/>
      <selection pane="bottomLeft" activeCell="D22" sqref="D22"/>
    </sheetView>
  </sheetViews>
  <sheetFormatPr defaultRowHeight="15" x14ac:dyDescent="0.3"/>
  <cols>
    <col min="1" max="1" width="9.140625" style="1"/>
    <col min="2" max="2" width="2.140625" style="1" customWidth="1"/>
    <col min="3" max="3" width="9.140625" style="1"/>
    <col min="4" max="4" width="10.5703125" style="1" bestFit="1" customWidth="1"/>
    <col min="5" max="5" width="9.140625" style="1"/>
    <col min="6" max="6" width="1" style="1" customWidth="1"/>
    <col min="7" max="7" width="20.7109375" style="1" customWidth="1"/>
    <col min="8" max="8" width="14" style="1" bestFit="1" customWidth="1"/>
    <col min="9" max="9" width="19.28515625" style="1" bestFit="1" customWidth="1"/>
    <col min="10" max="10" width="11" style="1" customWidth="1"/>
    <col min="11" max="11" width="16.85546875" style="1" customWidth="1"/>
    <col min="12" max="12" width="15.85546875" style="1" bestFit="1" customWidth="1"/>
    <col min="13" max="13" width="9.140625" style="1"/>
    <col min="14" max="14" width="13.5703125" style="1" bestFit="1" customWidth="1"/>
    <col min="15" max="16384" width="9.140625" style="1"/>
  </cols>
  <sheetData>
    <row r="1" spans="2:12" ht="15.75" thickBot="1" x14ac:dyDescent="0.35"/>
    <row r="2" spans="2:12" x14ac:dyDescent="0.3">
      <c r="B2" s="206"/>
      <c r="C2" s="210" t="s">
        <v>206</v>
      </c>
      <c r="D2" s="210"/>
      <c r="E2" s="210"/>
      <c r="F2" s="210"/>
      <c r="G2" s="210"/>
      <c r="H2" s="210"/>
      <c r="I2" s="210"/>
      <c r="J2" s="210"/>
      <c r="K2" s="210"/>
      <c r="L2" s="211"/>
    </row>
    <row r="3" spans="2:12" ht="21" customHeight="1" x14ac:dyDescent="0.3">
      <c r="B3" s="207"/>
      <c r="C3" s="212" t="s">
        <v>112</v>
      </c>
      <c r="D3" s="212"/>
      <c r="E3" s="212"/>
      <c r="F3" s="212"/>
      <c r="G3" s="212"/>
      <c r="H3" s="212"/>
      <c r="I3" s="212"/>
      <c r="J3" s="212"/>
      <c r="K3" s="212"/>
      <c r="L3" s="215"/>
    </row>
    <row r="4" spans="2:12" x14ac:dyDescent="0.3">
      <c r="B4" s="207"/>
      <c r="C4" s="212"/>
      <c r="D4" s="212"/>
      <c r="E4" s="212"/>
      <c r="F4" s="212"/>
      <c r="G4" s="247" t="s">
        <v>207</v>
      </c>
      <c r="H4" s="247"/>
      <c r="I4" s="247"/>
      <c r="J4" s="247"/>
      <c r="K4" s="212"/>
      <c r="L4" s="215"/>
    </row>
    <row r="5" spans="2:12" ht="15.75" thickBot="1" x14ac:dyDescent="0.35">
      <c r="B5" s="207"/>
      <c r="C5" s="212"/>
      <c r="D5" s="212"/>
      <c r="E5" s="212"/>
      <c r="F5" s="212"/>
      <c r="G5" s="212"/>
      <c r="H5" s="212"/>
      <c r="I5" s="212"/>
      <c r="J5" s="212"/>
      <c r="K5" s="212"/>
      <c r="L5" s="215"/>
    </row>
    <row r="6" spans="2:12" ht="15.75" thickBot="1" x14ac:dyDescent="0.35">
      <c r="B6" s="207"/>
      <c r="C6" s="212"/>
      <c r="D6" s="212"/>
      <c r="E6" s="213" t="s">
        <v>194</v>
      </c>
      <c r="F6" s="230"/>
      <c r="G6" s="214"/>
      <c r="H6" s="212"/>
      <c r="I6" s="212"/>
      <c r="J6" s="212"/>
      <c r="K6" s="212"/>
      <c r="L6" s="215"/>
    </row>
    <row r="7" spans="2:12" x14ac:dyDescent="0.3">
      <c r="B7" s="207"/>
      <c r="C7" s="212"/>
      <c r="D7" s="212"/>
      <c r="E7" s="212"/>
      <c r="F7" s="212"/>
      <c r="G7" s="212"/>
      <c r="H7" s="212"/>
      <c r="I7" s="212"/>
      <c r="J7" s="212"/>
      <c r="K7" s="212"/>
      <c r="L7" s="215"/>
    </row>
    <row r="8" spans="2:12" x14ac:dyDescent="0.3">
      <c r="B8" s="207"/>
      <c r="C8" s="212"/>
      <c r="D8" s="212"/>
      <c r="E8" s="212" t="s">
        <v>190</v>
      </c>
      <c r="F8" s="212"/>
      <c r="G8" s="212" t="s">
        <v>158</v>
      </c>
      <c r="H8" s="212" t="s">
        <v>1</v>
      </c>
      <c r="I8" s="212" t="s">
        <v>11</v>
      </c>
      <c r="J8" s="212" t="s">
        <v>0</v>
      </c>
      <c r="K8" s="212" t="s">
        <v>195</v>
      </c>
      <c r="L8" s="215" t="s">
        <v>164</v>
      </c>
    </row>
    <row r="9" spans="2:12" ht="18.75" customHeight="1" thickBot="1" x14ac:dyDescent="0.35">
      <c r="B9" s="207"/>
      <c r="C9" s="212"/>
      <c r="D9" s="212"/>
      <c r="E9" s="212"/>
      <c r="F9" s="212"/>
      <c r="G9" s="212"/>
      <c r="H9" s="212"/>
      <c r="I9" s="212"/>
      <c r="J9" s="212"/>
      <c r="K9" s="212"/>
      <c r="L9" s="215"/>
    </row>
    <row r="10" spans="2:12" ht="13.5" customHeight="1" thickBot="1" x14ac:dyDescent="0.35">
      <c r="B10" s="207"/>
      <c r="C10" s="212"/>
      <c r="D10" s="209" t="s">
        <v>192</v>
      </c>
      <c r="E10" s="212"/>
      <c r="F10" s="212"/>
      <c r="G10" s="212"/>
      <c r="H10" s="212"/>
      <c r="I10" s="212"/>
      <c r="J10" s="212"/>
      <c r="K10" s="212"/>
      <c r="L10" s="215"/>
    </row>
    <row r="11" spans="2:12" ht="15.75" thickBot="1" x14ac:dyDescent="0.35">
      <c r="B11" s="207"/>
      <c r="C11" s="212"/>
      <c r="D11" s="212"/>
      <c r="E11" s="212"/>
      <c r="F11" s="212"/>
      <c r="G11" s="212"/>
      <c r="H11" s="212"/>
      <c r="I11" s="212"/>
      <c r="J11" s="212"/>
      <c r="K11" s="212"/>
      <c r="L11" s="215"/>
    </row>
    <row r="12" spans="2:12" ht="15.75" thickBot="1" x14ac:dyDescent="0.35">
      <c r="B12" s="207"/>
      <c r="C12" s="212"/>
      <c r="D12" s="212"/>
      <c r="E12" s="212"/>
      <c r="F12" s="212"/>
      <c r="G12" s="212"/>
      <c r="H12" s="212"/>
      <c r="I12" s="212"/>
      <c r="J12" s="212"/>
      <c r="K12" s="212"/>
      <c r="L12" s="205" t="s">
        <v>70</v>
      </c>
    </row>
    <row r="13" spans="2:12" ht="2.25" customHeight="1" x14ac:dyDescent="0.3">
      <c r="B13" s="207"/>
      <c r="C13" s="212"/>
      <c r="D13" s="212"/>
      <c r="E13" s="212"/>
      <c r="F13" s="212"/>
      <c r="G13" s="212"/>
      <c r="H13" s="212"/>
      <c r="I13" s="212"/>
      <c r="J13" s="212"/>
      <c r="K13" s="212"/>
      <c r="L13" s="215"/>
    </row>
    <row r="14" spans="2:12" x14ac:dyDescent="0.3">
      <c r="B14" s="207"/>
      <c r="C14" s="246" t="s">
        <v>143</v>
      </c>
      <c r="D14" s="246"/>
      <c r="E14" s="212"/>
      <c r="F14" s="212"/>
      <c r="G14" s="212"/>
      <c r="H14" s="212"/>
      <c r="I14" s="212"/>
      <c r="J14" s="212"/>
      <c r="K14" s="212"/>
      <c r="L14" s="215"/>
    </row>
    <row r="15" spans="2:12" ht="15.75" thickBot="1" x14ac:dyDescent="0.35">
      <c r="B15" s="207"/>
      <c r="C15" s="212"/>
      <c r="D15" s="217" t="s">
        <v>193</v>
      </c>
      <c r="E15" s="217" t="s">
        <v>190</v>
      </c>
      <c r="F15" s="217"/>
      <c r="G15" s="217" t="str">
        <f>'Purchase Order'!O62</f>
        <v>Item Description</v>
      </c>
      <c r="H15" s="217" t="str">
        <f>'Purchase Order'!P62</f>
        <v>Ledger Account</v>
      </c>
      <c r="I15" s="217" t="str">
        <f>I8</f>
        <v>Revenue Category</v>
      </c>
      <c r="J15" s="217" t="str">
        <f>'Purchase Order'!R62</f>
        <v>Fund</v>
      </c>
      <c r="K15" s="217" t="str">
        <f>K8</f>
        <v>Source</v>
      </c>
      <c r="L15" s="218" t="str">
        <f>'Purchase Order'!V62</f>
        <v>Extended Amount</v>
      </c>
    </row>
    <row r="16" spans="2:12" x14ac:dyDescent="0.3">
      <c r="B16" s="207"/>
      <c r="C16" s="212"/>
      <c r="D16" s="212">
        <v>1</v>
      </c>
      <c r="E16" s="219">
        <v>43101</v>
      </c>
      <c r="F16" s="219"/>
      <c r="G16" s="212" t="s">
        <v>196</v>
      </c>
      <c r="H16" s="212" t="s">
        <v>199</v>
      </c>
      <c r="I16" s="212" t="str">
        <f>'Purchase Order'!Q63</f>
        <v>Transportation</v>
      </c>
      <c r="J16" s="212" t="str">
        <f>'Purchase Order'!R63</f>
        <v>141 (O&amp; M)</v>
      </c>
      <c r="K16" s="212" t="s">
        <v>198</v>
      </c>
      <c r="L16" s="215">
        <v>150</v>
      </c>
    </row>
    <row r="17" spans="2:12" ht="15.75" thickBot="1" x14ac:dyDescent="0.35">
      <c r="B17" s="207"/>
      <c r="C17" s="212"/>
      <c r="D17" s="212">
        <v>2</v>
      </c>
      <c r="E17" s="219">
        <v>43101</v>
      </c>
      <c r="F17" s="219"/>
      <c r="G17" s="212" t="s">
        <v>197</v>
      </c>
      <c r="H17" s="212" t="s">
        <v>199</v>
      </c>
      <c r="I17" s="212" t="str">
        <f>'Purchase Order'!Q64</f>
        <v>Rep &amp; Maintenance</v>
      </c>
      <c r="J17" s="212" t="str">
        <f>'Purchase Order'!R64</f>
        <v>141 (O&amp; M)</v>
      </c>
      <c r="K17" s="212" t="s">
        <v>239</v>
      </c>
      <c r="L17" s="215">
        <v>300</v>
      </c>
    </row>
    <row r="18" spans="2:12" ht="15.75" thickBot="1" x14ac:dyDescent="0.35">
      <c r="B18" s="208"/>
      <c r="C18" s="216" t="s">
        <v>192</v>
      </c>
      <c r="D18" s="220"/>
      <c r="E18" s="220"/>
      <c r="F18" s="220"/>
      <c r="G18" s="220"/>
      <c r="H18" s="220"/>
      <c r="I18" s="220"/>
      <c r="J18" s="220"/>
      <c r="K18" s="220"/>
      <c r="L18" s="205" t="s">
        <v>70</v>
      </c>
    </row>
    <row r="20" spans="2:12" x14ac:dyDescent="0.3">
      <c r="I20" s="240" t="s">
        <v>204</v>
      </c>
      <c r="J20" s="240"/>
      <c r="K20" s="240"/>
    </row>
    <row r="21" spans="2:12" x14ac:dyDescent="0.3">
      <c r="J21" s="1" t="s">
        <v>200</v>
      </c>
      <c r="K21" s="224" t="s">
        <v>203</v>
      </c>
    </row>
    <row r="22" spans="2:12" x14ac:dyDescent="0.3">
      <c r="J22" s="1" t="s">
        <v>201</v>
      </c>
      <c r="K22" s="1" t="s">
        <v>202</v>
      </c>
    </row>
    <row r="23" spans="2:12" x14ac:dyDescent="0.3">
      <c r="H23" s="1" t="s">
        <v>205</v>
      </c>
    </row>
  </sheetData>
  <mergeCells count="3">
    <mergeCell ref="C14:D14"/>
    <mergeCell ref="I20:K20"/>
    <mergeCell ref="G4:J4"/>
  </mergeCells>
  <dataValidations count="2">
    <dataValidation type="list" allowBlank="1" showInputMessage="1" showErrorMessage="1" sqref="O19:O23" xr:uid="{948D5C33-F9EE-4A53-A2C9-9C6E6C7D6B64}">
      <formula1>#REF!</formula1>
    </dataValidation>
    <dataValidation type="list" allowBlank="1" showInputMessage="1" showErrorMessage="1" sqref="N19:N23" xr:uid="{38505F01-4729-41C3-BC87-F19A75D4F5B0}">
      <formula1>#REF!</formula1>
    </dataValidation>
  </dataValidations>
  <pageMargins left="0.7" right="0.7" top="0.75" bottom="0.75" header="0.3" footer="0.3"/>
  <pageSetup orientation="portrait" r:id="rId1"/>
  <ignoredErrors>
    <ignoredError sqref="J15"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5652-8033-4E87-9B5B-F6963431AAB1}">
  <sheetPr>
    <tabColor rgb="FFFFC000"/>
    <pageSetUpPr autoPageBreaks="0"/>
  </sheetPr>
  <dimension ref="A1:O21"/>
  <sheetViews>
    <sheetView topLeftCell="B1" zoomScaleNormal="100" workbookViewId="0">
      <pane ySplit="4" topLeftCell="A5" activePane="bottomLeft" state="frozen"/>
      <selection pane="bottomLeft" activeCell="J27" sqref="J27"/>
    </sheetView>
  </sheetViews>
  <sheetFormatPr defaultRowHeight="15" x14ac:dyDescent="0.3"/>
  <cols>
    <col min="1" max="1" width="2.140625" style="1" customWidth="1"/>
    <col min="2" max="2" width="4.85546875" style="1" customWidth="1"/>
    <col min="3" max="3" width="4.28515625" style="1" customWidth="1"/>
    <col min="4" max="4" width="9.140625" style="1"/>
    <col min="5" max="5" width="12.140625" style="1" customWidth="1"/>
    <col min="6" max="6" width="21.85546875" style="1" customWidth="1"/>
    <col min="7" max="7" width="13.5703125" style="1" customWidth="1"/>
    <col min="8" max="8" width="17.7109375" style="1" customWidth="1"/>
    <col min="9" max="9" width="23.140625" style="1" customWidth="1"/>
    <col min="10" max="10" width="18.7109375" style="1" customWidth="1"/>
    <col min="11" max="11" width="9.140625" style="1"/>
    <col min="12" max="12" width="13.5703125" style="1" bestFit="1" customWidth="1"/>
    <col min="13" max="13" width="9.140625" style="1"/>
    <col min="14" max="14" width="19.5703125" style="1" customWidth="1"/>
    <col min="15" max="15" width="0.7109375" style="1" customWidth="1"/>
    <col min="16" max="16384" width="9.140625" style="1"/>
  </cols>
  <sheetData>
    <row r="1" spans="1:15" ht="15.75" thickBot="1" x14ac:dyDescent="0.35"/>
    <row r="2" spans="1:15" x14ac:dyDescent="0.3">
      <c r="A2" s="206"/>
      <c r="C2" s="227"/>
      <c r="D2" s="210" t="s">
        <v>206</v>
      </c>
      <c r="E2" s="210"/>
      <c r="F2" s="210"/>
      <c r="G2" s="210"/>
      <c r="H2" s="210"/>
      <c r="I2" s="210"/>
      <c r="J2" s="211"/>
    </row>
    <row r="3" spans="1:15" ht="21" customHeight="1" x14ac:dyDescent="0.3">
      <c r="A3" s="207"/>
      <c r="C3" s="228"/>
      <c r="D3" s="212" t="s">
        <v>112</v>
      </c>
      <c r="E3" s="212"/>
      <c r="F3" s="212"/>
      <c r="G3" s="212"/>
      <c r="H3" s="212"/>
      <c r="I3" s="212"/>
      <c r="J3" s="215"/>
    </row>
    <row r="4" spans="1:15" x14ac:dyDescent="0.3">
      <c r="A4" s="207"/>
      <c r="C4" s="228"/>
      <c r="D4" s="212"/>
      <c r="E4" s="212"/>
      <c r="F4" s="247" t="s">
        <v>207</v>
      </c>
      <c r="G4" s="247"/>
      <c r="H4" s="247"/>
      <c r="I4" s="247"/>
      <c r="J4" s="215"/>
    </row>
    <row r="5" spans="1:15" ht="15.75" thickBot="1" x14ac:dyDescent="0.35">
      <c r="A5" s="207"/>
      <c r="C5" s="228"/>
      <c r="D5" s="212"/>
      <c r="E5" s="212"/>
      <c r="F5" s="212"/>
      <c r="G5" s="212"/>
      <c r="H5" s="212"/>
      <c r="I5" s="212"/>
      <c r="J5" s="215"/>
    </row>
    <row r="6" spans="1:15" ht="15.75" thickBot="1" x14ac:dyDescent="0.35">
      <c r="A6" s="207"/>
      <c r="C6" s="228"/>
      <c r="D6" s="212"/>
      <c r="E6" s="222" t="s">
        <v>220</v>
      </c>
      <c r="F6" s="223"/>
      <c r="G6" s="231"/>
      <c r="H6" s="231"/>
      <c r="I6" s="231"/>
      <c r="J6" s="215"/>
    </row>
    <row r="7" spans="1:15" ht="6" customHeight="1" x14ac:dyDescent="0.3">
      <c r="A7" s="207"/>
      <c r="C7" s="228"/>
      <c r="D7" s="212"/>
      <c r="E7" s="212"/>
      <c r="F7" s="212"/>
      <c r="G7" s="212"/>
      <c r="H7" s="212"/>
      <c r="I7" s="212"/>
      <c r="J7" s="215"/>
    </row>
    <row r="8" spans="1:15" ht="13.5" customHeight="1" x14ac:dyDescent="0.3">
      <c r="A8" s="207"/>
      <c r="C8" s="228"/>
      <c r="D8" s="212"/>
      <c r="E8" s="212"/>
      <c r="F8" s="212"/>
      <c r="G8" s="212"/>
      <c r="H8" s="212"/>
      <c r="I8" s="212"/>
      <c r="J8" s="215"/>
    </row>
    <row r="9" spans="1:15" x14ac:dyDescent="0.3">
      <c r="A9" s="207"/>
      <c r="C9" s="228"/>
      <c r="D9" s="212"/>
      <c r="E9" s="212" t="s">
        <v>213</v>
      </c>
      <c r="F9" s="212"/>
      <c r="G9" s="212" t="s">
        <v>210</v>
      </c>
      <c r="H9" s="212"/>
      <c r="I9" s="212" t="s">
        <v>218</v>
      </c>
      <c r="J9" s="215"/>
    </row>
    <row r="10" spans="1:15" ht="9" customHeight="1" x14ac:dyDescent="0.3">
      <c r="A10" s="207"/>
      <c r="C10" s="228"/>
      <c r="D10" s="212"/>
      <c r="E10" s="212"/>
      <c r="F10" s="212"/>
      <c r="G10" s="212"/>
      <c r="H10" s="212"/>
      <c r="I10" s="212"/>
      <c r="J10" s="215"/>
    </row>
    <row r="11" spans="1:15" ht="15.75" thickBot="1" x14ac:dyDescent="0.35">
      <c r="A11" s="207"/>
      <c r="C11" s="228"/>
      <c r="D11" s="212"/>
      <c r="E11" s="212" t="s">
        <v>214</v>
      </c>
      <c r="F11" s="212"/>
      <c r="G11" s="212" t="s">
        <v>216</v>
      </c>
      <c r="H11" s="212"/>
      <c r="I11" s="212" t="s">
        <v>228</v>
      </c>
      <c r="J11" s="215"/>
      <c r="L11" s="203" t="s">
        <v>240</v>
      </c>
      <c r="M11" s="239"/>
      <c r="N11" s="239"/>
    </row>
    <row r="12" spans="1:15" x14ac:dyDescent="0.3">
      <c r="A12" s="207"/>
      <c r="C12" s="228"/>
      <c r="D12" s="212"/>
      <c r="E12" s="212"/>
      <c r="F12" s="212"/>
      <c r="G12" s="212"/>
      <c r="H12" s="212"/>
      <c r="I12" s="212"/>
      <c r="J12" s="215"/>
      <c r="L12" s="237" t="s">
        <v>236</v>
      </c>
      <c r="M12" s="238"/>
      <c r="N12" s="238"/>
      <c r="O12" s="211"/>
    </row>
    <row r="13" spans="1:15" x14ac:dyDescent="0.3">
      <c r="A13" s="207"/>
      <c r="C13" s="228"/>
      <c r="D13" s="212"/>
      <c r="E13" s="212" t="s">
        <v>215</v>
      </c>
      <c r="F13" s="212"/>
      <c r="G13" s="212" t="s">
        <v>217</v>
      </c>
      <c r="H13" s="212"/>
      <c r="I13" s="212" t="s">
        <v>219</v>
      </c>
      <c r="J13" s="215"/>
      <c r="L13" s="228" t="s">
        <v>74</v>
      </c>
      <c r="M13" s="235"/>
      <c r="N13" s="235"/>
      <c r="O13" s="215"/>
    </row>
    <row r="14" spans="1:15" x14ac:dyDescent="0.3">
      <c r="A14" s="207"/>
      <c r="C14" s="228"/>
      <c r="D14" s="212"/>
      <c r="E14" s="212"/>
      <c r="F14" s="212"/>
      <c r="G14" s="212"/>
      <c r="H14" s="212"/>
      <c r="I14" s="212"/>
      <c r="J14" s="215"/>
      <c r="L14" s="234" t="s">
        <v>237</v>
      </c>
      <c r="M14" s="235" t="s">
        <v>230</v>
      </c>
      <c r="N14" s="236" t="s">
        <v>238</v>
      </c>
      <c r="O14" s="215"/>
    </row>
    <row r="15" spans="1:15" x14ac:dyDescent="0.3">
      <c r="A15" s="207"/>
      <c r="C15" s="228"/>
      <c r="D15" s="212"/>
      <c r="E15" s="212" t="s">
        <v>209</v>
      </c>
      <c r="F15" s="212"/>
      <c r="G15" s="212" t="s">
        <v>211</v>
      </c>
      <c r="H15" s="212"/>
      <c r="I15" s="212"/>
      <c r="J15" s="215"/>
      <c r="L15" s="228" t="s">
        <v>231</v>
      </c>
      <c r="M15" s="212"/>
      <c r="N15" s="212"/>
      <c r="O15" s="215"/>
    </row>
    <row r="16" spans="1:15" x14ac:dyDescent="0.3">
      <c r="A16" s="207"/>
      <c r="C16" s="228"/>
      <c r="D16" s="212"/>
      <c r="E16" s="212"/>
      <c r="F16" s="212"/>
      <c r="G16" s="212"/>
      <c r="H16" s="212"/>
      <c r="I16" s="212"/>
      <c r="J16" s="215"/>
      <c r="L16" s="228" t="s">
        <v>233</v>
      </c>
      <c r="M16" s="212"/>
      <c r="N16" s="212"/>
      <c r="O16" s="215"/>
    </row>
    <row r="17" spans="1:15" ht="15.75" thickBot="1" x14ac:dyDescent="0.35">
      <c r="A17" s="207"/>
      <c r="C17" s="228"/>
      <c r="D17" s="212"/>
      <c r="E17" s="212"/>
      <c r="F17" s="212"/>
      <c r="G17" s="212" t="s">
        <v>212</v>
      </c>
      <c r="H17" s="212"/>
      <c r="I17" s="212"/>
      <c r="J17" s="215"/>
      <c r="L17" s="228" t="s">
        <v>234</v>
      </c>
      <c r="M17" s="212"/>
      <c r="N17" s="212"/>
      <c r="O17" s="215"/>
    </row>
    <row r="18" spans="1:15" ht="15.75" thickBot="1" x14ac:dyDescent="0.35">
      <c r="A18" s="208"/>
      <c r="C18" s="229"/>
      <c r="D18" s="220"/>
      <c r="E18" s="220"/>
      <c r="F18" s="220"/>
      <c r="G18" s="220"/>
      <c r="H18" s="220"/>
      <c r="I18" s="220"/>
      <c r="J18" s="205" t="s">
        <v>70</v>
      </c>
      <c r="L18" s="229" t="s">
        <v>235</v>
      </c>
      <c r="M18" s="220"/>
      <c r="N18" s="220"/>
      <c r="O18" s="221"/>
    </row>
    <row r="20" spans="1:15" x14ac:dyDescent="0.3">
      <c r="E20" s="1" t="s">
        <v>204</v>
      </c>
      <c r="F20" s="1" t="s">
        <v>229</v>
      </c>
    </row>
    <row r="21" spans="1:15" x14ac:dyDescent="0.3">
      <c r="F21" s="1" t="s">
        <v>232</v>
      </c>
    </row>
  </sheetData>
  <mergeCells count="1">
    <mergeCell ref="F4:I4"/>
  </mergeCells>
  <dataValidations count="2">
    <dataValidation type="list" allowBlank="1" showInputMessage="1" showErrorMessage="1" sqref="L19:L23" xr:uid="{DCC6A66E-93D8-4599-A02C-BB7E2847F014}">
      <formula1>#REF!</formula1>
    </dataValidation>
    <dataValidation type="list" allowBlank="1" showInputMessage="1" showErrorMessage="1" sqref="M19:M23" xr:uid="{2B2F9108-E07C-4619-A05E-CF16627D9804}">
      <formula1>#REF!</formula1>
    </dataValidation>
  </dataValidations>
  <hyperlinks>
    <hyperlink ref="N14" r:id="rId1" display="jpal@ep.com" xr:uid="{2AF779AA-F683-4079-ABCB-079624B8A766}"/>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08BD-1D6F-4A76-B653-CF19F258D26B}">
  <sheetPr>
    <tabColor theme="4" tint="0.39997558519241921"/>
  </sheetPr>
  <dimension ref="B1:P32"/>
  <sheetViews>
    <sheetView zoomScaleNormal="100" workbookViewId="0">
      <pane ySplit="4" topLeftCell="A5" activePane="bottomLeft" state="frozen"/>
      <selection pane="bottomLeft" activeCell="F26" sqref="F26"/>
    </sheetView>
  </sheetViews>
  <sheetFormatPr defaultRowHeight="15" x14ac:dyDescent="0.3"/>
  <cols>
    <col min="1" max="1" width="4.85546875" style="1" customWidth="1"/>
    <col min="2" max="2" width="2.140625" style="1" customWidth="1"/>
    <col min="3" max="3" width="9.140625" style="1"/>
    <col min="4" max="4" width="12.140625" style="1" customWidth="1"/>
    <col min="5" max="5" width="21.85546875" style="1" customWidth="1"/>
    <col min="6" max="6" width="13.5703125" style="1" customWidth="1"/>
    <col min="7" max="7" width="17.7109375" style="1" customWidth="1"/>
    <col min="8" max="8" width="23.140625" style="1" customWidth="1"/>
    <col min="9" max="9" width="18.7109375" style="1" customWidth="1"/>
    <col min="10" max="10" width="9.140625" style="1"/>
    <col min="11" max="11" width="13.5703125" style="1" bestFit="1" customWidth="1"/>
    <col min="12" max="12" width="9.140625" style="1"/>
    <col min="13" max="13" width="33.28515625" style="1" bestFit="1" customWidth="1"/>
    <col min="14" max="14" width="1.7109375" style="1" customWidth="1"/>
    <col min="15" max="15" width="10.140625" style="1" customWidth="1"/>
    <col min="16" max="16" width="0.7109375" style="1" customWidth="1"/>
    <col min="17" max="16384" width="9.140625" style="1"/>
  </cols>
  <sheetData>
    <row r="1" spans="2:16" ht="15.75" thickBot="1" x14ac:dyDescent="0.35"/>
    <row r="2" spans="2:16" x14ac:dyDescent="0.3">
      <c r="B2" s="206"/>
      <c r="C2" s="210" t="s">
        <v>206</v>
      </c>
      <c r="D2" s="210"/>
      <c r="E2" s="210"/>
      <c r="F2" s="210"/>
      <c r="G2" s="210"/>
      <c r="H2" s="210"/>
      <c r="I2" s="211"/>
    </row>
    <row r="3" spans="2:16" ht="21" customHeight="1" x14ac:dyDescent="0.3">
      <c r="B3" s="207"/>
      <c r="C3" s="212" t="s">
        <v>112</v>
      </c>
      <c r="D3" s="212"/>
      <c r="E3" s="212"/>
      <c r="F3" s="212"/>
      <c r="G3" s="212"/>
      <c r="H3" s="212"/>
      <c r="I3" s="215"/>
    </row>
    <row r="4" spans="2:16" x14ac:dyDescent="0.3">
      <c r="B4" s="207"/>
      <c r="C4" s="212"/>
      <c r="D4" s="212"/>
      <c r="E4" s="247" t="s">
        <v>207</v>
      </c>
      <c r="F4" s="247"/>
      <c r="G4" s="247"/>
      <c r="H4" s="247"/>
      <c r="I4" s="215"/>
    </row>
    <row r="5" spans="2:16" ht="15.75" thickBot="1" x14ac:dyDescent="0.35">
      <c r="B5" s="207"/>
      <c r="C5" s="212"/>
      <c r="D5" s="212"/>
      <c r="E5" s="212"/>
      <c r="F5" s="212"/>
      <c r="G5" s="212"/>
      <c r="H5" s="212"/>
      <c r="I5" s="215"/>
    </row>
    <row r="6" spans="2:16" ht="15.75" thickBot="1" x14ac:dyDescent="0.35">
      <c r="B6" s="207"/>
      <c r="C6" s="212"/>
      <c r="D6" s="232" t="s">
        <v>227</v>
      </c>
      <c r="E6" s="233"/>
      <c r="F6" s="231"/>
      <c r="G6" s="231"/>
      <c r="H6" s="231"/>
      <c r="I6" s="215"/>
    </row>
    <row r="7" spans="2:16" ht="6" customHeight="1" x14ac:dyDescent="0.3">
      <c r="B7" s="207"/>
      <c r="C7" s="212"/>
      <c r="D7" s="212"/>
      <c r="E7" s="212"/>
      <c r="F7" s="212"/>
      <c r="G7" s="212"/>
      <c r="H7" s="212"/>
      <c r="I7" s="215"/>
    </row>
    <row r="8" spans="2:16" ht="13.5" customHeight="1" x14ac:dyDescent="0.3">
      <c r="B8" s="207"/>
      <c r="C8" s="212"/>
      <c r="D8" s="212"/>
      <c r="E8" s="212"/>
      <c r="F8" s="212"/>
      <c r="G8" s="212"/>
      <c r="H8" s="212"/>
      <c r="I8" s="215"/>
    </row>
    <row r="9" spans="2:16" x14ac:dyDescent="0.3">
      <c r="B9" s="207"/>
      <c r="C9" s="212"/>
      <c r="D9" s="212" t="s">
        <v>213</v>
      </c>
      <c r="E9" s="212"/>
      <c r="F9" s="212" t="s">
        <v>210</v>
      </c>
      <c r="G9" s="212"/>
      <c r="H9" s="212" t="s">
        <v>218</v>
      </c>
      <c r="I9" s="215"/>
    </row>
    <row r="10" spans="2:16" ht="9" customHeight="1" x14ac:dyDescent="0.3">
      <c r="B10" s="207"/>
      <c r="C10" s="212"/>
      <c r="D10" s="212"/>
      <c r="E10" s="212"/>
      <c r="F10" s="212"/>
      <c r="G10" s="212"/>
      <c r="H10" s="212"/>
      <c r="I10" s="215"/>
    </row>
    <row r="11" spans="2:16" ht="15.75" thickBot="1" x14ac:dyDescent="0.35">
      <c r="B11" s="207"/>
      <c r="C11" s="212"/>
      <c r="D11" s="212" t="s">
        <v>214</v>
      </c>
      <c r="E11" s="212"/>
      <c r="F11" s="212" t="s">
        <v>216</v>
      </c>
      <c r="G11" s="212"/>
      <c r="H11" s="212" t="s">
        <v>228</v>
      </c>
      <c r="I11" s="215"/>
      <c r="M11" s="203" t="s">
        <v>250</v>
      </c>
      <c r="N11" s="239"/>
    </row>
    <row r="12" spans="2:16" x14ac:dyDescent="0.3">
      <c r="B12" s="207"/>
      <c r="C12" s="212"/>
      <c r="D12" s="212"/>
      <c r="E12" s="212"/>
      <c r="F12" s="212"/>
      <c r="G12" s="212"/>
      <c r="H12" s="212"/>
      <c r="I12" s="215"/>
      <c r="M12" s="237" t="s">
        <v>241</v>
      </c>
      <c r="N12" s="238"/>
      <c r="O12" s="238"/>
      <c r="P12" s="211"/>
    </row>
    <row r="13" spans="2:16" x14ac:dyDescent="0.3">
      <c r="B13" s="207"/>
      <c r="C13" s="212"/>
      <c r="D13" s="212" t="s">
        <v>215</v>
      </c>
      <c r="E13" s="212"/>
      <c r="F13" s="212" t="s">
        <v>217</v>
      </c>
      <c r="G13" s="212"/>
      <c r="H13" s="212" t="s">
        <v>219</v>
      </c>
      <c r="I13" s="215"/>
      <c r="M13" s="228" t="s">
        <v>248</v>
      </c>
      <c r="N13" s="235"/>
      <c r="O13" s="235"/>
      <c r="P13" s="215"/>
    </row>
    <row r="14" spans="2:16" x14ac:dyDescent="0.3">
      <c r="B14" s="207"/>
      <c r="C14" s="212"/>
      <c r="D14" s="212"/>
      <c r="E14" s="212"/>
      <c r="F14" s="212"/>
      <c r="G14" s="212"/>
      <c r="H14" s="212"/>
      <c r="I14" s="215"/>
      <c r="M14" s="234" t="s">
        <v>242</v>
      </c>
      <c r="N14" s="235"/>
      <c r="O14" s="236"/>
      <c r="P14" s="215"/>
    </row>
    <row r="15" spans="2:16" x14ac:dyDescent="0.3">
      <c r="B15" s="207"/>
      <c r="C15" s="212"/>
      <c r="D15" s="212" t="s">
        <v>221</v>
      </c>
      <c r="E15" s="212"/>
      <c r="F15" s="212" t="s">
        <v>211</v>
      </c>
      <c r="G15" s="212"/>
      <c r="H15" s="212"/>
      <c r="I15" s="215"/>
      <c r="M15" s="228" t="s">
        <v>245</v>
      </c>
      <c r="N15" s="212"/>
      <c r="O15" s="212"/>
      <c r="P15" s="215"/>
    </row>
    <row r="16" spans="2:16" x14ac:dyDescent="0.3">
      <c r="B16" s="207"/>
      <c r="C16" s="212"/>
      <c r="D16" s="212"/>
      <c r="E16" s="212"/>
      <c r="F16" s="212"/>
      <c r="G16" s="212"/>
      <c r="H16" s="212"/>
      <c r="I16" s="215"/>
      <c r="M16" s="228" t="s">
        <v>243</v>
      </c>
      <c r="N16" s="212"/>
      <c r="O16" s="212"/>
      <c r="P16" s="215"/>
    </row>
    <row r="17" spans="2:16" x14ac:dyDescent="0.3">
      <c r="B17" s="207"/>
      <c r="C17" s="212"/>
      <c r="D17" s="212" t="s">
        <v>222</v>
      </c>
      <c r="E17" s="212"/>
      <c r="F17" s="212" t="s">
        <v>212</v>
      </c>
      <c r="G17" s="212"/>
      <c r="H17" s="212"/>
      <c r="I17" s="215"/>
      <c r="M17" s="228" t="s">
        <v>244</v>
      </c>
      <c r="N17" s="212"/>
      <c r="O17" s="212"/>
      <c r="P17" s="215"/>
    </row>
    <row r="18" spans="2:16" ht="15.75" thickBot="1" x14ac:dyDescent="0.35">
      <c r="B18" s="207"/>
      <c r="C18" s="212"/>
      <c r="D18" s="212"/>
      <c r="E18" s="212"/>
      <c r="F18" s="212"/>
      <c r="G18" s="212"/>
      <c r="H18" s="212"/>
      <c r="I18" s="215"/>
      <c r="M18" s="228" t="s">
        <v>246</v>
      </c>
      <c r="N18" s="212"/>
      <c r="O18" s="212"/>
      <c r="P18" s="215"/>
    </row>
    <row r="19" spans="2:16" ht="15.75" thickBot="1" x14ac:dyDescent="0.35">
      <c r="B19" s="208"/>
      <c r="C19" s="220"/>
      <c r="D19" s="220" t="s">
        <v>223</v>
      </c>
      <c r="E19" s="220"/>
      <c r="F19" s="220" t="s">
        <v>224</v>
      </c>
      <c r="G19" s="220"/>
      <c r="H19" s="220"/>
      <c r="I19" s="205" t="s">
        <v>70</v>
      </c>
      <c r="M19" s="228" t="s">
        <v>247</v>
      </c>
      <c r="N19" s="212"/>
      <c r="O19" s="212"/>
      <c r="P19" s="215"/>
    </row>
    <row r="20" spans="2:16" ht="15.75" thickBot="1" x14ac:dyDescent="0.35">
      <c r="M20" s="229" t="s">
        <v>249</v>
      </c>
      <c r="N20" s="220"/>
      <c r="O20" s="220"/>
      <c r="P20" s="221"/>
    </row>
    <row r="21" spans="2:16" x14ac:dyDescent="0.3">
      <c r="C21" s="1" t="s">
        <v>204</v>
      </c>
    </row>
    <row r="22" spans="2:16" x14ac:dyDescent="0.3">
      <c r="C22" s="1" t="s">
        <v>225</v>
      </c>
    </row>
    <row r="23" spans="2:16" ht="15.75" thickBot="1" x14ac:dyDescent="0.35">
      <c r="C23" s="1" t="s">
        <v>226</v>
      </c>
      <c r="M23" s="203" t="s">
        <v>251</v>
      </c>
      <c r="N23" s="239"/>
    </row>
    <row r="24" spans="2:16" x14ac:dyDescent="0.3">
      <c r="C24" s="1" t="s">
        <v>260</v>
      </c>
      <c r="M24" s="237" t="s">
        <v>241</v>
      </c>
      <c r="N24" s="238"/>
      <c r="O24" s="238"/>
      <c r="P24" s="211"/>
    </row>
    <row r="25" spans="2:16" x14ac:dyDescent="0.3">
      <c r="M25" s="228" t="s">
        <v>252</v>
      </c>
      <c r="N25" s="235"/>
      <c r="O25" s="235"/>
      <c r="P25" s="215"/>
    </row>
    <row r="26" spans="2:16" x14ac:dyDescent="0.3">
      <c r="M26" s="234" t="s">
        <v>253</v>
      </c>
      <c r="N26" s="235"/>
      <c r="O26" s="236"/>
      <c r="P26" s="215"/>
    </row>
    <row r="27" spans="2:16" x14ac:dyDescent="0.3">
      <c r="M27" s="228" t="s">
        <v>254</v>
      </c>
      <c r="N27" s="212"/>
      <c r="O27" s="212"/>
      <c r="P27" s="215"/>
    </row>
    <row r="28" spans="2:16" x14ac:dyDescent="0.3">
      <c r="M28" s="228" t="s">
        <v>255</v>
      </c>
      <c r="N28" s="212"/>
      <c r="O28" s="212"/>
      <c r="P28" s="215"/>
    </row>
    <row r="29" spans="2:16" x14ac:dyDescent="0.3">
      <c r="M29" s="228" t="s">
        <v>256</v>
      </c>
      <c r="N29" s="212"/>
      <c r="O29" s="212"/>
      <c r="P29" s="215"/>
    </row>
    <row r="30" spans="2:16" x14ac:dyDescent="0.3">
      <c r="M30" s="228" t="s">
        <v>257</v>
      </c>
      <c r="N30" s="212"/>
      <c r="O30" s="212"/>
      <c r="P30" s="215"/>
    </row>
    <row r="31" spans="2:16" x14ac:dyDescent="0.3">
      <c r="M31" s="228" t="s">
        <v>258</v>
      </c>
      <c r="N31" s="212"/>
      <c r="O31" s="212"/>
      <c r="P31" s="215"/>
    </row>
    <row r="32" spans="2:16" ht="15.75" thickBot="1" x14ac:dyDescent="0.35">
      <c r="M32" s="229" t="s">
        <v>259</v>
      </c>
      <c r="N32" s="220"/>
      <c r="O32" s="220"/>
      <c r="P32" s="221"/>
    </row>
  </sheetData>
  <mergeCells count="1">
    <mergeCell ref="E4:H4"/>
  </mergeCells>
  <dataValidations count="2">
    <dataValidation type="list" allowBlank="1" showInputMessage="1" showErrorMessage="1" sqref="L20:L23" xr:uid="{3A895F90-6CCD-493B-A52F-F51106140B5E}">
      <formula1>#REF!</formula1>
    </dataValidation>
    <dataValidation type="list" allowBlank="1" showInputMessage="1" showErrorMessage="1" sqref="K20:K23" xr:uid="{681E6B36-5D0E-4E6B-BE36-B5BC3482FF92}">
      <formula1>#REF!</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C73F-4821-4F67-9C31-19AE39F6E92D}">
  <sheetPr>
    <tabColor rgb="FF00FFCC"/>
  </sheetPr>
  <dimension ref="B1:I19"/>
  <sheetViews>
    <sheetView zoomScaleNormal="100" workbookViewId="0">
      <pane ySplit="4" topLeftCell="A5" activePane="bottomLeft" state="frozen"/>
      <selection pane="bottomLeft" activeCell="K21" sqref="K21"/>
    </sheetView>
  </sheetViews>
  <sheetFormatPr defaultRowHeight="15" x14ac:dyDescent="0.3"/>
  <cols>
    <col min="1" max="1" width="4.85546875" style="1" customWidth="1"/>
    <col min="2" max="2" width="2.140625" style="1" customWidth="1"/>
    <col min="3" max="3" width="9.140625" style="1"/>
    <col min="4" max="4" width="16.85546875" style="1" customWidth="1"/>
    <col min="5" max="5" width="21.85546875" style="1" customWidth="1"/>
    <col min="6" max="6" width="13.5703125" style="1" customWidth="1"/>
    <col min="7" max="7" width="17.7109375" style="1" customWidth="1"/>
    <col min="8" max="8" width="23.140625" style="1" customWidth="1"/>
    <col min="9" max="9" width="18.7109375" style="1" customWidth="1"/>
    <col min="10" max="10" width="9.140625" style="1"/>
    <col min="11" max="11" width="13.5703125" style="1" bestFit="1" customWidth="1"/>
    <col min="12" max="16384" width="9.140625" style="1"/>
  </cols>
  <sheetData>
    <row r="1" spans="2:9" ht="15.75" thickBot="1" x14ac:dyDescent="0.35"/>
    <row r="2" spans="2:9" x14ac:dyDescent="0.3">
      <c r="B2" s="206"/>
      <c r="C2" s="210" t="s">
        <v>206</v>
      </c>
      <c r="D2" s="210"/>
      <c r="E2" s="210"/>
      <c r="F2" s="210"/>
      <c r="G2" s="210"/>
      <c r="H2" s="210"/>
      <c r="I2" s="211"/>
    </row>
    <row r="3" spans="2:9" ht="21" customHeight="1" x14ac:dyDescent="0.3">
      <c r="B3" s="207"/>
      <c r="C3" s="212" t="s">
        <v>112</v>
      </c>
      <c r="D3" s="212"/>
      <c r="E3" s="212"/>
      <c r="F3" s="212"/>
      <c r="G3" s="212"/>
      <c r="H3" s="212"/>
      <c r="I3" s="215"/>
    </row>
    <row r="4" spans="2:9" x14ac:dyDescent="0.3">
      <c r="B4" s="207"/>
      <c r="C4" s="212"/>
      <c r="D4" s="212"/>
      <c r="E4" s="247" t="s">
        <v>207</v>
      </c>
      <c r="F4" s="247"/>
      <c r="G4" s="247"/>
      <c r="H4" s="247"/>
      <c r="I4" s="215"/>
    </row>
    <row r="5" spans="2:9" ht="15.75" thickBot="1" x14ac:dyDescent="0.35">
      <c r="B5" s="207"/>
      <c r="C5" s="212"/>
      <c r="D5" s="212"/>
      <c r="E5" s="212"/>
      <c r="F5" s="212"/>
      <c r="G5" s="212"/>
      <c r="H5" s="212"/>
      <c r="I5" s="215"/>
    </row>
    <row r="6" spans="2:9" ht="15.75" thickBot="1" x14ac:dyDescent="0.35">
      <c r="B6" s="207"/>
      <c r="C6" s="212"/>
      <c r="D6" s="232" t="s">
        <v>264</v>
      </c>
      <c r="E6" s="233"/>
      <c r="F6" s="231"/>
      <c r="G6" s="231"/>
      <c r="H6" s="231"/>
      <c r="I6" s="215"/>
    </row>
    <row r="7" spans="2:9" ht="6" customHeight="1" x14ac:dyDescent="0.3">
      <c r="B7" s="207"/>
      <c r="C7" s="212"/>
      <c r="D7" s="212"/>
      <c r="E7" s="212"/>
      <c r="F7" s="212"/>
      <c r="G7" s="212"/>
      <c r="H7" s="212"/>
      <c r="I7" s="215"/>
    </row>
    <row r="8" spans="2:9" ht="13.5" customHeight="1" x14ac:dyDescent="0.3">
      <c r="B8" s="207"/>
      <c r="C8" s="212"/>
      <c r="D8" s="212"/>
      <c r="E8" s="212"/>
      <c r="F8" s="212"/>
      <c r="G8" s="212"/>
      <c r="H8" s="212"/>
      <c r="I8" s="215"/>
    </row>
    <row r="9" spans="2:9" x14ac:dyDescent="0.3">
      <c r="B9" s="207"/>
      <c r="C9" s="212"/>
      <c r="D9" s="212" t="s">
        <v>124</v>
      </c>
      <c r="E9" s="212"/>
      <c r="F9" s="212" t="s">
        <v>210</v>
      </c>
      <c r="G9" s="212"/>
      <c r="H9" s="212" t="s">
        <v>218</v>
      </c>
      <c r="I9" s="215"/>
    </row>
    <row r="10" spans="2:9" ht="9" customHeight="1" x14ac:dyDescent="0.3">
      <c r="B10" s="207"/>
      <c r="C10" s="212"/>
      <c r="D10" s="212"/>
      <c r="E10" s="212"/>
      <c r="F10" s="212"/>
      <c r="G10" s="212"/>
      <c r="H10" s="212"/>
      <c r="I10" s="215"/>
    </row>
    <row r="11" spans="2:9" x14ac:dyDescent="0.3">
      <c r="B11" s="207"/>
      <c r="C11" s="212"/>
      <c r="D11" s="212" t="s">
        <v>261</v>
      </c>
      <c r="E11" s="212"/>
      <c r="F11" s="212" t="s">
        <v>263</v>
      </c>
      <c r="G11" s="212"/>
      <c r="H11" s="212" t="s">
        <v>228</v>
      </c>
      <c r="I11" s="215"/>
    </row>
    <row r="12" spans="2:9" x14ac:dyDescent="0.3">
      <c r="B12" s="207"/>
      <c r="C12" s="212"/>
      <c r="D12" s="212"/>
      <c r="E12" s="212"/>
      <c r="F12" s="212"/>
      <c r="G12" s="212"/>
      <c r="H12" s="212"/>
      <c r="I12" s="215"/>
    </row>
    <row r="13" spans="2:9" x14ac:dyDescent="0.3">
      <c r="B13" s="207"/>
      <c r="C13" s="212"/>
      <c r="D13" s="212" t="s">
        <v>262</v>
      </c>
      <c r="E13" s="212"/>
      <c r="F13" s="212" t="s">
        <v>217</v>
      </c>
      <c r="G13" s="212"/>
      <c r="H13" s="212" t="s">
        <v>219</v>
      </c>
      <c r="I13" s="215"/>
    </row>
    <row r="14" spans="2:9" x14ac:dyDescent="0.3">
      <c r="B14" s="207"/>
      <c r="C14" s="212"/>
      <c r="D14" s="212"/>
      <c r="E14" s="212"/>
      <c r="F14" s="212"/>
      <c r="G14" s="212"/>
      <c r="H14" s="212"/>
      <c r="I14" s="215"/>
    </row>
    <row r="15" spans="2:9" x14ac:dyDescent="0.3">
      <c r="B15" s="207"/>
      <c r="C15" s="212"/>
      <c r="D15" s="212"/>
      <c r="E15" s="212"/>
      <c r="F15" s="212" t="s">
        <v>211</v>
      </c>
      <c r="G15" s="212"/>
      <c r="H15" s="212"/>
      <c r="I15" s="215"/>
    </row>
    <row r="16" spans="2:9" x14ac:dyDescent="0.3">
      <c r="B16" s="207"/>
      <c r="C16" s="212"/>
      <c r="D16" s="212"/>
      <c r="E16" s="212"/>
      <c r="F16" s="212"/>
      <c r="G16" s="212"/>
      <c r="H16" s="212"/>
      <c r="I16" s="215"/>
    </row>
    <row r="17" spans="2:9" x14ac:dyDescent="0.3">
      <c r="B17" s="207"/>
      <c r="C17" s="212"/>
      <c r="D17" s="212"/>
      <c r="E17" s="212"/>
      <c r="F17" s="212" t="s">
        <v>212</v>
      </c>
      <c r="G17" s="212"/>
      <c r="H17" s="212"/>
      <c r="I17" s="215"/>
    </row>
    <row r="18" spans="2:9" ht="15.75" thickBot="1" x14ac:dyDescent="0.35">
      <c r="B18" s="207"/>
      <c r="C18" s="212"/>
      <c r="D18" s="212"/>
      <c r="E18" s="212"/>
      <c r="F18" s="212"/>
      <c r="G18" s="212"/>
      <c r="H18" s="212"/>
      <c r="I18" s="215"/>
    </row>
    <row r="19" spans="2:9" ht="15.75" thickBot="1" x14ac:dyDescent="0.35">
      <c r="B19" s="208"/>
      <c r="C19" s="220"/>
      <c r="D19" s="220"/>
      <c r="E19" s="220"/>
      <c r="F19" s="220"/>
      <c r="G19" s="220"/>
      <c r="H19" s="220"/>
      <c r="I19" s="205" t="s">
        <v>70</v>
      </c>
    </row>
  </sheetData>
  <mergeCells count="1">
    <mergeCell ref="E4:H4"/>
  </mergeCells>
  <dataValidations count="2">
    <dataValidation type="list" allowBlank="1" showInputMessage="1" showErrorMessage="1" sqref="K20:K23" xr:uid="{EA98EBAB-75A0-4DC1-BF36-2B3B6A5C0CB2}">
      <formula1>#REF!</formula1>
    </dataValidation>
    <dataValidation type="list" allowBlank="1" showInputMessage="1" showErrorMessage="1" sqref="L20:L23" xr:uid="{288FA4C1-F346-4F43-A1A9-63485A837DE2}">
      <formula1>#REF!</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6A8B-044E-492B-84AF-44B87A4B875D}">
  <dimension ref="C1:O27"/>
  <sheetViews>
    <sheetView topLeftCell="A4" zoomScale="85" zoomScaleNormal="85" workbookViewId="0">
      <selection activeCell="I17" sqref="I17"/>
    </sheetView>
  </sheetViews>
  <sheetFormatPr defaultRowHeight="15" x14ac:dyDescent="0.3"/>
  <cols>
    <col min="1" max="2" width="9.140625" style="1"/>
    <col min="3" max="3" width="14.28515625" style="1" customWidth="1"/>
    <col min="4" max="4" width="19" style="1" customWidth="1"/>
    <col min="5" max="5" width="20.140625" style="1" customWidth="1"/>
    <col min="6" max="6" width="27.5703125" style="1" customWidth="1"/>
    <col min="7" max="7" width="9.140625" style="1"/>
    <col min="8" max="8" width="11.85546875" style="1" bestFit="1" customWidth="1"/>
    <col min="9" max="9" width="16.7109375" style="1" bestFit="1" customWidth="1"/>
    <col min="10" max="10" width="20.140625" style="1" bestFit="1" customWidth="1"/>
    <col min="11" max="11" width="13.28515625" style="1" customWidth="1"/>
    <col min="12" max="12" width="9.140625" style="1"/>
    <col min="13" max="13" width="13.85546875" style="1" bestFit="1" customWidth="1"/>
    <col min="14" max="14" width="9.140625" style="1"/>
    <col min="15" max="15" width="20.140625" style="1" bestFit="1" customWidth="1"/>
    <col min="16" max="16384" width="9.140625" style="1"/>
  </cols>
  <sheetData>
    <row r="1" spans="3:12" ht="15.75" thickBot="1" x14ac:dyDescent="0.35"/>
    <row r="2" spans="3:12" ht="18" x14ac:dyDescent="0.35">
      <c r="C2" s="33"/>
      <c r="D2" s="34"/>
      <c r="E2" s="34"/>
      <c r="F2" s="124" t="s">
        <v>115</v>
      </c>
      <c r="K2" s="1" t="s">
        <v>15</v>
      </c>
    </row>
    <row r="3" spans="3:12" x14ac:dyDescent="0.3">
      <c r="C3" s="36"/>
      <c r="D3" s="37"/>
      <c r="E3" s="37"/>
      <c r="F3" s="66"/>
      <c r="K3" s="1" t="s">
        <v>16</v>
      </c>
    </row>
    <row r="4" spans="3:12" x14ac:dyDescent="0.3">
      <c r="C4" s="36"/>
      <c r="D4" s="37"/>
      <c r="E4" s="37"/>
      <c r="F4" s="38"/>
      <c r="K4" s="1" t="s">
        <v>17</v>
      </c>
    </row>
    <row r="5" spans="3:12" x14ac:dyDescent="0.3">
      <c r="C5" s="36" t="s">
        <v>9</v>
      </c>
      <c r="D5" s="37"/>
      <c r="E5" s="37"/>
      <c r="F5" s="38"/>
      <c r="K5" s="1" t="s">
        <v>18</v>
      </c>
    </row>
    <row r="6" spans="3:12" x14ac:dyDescent="0.3">
      <c r="C6" s="36" t="s">
        <v>10</v>
      </c>
      <c r="D6" s="37"/>
      <c r="E6" s="37"/>
      <c r="F6" s="38"/>
    </row>
    <row r="7" spans="3:12" ht="15.75" thickBot="1" x14ac:dyDescent="0.35">
      <c r="C7" s="67"/>
      <c r="D7" s="3"/>
      <c r="E7" s="3"/>
      <c r="F7" s="68"/>
    </row>
    <row r="8" spans="3:12" x14ac:dyDescent="0.3">
      <c r="C8" s="55" t="s">
        <v>0</v>
      </c>
      <c r="D8" s="64" t="s">
        <v>11</v>
      </c>
      <c r="E8" s="56" t="s">
        <v>1</v>
      </c>
      <c r="F8" s="57" t="s">
        <v>3</v>
      </c>
      <c r="H8" s="1" t="s">
        <v>19</v>
      </c>
    </row>
    <row r="9" spans="3:12" ht="16.5" x14ac:dyDescent="0.3">
      <c r="C9" s="19" t="s">
        <v>25</v>
      </c>
      <c r="D9" s="5" t="s">
        <v>15</v>
      </c>
      <c r="E9" s="5" t="s">
        <v>69</v>
      </c>
      <c r="F9" s="58">
        <v>100000</v>
      </c>
      <c r="I9" s="125" t="s">
        <v>66</v>
      </c>
      <c r="L9" s="1" t="s">
        <v>19</v>
      </c>
    </row>
    <row r="10" spans="3:12" x14ac:dyDescent="0.3">
      <c r="C10" s="19" t="s">
        <v>25</v>
      </c>
      <c r="D10" s="5" t="s">
        <v>16</v>
      </c>
      <c r="E10" s="5" t="s">
        <v>69</v>
      </c>
      <c r="F10" s="58">
        <v>50000</v>
      </c>
    </row>
    <row r="11" spans="3:12" ht="15.75" thickBot="1" x14ac:dyDescent="0.35">
      <c r="C11" s="19" t="s">
        <v>25</v>
      </c>
      <c r="D11" s="5" t="s">
        <v>17</v>
      </c>
      <c r="E11" s="5" t="s">
        <v>69</v>
      </c>
      <c r="F11" s="58">
        <v>40000</v>
      </c>
    </row>
    <row r="12" spans="3:12" ht="15.75" thickBot="1" x14ac:dyDescent="0.35">
      <c r="C12" s="19" t="s">
        <v>25</v>
      </c>
      <c r="D12" s="8" t="s">
        <v>18</v>
      </c>
      <c r="E12" s="5" t="s">
        <v>69</v>
      </c>
      <c r="F12" s="58">
        <v>40000</v>
      </c>
      <c r="H12" s="70" t="s">
        <v>0</v>
      </c>
      <c r="I12" s="70" t="s">
        <v>11</v>
      </c>
      <c r="J12" s="70" t="s">
        <v>1</v>
      </c>
      <c r="K12" s="70" t="s">
        <v>3</v>
      </c>
    </row>
    <row r="13" spans="3:12" ht="15.75" thickBot="1" x14ac:dyDescent="0.35">
      <c r="C13" s="59" t="s">
        <v>24</v>
      </c>
      <c r="D13" s="60"/>
      <c r="E13" s="60"/>
      <c r="F13" s="69">
        <f>SUM(F9:F12)</f>
        <v>230000</v>
      </c>
      <c r="H13" s="1" t="s">
        <v>67</v>
      </c>
      <c r="I13" s="1" t="s">
        <v>15</v>
      </c>
      <c r="J13" s="1" t="s">
        <v>65</v>
      </c>
      <c r="K13" s="2">
        <v>100000</v>
      </c>
    </row>
    <row r="19" spans="11:15" ht="16.5" x14ac:dyDescent="0.3">
      <c r="K19" s="123" t="s">
        <v>70</v>
      </c>
    </row>
    <row r="24" spans="11:15" x14ac:dyDescent="0.3">
      <c r="K24" s="19" t="s">
        <v>67</v>
      </c>
      <c r="M24" s="5" t="s">
        <v>15</v>
      </c>
      <c r="O24" s="5" t="s">
        <v>65</v>
      </c>
    </row>
    <row r="25" spans="11:15" x14ac:dyDescent="0.3">
      <c r="K25" s="19" t="s">
        <v>25</v>
      </c>
      <c r="M25" s="5" t="s">
        <v>16</v>
      </c>
      <c r="O25" s="5" t="s">
        <v>65</v>
      </c>
    </row>
    <row r="26" spans="11:15" x14ac:dyDescent="0.3">
      <c r="K26" s="19"/>
      <c r="M26" s="5" t="s">
        <v>17</v>
      </c>
      <c r="O26" s="5" t="s">
        <v>65</v>
      </c>
    </row>
    <row r="27" spans="11:15" x14ac:dyDescent="0.3">
      <c r="K27" s="19"/>
      <c r="M27" s="8" t="s">
        <v>18</v>
      </c>
      <c r="O27" s="5" t="s">
        <v>65</v>
      </c>
    </row>
  </sheetData>
  <dataValidations count="4">
    <dataValidation type="list" allowBlank="1" showInputMessage="1" showErrorMessage="1" sqref="D19:D22 I13" xr:uid="{54D55431-144A-401D-B228-4E9A7AF4E4E4}">
      <formula1>$M$24:$M$27</formula1>
    </dataValidation>
    <dataValidation type="list" allowBlank="1" showInputMessage="1" showErrorMessage="1" sqref="C19:C22 H13" xr:uid="{58C9BA88-9E66-4713-8CB4-6E188B75219E}">
      <formula1>$K$24:$K$25</formula1>
    </dataValidation>
    <dataValidation type="list" allowBlank="1" showInputMessage="1" showErrorMessage="1" sqref="E19:E22 J13" xr:uid="{E3079FF4-29B2-47FB-A310-860ACEEC3B8C}">
      <formula1>$O$24:$O$27</formula1>
    </dataValidation>
    <dataValidation type="list" allowBlank="1" showInputMessage="1" showErrorMessage="1" sqref="M24:M27" xr:uid="{0C525F7D-0C86-4D21-A114-984997B35C50}">
      <formula1>$H$13</formula1>
    </dataValidation>
  </dataValidations>
  <pageMargins left="0.7" right="0.7" top="0.75" bottom="0.75" header="0.3" footer="0.3"/>
  <pageSetup scale="52"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5DCA-6EF7-42CC-859B-FB9BC6DE6303}">
  <dimension ref="C1:M23"/>
  <sheetViews>
    <sheetView zoomScale="85" zoomScaleNormal="85" workbookViewId="0">
      <selection activeCell="D25" sqref="D25"/>
    </sheetView>
  </sheetViews>
  <sheetFormatPr defaultRowHeight="15" x14ac:dyDescent="0.3"/>
  <cols>
    <col min="1" max="2" width="9.140625" style="1"/>
    <col min="3" max="3" width="14.28515625" style="1" customWidth="1"/>
    <col min="4" max="4" width="21" style="1" customWidth="1"/>
    <col min="5" max="5" width="20.140625" style="1" customWidth="1"/>
    <col min="6" max="6" width="26.140625" style="1" customWidth="1"/>
    <col min="7" max="7" width="9.140625" style="1"/>
    <col min="8" max="8" width="10.5703125" style="1" bestFit="1" customWidth="1"/>
    <col min="9" max="9" width="21.42578125" style="1" bestFit="1" customWidth="1"/>
    <col min="10" max="10" width="16.28515625" style="1" bestFit="1" customWidth="1"/>
    <col min="11" max="11" width="15.140625" style="1" bestFit="1" customWidth="1"/>
    <col min="12" max="12" width="9.140625" style="1"/>
    <col min="13" max="13" width="21.42578125" style="1" bestFit="1" customWidth="1"/>
    <col min="14" max="16384" width="9.140625" style="1"/>
  </cols>
  <sheetData>
    <row r="1" spans="3:13" ht="15.75" thickBot="1" x14ac:dyDescent="0.35">
      <c r="M1" s="1" t="s">
        <v>118</v>
      </c>
    </row>
    <row r="2" spans="3:13" x14ac:dyDescent="0.3">
      <c r="C2" s="33"/>
      <c r="D2" s="34"/>
      <c r="E2" s="34"/>
      <c r="F2" s="65" t="s">
        <v>117</v>
      </c>
      <c r="M2" s="1" t="s">
        <v>5</v>
      </c>
    </row>
    <row r="3" spans="3:13" x14ac:dyDescent="0.3">
      <c r="C3" s="36"/>
      <c r="D3" s="37"/>
      <c r="E3" s="37"/>
      <c r="F3" s="66"/>
      <c r="M3" s="1" t="s">
        <v>29</v>
      </c>
    </row>
    <row r="4" spans="3:13" x14ac:dyDescent="0.3">
      <c r="C4" s="36"/>
      <c r="D4" s="37"/>
      <c r="E4" s="37"/>
      <c r="F4" s="38"/>
      <c r="M4" s="1" t="s">
        <v>30</v>
      </c>
    </row>
    <row r="5" spans="3:13" x14ac:dyDescent="0.3">
      <c r="C5" s="36" t="s">
        <v>9</v>
      </c>
      <c r="D5" s="37"/>
      <c r="E5" s="37"/>
      <c r="F5" s="38"/>
      <c r="M5" s="1" t="s">
        <v>31</v>
      </c>
    </row>
    <row r="6" spans="3:13" x14ac:dyDescent="0.3">
      <c r="C6" s="36" t="s">
        <v>10</v>
      </c>
      <c r="D6" s="37"/>
      <c r="E6" s="37"/>
      <c r="F6" s="38"/>
      <c r="M6" s="1" t="s">
        <v>32</v>
      </c>
    </row>
    <row r="7" spans="3:13" ht="15.75" thickBot="1" x14ac:dyDescent="0.35">
      <c r="C7" s="67"/>
      <c r="D7" s="3"/>
      <c r="E7" s="3"/>
      <c r="F7" s="68"/>
      <c r="M7" s="1" t="s">
        <v>33</v>
      </c>
    </row>
    <row r="8" spans="3:13" ht="15.75" thickBot="1" x14ac:dyDescent="0.35">
      <c r="C8" s="76" t="s">
        <v>0</v>
      </c>
      <c r="D8" s="77" t="s">
        <v>26</v>
      </c>
      <c r="E8" s="78" t="s">
        <v>1</v>
      </c>
      <c r="F8" s="79" t="s">
        <v>3</v>
      </c>
      <c r="H8" s="1" t="s">
        <v>19</v>
      </c>
      <c r="M8" s="1" t="s">
        <v>34</v>
      </c>
    </row>
    <row r="9" spans="3:13" ht="16.5" x14ac:dyDescent="0.3">
      <c r="C9" s="19" t="s">
        <v>25</v>
      </c>
      <c r="D9" s="82" t="s">
        <v>29</v>
      </c>
      <c r="E9" s="5" t="s">
        <v>69</v>
      </c>
      <c r="F9" s="81">
        <f>K22</f>
        <v>100000</v>
      </c>
      <c r="M9" s="1" t="s">
        <v>35</v>
      </c>
    </row>
    <row r="10" spans="3:13" ht="18" x14ac:dyDescent="0.35">
      <c r="C10" s="19" t="s">
        <v>25</v>
      </c>
      <c r="D10" s="5" t="s">
        <v>5</v>
      </c>
      <c r="E10" s="5" t="s">
        <v>69</v>
      </c>
      <c r="F10" s="58">
        <v>50000</v>
      </c>
      <c r="I10" s="128" t="s">
        <v>119</v>
      </c>
      <c r="M10" s="1" t="s">
        <v>36</v>
      </c>
    </row>
    <row r="11" spans="3:13" x14ac:dyDescent="0.3">
      <c r="C11" s="19" t="s">
        <v>25</v>
      </c>
      <c r="D11" s="5" t="s">
        <v>59</v>
      </c>
      <c r="E11" s="5" t="s">
        <v>69</v>
      </c>
      <c r="F11" s="58">
        <v>40000</v>
      </c>
    </row>
    <row r="12" spans="3:13" ht="15.75" thickBot="1" x14ac:dyDescent="0.35">
      <c r="C12" s="19" t="s">
        <v>25</v>
      </c>
      <c r="D12" s="5" t="s">
        <v>32</v>
      </c>
      <c r="E12" s="5" t="s">
        <v>69</v>
      </c>
      <c r="F12" s="58">
        <v>25000</v>
      </c>
    </row>
    <row r="13" spans="3:13" ht="30.75" thickBot="1" x14ac:dyDescent="0.35">
      <c r="C13" s="19" t="s">
        <v>25</v>
      </c>
      <c r="D13" s="5" t="s">
        <v>33</v>
      </c>
      <c r="E13" s="5" t="s">
        <v>69</v>
      </c>
      <c r="F13" s="58">
        <v>30000</v>
      </c>
      <c r="H13" s="71" t="s">
        <v>0</v>
      </c>
      <c r="I13" s="71" t="s">
        <v>26</v>
      </c>
      <c r="J13" s="131" t="s">
        <v>126</v>
      </c>
      <c r="K13" s="75" t="s">
        <v>3</v>
      </c>
    </row>
    <row r="14" spans="3:13" x14ac:dyDescent="0.3">
      <c r="C14" s="19" t="s">
        <v>25</v>
      </c>
      <c r="D14" s="5" t="s">
        <v>34</v>
      </c>
      <c r="E14" s="5" t="s">
        <v>69</v>
      </c>
      <c r="F14" s="58">
        <v>25000</v>
      </c>
      <c r="H14" s="9" t="s">
        <v>25</v>
      </c>
      <c r="I14" s="5" t="s">
        <v>29</v>
      </c>
      <c r="J14" s="5" t="s">
        <v>38</v>
      </c>
      <c r="K14" s="72">
        <v>50000</v>
      </c>
    </row>
    <row r="15" spans="3:13" x14ac:dyDescent="0.3">
      <c r="C15" s="19" t="s">
        <v>25</v>
      </c>
      <c r="D15" s="5" t="s">
        <v>35</v>
      </c>
      <c r="E15" s="5" t="s">
        <v>69</v>
      </c>
      <c r="F15" s="58">
        <v>40000</v>
      </c>
      <c r="H15" s="9" t="s">
        <v>25</v>
      </c>
      <c r="I15" s="5" t="s">
        <v>29</v>
      </c>
      <c r="J15" s="5" t="s">
        <v>39</v>
      </c>
      <c r="K15" s="72">
        <v>30000</v>
      </c>
    </row>
    <row r="16" spans="3:13" ht="15.75" thickBot="1" x14ac:dyDescent="0.35">
      <c r="C16" s="59" t="s">
        <v>24</v>
      </c>
      <c r="D16" s="60"/>
      <c r="E16" s="60"/>
      <c r="F16" s="69">
        <f>SUM(F9:F15)</f>
        <v>310000</v>
      </c>
      <c r="H16" s="9" t="s">
        <v>25</v>
      </c>
      <c r="I16" s="5" t="s">
        <v>29</v>
      </c>
      <c r="J16" s="5" t="s">
        <v>40</v>
      </c>
      <c r="K16" s="72">
        <v>2500</v>
      </c>
    </row>
    <row r="17" spans="6:11" ht="15.75" thickBot="1" x14ac:dyDescent="0.35">
      <c r="F17" s="130" t="s">
        <v>70</v>
      </c>
      <c r="H17" s="9" t="s">
        <v>25</v>
      </c>
      <c r="I17" s="5" t="s">
        <v>29</v>
      </c>
      <c r="J17" s="5" t="s">
        <v>41</v>
      </c>
      <c r="K17" s="72">
        <v>3500</v>
      </c>
    </row>
    <row r="18" spans="6:11" x14ac:dyDescent="0.3">
      <c r="H18" s="9" t="s">
        <v>25</v>
      </c>
      <c r="I18" s="5" t="s">
        <v>29</v>
      </c>
      <c r="J18" s="5" t="s">
        <v>42</v>
      </c>
      <c r="K18" s="72">
        <v>3500</v>
      </c>
    </row>
    <row r="19" spans="6:11" x14ac:dyDescent="0.3">
      <c r="H19" s="9" t="s">
        <v>25</v>
      </c>
      <c r="I19" s="5" t="s">
        <v>29</v>
      </c>
      <c r="J19" s="5" t="s">
        <v>43</v>
      </c>
      <c r="K19" s="72">
        <v>3500</v>
      </c>
    </row>
    <row r="20" spans="6:11" x14ac:dyDescent="0.3">
      <c r="H20" s="9" t="s">
        <v>25</v>
      </c>
      <c r="I20" s="5" t="s">
        <v>29</v>
      </c>
      <c r="J20" s="5" t="s">
        <v>44</v>
      </c>
      <c r="K20" s="72">
        <v>3500</v>
      </c>
    </row>
    <row r="21" spans="6:11" x14ac:dyDescent="0.3">
      <c r="H21" s="9" t="s">
        <v>25</v>
      </c>
      <c r="I21" s="5" t="s">
        <v>29</v>
      </c>
      <c r="J21" s="5" t="s">
        <v>45</v>
      </c>
      <c r="K21" s="72">
        <v>3500</v>
      </c>
    </row>
    <row r="22" spans="6:11" ht="17.25" thickBot="1" x14ac:dyDescent="0.35">
      <c r="H22" s="59" t="s">
        <v>68</v>
      </c>
      <c r="I22" s="60"/>
      <c r="J22" s="60"/>
      <c r="K22" s="80">
        <f>SUM(K14:K21)</f>
        <v>100000</v>
      </c>
    </row>
    <row r="23" spans="6:11" ht="15.75" thickBot="1" x14ac:dyDescent="0.35">
      <c r="J23" s="129" t="s">
        <v>120</v>
      </c>
      <c r="K23" s="130" t="s">
        <v>70</v>
      </c>
    </row>
  </sheetData>
  <dataValidations count="2">
    <dataValidation type="list" allowBlank="1" showInputMessage="1" showErrorMessage="1" sqref="E19:E24 J14:J19" xr:uid="{A9D268E4-9F33-4D28-B40E-74E0B22B1CFD}">
      <formula1>#REF!</formula1>
    </dataValidation>
    <dataValidation type="list" allowBlank="1" showInputMessage="1" showErrorMessage="1" sqref="C19:C26 H14:H21 D19:D24 I14:I19" xr:uid="{ECF97D73-FD0A-42BB-86B7-874FAC2AD1EB}">
      <formula1>#REF!</formula1>
    </dataValidation>
  </dataValidations>
  <pageMargins left="0.7" right="0.7" top="0.75" bottom="0.75" header="0.3" footer="0.3"/>
  <pageSetup scale="52"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DC2AC-2BEA-400B-B317-ABD37B9864A5}">
  <dimension ref="C2:P27"/>
  <sheetViews>
    <sheetView zoomScale="85" zoomScaleNormal="85" workbookViewId="0">
      <selection activeCell="F16" sqref="F16"/>
    </sheetView>
  </sheetViews>
  <sheetFormatPr defaultRowHeight="15" x14ac:dyDescent="0.3"/>
  <cols>
    <col min="1" max="2" width="9.140625" style="1"/>
    <col min="3" max="3" width="14.28515625" style="1" customWidth="1"/>
    <col min="4" max="5" width="19" style="1" customWidth="1"/>
    <col min="6" max="6" width="13.28515625" style="1" bestFit="1" customWidth="1"/>
    <col min="7" max="7" width="12.140625" style="1" bestFit="1" customWidth="1"/>
    <col min="8" max="8" width="12.140625" style="1" customWidth="1"/>
    <col min="9" max="9" width="14.28515625" style="1" bestFit="1" customWidth="1"/>
    <col min="10" max="10" width="12.7109375" style="1" customWidth="1"/>
    <col min="11" max="11" width="12.28515625" style="1" customWidth="1"/>
    <col min="12" max="12" width="15.28515625" style="1" customWidth="1"/>
    <col min="13" max="13" width="12.85546875" style="1" customWidth="1"/>
    <col min="14" max="16384" width="9.140625" style="1"/>
  </cols>
  <sheetData>
    <row r="2" spans="3:15" x14ac:dyDescent="0.3">
      <c r="C2" s="46"/>
      <c r="D2" s="47"/>
      <c r="E2" s="47"/>
      <c r="F2" s="249" t="s">
        <v>122</v>
      </c>
      <c r="G2" s="249"/>
      <c r="H2" s="249"/>
      <c r="I2" s="249"/>
      <c r="J2" s="48"/>
      <c r="K2" s="47"/>
      <c r="L2" s="47"/>
      <c r="M2" s="49">
        <v>0.64930555555555558</v>
      </c>
    </row>
    <row r="3" spans="3:15" x14ac:dyDescent="0.3">
      <c r="C3" s="36"/>
      <c r="D3" s="37"/>
      <c r="E3" s="37"/>
      <c r="F3" s="248" t="s">
        <v>64</v>
      </c>
      <c r="G3" s="248"/>
      <c r="H3" s="248"/>
      <c r="I3" s="248"/>
      <c r="J3" s="45"/>
      <c r="K3" s="37"/>
      <c r="L3" s="37"/>
      <c r="M3" s="43">
        <v>43215</v>
      </c>
    </row>
    <row r="4" spans="3:15" x14ac:dyDescent="0.3">
      <c r="C4" s="36"/>
      <c r="D4" s="37"/>
      <c r="E4" s="37"/>
      <c r="F4" s="37"/>
      <c r="G4" s="37"/>
      <c r="H4" s="37"/>
      <c r="I4" s="37"/>
      <c r="J4" s="37"/>
      <c r="K4" s="37"/>
      <c r="L4" s="37"/>
      <c r="M4" s="44" t="s">
        <v>8</v>
      </c>
    </row>
    <row r="5" spans="3:15" x14ac:dyDescent="0.3">
      <c r="C5" s="36" t="s">
        <v>9</v>
      </c>
      <c r="D5" s="37"/>
      <c r="E5" s="37"/>
      <c r="F5" s="37"/>
      <c r="G5" s="37"/>
      <c r="H5" s="37"/>
      <c r="I5" s="37"/>
      <c r="J5" s="37"/>
      <c r="K5" s="37"/>
      <c r="L5" s="37"/>
      <c r="M5" s="38"/>
    </row>
    <row r="6" spans="3:15" x14ac:dyDescent="0.3">
      <c r="C6" s="36" t="s">
        <v>10</v>
      </c>
      <c r="D6" s="37"/>
      <c r="E6" s="37"/>
      <c r="F6" s="37"/>
      <c r="G6" s="37"/>
      <c r="H6" s="37"/>
      <c r="I6" s="37"/>
      <c r="J6" s="37"/>
      <c r="K6" s="37"/>
      <c r="L6" s="37"/>
      <c r="M6" s="38"/>
    </row>
    <row r="7" spans="3:15" x14ac:dyDescent="0.3">
      <c r="C7" s="14" t="s">
        <v>0</v>
      </c>
      <c r="D7" s="15" t="s">
        <v>26</v>
      </c>
      <c r="E7" s="15" t="s">
        <v>1</v>
      </c>
      <c r="F7" s="15" t="s">
        <v>3</v>
      </c>
      <c r="G7" s="15" t="s">
        <v>12</v>
      </c>
      <c r="H7" s="15" t="s">
        <v>13</v>
      </c>
      <c r="I7" s="15" t="s">
        <v>14</v>
      </c>
      <c r="J7" s="15" t="s">
        <v>20</v>
      </c>
      <c r="K7" s="15" t="s">
        <v>21</v>
      </c>
      <c r="L7" s="15" t="s">
        <v>22</v>
      </c>
      <c r="M7" s="16" t="s">
        <v>23</v>
      </c>
    </row>
    <row r="8" spans="3:15" x14ac:dyDescent="0.3">
      <c r="C8" s="19" t="s">
        <v>25</v>
      </c>
      <c r="D8" s="5" t="s">
        <v>29</v>
      </c>
      <c r="E8" s="5" t="s">
        <v>38</v>
      </c>
      <c r="F8" s="6">
        <v>160000</v>
      </c>
      <c r="G8" s="6">
        <v>0</v>
      </c>
      <c r="H8" s="6">
        <v>0</v>
      </c>
      <c r="I8" s="6">
        <v>0</v>
      </c>
      <c r="J8" s="6">
        <v>0</v>
      </c>
      <c r="K8" s="6">
        <v>0</v>
      </c>
      <c r="L8" s="6">
        <v>0</v>
      </c>
      <c r="M8" s="6">
        <v>0</v>
      </c>
    </row>
    <row r="9" spans="3:15" x14ac:dyDescent="0.3">
      <c r="C9" s="19" t="s">
        <v>25</v>
      </c>
      <c r="D9" s="5" t="s">
        <v>29</v>
      </c>
      <c r="E9" s="5" t="s">
        <v>39</v>
      </c>
      <c r="F9" s="6">
        <v>10000</v>
      </c>
      <c r="G9" s="6">
        <v>0</v>
      </c>
      <c r="H9" s="6">
        <v>0</v>
      </c>
      <c r="I9" s="6">
        <v>0</v>
      </c>
      <c r="J9" s="6">
        <v>0</v>
      </c>
      <c r="K9" s="6">
        <v>0</v>
      </c>
      <c r="L9" s="6">
        <v>0</v>
      </c>
      <c r="M9" s="6">
        <v>0</v>
      </c>
    </row>
    <row r="10" spans="3:15" x14ac:dyDescent="0.3">
      <c r="C10" s="19" t="s">
        <v>25</v>
      </c>
      <c r="D10" s="5" t="s">
        <v>5</v>
      </c>
      <c r="E10" s="5" t="s">
        <v>53</v>
      </c>
      <c r="F10" s="6">
        <v>6000</v>
      </c>
      <c r="G10" s="6">
        <v>0</v>
      </c>
      <c r="H10" s="6">
        <v>0</v>
      </c>
      <c r="I10" s="6">
        <v>0</v>
      </c>
      <c r="J10" s="6">
        <v>0</v>
      </c>
      <c r="K10" s="6">
        <v>0</v>
      </c>
      <c r="L10" s="6">
        <v>0</v>
      </c>
      <c r="M10" s="6">
        <v>0</v>
      </c>
    </row>
    <row r="11" spans="3:15" x14ac:dyDescent="0.3">
      <c r="C11" s="19" t="s">
        <v>25</v>
      </c>
      <c r="D11" s="5" t="s">
        <v>5</v>
      </c>
      <c r="E11" s="5" t="s">
        <v>54</v>
      </c>
      <c r="F11" s="6">
        <v>6000</v>
      </c>
      <c r="G11" s="6">
        <v>0</v>
      </c>
      <c r="H11" s="6">
        <v>0</v>
      </c>
      <c r="I11" s="6">
        <v>0</v>
      </c>
      <c r="J11" s="6">
        <v>0</v>
      </c>
      <c r="K11" s="6">
        <v>0</v>
      </c>
      <c r="L11" s="6">
        <v>0</v>
      </c>
      <c r="M11" s="6">
        <v>0</v>
      </c>
    </row>
    <row r="12" spans="3:15" x14ac:dyDescent="0.3">
      <c r="C12" s="19" t="s">
        <v>25</v>
      </c>
      <c r="D12" s="5" t="s">
        <v>59</v>
      </c>
      <c r="E12" s="5" t="s">
        <v>55</v>
      </c>
      <c r="F12" s="6">
        <v>5000</v>
      </c>
      <c r="G12" s="6">
        <v>0</v>
      </c>
      <c r="H12" s="6">
        <v>0</v>
      </c>
      <c r="I12" s="6">
        <v>0</v>
      </c>
      <c r="J12" s="6">
        <v>0</v>
      </c>
      <c r="K12" s="6">
        <v>0</v>
      </c>
      <c r="L12" s="6">
        <v>0</v>
      </c>
      <c r="M12" s="6">
        <v>0</v>
      </c>
    </row>
    <row r="13" spans="3:15" x14ac:dyDescent="0.3">
      <c r="C13" s="19" t="s">
        <v>25</v>
      </c>
      <c r="D13" s="5" t="s">
        <v>59</v>
      </c>
      <c r="E13" s="5" t="s">
        <v>56</v>
      </c>
      <c r="F13" s="6">
        <v>10000</v>
      </c>
      <c r="G13" s="6">
        <v>0</v>
      </c>
      <c r="H13" s="6">
        <v>0</v>
      </c>
      <c r="I13" s="6">
        <v>0</v>
      </c>
      <c r="J13" s="6">
        <v>0</v>
      </c>
      <c r="K13" s="6">
        <v>0</v>
      </c>
      <c r="L13" s="6">
        <v>0</v>
      </c>
      <c r="M13" s="6">
        <v>0</v>
      </c>
      <c r="O13" s="1" t="s">
        <v>19</v>
      </c>
    </row>
    <row r="14" spans="3:15" x14ac:dyDescent="0.3">
      <c r="C14" s="19" t="s">
        <v>25</v>
      </c>
      <c r="D14" s="5" t="s">
        <v>59</v>
      </c>
      <c r="E14" s="5" t="s">
        <v>57</v>
      </c>
      <c r="F14" s="6">
        <v>6000</v>
      </c>
      <c r="G14" s="6">
        <v>0</v>
      </c>
      <c r="H14" s="6">
        <v>0</v>
      </c>
      <c r="I14" s="6">
        <v>0</v>
      </c>
      <c r="J14" s="6">
        <v>0</v>
      </c>
      <c r="K14" s="6">
        <v>0</v>
      </c>
      <c r="L14" s="6">
        <v>0</v>
      </c>
      <c r="M14" s="6">
        <v>0</v>
      </c>
    </row>
    <row r="15" spans="3:15" x14ac:dyDescent="0.3">
      <c r="C15" s="19" t="s">
        <v>25</v>
      </c>
      <c r="D15" s="5" t="s">
        <v>59</v>
      </c>
      <c r="E15" s="5" t="s">
        <v>58</v>
      </c>
      <c r="F15" s="6">
        <v>17000</v>
      </c>
      <c r="G15" s="6">
        <v>0</v>
      </c>
      <c r="H15" s="6">
        <v>0</v>
      </c>
      <c r="I15" s="6">
        <v>0</v>
      </c>
      <c r="J15" s="6">
        <v>0</v>
      </c>
      <c r="K15" s="6">
        <v>0</v>
      </c>
      <c r="L15" s="6">
        <v>0</v>
      </c>
      <c r="M15" s="6">
        <v>0</v>
      </c>
    </row>
    <row r="16" spans="3:15" x14ac:dyDescent="0.3">
      <c r="C16" s="19" t="s">
        <v>25</v>
      </c>
      <c r="D16" s="5" t="s">
        <v>31</v>
      </c>
      <c r="E16" s="5" t="s">
        <v>60</v>
      </c>
      <c r="F16" s="6">
        <v>5000</v>
      </c>
      <c r="G16" s="6">
        <v>0</v>
      </c>
      <c r="H16" s="6">
        <v>0</v>
      </c>
      <c r="I16" s="6">
        <v>0</v>
      </c>
      <c r="J16" s="6">
        <v>0</v>
      </c>
      <c r="K16" s="6">
        <v>0</v>
      </c>
      <c r="L16" s="6">
        <v>0</v>
      </c>
      <c r="M16" s="6">
        <v>0</v>
      </c>
    </row>
    <row r="17" spans="3:16" x14ac:dyDescent="0.3">
      <c r="C17" s="19" t="s">
        <v>25</v>
      </c>
      <c r="D17" s="5" t="s">
        <v>31</v>
      </c>
      <c r="E17" s="5" t="s">
        <v>61</v>
      </c>
      <c r="F17" s="6">
        <v>5000</v>
      </c>
      <c r="G17" s="6">
        <v>0</v>
      </c>
      <c r="H17" s="6">
        <v>0</v>
      </c>
      <c r="I17" s="6">
        <v>0</v>
      </c>
      <c r="J17" s="6">
        <v>0</v>
      </c>
      <c r="K17" s="6">
        <v>0</v>
      </c>
      <c r="L17" s="6">
        <v>0</v>
      </c>
      <c r="M17" s="6">
        <v>0</v>
      </c>
      <c r="O17" s="1" t="s">
        <v>19</v>
      </c>
    </row>
    <row r="18" spans="3:16" x14ac:dyDescent="0.3">
      <c r="C18" s="19" t="s">
        <v>25</v>
      </c>
      <c r="D18" s="5" t="s">
        <v>31</v>
      </c>
      <c r="E18" s="5" t="s">
        <v>62</v>
      </c>
      <c r="F18" s="6">
        <v>5000</v>
      </c>
      <c r="G18" s="6">
        <v>0</v>
      </c>
      <c r="H18" s="6">
        <v>0</v>
      </c>
      <c r="I18" s="6">
        <v>0</v>
      </c>
      <c r="J18" s="6">
        <v>0</v>
      </c>
      <c r="K18" s="6">
        <v>0</v>
      </c>
      <c r="L18" s="6">
        <v>0</v>
      </c>
      <c r="M18" s="6">
        <v>0</v>
      </c>
      <c r="P18" s="1" t="s">
        <v>19</v>
      </c>
    </row>
    <row r="19" spans="3:16" x14ac:dyDescent="0.3">
      <c r="C19" s="19" t="s">
        <v>25</v>
      </c>
      <c r="D19" s="5" t="s">
        <v>31</v>
      </c>
      <c r="E19" s="5" t="s">
        <v>63</v>
      </c>
      <c r="F19" s="6">
        <v>5000</v>
      </c>
      <c r="G19" s="6">
        <v>0</v>
      </c>
      <c r="H19" s="6"/>
      <c r="I19" s="6">
        <v>0</v>
      </c>
      <c r="J19" s="6">
        <v>0</v>
      </c>
      <c r="K19" s="6">
        <v>0</v>
      </c>
      <c r="L19" s="6">
        <v>0</v>
      </c>
      <c r="M19" s="6">
        <v>0</v>
      </c>
    </row>
    <row r="20" spans="3:16" x14ac:dyDescent="0.3">
      <c r="C20" s="50" t="s">
        <v>4</v>
      </c>
      <c r="D20" s="51"/>
      <c r="E20" s="51"/>
      <c r="F20" s="132">
        <f>SUM(F8:F17)</f>
        <v>230000</v>
      </c>
      <c r="G20" s="52">
        <f>SUM(G8:G17)</f>
        <v>0</v>
      </c>
      <c r="H20" s="52">
        <f>SUM(H8:H17)</f>
        <v>0</v>
      </c>
      <c r="I20" s="52">
        <f>SUM(I8:I17)</f>
        <v>0</v>
      </c>
      <c r="J20" s="53"/>
      <c r="K20" s="52">
        <f>SUM(K8:K17)</f>
        <v>0</v>
      </c>
      <c r="L20" s="52">
        <f>SUM(L8:L17)</f>
        <v>0</v>
      </c>
      <c r="M20" s="54"/>
      <c r="O20" s="1" t="s">
        <v>19</v>
      </c>
    </row>
    <row r="21" spans="3:16" ht="15.75" thickBot="1" x14ac:dyDescent="0.35">
      <c r="I21" s="1" t="s">
        <v>19</v>
      </c>
    </row>
    <row r="22" spans="3:16" x14ac:dyDescent="0.3">
      <c r="C22" s="55" t="s">
        <v>0</v>
      </c>
      <c r="D22" s="64" t="s">
        <v>11</v>
      </c>
      <c r="E22" s="56" t="s">
        <v>1</v>
      </c>
      <c r="F22" s="56" t="s">
        <v>3</v>
      </c>
      <c r="G22" s="56" t="s">
        <v>12</v>
      </c>
      <c r="H22" s="56" t="s">
        <v>13</v>
      </c>
      <c r="I22" s="56" t="s">
        <v>14</v>
      </c>
      <c r="J22" s="56" t="s">
        <v>20</v>
      </c>
      <c r="K22" s="56" t="s">
        <v>21</v>
      </c>
      <c r="L22" s="56" t="s">
        <v>22</v>
      </c>
      <c r="M22" s="57" t="s">
        <v>23</v>
      </c>
      <c r="O22" s="1" t="s">
        <v>19</v>
      </c>
    </row>
    <row r="23" spans="3:16" x14ac:dyDescent="0.3">
      <c r="C23" s="19" t="s">
        <v>25</v>
      </c>
      <c r="D23" s="5" t="s">
        <v>15</v>
      </c>
      <c r="E23" s="5" t="s">
        <v>65</v>
      </c>
      <c r="F23" s="6">
        <v>100000</v>
      </c>
      <c r="G23" s="6">
        <v>0</v>
      </c>
      <c r="H23" s="6">
        <v>0</v>
      </c>
      <c r="I23" s="6">
        <v>0</v>
      </c>
      <c r="J23" s="6">
        <v>0</v>
      </c>
      <c r="K23" s="6">
        <v>0</v>
      </c>
      <c r="L23" s="6">
        <v>0</v>
      </c>
      <c r="M23" s="58">
        <v>0</v>
      </c>
    </row>
    <row r="24" spans="3:16" x14ac:dyDescent="0.3">
      <c r="C24" s="19" t="s">
        <v>25</v>
      </c>
      <c r="D24" s="5" t="s">
        <v>16</v>
      </c>
      <c r="E24" s="5" t="s">
        <v>65</v>
      </c>
      <c r="F24" s="6">
        <v>50000</v>
      </c>
      <c r="G24" s="6">
        <v>0</v>
      </c>
      <c r="H24" s="6">
        <v>0</v>
      </c>
      <c r="I24" s="6">
        <v>0</v>
      </c>
      <c r="J24" s="6">
        <v>0</v>
      </c>
      <c r="K24" s="6">
        <v>0</v>
      </c>
      <c r="L24" s="6">
        <v>0</v>
      </c>
      <c r="M24" s="58">
        <v>0</v>
      </c>
    </row>
    <row r="25" spans="3:16" x14ac:dyDescent="0.3">
      <c r="C25" s="19" t="s">
        <v>25</v>
      </c>
      <c r="D25" s="5" t="s">
        <v>17</v>
      </c>
      <c r="E25" s="5" t="s">
        <v>65</v>
      </c>
      <c r="F25" s="6">
        <v>40000</v>
      </c>
      <c r="G25" s="6">
        <v>0</v>
      </c>
      <c r="H25" s="6">
        <v>0</v>
      </c>
      <c r="I25" s="6">
        <v>0</v>
      </c>
      <c r="J25" s="6">
        <v>0</v>
      </c>
      <c r="K25" s="6">
        <v>0</v>
      </c>
      <c r="L25" s="6">
        <v>0</v>
      </c>
      <c r="M25" s="58">
        <v>0</v>
      </c>
    </row>
    <row r="26" spans="3:16" x14ac:dyDescent="0.3">
      <c r="C26" s="19" t="s">
        <v>25</v>
      </c>
      <c r="D26" s="8" t="s">
        <v>18</v>
      </c>
      <c r="E26" s="5" t="s">
        <v>65</v>
      </c>
      <c r="F26" s="6">
        <v>40000</v>
      </c>
      <c r="G26" s="6">
        <v>0</v>
      </c>
      <c r="H26" s="6">
        <v>0</v>
      </c>
      <c r="I26" s="6">
        <v>0</v>
      </c>
      <c r="J26" s="6">
        <v>0</v>
      </c>
      <c r="K26" s="6">
        <v>0</v>
      </c>
      <c r="L26" s="6">
        <v>0</v>
      </c>
      <c r="M26" s="58">
        <v>0</v>
      </c>
    </row>
    <row r="27" spans="3:16" ht="15.75" thickBot="1" x14ac:dyDescent="0.35">
      <c r="C27" s="59" t="s">
        <v>24</v>
      </c>
      <c r="D27" s="60"/>
      <c r="E27" s="60"/>
      <c r="F27" s="133">
        <f>SUM(F23:F26)</f>
        <v>230000</v>
      </c>
      <c r="G27" s="61">
        <f t="shared" ref="G27:L27" si="0">SUM(G23:G26)</f>
        <v>0</v>
      </c>
      <c r="H27" s="61">
        <f t="shared" si="0"/>
        <v>0</v>
      </c>
      <c r="I27" s="61">
        <f t="shared" si="0"/>
        <v>0</v>
      </c>
      <c r="J27" s="62"/>
      <c r="K27" s="61">
        <f t="shared" si="0"/>
        <v>0</v>
      </c>
      <c r="L27" s="61">
        <f t="shared" si="0"/>
        <v>0</v>
      </c>
      <c r="M27" s="63"/>
    </row>
  </sheetData>
  <mergeCells count="2">
    <mergeCell ref="F3:I3"/>
    <mergeCell ref="F2:I2"/>
  </mergeCells>
  <pageMargins left="0.7" right="0.7" top="0.75" bottom="0.75" header="0.3" footer="0.3"/>
  <pageSetup scale="52" orientation="portrait" r:id="rId1"/>
  <ignoredErrors>
    <ignoredError sqref="F20:I20 K20:L20" formulaRange="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Home Page</vt:lpstr>
      <vt:lpstr>Expense Form</vt:lpstr>
      <vt:lpstr>Revenue Form</vt:lpstr>
      <vt:lpstr>Students' Info Form</vt:lpstr>
      <vt:lpstr> Employees Info Form</vt:lpstr>
      <vt:lpstr> Supplier Form</vt:lpstr>
      <vt:lpstr>Revenue Budget Form</vt:lpstr>
      <vt:lpstr>Expenditure Budget Form</vt:lpstr>
      <vt:lpstr>Rev and Exp Summary</vt:lpstr>
      <vt:lpstr>Revenue Summary Report</vt:lpstr>
      <vt:lpstr>Expenditure Summary Report</vt:lpstr>
      <vt:lpstr>Expenditure Category Summary </vt:lpstr>
      <vt:lpstr>Purchase Order</vt:lpstr>
      <vt:lpstr>'Expenditure Category Summary '!Annual_Budget</vt:lpstr>
      <vt:lpstr>'Expenditure Summary Report'!Annual_Budget</vt:lpstr>
      <vt:lpstr>'Rev and Exp Summary'!Annual_Budget</vt:lpstr>
      <vt:lpstr>Annual_Budget</vt:lpstr>
      <vt:lpstr>'Expenditure Category Summary '!Est._Budget</vt:lpstr>
      <vt:lpstr>'Expenditure Summary Report'!Est._Budget</vt:lpstr>
      <vt:lpstr>'Rev and Exp Summary'!Est._Budget</vt:lpstr>
      <vt:lpstr>Est._Budget</vt:lpstr>
      <vt:lpstr>'Expenditure Category Summary '!Period_Actual</vt:lpstr>
      <vt:lpstr>'Expenditure Summary Report'!Period_Actual</vt:lpstr>
      <vt:lpstr>'Rev and Exp Summary'!Period_Actual</vt:lpstr>
      <vt:lpstr>Period_Actual</vt:lpstr>
      <vt:lpstr>'Expenditure Budget Form'!Print_Area</vt:lpstr>
      <vt:lpstr>'Expenditure Category Summary '!Print_Area</vt:lpstr>
      <vt:lpstr>'Expenditure Summary Report'!Print_Area</vt:lpstr>
      <vt:lpstr>'Rev and Exp Summary'!Print_Area</vt:lpstr>
      <vt:lpstr>'Revenue Budget Form'!Print_Area</vt:lpstr>
      <vt:lpstr>'Revenue Summary Report'!Print_Area</vt:lpstr>
      <vt:lpstr>'Expenditure Category Summary '!YTD_Actual</vt:lpstr>
      <vt:lpstr>'Expenditure Summary Report'!YTD_Actual</vt:lpstr>
      <vt:lpstr>'Rev and Exp Summary'!YTD_Actual</vt:lpstr>
      <vt:lpstr>YTD_Actual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 Pobee</dc:creator>
  <cp:lastModifiedBy>Eben and Harriet</cp:lastModifiedBy>
  <cp:lastPrinted>2016-07-20T14:45:59Z</cp:lastPrinted>
  <dcterms:created xsi:type="dcterms:W3CDTF">2016-07-20T21:27:32Z</dcterms:created>
  <dcterms:modified xsi:type="dcterms:W3CDTF">2018-07-20T06:05:35Z</dcterms:modified>
</cp:coreProperties>
</file>