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_Ano\1º_Semestre\AA\WorkAssignment\results\"/>
    </mc:Choice>
  </mc:AlternateContent>
  <xr:revisionPtr revIDLastSave="0" documentId="13_ncr:1_{2DB6326B-0901-4057-94E7-1DB215105F46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34" i="1" l="1"/>
  <c r="BP33" i="1"/>
  <c r="BP32" i="1"/>
  <c r="BN39" i="1"/>
  <c r="BP24" i="1"/>
  <c r="BN82" i="1"/>
  <c r="BN83" i="1"/>
  <c r="BN84" i="1"/>
  <c r="BN24" i="1"/>
  <c r="BN25" i="1"/>
  <c r="BN26" i="1"/>
  <c r="BP16" i="1"/>
  <c r="BP17" i="1"/>
  <c r="BP18" i="1"/>
  <c r="BP19" i="1"/>
  <c r="BP20" i="1"/>
  <c r="BP21" i="1"/>
  <c r="BP22" i="1"/>
  <c r="BP23" i="1"/>
  <c r="BP15" i="1"/>
  <c r="BN27" i="1" l="1"/>
  <c r="BN85" i="1"/>
  <c r="BN86" i="1"/>
  <c r="BN87" i="1"/>
  <c r="BN88" i="1"/>
  <c r="BN89" i="1"/>
  <c r="BN90" i="1"/>
  <c r="BN91" i="1"/>
  <c r="BN28" i="1"/>
  <c r="BN29" i="1"/>
  <c r="BN30" i="1"/>
  <c r="BN10" i="1" l="1"/>
  <c r="BN4" i="1"/>
  <c r="BP4" i="1"/>
  <c r="BP10" i="1" s="1"/>
  <c r="BP31" i="1" l="1"/>
  <c r="BP26" i="1"/>
  <c r="BP30" i="1"/>
  <c r="BP27" i="1"/>
  <c r="BP28" i="1"/>
  <c r="BP29" i="1"/>
  <c r="BN17" i="1"/>
  <c r="BN78" i="1" s="1"/>
  <c r="BN14" i="1"/>
  <c r="BN20" i="1" s="1"/>
  <c r="BN15" i="1"/>
  <c r="BN16" i="1"/>
  <c r="BP12" i="1"/>
  <c r="AX57" i="1"/>
  <c r="AY57" i="1"/>
  <c r="AZ57" i="1"/>
  <c r="BA57" i="1"/>
  <c r="BB57" i="1"/>
  <c r="BC57" i="1"/>
  <c r="BD57" i="1"/>
  <c r="BE57" i="1"/>
  <c r="BA58" i="1"/>
  <c r="BB58" i="1"/>
  <c r="BE58" i="1"/>
  <c r="AX59" i="1"/>
  <c r="AX60" i="1"/>
  <c r="AY60" i="1"/>
  <c r="AZ60" i="1"/>
  <c r="BA60" i="1"/>
  <c r="BB60" i="1"/>
  <c r="BC60" i="1"/>
  <c r="BD60" i="1"/>
  <c r="BE60" i="1"/>
  <c r="BA61" i="1"/>
  <c r="BB61" i="1"/>
  <c r="BE61" i="1"/>
  <c r="AX62" i="1"/>
  <c r="AX63" i="1"/>
  <c r="AY63" i="1"/>
  <c r="AZ63" i="1"/>
  <c r="BA63" i="1"/>
  <c r="BB63" i="1"/>
  <c r="BC63" i="1"/>
  <c r="BD63" i="1"/>
  <c r="BE63" i="1"/>
  <c r="BA64" i="1"/>
  <c r="BB64" i="1"/>
  <c r="BE64" i="1"/>
  <c r="AX65" i="1"/>
  <c r="AX66" i="1"/>
  <c r="AY66" i="1"/>
  <c r="AZ66" i="1"/>
  <c r="BA66" i="1"/>
  <c r="BB66" i="1"/>
  <c r="BC66" i="1"/>
  <c r="BD66" i="1"/>
  <c r="BE66" i="1"/>
  <c r="BA67" i="1"/>
  <c r="BB67" i="1"/>
  <c r="BE67" i="1"/>
  <c r="AX44" i="1"/>
  <c r="AY44" i="1"/>
  <c r="AZ44" i="1"/>
  <c r="BA44" i="1"/>
  <c r="BB44" i="1"/>
  <c r="BC44" i="1"/>
  <c r="BD44" i="1"/>
  <c r="BE44" i="1"/>
  <c r="BA45" i="1"/>
  <c r="BB45" i="1"/>
  <c r="BE45" i="1"/>
  <c r="AX46" i="1"/>
  <c r="AX47" i="1"/>
  <c r="AY47" i="1"/>
  <c r="AZ47" i="1"/>
  <c r="BA47" i="1"/>
  <c r="BB47" i="1"/>
  <c r="BC47" i="1"/>
  <c r="BD47" i="1"/>
  <c r="BE47" i="1"/>
  <c r="BA48" i="1"/>
  <c r="BB48" i="1"/>
  <c r="BE48" i="1"/>
  <c r="AX49" i="1"/>
  <c r="AX50" i="1"/>
  <c r="AY50" i="1"/>
  <c r="AZ50" i="1"/>
  <c r="BA50" i="1"/>
  <c r="BB50" i="1"/>
  <c r="BC50" i="1"/>
  <c r="BD50" i="1"/>
  <c r="BE50" i="1"/>
  <c r="BA51" i="1"/>
  <c r="BB51" i="1"/>
  <c r="BE51" i="1"/>
  <c r="AX52" i="1"/>
  <c r="AX53" i="1"/>
  <c r="AY53" i="1"/>
  <c r="AZ53" i="1"/>
  <c r="BA53" i="1"/>
  <c r="BB53" i="1"/>
  <c r="BC53" i="1"/>
  <c r="BD53" i="1"/>
  <c r="BE53" i="1"/>
  <c r="BA54" i="1"/>
  <c r="BB54" i="1"/>
  <c r="BE54" i="1"/>
  <c r="AX43" i="1"/>
  <c r="AX31" i="1"/>
  <c r="AY31" i="1"/>
  <c r="AZ31" i="1"/>
  <c r="BA31" i="1"/>
  <c r="BB31" i="1"/>
  <c r="BC31" i="1"/>
  <c r="BD31" i="1"/>
  <c r="BE31" i="1"/>
  <c r="BA32" i="1"/>
  <c r="BB32" i="1"/>
  <c r="BE32" i="1"/>
  <c r="AX33" i="1"/>
  <c r="AX34" i="1"/>
  <c r="AY34" i="1"/>
  <c r="AZ34" i="1"/>
  <c r="BA34" i="1"/>
  <c r="BB34" i="1"/>
  <c r="BC34" i="1"/>
  <c r="BD34" i="1"/>
  <c r="BE34" i="1"/>
  <c r="BA35" i="1"/>
  <c r="BB35" i="1"/>
  <c r="BE35" i="1"/>
  <c r="AX36" i="1"/>
  <c r="AX37" i="1"/>
  <c r="AY37" i="1"/>
  <c r="AZ37" i="1"/>
  <c r="BA37" i="1"/>
  <c r="BB37" i="1"/>
  <c r="BC37" i="1"/>
  <c r="BD37" i="1"/>
  <c r="BE37" i="1"/>
  <c r="BA38" i="1"/>
  <c r="BB38" i="1"/>
  <c r="BE38" i="1"/>
  <c r="AX39" i="1"/>
  <c r="AX40" i="1"/>
  <c r="AY40" i="1"/>
  <c r="AZ40" i="1"/>
  <c r="BA40" i="1"/>
  <c r="BB40" i="1"/>
  <c r="BC40" i="1"/>
  <c r="BD40" i="1"/>
  <c r="BE40" i="1"/>
  <c r="BA41" i="1"/>
  <c r="BB41" i="1"/>
  <c r="BE41" i="1"/>
  <c r="AX30" i="1"/>
  <c r="AX17" i="1"/>
  <c r="AY17" i="1"/>
  <c r="AZ17" i="1"/>
  <c r="BA17" i="1"/>
  <c r="BB17" i="1"/>
  <c r="BC17" i="1"/>
  <c r="BD17" i="1"/>
  <c r="BE17" i="1"/>
  <c r="BA18" i="1"/>
  <c r="BB18" i="1"/>
  <c r="BE18" i="1"/>
  <c r="AX19" i="1"/>
  <c r="AX20" i="1"/>
  <c r="AY20" i="1"/>
  <c r="AZ20" i="1"/>
  <c r="BA20" i="1"/>
  <c r="BB20" i="1"/>
  <c r="BC20" i="1"/>
  <c r="BD20" i="1"/>
  <c r="BE20" i="1"/>
  <c r="BA21" i="1"/>
  <c r="BB21" i="1"/>
  <c r="BE21" i="1"/>
  <c r="AX22" i="1"/>
  <c r="AX23" i="1"/>
  <c r="AY23" i="1"/>
  <c r="AZ23" i="1"/>
  <c r="BA23" i="1"/>
  <c r="BB23" i="1"/>
  <c r="BC23" i="1"/>
  <c r="BD23" i="1"/>
  <c r="BE23" i="1"/>
  <c r="BA25" i="1"/>
  <c r="BB25" i="1"/>
  <c r="BE25" i="1"/>
  <c r="AX27" i="1"/>
  <c r="AY27" i="1"/>
  <c r="AZ27" i="1"/>
  <c r="BA27" i="1"/>
  <c r="BB27" i="1"/>
  <c r="BC27" i="1"/>
  <c r="BD27" i="1"/>
  <c r="BE27" i="1"/>
  <c r="BA28" i="1"/>
  <c r="BB28" i="1"/>
  <c r="BE28" i="1"/>
  <c r="AX16" i="1"/>
  <c r="AX4" i="1"/>
  <c r="AY4" i="1"/>
  <c r="AZ4" i="1"/>
  <c r="BC4" i="1"/>
  <c r="BD4" i="1"/>
  <c r="BE4" i="1"/>
  <c r="BA5" i="1"/>
  <c r="BB5" i="1"/>
  <c r="BE5" i="1"/>
  <c r="AX6" i="1"/>
  <c r="AX7" i="1"/>
  <c r="AY7" i="1"/>
  <c r="AZ7" i="1"/>
  <c r="BC7" i="1"/>
  <c r="BD7" i="1"/>
  <c r="BE7" i="1"/>
  <c r="BA8" i="1"/>
  <c r="BB8" i="1"/>
  <c r="BE8" i="1"/>
  <c r="AX9" i="1"/>
  <c r="AX10" i="1"/>
  <c r="AY10" i="1"/>
  <c r="AZ10" i="1"/>
  <c r="BC10" i="1"/>
  <c r="BD10" i="1"/>
  <c r="BE10" i="1"/>
  <c r="BA11" i="1"/>
  <c r="BB11" i="1"/>
  <c r="BE11" i="1"/>
  <c r="AX12" i="1"/>
  <c r="AX13" i="1"/>
  <c r="AY13" i="1"/>
  <c r="AZ13" i="1"/>
  <c r="BC13" i="1"/>
  <c r="BD13" i="1"/>
  <c r="BE13" i="1"/>
  <c r="BA14" i="1"/>
  <c r="BB14" i="1"/>
  <c r="BE14" i="1"/>
  <c r="BN70" i="1" l="1"/>
  <c r="BN75" i="1"/>
  <c r="BN76" i="1"/>
  <c r="BN67" i="1"/>
  <c r="BN80" i="1"/>
  <c r="BN74" i="1"/>
  <c r="BN77" i="1"/>
  <c r="BN73" i="1"/>
  <c r="BN66" i="1"/>
  <c r="BM66" i="1" s="1"/>
  <c r="BN72" i="1"/>
  <c r="BN69" i="1"/>
  <c r="BN68" i="1"/>
  <c r="BN79" i="1"/>
  <c r="BN71" i="1"/>
  <c r="BN58" i="1"/>
  <c r="BN59" i="1"/>
  <c r="BN55" i="1"/>
  <c r="BN64" i="1"/>
  <c r="BN60" i="1"/>
  <c r="BN57" i="1"/>
  <c r="BN61" i="1"/>
  <c r="BN63" i="1"/>
  <c r="BN53" i="1"/>
  <c r="BM53" i="1" s="1"/>
  <c r="BN54" i="1"/>
  <c r="BN62" i="1"/>
  <c r="BN56" i="1"/>
  <c r="BN45" i="1"/>
  <c r="BN46" i="1"/>
  <c r="BN47" i="1"/>
  <c r="BN48" i="1"/>
  <c r="BN50" i="1"/>
  <c r="BN49" i="1"/>
  <c r="BN44" i="1"/>
  <c r="BM44" i="1" s="1"/>
  <c r="BM31" i="1"/>
  <c r="BN31" i="1" s="1"/>
  <c r="BN40" i="1" s="1"/>
  <c r="BM32" i="1"/>
  <c r="BN21" i="1"/>
  <c r="BM92" i="1" s="1"/>
  <c r="BN92" i="1" s="1"/>
  <c r="BO25" i="1"/>
  <c r="BP25" i="1" s="1"/>
  <c r="BO26" i="1"/>
  <c r="AR84" i="1"/>
  <c r="AQ84" i="1"/>
  <c r="AN84" i="1"/>
  <c r="AM84" i="1"/>
  <c r="AL84" i="1"/>
  <c r="AR83" i="1"/>
  <c r="AQ83" i="1"/>
  <c r="AN83" i="1"/>
  <c r="AM83" i="1"/>
  <c r="AL83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4" i="1"/>
  <c r="AQ74" i="1"/>
  <c r="AN74" i="1"/>
  <c r="AM74" i="1"/>
  <c r="AL74" i="1"/>
  <c r="AR73" i="1"/>
  <c r="AQ73" i="1"/>
  <c r="AN73" i="1"/>
  <c r="AM73" i="1"/>
  <c r="AL73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4" i="1"/>
  <c r="AQ64" i="1"/>
  <c r="AN64" i="1"/>
  <c r="AM64" i="1"/>
  <c r="AL64" i="1"/>
  <c r="AR63" i="1"/>
  <c r="AQ63" i="1"/>
  <c r="AN63" i="1"/>
  <c r="AM63" i="1"/>
  <c r="AL63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4" i="1"/>
  <c r="AQ54" i="1"/>
  <c r="AN54" i="1"/>
  <c r="AM54" i="1"/>
  <c r="AL54" i="1"/>
  <c r="AR53" i="1"/>
  <c r="AQ53" i="1"/>
  <c r="AN53" i="1"/>
  <c r="AM53" i="1"/>
  <c r="AL53" i="1"/>
  <c r="AR52" i="1"/>
  <c r="AQ52" i="1"/>
  <c r="AN52" i="1"/>
  <c r="AM52" i="1"/>
  <c r="AL52" i="1"/>
  <c r="AR51" i="1"/>
  <c r="AQ51" i="1"/>
  <c r="AN51" i="1"/>
  <c r="AM51" i="1"/>
  <c r="AL51" i="1"/>
  <c r="AR50" i="1"/>
  <c r="AQ50" i="1"/>
  <c r="AN50" i="1"/>
  <c r="AM50" i="1"/>
  <c r="AL50" i="1"/>
  <c r="AR49" i="1"/>
  <c r="AQ49" i="1"/>
  <c r="AN49" i="1"/>
  <c r="AM49" i="1"/>
  <c r="AL49" i="1"/>
  <c r="AR48" i="1"/>
  <c r="AQ48" i="1"/>
  <c r="AN48" i="1"/>
  <c r="AM48" i="1"/>
  <c r="AL48" i="1"/>
  <c r="AR47" i="1"/>
  <c r="AQ47" i="1"/>
  <c r="AN47" i="1"/>
  <c r="AM47" i="1"/>
  <c r="AL47" i="1"/>
  <c r="AI84" i="1"/>
  <c r="AH84" i="1"/>
  <c r="AE84" i="1"/>
  <c r="AD84" i="1"/>
  <c r="AC84" i="1"/>
  <c r="AI83" i="1"/>
  <c r="AH83" i="1"/>
  <c r="AE83" i="1"/>
  <c r="AD83" i="1"/>
  <c r="AC83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4" i="1"/>
  <c r="AH74" i="1"/>
  <c r="AE74" i="1"/>
  <c r="AD74" i="1"/>
  <c r="AC74" i="1"/>
  <c r="AI73" i="1"/>
  <c r="AH73" i="1"/>
  <c r="AE73" i="1"/>
  <c r="AD73" i="1"/>
  <c r="AC73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4" i="1"/>
  <c r="AH64" i="1"/>
  <c r="AE64" i="1"/>
  <c r="AD64" i="1"/>
  <c r="AC64" i="1"/>
  <c r="AI63" i="1"/>
  <c r="AH63" i="1"/>
  <c r="AE63" i="1"/>
  <c r="AD63" i="1"/>
  <c r="AC63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4" i="1"/>
  <c r="AH54" i="1"/>
  <c r="AE54" i="1"/>
  <c r="AD54" i="1"/>
  <c r="AC54" i="1"/>
  <c r="AI53" i="1"/>
  <c r="AH53" i="1"/>
  <c r="AE53" i="1"/>
  <c r="AD53" i="1"/>
  <c r="AC53" i="1"/>
  <c r="AI52" i="1"/>
  <c r="AH52" i="1"/>
  <c r="AE52" i="1"/>
  <c r="AD52" i="1"/>
  <c r="AC52" i="1"/>
  <c r="AI51" i="1"/>
  <c r="AH51" i="1"/>
  <c r="AE51" i="1"/>
  <c r="AD51" i="1"/>
  <c r="AC51" i="1"/>
  <c r="AI50" i="1"/>
  <c r="AH50" i="1"/>
  <c r="AE50" i="1"/>
  <c r="AD50" i="1"/>
  <c r="AC50" i="1"/>
  <c r="AI49" i="1"/>
  <c r="AH49" i="1"/>
  <c r="AE49" i="1"/>
  <c r="AD49" i="1"/>
  <c r="AC49" i="1"/>
  <c r="AI48" i="1"/>
  <c r="AH48" i="1"/>
  <c r="AE48" i="1"/>
  <c r="AD48" i="1"/>
  <c r="AC48" i="1"/>
  <c r="AI47" i="1"/>
  <c r="AH47" i="1"/>
  <c r="AE47" i="1"/>
  <c r="AD47" i="1"/>
  <c r="AC47" i="1"/>
  <c r="Z84" i="1"/>
  <c r="Y84" i="1"/>
  <c r="V84" i="1"/>
  <c r="U84" i="1"/>
  <c r="T84" i="1"/>
  <c r="Z83" i="1"/>
  <c r="Y83" i="1"/>
  <c r="V83" i="1"/>
  <c r="U83" i="1"/>
  <c r="T83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4" i="1"/>
  <c r="Y74" i="1"/>
  <c r="V74" i="1"/>
  <c r="U74" i="1"/>
  <c r="T74" i="1"/>
  <c r="Z73" i="1"/>
  <c r="Y73" i="1"/>
  <c r="V73" i="1"/>
  <c r="U73" i="1"/>
  <c r="T73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4" i="1"/>
  <c r="Y64" i="1"/>
  <c r="V64" i="1"/>
  <c r="U64" i="1"/>
  <c r="T64" i="1"/>
  <c r="Z63" i="1"/>
  <c r="Y63" i="1"/>
  <c r="V63" i="1"/>
  <c r="U63" i="1"/>
  <c r="T63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4" i="1"/>
  <c r="Y54" i="1"/>
  <c r="V54" i="1"/>
  <c r="U54" i="1"/>
  <c r="T54" i="1"/>
  <c r="Z53" i="1"/>
  <c r="Y53" i="1"/>
  <c r="V53" i="1"/>
  <c r="U53" i="1"/>
  <c r="T53" i="1"/>
  <c r="Z52" i="1"/>
  <c r="Y52" i="1"/>
  <c r="V52" i="1"/>
  <c r="U52" i="1"/>
  <c r="T52" i="1"/>
  <c r="Z51" i="1"/>
  <c r="Y51" i="1"/>
  <c r="V51" i="1"/>
  <c r="U51" i="1"/>
  <c r="T51" i="1"/>
  <c r="Z50" i="1"/>
  <c r="Y50" i="1"/>
  <c r="V50" i="1"/>
  <c r="U50" i="1"/>
  <c r="T50" i="1"/>
  <c r="Z49" i="1"/>
  <c r="Y49" i="1"/>
  <c r="V49" i="1"/>
  <c r="U49" i="1"/>
  <c r="T49" i="1"/>
  <c r="Z48" i="1"/>
  <c r="Y48" i="1"/>
  <c r="V48" i="1"/>
  <c r="U48" i="1"/>
  <c r="T48" i="1"/>
  <c r="Z47" i="1"/>
  <c r="Y47" i="1"/>
  <c r="V47" i="1"/>
  <c r="U47" i="1"/>
  <c r="T47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P84" i="1"/>
  <c r="P83" i="1"/>
  <c r="P82" i="1"/>
  <c r="P81" i="1"/>
  <c r="P80" i="1"/>
  <c r="P79" i="1"/>
  <c r="P78" i="1"/>
  <c r="P77" i="1"/>
  <c r="P74" i="1"/>
  <c r="P73" i="1"/>
  <c r="P72" i="1"/>
  <c r="P71" i="1"/>
  <c r="P70" i="1"/>
  <c r="P69" i="1"/>
  <c r="P68" i="1"/>
  <c r="P67" i="1"/>
  <c r="P64" i="1"/>
  <c r="P63" i="1"/>
  <c r="P62" i="1"/>
  <c r="P61" i="1"/>
  <c r="P60" i="1"/>
  <c r="P59" i="1"/>
  <c r="P58" i="1"/>
  <c r="P57" i="1"/>
  <c r="P54" i="1"/>
  <c r="P53" i="1"/>
  <c r="P52" i="1"/>
  <c r="P51" i="1"/>
  <c r="P50" i="1"/>
  <c r="P49" i="1"/>
  <c r="P48" i="1"/>
  <c r="P47" i="1"/>
  <c r="Q47" i="1"/>
  <c r="Q48" i="1"/>
  <c r="Q49" i="1"/>
  <c r="Q50" i="1"/>
  <c r="Q51" i="1"/>
  <c r="Q52" i="1"/>
  <c r="Q53" i="1"/>
  <c r="Q54" i="1"/>
  <c r="Q57" i="1"/>
  <c r="Q58" i="1"/>
  <c r="Q59" i="1"/>
  <c r="Q60" i="1"/>
  <c r="Q61" i="1"/>
  <c r="Q62" i="1"/>
  <c r="Q63" i="1"/>
  <c r="Q64" i="1"/>
  <c r="Q67" i="1"/>
  <c r="Q68" i="1"/>
  <c r="Q69" i="1"/>
  <c r="Q70" i="1"/>
  <c r="Q71" i="1"/>
  <c r="Q72" i="1"/>
  <c r="Q73" i="1"/>
  <c r="Q74" i="1"/>
  <c r="Q77" i="1"/>
  <c r="Q78" i="1"/>
  <c r="Q79" i="1"/>
  <c r="Q80" i="1"/>
  <c r="Q81" i="1"/>
  <c r="Q82" i="1"/>
  <c r="Q83" i="1"/>
  <c r="Q84" i="1"/>
  <c r="BH20" i="1"/>
  <c r="BI20" i="1"/>
  <c r="BJ20" i="1"/>
  <c r="BK20" i="1"/>
  <c r="BH21" i="1"/>
  <c r="BI21" i="1"/>
  <c r="BJ21" i="1"/>
  <c r="BK21" i="1"/>
  <c r="BH22" i="1"/>
  <c r="BI22" i="1"/>
  <c r="BJ22" i="1"/>
  <c r="BK22" i="1"/>
  <c r="BH23" i="1"/>
  <c r="BI23" i="1"/>
  <c r="BJ23" i="1"/>
  <c r="BK23" i="1"/>
  <c r="BH24" i="1"/>
  <c r="BI24" i="1"/>
  <c r="BJ24" i="1"/>
  <c r="BK24" i="1"/>
  <c r="H84" i="1"/>
  <c r="G84" i="1"/>
  <c r="D84" i="1"/>
  <c r="C84" i="1"/>
  <c r="B84" i="1"/>
  <c r="H83" i="1"/>
  <c r="G83" i="1"/>
  <c r="D83" i="1"/>
  <c r="C83" i="1"/>
  <c r="B83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4" i="1"/>
  <c r="G74" i="1"/>
  <c r="D74" i="1"/>
  <c r="C74" i="1"/>
  <c r="B74" i="1"/>
  <c r="H73" i="1"/>
  <c r="G73" i="1"/>
  <c r="D73" i="1"/>
  <c r="C73" i="1"/>
  <c r="B73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4" i="1"/>
  <c r="G64" i="1"/>
  <c r="D64" i="1"/>
  <c r="C64" i="1"/>
  <c r="B64" i="1"/>
  <c r="H63" i="1"/>
  <c r="G63" i="1"/>
  <c r="D63" i="1"/>
  <c r="C63" i="1"/>
  <c r="B63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4" i="1"/>
  <c r="G54" i="1"/>
  <c r="D54" i="1"/>
  <c r="C54" i="1"/>
  <c r="B54" i="1"/>
  <c r="H53" i="1"/>
  <c r="G53" i="1"/>
  <c r="D53" i="1"/>
  <c r="C53" i="1"/>
  <c r="B53" i="1"/>
  <c r="H52" i="1"/>
  <c r="G52" i="1"/>
  <c r="D52" i="1"/>
  <c r="C52" i="1"/>
  <c r="B52" i="1"/>
  <c r="H51" i="1"/>
  <c r="G51" i="1"/>
  <c r="D51" i="1"/>
  <c r="C51" i="1"/>
  <c r="B51" i="1"/>
  <c r="H50" i="1"/>
  <c r="G50" i="1"/>
  <c r="D50" i="1"/>
  <c r="C50" i="1"/>
  <c r="B50" i="1"/>
  <c r="H49" i="1"/>
  <c r="G49" i="1"/>
  <c r="D49" i="1"/>
  <c r="C49" i="1"/>
  <c r="B49" i="1"/>
  <c r="H48" i="1"/>
  <c r="G48" i="1"/>
  <c r="D48" i="1"/>
  <c r="C48" i="1"/>
  <c r="B48" i="1"/>
  <c r="H47" i="1"/>
  <c r="G47" i="1"/>
  <c r="D47" i="1"/>
  <c r="C47" i="1"/>
  <c r="B47" i="1"/>
  <c r="BN36" i="1" l="1"/>
  <c r="BN38" i="1"/>
  <c r="BN33" i="1"/>
  <c r="BN35" i="1"/>
  <c r="BN34" i="1"/>
  <c r="BN32" i="1"/>
  <c r="BN37" i="1"/>
  <c r="BN41" i="1"/>
  <c r="G90" i="1"/>
  <c r="AQ93" i="1"/>
  <c r="AL90" i="1"/>
  <c r="AX61" i="1" s="1"/>
  <c r="AM87" i="1"/>
  <c r="AY58" i="1" s="1"/>
  <c r="AM97" i="1"/>
  <c r="AY67" i="1" s="1"/>
  <c r="AN87" i="1"/>
  <c r="AZ58" i="1" s="1"/>
  <c r="AN90" i="1"/>
  <c r="AZ61" i="1" s="1"/>
  <c r="AN93" i="1"/>
  <c r="AZ64" i="1" s="1"/>
  <c r="AN97" i="1"/>
  <c r="AZ67" i="1" s="1"/>
  <c r="AD87" i="1"/>
  <c r="AY45" i="1" s="1"/>
  <c r="AD97" i="1"/>
  <c r="AY54" i="1" s="1"/>
  <c r="AM90" i="1"/>
  <c r="AY61" i="1" s="1"/>
  <c r="AM93" i="1"/>
  <c r="AY64" i="1" s="1"/>
  <c r="AQ87" i="1"/>
  <c r="AQ90" i="1"/>
  <c r="AQ97" i="1"/>
  <c r="AR87" i="1"/>
  <c r="BD58" i="1" s="1"/>
  <c r="BH16" i="1" s="1"/>
  <c r="AR90" i="1"/>
  <c r="BD61" i="1" s="1"/>
  <c r="BI16" i="1" s="1"/>
  <c r="AR93" i="1"/>
  <c r="BD64" i="1" s="1"/>
  <c r="BJ16" i="1" s="1"/>
  <c r="AR97" i="1"/>
  <c r="BD67" i="1" s="1"/>
  <c r="BK16" i="1" s="1"/>
  <c r="AL87" i="1"/>
  <c r="AX58" i="1" s="1"/>
  <c r="AL93" i="1"/>
  <c r="AX64" i="1" s="1"/>
  <c r="AL97" i="1"/>
  <c r="AX67" i="1" s="1"/>
  <c r="AC87" i="1"/>
  <c r="AX45" i="1" s="1"/>
  <c r="AE87" i="1"/>
  <c r="AZ45" i="1" s="1"/>
  <c r="AE90" i="1"/>
  <c r="AZ48" i="1" s="1"/>
  <c r="AE93" i="1"/>
  <c r="AZ51" i="1" s="1"/>
  <c r="AE97" i="1"/>
  <c r="AZ54" i="1" s="1"/>
  <c r="AH87" i="1"/>
  <c r="AH90" i="1"/>
  <c r="AH97" i="1"/>
  <c r="AI87" i="1"/>
  <c r="BD45" i="1" s="1"/>
  <c r="BH15" i="1" s="1"/>
  <c r="AI90" i="1"/>
  <c r="BD48" i="1" s="1"/>
  <c r="BI15" i="1" s="1"/>
  <c r="AC90" i="1"/>
  <c r="AX48" i="1" s="1"/>
  <c r="AC93" i="1"/>
  <c r="AX51" i="1" s="1"/>
  <c r="AH93" i="1"/>
  <c r="AC97" i="1"/>
  <c r="AX54" i="1" s="1"/>
  <c r="AD90" i="1"/>
  <c r="AY48" i="1" s="1"/>
  <c r="AD93" i="1"/>
  <c r="AY51" i="1" s="1"/>
  <c r="AI93" i="1"/>
  <c r="BD51" i="1" s="1"/>
  <c r="BJ15" i="1" s="1"/>
  <c r="AI97" i="1"/>
  <c r="BD54" i="1" s="1"/>
  <c r="BK15" i="1" s="1"/>
  <c r="K97" i="1"/>
  <c r="U87" i="1"/>
  <c r="AY32" i="1" s="1"/>
  <c r="M90" i="1"/>
  <c r="M93" i="1"/>
  <c r="U97" i="1"/>
  <c r="AY41" i="1" s="1"/>
  <c r="Q93" i="1"/>
  <c r="BD25" i="1" s="1"/>
  <c r="BJ13" i="1" s="1"/>
  <c r="P87" i="1"/>
  <c r="P90" i="1"/>
  <c r="P97" i="1"/>
  <c r="K90" i="1"/>
  <c r="K93" i="1"/>
  <c r="M97" i="1"/>
  <c r="V90" i="1"/>
  <c r="AZ35" i="1" s="1"/>
  <c r="L90" i="1"/>
  <c r="T87" i="1"/>
  <c r="AX32" i="1" s="1"/>
  <c r="T93" i="1"/>
  <c r="AX38" i="1" s="1"/>
  <c r="V87" i="1"/>
  <c r="AZ32" i="1" s="1"/>
  <c r="V93" i="1"/>
  <c r="AZ38" i="1" s="1"/>
  <c r="V97" i="1"/>
  <c r="AZ41" i="1" s="1"/>
  <c r="Y87" i="1"/>
  <c r="L93" i="1"/>
  <c r="Y90" i="1"/>
  <c r="Y97" i="1"/>
  <c r="Z87" i="1"/>
  <c r="BD32" i="1" s="1"/>
  <c r="BH14" i="1" s="1"/>
  <c r="Z90" i="1"/>
  <c r="BD35" i="1" s="1"/>
  <c r="BI14" i="1" s="1"/>
  <c r="M87" i="1"/>
  <c r="BH41" i="1" s="1"/>
  <c r="T90" i="1"/>
  <c r="AX35" i="1" s="1"/>
  <c r="Y93" i="1"/>
  <c r="Z93" i="1"/>
  <c r="BD38" i="1" s="1"/>
  <c r="BJ14" i="1" s="1"/>
  <c r="T97" i="1"/>
  <c r="AX41" i="1" s="1"/>
  <c r="G87" i="1"/>
  <c r="BC5" i="1" s="1"/>
  <c r="Q97" i="1"/>
  <c r="BD28" i="1" s="1"/>
  <c r="BK13" i="1" s="1"/>
  <c r="Q87" i="1"/>
  <c r="BD18" i="1" s="1"/>
  <c r="BH13" i="1" s="1"/>
  <c r="L97" i="1"/>
  <c r="U90" i="1"/>
  <c r="AY35" i="1" s="1"/>
  <c r="U93" i="1"/>
  <c r="AY38" i="1" s="1"/>
  <c r="Z97" i="1"/>
  <c r="BD41" i="1" s="1"/>
  <c r="BK14" i="1" s="1"/>
  <c r="G93" i="1"/>
  <c r="Q90" i="1"/>
  <c r="BD21" i="1" s="1"/>
  <c r="BI13" i="1" s="1"/>
  <c r="P93" i="1"/>
  <c r="D87" i="1"/>
  <c r="BH38" i="1" s="1"/>
  <c r="D90" i="1"/>
  <c r="D93" i="1"/>
  <c r="D97" i="1"/>
  <c r="H87" i="1"/>
  <c r="K87" i="1"/>
  <c r="BH39" i="1" s="1"/>
  <c r="L87" i="1"/>
  <c r="BH40" i="1" s="1"/>
  <c r="H93" i="1"/>
  <c r="BD11" i="1" s="1"/>
  <c r="BJ12" i="1" s="1"/>
  <c r="B87" i="1"/>
  <c r="BH36" i="1" s="1"/>
  <c r="B90" i="1"/>
  <c r="B93" i="1"/>
  <c r="B97" i="1"/>
  <c r="G97" i="1"/>
  <c r="C97" i="1"/>
  <c r="C87" i="1"/>
  <c r="BH37" i="1" s="1"/>
  <c r="C90" i="1"/>
  <c r="H90" i="1"/>
  <c r="C93" i="1"/>
  <c r="H97" i="1"/>
  <c r="BD14" i="1" s="1"/>
  <c r="BK12" i="1" s="1"/>
  <c r="BJ53" i="1" l="1"/>
  <c r="BI56" i="1"/>
  <c r="BH57" i="1"/>
  <c r="BI54" i="1"/>
  <c r="BJ56" i="1"/>
  <c r="BH56" i="1"/>
  <c r="BK56" i="1"/>
  <c r="BJ54" i="1"/>
  <c r="BK54" i="1"/>
  <c r="BK55" i="1"/>
  <c r="BH55" i="1"/>
  <c r="BJ55" i="1"/>
  <c r="BK53" i="1"/>
  <c r="BK45" i="1"/>
  <c r="BK57" i="1"/>
  <c r="BJ57" i="1"/>
  <c r="BH54" i="1"/>
  <c r="BI55" i="1"/>
  <c r="BI57" i="1"/>
  <c r="BK38" i="1"/>
  <c r="AZ14" i="1"/>
  <c r="AX5" i="1"/>
  <c r="BK29" i="1"/>
  <c r="BK46" i="1" s="1"/>
  <c r="BC28" i="1"/>
  <c r="AY5" i="1"/>
  <c r="AY18" i="1"/>
  <c r="BK30" i="1"/>
  <c r="BK47" i="1" s="1"/>
  <c r="BC41" i="1"/>
  <c r="BH29" i="1"/>
  <c r="BH46" i="1" s="1"/>
  <c r="BC18" i="1"/>
  <c r="BK32" i="1"/>
  <c r="BK49" i="1" s="1"/>
  <c r="BC67" i="1"/>
  <c r="BI4" i="1"/>
  <c r="BD8" i="1"/>
  <c r="BI12" i="1" s="1"/>
  <c r="BK37" i="1"/>
  <c r="AY14" i="1"/>
  <c r="AX18" i="1"/>
  <c r="BJ28" i="1"/>
  <c r="BJ45" i="1" s="1"/>
  <c r="BC11" i="1"/>
  <c r="BI30" i="1"/>
  <c r="BI47" i="1" s="1"/>
  <c r="BC35" i="1"/>
  <c r="BI40" i="1"/>
  <c r="AY21" i="1"/>
  <c r="BK31" i="1"/>
  <c r="BK48" i="1" s="1"/>
  <c r="BC54" i="1"/>
  <c r="BI32" i="1"/>
  <c r="BI49" i="1" s="1"/>
  <c r="BC61" i="1"/>
  <c r="BK36" i="1"/>
  <c r="AX14" i="1"/>
  <c r="AZ5" i="1"/>
  <c r="BK28" i="1"/>
  <c r="BC14" i="1"/>
  <c r="BD5" i="1"/>
  <c r="BH12" i="1" s="1"/>
  <c r="BJ40" i="1"/>
  <c r="AY25" i="1"/>
  <c r="BI31" i="1"/>
  <c r="BI48" i="1" s="1"/>
  <c r="BC48" i="1"/>
  <c r="BH32" i="1"/>
  <c r="BH49" i="1" s="1"/>
  <c r="BC58" i="1"/>
  <c r="BK41" i="1"/>
  <c r="AZ28" i="1"/>
  <c r="BJ36" i="1"/>
  <c r="AX11" i="1"/>
  <c r="BJ38" i="1"/>
  <c r="AZ11" i="1"/>
  <c r="BJ39" i="1"/>
  <c r="AX25" i="1"/>
  <c r="BI41" i="1"/>
  <c r="AZ21" i="1"/>
  <c r="BJ31" i="1"/>
  <c r="BJ48" i="1" s="1"/>
  <c r="BC51" i="1"/>
  <c r="BH30" i="1"/>
  <c r="BH47" i="1" s="1"/>
  <c r="BC32" i="1"/>
  <c r="BJ41" i="1"/>
  <c r="AZ25" i="1"/>
  <c r="BH31" i="1"/>
  <c r="BH48" i="1" s="1"/>
  <c r="BC45" i="1"/>
  <c r="BJ37" i="1"/>
  <c r="AY11" i="1"/>
  <c r="BI36" i="1"/>
  <c r="AX8" i="1"/>
  <c r="BI38" i="1"/>
  <c r="AZ8" i="1"/>
  <c r="BK40" i="1"/>
  <c r="AY28" i="1"/>
  <c r="AZ18" i="1"/>
  <c r="BI39" i="1"/>
  <c r="AX21" i="1"/>
  <c r="BJ32" i="1"/>
  <c r="BJ49" i="1" s="1"/>
  <c r="BC64" i="1"/>
  <c r="BJ30" i="1"/>
  <c r="BJ47" i="1" s="1"/>
  <c r="BC38" i="1"/>
  <c r="BK39" i="1"/>
  <c r="AX28" i="1"/>
  <c r="BI37" i="1"/>
  <c r="AY8" i="1"/>
  <c r="BJ29" i="1"/>
  <c r="BJ46" i="1" s="1"/>
  <c r="BC25" i="1"/>
  <c r="BI29" i="1"/>
  <c r="BI46" i="1" s="1"/>
  <c r="BC21" i="1"/>
  <c r="BI28" i="1"/>
  <c r="BC8" i="1"/>
  <c r="BH8" i="1"/>
  <c r="BJ5" i="1"/>
  <c r="BI5" i="1"/>
  <c r="BK8" i="1"/>
  <c r="BH28" i="1"/>
  <c r="BH4" i="1"/>
  <c r="BK6" i="1"/>
  <c r="BH5" i="1"/>
  <c r="BJ4" i="1"/>
  <c r="BI6" i="1"/>
  <c r="BK7" i="1"/>
  <c r="BI8" i="1"/>
  <c r="BK4" i="1"/>
  <c r="BJ6" i="1"/>
  <c r="BH6" i="1"/>
  <c r="BH7" i="1"/>
  <c r="BI7" i="1"/>
  <c r="BJ7" i="1"/>
  <c r="BK5" i="1"/>
  <c r="BJ8" i="1"/>
  <c r="BH53" i="1" l="1"/>
  <c r="BH45" i="1"/>
  <c r="BI45" i="1"/>
  <c r="BI53" i="1"/>
</calcChain>
</file>

<file path=xl/sharedStrings.xml><?xml version="1.0" encoding="utf-8"?>
<sst xmlns="http://schemas.openxmlformats.org/spreadsheetml/2006/main" count="621" uniqueCount="105">
  <si>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</si>
  <si>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</si>
  <si>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</si>
  <si>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</si>
  <si>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</si>
  <si>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</si>
  <si>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</si>
  <si>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</si>
  <si>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</si>
  <si>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</si>
  <si>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</si>
  <si>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</si>
  <si>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</si>
  <si>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</si>
  <si>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</si>
  <si>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</si>
  <si>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</si>
  <si>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</si>
  <si>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</si>
  <si>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</si>
  <si>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</si>
  <si>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</si>
  <si>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</si>
  <si>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</si>
  <si>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</si>
  <si>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</si>
  <si>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</si>
  <si>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</si>
  <si>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</si>
  <si>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</si>
  <si>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</si>
  <si>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</si>
  <si>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</si>
  <si>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% miss rate on memory reads</t>
  </si>
  <si>
    <t>Operational Intensity (FLOPS/traffic)</t>
  </si>
  <si>
    <t>Frequency (GHz)</t>
  </si>
  <si>
    <t>#Cores</t>
  </si>
  <si>
    <t>Team's Laptop</t>
  </si>
  <si>
    <t>Main Memory Bandwidth (GB/s)</t>
  </si>
  <si>
    <t>SeARCH Cluster Node</t>
  </si>
  <si>
    <t>Roofline Model Data</t>
  </si>
  <si>
    <t>Operational Intensity</t>
  </si>
  <si>
    <t>Attainable FP Performance</t>
  </si>
  <si>
    <t>Ridge Point</t>
  </si>
  <si>
    <t>FMA</t>
  </si>
  <si>
    <t>n/a</t>
  </si>
  <si>
    <t>#Processors</t>
  </si>
  <si>
    <t>PFP - FMA</t>
  </si>
  <si>
    <t>PFP - SIMD</t>
  </si>
  <si>
    <t>PMB - SW</t>
  </si>
  <si>
    <t>Peak FP Performance (GFLOPS)</t>
  </si>
  <si>
    <t>PFP - FMA (GFLOPS)</t>
  </si>
  <si>
    <t>PFP - SIMD (GFLOPS)</t>
  </si>
  <si>
    <t>Normal L1</t>
  </si>
  <si>
    <t>Normal L2</t>
  </si>
  <si>
    <t>Normal L3</t>
  </si>
  <si>
    <t>Transposed L1</t>
  </si>
  <si>
    <t>Transposed L2</t>
  </si>
  <si>
    <t>Transposed L3</t>
  </si>
  <si>
    <t>DRAM latency (ns)</t>
  </si>
  <si>
    <t>CAS latency (CL)</t>
  </si>
  <si>
    <t>DRAM Clock cycle time (ns)</t>
  </si>
  <si>
    <t>DRAM Module Speed (MT/s)</t>
  </si>
  <si>
    <t>SIMD throughput (floats)</t>
  </si>
  <si>
    <t>PFP - TLP (GFLOPS)</t>
  </si>
  <si>
    <t>PMB - SW Prefetch</t>
  </si>
  <si>
    <t>Ridge Point - SW Prefetch</t>
  </si>
  <si>
    <t>PFP - TLP</t>
  </si>
  <si>
    <t xml:space="preserve">GFLOPS </t>
  </si>
  <si>
    <t>SIMD throughput (1 cc)</t>
  </si>
  <si>
    <t>SIMD width (AVX2) (floats)</t>
  </si>
  <si>
    <t>SIMD width (AVX1) (floats)</t>
  </si>
  <si>
    <t>Vec</t>
  </si>
  <si>
    <t>GPU</t>
  </si>
  <si>
    <t>Send to Device</t>
  </si>
  <si>
    <t>25.6649</t>
  </si>
  <si>
    <t>14.299</t>
  </si>
  <si>
    <t>24.6946</t>
  </si>
  <si>
    <t>14.2921</t>
  </si>
  <si>
    <t>14.8811</t>
  </si>
  <si>
    <t>14.3894</t>
  </si>
  <si>
    <t>24.6535</t>
  </si>
  <si>
    <t>14.2124</t>
  </si>
  <si>
    <t>Compute Time</t>
  </si>
  <si>
    <t>10583.4</t>
  </si>
  <si>
    <t>10585.1</t>
  </si>
  <si>
    <t>10572.7</t>
  </si>
  <si>
    <t>10576.1</t>
  </si>
  <si>
    <t>10581.9</t>
  </si>
  <si>
    <t>10581.8</t>
  </si>
  <si>
    <t>10587.9</t>
  </si>
  <si>
    <t>Send to Host</t>
  </si>
  <si>
    <t>8.36803</t>
  </si>
  <si>
    <t>9.93552</t>
  </si>
  <si>
    <t>10.6533</t>
  </si>
  <si>
    <t>9.91658</t>
  </si>
  <si>
    <t>9.98541</t>
  </si>
  <si>
    <t>9.91507</t>
  </si>
  <si>
    <t>10.0609</t>
  </si>
  <si>
    <t>9.99514</t>
  </si>
  <si>
    <t>32x32</t>
  </si>
  <si>
    <t>128x128</t>
  </si>
  <si>
    <t>k-best= 0,015</t>
  </si>
  <si>
    <t>k-best= 0,953</t>
  </si>
  <si>
    <t>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</si>
</sst>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" fillId="11" borderId="10" xfId="2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3" fillId="0" borderId="10" xfId="2" applyBorder="1" applyAlignment="1">
      <alignment horizontal="center"/>
    </xf>
    <xf numFmtId="0" fontId="4" fillId="0" borderId="10" xfId="3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0" xfId="4" applyBorder="1" applyAlignment="1">
      <alignment horizontal="center"/>
    </xf>
    <xf numFmtId="0" fontId="1" fillId="11" borderId="15" xfId="20" applyBorder="1" applyAlignment="1">
      <alignment horizontal="center"/>
    </xf>
    <xf numFmtId="0" fontId="1" fillId="11" borderId="16" xfId="20" applyBorder="1" applyAlignment="1">
      <alignment horizontal="center"/>
    </xf>
    <xf numFmtId="0" fontId="1" fillId="11" borderId="14" xfId="20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5" xfId="28" applyBorder="1" applyAlignment="1">
      <alignment horizontal="center"/>
    </xf>
    <xf numFmtId="0" fontId="1" fillId="19" borderId="16" xfId="28" applyBorder="1" applyAlignment="1">
      <alignment horizontal="center"/>
    </xf>
    <xf numFmtId="0" fontId="1" fillId="19" borderId="14" xfId="28" applyBorder="1" applyAlignment="1">
      <alignment horizontal="center"/>
    </xf>
    <xf numFmtId="0" fontId="0" fillId="15" borderId="15" xfId="24" applyFont="1" applyBorder="1" applyAlignment="1">
      <alignment horizontal="center"/>
    </xf>
    <xf numFmtId="0" fontId="0" fillId="15" borderId="16" xfId="24" applyFont="1" applyBorder="1" applyAlignment="1">
      <alignment horizontal="center"/>
    </xf>
    <xf numFmtId="0" fontId="0" fillId="15" borderId="14" xfId="24" applyFont="1" applyBorder="1" applyAlignment="1">
      <alignment horizontal="center"/>
    </xf>
    <xf numFmtId="0" fontId="1" fillId="31" borderId="15" xfId="40" applyBorder="1" applyAlignment="1">
      <alignment horizontal="center"/>
    </xf>
    <xf numFmtId="0" fontId="1" fillId="31" borderId="16" xfId="40" applyBorder="1" applyAlignment="1">
      <alignment horizontal="center"/>
    </xf>
    <xf numFmtId="0" fontId="1" fillId="31" borderId="14" xfId="40" applyBorder="1" applyAlignment="1">
      <alignment horizontal="center"/>
    </xf>
    <xf numFmtId="0" fontId="3" fillId="0" borderId="15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4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PFP - TLP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fld id="{04896F9C-365C-4BB8-A354-A799B37BED7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results!$BM$66:$BM$80</c:f>
              <c:numCache>
                <c:formatCode>General</c:formatCode>
                <c:ptCount val="15"/>
                <c:pt idx="0">
                  <c:v>7.7777777777777779E-2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results!$BN$66:$BN$80</c:f>
              <c:numCache>
                <c:formatCode>General</c:formatCode>
                <c:ptCount val="1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F-427B-A7B7-E495362CB4C5}"/>
            </c:ext>
          </c:extLst>
        </c:ser>
        <c:ser>
          <c:idx val="1"/>
          <c:order val="1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DFBE8412-0744-4208-A56E-C660CBC68879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results!$BM$53:$BM$64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results!$BN$53:$BN$64</c:f>
              <c:numCache>
                <c:formatCode>General</c:formatCode>
                <c:ptCount val="12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F-427B-A7B7-E495362CB4C5}"/>
            </c:ext>
          </c:extLst>
        </c:ser>
        <c:ser>
          <c:idx val="2"/>
          <c:order val="2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880B7AC0-8C5C-4910-B099-8939194A87A5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results!$BM$44:$BM$50</c:f>
              <c:numCache>
                <c:formatCode>General</c:formatCode>
                <c:ptCount val="7"/>
                <c:pt idx="0">
                  <c:v>2.4888888888888889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results!$BN$44:$BN$50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F-427B-A7B7-E495362CB4C5}"/>
            </c:ext>
          </c:extLst>
        </c:ser>
        <c:ser>
          <c:idx val="3"/>
          <c:order val="3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F-427B-A7B7-E495362CB4C5}"/>
            </c:ext>
          </c:extLst>
        </c:ser>
        <c:ser>
          <c:idx val="5"/>
          <c:order val="4"/>
          <c:tx>
            <c:v>PMB - SW w/out Prefetch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8795471240278231"/>
                      <c:h val="8.15206733432802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371F-427B-A7B7-E495362CB4C5}"/>
                </c:ext>
              </c:extLst>
            </c:dLbl>
            <c:dLbl>
              <c:idx val="4"/>
              <c:layout>
                <c:manualLayout>
                  <c:x val="-0.1743464188443504"/>
                  <c:y val="-4.0395255328831238E-2"/>
                </c:manualLayout>
              </c:layout>
              <c:tx>
                <c:rich>
                  <a:bodyPr rot="-312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09F21-67CE-463D-AD20-FC2A214AA16F}" type="SERIESNAME">
                      <a:rPr lang="en-US"/>
                      <a:pPr>
                        <a:defRPr/>
                      </a:pPr>
                      <a:t>[SERIES NAME]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312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68195267726872"/>
                      <c:h val="7.189004727290736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1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results!$BM$82:$BM$92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4</c:v>
                </c:pt>
                <c:pt idx="10">
                  <c:v>11.2</c:v>
                </c:pt>
              </c:numCache>
            </c:numRef>
          </c:xVal>
          <c:yVal>
            <c:numRef>
              <c:f>results!$BN$82:$BN$92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F-427B-A7B7-E495362CB4C5}"/>
            </c:ext>
          </c:extLst>
        </c:ser>
        <c:ser>
          <c:idx val="4"/>
          <c:order val="5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3DC-4697-ACEE-092F8F5E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F-427B-A7B7-E495362C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FE0-9358-A71F2CD811AA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FE0-9358-A71F2CD8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 Xeon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6-464B-A8C7-91B483F3B7D0}"/>
            </c:ext>
          </c:extLst>
        </c:ser>
        <c:ser>
          <c:idx val="1"/>
          <c:order val="1"/>
          <c:tx>
            <c:v>Xeon E5-2695v2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6-464B-A8C7-91B483F3B7D0}"/>
            </c:ext>
          </c:extLst>
        </c:ser>
        <c:ser>
          <c:idx val="2"/>
          <c:order val="2"/>
          <c:tx>
            <c:v>PMB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6-464B-A8C7-91B483F3B7D0}"/>
            </c:ext>
          </c:extLst>
        </c:ser>
        <c:ser>
          <c:idx val="3"/>
          <c:order val="3"/>
          <c:tx>
            <c:v>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FF43C01F-F79B-4936-B8C9-9A536F2D18E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6-464B-A8C7-91B483F3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results!$BM$24:$BM$31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results!$BN$24:$BN$31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4E-4875-BFD3-32E5DF35B809}"/>
            </c:ext>
          </c:extLst>
        </c:ser>
        <c:ser>
          <c:idx val="4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results!$BM$32:$BM$41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results!$BN$32:$BN$41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4E-4875-BFD3-32E5DF35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results!$BO$15:$BO$25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results!$BP$15:$BP$25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0-4E58-A9E9-E8175519689C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results!$BO$26:$BO$34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results!$BP$26:$BP$34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0-4E58-A9E9-E8175519689C}"/>
            </c:ext>
          </c:extLst>
        </c:ser>
        <c:ser>
          <c:idx val="2"/>
          <c:order val="2"/>
          <c:tx>
            <c:v>32x32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F0-4E58-A9E9-E8175519689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F0-4E58-A9E9-E8175519689C}"/>
              </c:ext>
            </c:extLst>
          </c:dPt>
          <c:xVal>
            <c:numRef>
              <c:f>results!$BH$45:$BH$49</c:f>
              <c:numCache>
                <c:formatCode>General</c:formatCode>
                <c:ptCount val="5"/>
                <c:pt idx="0">
                  <c:v>8.66461820083682</c:v>
                </c:pt>
                <c:pt idx="1">
                  <c:v>9.9305803571428566</c:v>
                </c:pt>
                <c:pt idx="2">
                  <c:v>11.543275983146067</c:v>
                </c:pt>
                <c:pt idx="3">
                  <c:v>7.257199232081911</c:v>
                </c:pt>
                <c:pt idx="4">
                  <c:v>7.2310307017543858</c:v>
                </c:pt>
              </c:numCache>
            </c:numRef>
          </c:xVal>
          <c:yVal>
            <c:numRef>
              <c:f>results!$BH$53:$BH$57</c:f>
              <c:numCache>
                <c:formatCode>General</c:formatCode>
                <c:ptCount val="5"/>
                <c:pt idx="0">
                  <c:v>1.7909999999999999</c:v>
                </c:pt>
                <c:pt idx="1">
                  <c:v>1.8036081081081081</c:v>
                </c:pt>
                <c:pt idx="2">
                  <c:v>1.9924393939393938</c:v>
                </c:pt>
                <c:pt idx="3">
                  <c:v>1.4792065217391304</c:v>
                </c:pt>
                <c:pt idx="4">
                  <c:v>1.8318611111111112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F0-4E58-A9E9-E8175519689C}"/>
            </c:ext>
          </c:extLst>
        </c:ser>
        <c:ser>
          <c:idx val="3"/>
          <c:order val="3"/>
          <c:tx>
            <c:v>128x128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results!$BI$45:$BI$49</c:f>
              <c:numCache>
                <c:formatCode>General</c:formatCode>
                <c:ptCount val="5"/>
                <c:pt idx="0">
                  <c:v>142.30411153119093</c:v>
                </c:pt>
                <c:pt idx="1">
                  <c:v>110.14157949790795</c:v>
                </c:pt>
                <c:pt idx="2">
                  <c:v>117.53878972694719</c:v>
                </c:pt>
                <c:pt idx="3">
                  <c:v>211.10451630015433</c:v>
                </c:pt>
                <c:pt idx="4">
                  <c:v>95.104166666666671</c:v>
                </c:pt>
              </c:numCache>
            </c:numRef>
          </c:xVal>
          <c:yVal>
            <c:numRef>
              <c:f>results!$BI$53:$BI$57</c:f>
              <c:numCache>
                <c:formatCode>General</c:formatCode>
                <c:ptCount val="5"/>
                <c:pt idx="0">
                  <c:v>1.7084567375886526</c:v>
                </c:pt>
                <c:pt idx="1">
                  <c:v>1.8312234782608696</c:v>
                </c:pt>
                <c:pt idx="2">
                  <c:v>2.1996369109947644</c:v>
                </c:pt>
                <c:pt idx="3">
                  <c:v>1.2337833286358513</c:v>
                </c:pt>
                <c:pt idx="4">
                  <c:v>2.1211111111111109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F0-4E58-A9E9-E8175519689C}"/>
            </c:ext>
          </c:extLst>
        </c:ser>
        <c:ser>
          <c:idx val="4"/>
          <c:order val="4"/>
          <c:tx>
            <c:v>1024x1024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results!$BJ$45:$BJ$49</c:f>
              <c:numCache>
                <c:formatCode>General</c:formatCode>
                <c:ptCount val="5"/>
                <c:pt idx="0">
                  <c:v>400.92927431680909</c:v>
                </c:pt>
                <c:pt idx="1">
                  <c:v>373.72624678289918</c:v>
                </c:pt>
                <c:pt idx="2">
                  <c:v>908.77258429220853</c:v>
                </c:pt>
                <c:pt idx="3">
                  <c:v>1938.9001694305798</c:v>
                </c:pt>
                <c:pt idx="4">
                  <c:v>244.6320366622929</c:v>
                </c:pt>
              </c:numCache>
            </c:numRef>
          </c:xVal>
          <c:yVal>
            <c:numRef>
              <c:f>results!$BJ$53:$BJ$57</c:f>
              <c:numCache>
                <c:formatCode>General</c:formatCode>
                <c:ptCount val="5"/>
                <c:pt idx="0">
                  <c:v>1.6990909315212814</c:v>
                </c:pt>
                <c:pt idx="1">
                  <c:v>1.8872806644034492</c:v>
                </c:pt>
                <c:pt idx="2">
                  <c:v>2.2213188272145574</c:v>
                </c:pt>
                <c:pt idx="3">
                  <c:v>1.4012699584892521</c:v>
                </c:pt>
                <c:pt idx="4">
                  <c:v>2.1685377061559836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F0-4E58-A9E9-E8175519689C}"/>
            </c:ext>
          </c:extLst>
        </c:ser>
        <c:ser>
          <c:idx val="5"/>
          <c:order val="5"/>
          <c:tx>
            <c:v>2048x2048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results!$BK$45:$BK$49</c:f>
              <c:numCache>
                <c:formatCode>General</c:formatCode>
                <c:ptCount val="5"/>
                <c:pt idx="0">
                  <c:v>786.97885539402796</c:v>
                </c:pt>
                <c:pt idx="1">
                  <c:v>834.87533550851822</c:v>
                </c:pt>
                <c:pt idx="2">
                  <c:v>1767.3523259716474</c:v>
                </c:pt>
                <c:pt idx="3">
                  <c:v>30.100198801714988</c:v>
                </c:pt>
                <c:pt idx="4">
                  <c:v>299.58824626172009</c:v>
                </c:pt>
              </c:numCache>
            </c:numRef>
          </c:xVal>
          <c:yVal>
            <c:numRef>
              <c:f>results!$BK$53:$BK$57</c:f>
              <c:numCache>
                <c:formatCode>General</c:formatCode>
                <c:ptCount val="5"/>
                <c:pt idx="0">
                  <c:v>1.6789553494283482</c:v>
                </c:pt>
                <c:pt idx="1">
                  <c:v>1.8961401385035135</c:v>
                </c:pt>
                <c:pt idx="2">
                  <c:v>2.2282932157863358</c:v>
                </c:pt>
                <c:pt idx="3">
                  <c:v>1.5285363214443282</c:v>
                </c:pt>
                <c:pt idx="4">
                  <c:v>2.1919956147556641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F0-4E58-A9E9-E8175519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1351072</xdr:colOff>
      <xdr:row>1</xdr:row>
      <xdr:rowOff>116846</xdr:rowOff>
    </xdr:from>
    <xdr:to>
      <xdr:col>74</xdr:col>
      <xdr:colOff>885608</xdr:colOff>
      <xdr:row>34</xdr:row>
      <xdr:rowOff>53095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6A084D-49AE-4EFC-9410-6B1385F5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9524</xdr:colOff>
      <xdr:row>36</xdr:row>
      <xdr:rowOff>60167</xdr:rowOff>
    </xdr:from>
    <xdr:to>
      <xdr:col>74</xdr:col>
      <xdr:colOff>925856</xdr:colOff>
      <xdr:row>69</xdr:row>
      <xdr:rowOff>157402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E858-8B6F-4846-BB5B-EC8D525B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0</xdr:colOff>
      <xdr:row>36</xdr:row>
      <xdr:rowOff>52785</xdr:rowOff>
    </xdr:from>
    <xdr:to>
      <xdr:col>80</xdr:col>
      <xdr:colOff>622570</xdr:colOff>
      <xdr:row>69</xdr:row>
      <xdr:rowOff>150896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9F5574-92A0-49D3-94F2-29F900B4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1073239</xdr:colOff>
      <xdr:row>1</xdr:row>
      <xdr:rowOff>106445</xdr:rowOff>
    </xdr:from>
    <xdr:to>
      <xdr:col>80</xdr:col>
      <xdr:colOff>582323</xdr:colOff>
      <xdr:row>34</xdr:row>
      <xdr:rowOff>43572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C6DB9-3CBB-4CFB-900B-0903BE5B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81</xdr:col>
      <xdr:colOff>0</xdr:colOff>
      <xdr:row>37</xdr:row>
      <xdr:rowOff>0</xdr:rowOff>
    </xdr:from>
    <xdr:to>
      <xdr:col>87</xdr:col>
      <xdr:colOff>502451</xdr:colOff>
      <xdr:row>70</xdr:row>
      <xdr:rowOff>98161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18DBC7-F063-405B-A7BE-D57189D81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97"/>
  <sheetViews>
    <sheetView tabSelected="1" topLeftCell="AQ13" zoomScale="88" zoomScaleNormal="93" workbookViewId="0">
      <selection activeCell="AW36" sqref="AW36"/>
    </sheetView>
  </sheetViews>
  <sheetFormatPr defaultRowHeight="15" x14ac:dyDescent="0.25"/>
  <cols>
    <col min="1" max="9" width="20.7109375" customWidth="1"/>
    <col min="11" max="18" width="20.7109375" customWidth="1"/>
    <col min="20" max="64" width="20.7109375" customWidth="1"/>
    <col min="65" max="68" width="28.7109375" customWidth="1"/>
    <col min="69" max="69" width="20.7109375" customWidth="1"/>
    <col min="70" max="78" width="16.7109375" customWidth="1"/>
    <col min="80" max="80" width="28.7109375" customWidth="1"/>
    <col min="81" max="81" width="24.7109375" customWidth="1"/>
    <col min="82" max="82" width="28.7109375" customWidth="1"/>
    <col min="83" max="83" width="24.7109375" customWidth="1"/>
  </cols>
  <sheetData>
    <row r="2" spans="2:68" ht="19.5" x14ac:dyDescent="0.3">
      <c r="B2" s="44" t="s">
        <v>0</v>
      </c>
      <c r="C2" s="44"/>
      <c r="D2" s="44"/>
      <c r="E2" s="44"/>
      <c r="F2" s="44"/>
      <c r="G2" s="44"/>
      <c r="H2" s="44"/>
      <c r="I2" s="44"/>
      <c r="K2" s="69" t="s">
        <v>5</v>
      </c>
      <c r="L2" s="70"/>
      <c r="M2" s="70"/>
      <c r="N2" s="70"/>
      <c r="O2" s="70"/>
      <c r="P2" s="70"/>
      <c r="Q2" s="70"/>
      <c r="R2" s="71"/>
      <c r="T2" s="69" t="s">
        <v>6</v>
      </c>
      <c r="U2" s="70"/>
      <c r="V2" s="70"/>
      <c r="W2" s="70"/>
      <c r="X2" s="70"/>
      <c r="Y2" s="70"/>
      <c r="Z2" s="70"/>
      <c r="AA2" s="71"/>
      <c r="AC2" s="44" t="s">
        <v>7</v>
      </c>
      <c r="AD2" s="44"/>
      <c r="AE2" s="44"/>
      <c r="AF2" s="44"/>
      <c r="AG2" s="44"/>
      <c r="AH2" s="44"/>
      <c r="AI2" s="44"/>
      <c r="AJ2" s="44"/>
      <c r="AL2" s="44" t="s">
        <v>15</v>
      </c>
      <c r="AM2" s="44"/>
      <c r="AN2" s="44"/>
      <c r="AO2" s="44"/>
      <c r="AP2" s="44"/>
      <c r="AQ2" s="44"/>
      <c r="AR2" s="44"/>
      <c r="AS2" s="44"/>
      <c r="AU2" s="44" t="s">
        <v>72</v>
      </c>
      <c r="AV2" s="44"/>
      <c r="AX2" s="66" t="s">
        <v>0</v>
      </c>
      <c r="AY2" s="67"/>
      <c r="AZ2" s="67"/>
      <c r="BA2" s="67"/>
      <c r="BB2" s="67"/>
      <c r="BC2" s="67"/>
      <c r="BD2" s="67"/>
      <c r="BE2" s="68"/>
      <c r="BG2" s="44" t="s">
        <v>31</v>
      </c>
      <c r="BH2" s="44"/>
      <c r="BI2" s="44"/>
      <c r="BJ2" s="44"/>
      <c r="BK2" s="44"/>
      <c r="BM2" s="44" t="s">
        <v>40</v>
      </c>
      <c r="BN2" s="44"/>
      <c r="BO2" s="44"/>
      <c r="BP2" s="44"/>
    </row>
    <row r="3" spans="2:68" ht="15" customHeight="1" x14ac:dyDescent="0.3">
      <c r="B3" s="55" t="s">
        <v>1</v>
      </c>
      <c r="C3" s="55"/>
      <c r="D3" s="55"/>
      <c r="E3" s="55"/>
      <c r="F3" s="55"/>
      <c r="G3" s="55"/>
      <c r="H3" s="55"/>
      <c r="I3" s="55"/>
      <c r="K3" s="55" t="s">
        <v>1</v>
      </c>
      <c r="L3" s="55"/>
      <c r="M3" s="55"/>
      <c r="N3" s="55"/>
      <c r="O3" s="55"/>
      <c r="P3" s="55"/>
      <c r="Q3" s="55"/>
      <c r="R3" s="55"/>
      <c r="T3" s="55" t="s">
        <v>1</v>
      </c>
      <c r="U3" s="55"/>
      <c r="V3" s="55"/>
      <c r="W3" s="55"/>
      <c r="X3" s="55"/>
      <c r="Y3" s="55"/>
      <c r="Z3" s="55"/>
      <c r="AA3" s="55"/>
      <c r="AC3" s="55" t="s">
        <v>1</v>
      </c>
      <c r="AD3" s="55"/>
      <c r="AE3" s="55"/>
      <c r="AF3" s="55"/>
      <c r="AG3" s="55"/>
      <c r="AH3" s="55"/>
      <c r="AI3" s="55"/>
      <c r="AJ3" s="55"/>
      <c r="AL3" s="55" t="s">
        <v>1</v>
      </c>
      <c r="AM3" s="55"/>
      <c r="AN3" s="55"/>
      <c r="AO3" s="55"/>
      <c r="AP3" s="55"/>
      <c r="AQ3" s="55"/>
      <c r="AR3" s="55"/>
      <c r="AS3" s="55"/>
      <c r="AU3" s="41" t="s">
        <v>100</v>
      </c>
      <c r="AV3" s="42" t="s">
        <v>101</v>
      </c>
      <c r="AX3" s="49" t="s">
        <v>1</v>
      </c>
      <c r="AY3" s="50"/>
      <c r="AZ3" s="50"/>
      <c r="BA3" s="50"/>
      <c r="BB3" s="50"/>
      <c r="BC3" s="50"/>
      <c r="BD3" s="50"/>
      <c r="BE3" s="51"/>
      <c r="BG3" s="19"/>
      <c r="BH3" s="20" t="s">
        <v>26</v>
      </c>
      <c r="BI3" s="20" t="s">
        <v>27</v>
      </c>
      <c r="BJ3" s="20" t="s">
        <v>28</v>
      </c>
      <c r="BK3" s="20" t="s">
        <v>29</v>
      </c>
      <c r="BM3" s="45" t="s">
        <v>37</v>
      </c>
      <c r="BN3" s="45"/>
      <c r="BO3" s="45" t="s">
        <v>39</v>
      </c>
      <c r="BP3" s="45"/>
    </row>
    <row r="4" spans="2:68" ht="15" customHeight="1" x14ac:dyDescent="0.25">
      <c r="B4" s="13" t="s">
        <v>8</v>
      </c>
      <c r="C4" s="13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3" t="s">
        <v>8</v>
      </c>
      <c r="L4" s="13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3" t="s">
        <v>8</v>
      </c>
      <c r="U4" s="13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3" t="s">
        <v>8</v>
      </c>
      <c r="AD4" s="13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3" t="s">
        <v>8</v>
      </c>
      <c r="AM4" s="13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25">
        <v>1.7999999999999999E-2</v>
      </c>
      <c r="AV4" s="25">
        <v>0.96099999999999997</v>
      </c>
      <c r="AX4" s="17" t="str">
        <f>B86</f>
        <v>L1 Miss Rate</v>
      </c>
      <c r="AY4" s="17" t="str">
        <f>C86</f>
        <v>L2 Miss Rate</v>
      </c>
      <c r="AZ4" s="17" t="str">
        <f>D86</f>
        <v>L3 Miss Rate</v>
      </c>
      <c r="BA4" s="17"/>
      <c r="BB4" s="17"/>
      <c r="BC4" s="17" t="str">
        <f>G86</f>
        <v>RAM Accesses</v>
      </c>
      <c r="BD4" s="38" t="str">
        <f>H86</f>
        <v>FP Operations</v>
      </c>
      <c r="BE4" s="38" t="str">
        <f>I86</f>
        <v>Execution Time(ms)</v>
      </c>
      <c r="BG4" s="19" t="s">
        <v>21</v>
      </c>
      <c r="BH4" s="26">
        <f>G87/H87</f>
        <v>1.8033108485369792E-3</v>
      </c>
      <c r="BI4" s="26">
        <f>G90/H90</f>
        <v>1.0980006010982497E-4</v>
      </c>
      <c r="BJ4" s="26">
        <f>G93/H93</f>
        <v>3.8971960894163415E-5</v>
      </c>
      <c r="BK4" s="26">
        <f>G97/H97</f>
        <v>1.9854408911884686E-5</v>
      </c>
      <c r="BM4" s="25" t="s">
        <v>35</v>
      </c>
      <c r="BN4" s="25">
        <f>2800/1000</f>
        <v>2.8</v>
      </c>
      <c r="BO4" s="25" t="s">
        <v>35</v>
      </c>
      <c r="BP4" s="25">
        <f>2400/1000</f>
        <v>2.4</v>
      </c>
    </row>
    <row r="5" spans="2:68" ht="15" customHeight="1" x14ac:dyDescent="0.25">
      <c r="B5" s="30"/>
      <c r="C5" s="30"/>
      <c r="D5" s="1"/>
      <c r="E5" s="1"/>
      <c r="F5" s="1"/>
      <c r="G5" s="9"/>
      <c r="H5" s="1"/>
      <c r="I5" s="2"/>
      <c r="K5" s="30"/>
      <c r="L5" s="30"/>
      <c r="M5" s="1"/>
      <c r="N5" s="1"/>
      <c r="O5" s="1"/>
      <c r="P5" s="9"/>
      <c r="Q5" s="1"/>
      <c r="R5" s="2"/>
      <c r="T5" s="30"/>
      <c r="U5" s="30"/>
      <c r="V5" s="1"/>
      <c r="W5" s="1"/>
      <c r="X5" s="1"/>
      <c r="Y5" s="9"/>
      <c r="Z5" s="1"/>
      <c r="AA5" s="2"/>
      <c r="AC5" s="30"/>
      <c r="AD5" s="30"/>
      <c r="AE5" s="1"/>
      <c r="AF5" s="1"/>
      <c r="AG5" s="1"/>
      <c r="AH5" s="9"/>
      <c r="AI5" s="1"/>
      <c r="AJ5" s="2"/>
      <c r="AL5" s="30"/>
      <c r="AM5" s="30"/>
      <c r="AN5" s="1"/>
      <c r="AO5" s="1"/>
      <c r="AP5" s="1"/>
      <c r="AQ5" s="9"/>
      <c r="AR5" s="1"/>
      <c r="AS5" s="2"/>
      <c r="AU5" s="25">
        <v>1.6E-2</v>
      </c>
      <c r="AV5" s="25">
        <v>0.95599999999999996</v>
      </c>
      <c r="AX5" s="25">
        <f>B87</f>
        <v>3.1967579924917187E-3</v>
      </c>
      <c r="AY5" s="25">
        <f>C87</f>
        <v>0.47281588124832336</v>
      </c>
      <c r="AZ5" s="25">
        <f>D87</f>
        <v>0.94865034526051484</v>
      </c>
      <c r="BA5" s="25">
        <f>E87</f>
        <v>0</v>
      </c>
      <c r="BB5" s="25">
        <f>F87</f>
        <v>0</v>
      </c>
      <c r="BC5" s="25">
        <f>G87</f>
        <v>119.5</v>
      </c>
      <c r="BD5" s="25">
        <f>H87</f>
        <v>66267</v>
      </c>
      <c r="BE5" s="26">
        <f>I87</f>
        <v>3.6999999999999998E-2</v>
      </c>
      <c r="BG5" s="19" t="s">
        <v>22</v>
      </c>
      <c r="BH5" s="26">
        <f>P87/Q87</f>
        <v>1.573422643799591E-3</v>
      </c>
      <c r="BI5" s="26">
        <f>P90/Q90</f>
        <v>1.418628647893758E-4</v>
      </c>
      <c r="BJ5" s="26">
        <f>P93/Q93</f>
        <v>4.1808677165445906E-5</v>
      </c>
      <c r="BK5" s="26">
        <f>P97/Q97</f>
        <v>1.8715369032291385E-5</v>
      </c>
      <c r="BM5" s="25" t="s">
        <v>36</v>
      </c>
      <c r="BN5" s="25">
        <v>4</v>
      </c>
      <c r="BO5" s="25" t="s">
        <v>36</v>
      </c>
      <c r="BP5" s="25">
        <v>12</v>
      </c>
    </row>
    <row r="6" spans="2:68" x14ac:dyDescent="0.25">
      <c r="B6" s="25">
        <v>280</v>
      </c>
      <c r="C6" s="25">
        <v>66949</v>
      </c>
      <c r="D6" s="25">
        <v>131</v>
      </c>
      <c r="E6" s="25">
        <v>270</v>
      </c>
      <c r="F6" s="25">
        <v>152</v>
      </c>
      <c r="G6" s="25">
        <v>159</v>
      </c>
      <c r="H6" s="25">
        <v>66252</v>
      </c>
      <c r="I6" s="26">
        <v>4.2000000000000003E-2</v>
      </c>
      <c r="K6" s="25">
        <v>282</v>
      </c>
      <c r="L6" s="25">
        <v>67946</v>
      </c>
      <c r="M6" s="25">
        <v>101</v>
      </c>
      <c r="N6" s="25">
        <v>257</v>
      </c>
      <c r="O6" s="25">
        <v>134</v>
      </c>
      <c r="P6" s="25">
        <v>145</v>
      </c>
      <c r="Q6" s="25">
        <v>66594</v>
      </c>
      <c r="R6" s="26">
        <v>4.2000000000000003E-2</v>
      </c>
      <c r="T6" s="25">
        <v>293</v>
      </c>
      <c r="U6" s="25">
        <v>68088</v>
      </c>
      <c r="V6" s="25">
        <v>98</v>
      </c>
      <c r="W6" s="25">
        <v>268</v>
      </c>
      <c r="X6" s="25">
        <v>116</v>
      </c>
      <c r="Y6" s="25">
        <v>128</v>
      </c>
      <c r="Z6" s="25">
        <v>65740</v>
      </c>
      <c r="AA6" s="26">
        <v>3.9E-2</v>
      </c>
      <c r="AC6" s="25">
        <v>268</v>
      </c>
      <c r="AD6" s="25">
        <v>131459</v>
      </c>
      <c r="AE6" s="25">
        <v>157</v>
      </c>
      <c r="AF6" s="25">
        <v>278</v>
      </c>
      <c r="AG6" s="25">
        <v>206</v>
      </c>
      <c r="AH6" s="25">
        <v>221</v>
      </c>
      <c r="AI6" s="25">
        <v>68077</v>
      </c>
      <c r="AJ6" s="26">
        <v>5.0999999999999997E-2</v>
      </c>
      <c r="AL6" s="25">
        <v>278</v>
      </c>
      <c r="AM6" s="25">
        <v>69959</v>
      </c>
      <c r="AN6" s="25">
        <v>135</v>
      </c>
      <c r="AO6" s="25">
        <v>276</v>
      </c>
      <c r="AP6" s="25">
        <v>152</v>
      </c>
      <c r="AQ6" s="25">
        <v>167</v>
      </c>
      <c r="AR6" s="25">
        <v>65587</v>
      </c>
      <c r="AS6" s="26">
        <v>4.2999999999999997E-2</v>
      </c>
      <c r="AU6" s="25">
        <v>1.4999999999999999E-2</v>
      </c>
      <c r="AV6" s="25">
        <v>0.95499999999999996</v>
      </c>
      <c r="AX6" s="60" t="str">
        <f>B88</f>
        <v>Size of matrix 128 x 128</v>
      </c>
      <c r="AY6" s="61"/>
      <c r="AZ6" s="61"/>
      <c r="BA6" s="61"/>
      <c r="BB6" s="61"/>
      <c r="BC6" s="61"/>
      <c r="BD6" s="61"/>
      <c r="BE6" s="62"/>
      <c r="BG6" s="19" t="s">
        <v>23</v>
      </c>
      <c r="BH6" s="26">
        <f>Y87/Z87</f>
        <v>1.3536018737500095E-3</v>
      </c>
      <c r="BI6" s="26">
        <f>Y90/Z90</f>
        <v>1.3293483824615033E-4</v>
      </c>
      <c r="BJ6" s="26">
        <f>Y93/Z93</f>
        <v>1.7193520436325033E-5</v>
      </c>
      <c r="BK6" s="26">
        <f>Y97/Z97</f>
        <v>8.8409083861701173E-6</v>
      </c>
      <c r="BM6" s="25" t="s">
        <v>46</v>
      </c>
      <c r="BN6" s="25">
        <v>1</v>
      </c>
      <c r="BO6" s="25" t="s">
        <v>46</v>
      </c>
      <c r="BP6" s="25">
        <v>2</v>
      </c>
    </row>
    <row r="7" spans="2:68" x14ac:dyDescent="0.25">
      <c r="B7" s="25">
        <v>193</v>
      </c>
      <c r="C7" s="25">
        <v>66635</v>
      </c>
      <c r="D7" s="25">
        <v>77</v>
      </c>
      <c r="E7" s="25">
        <v>192</v>
      </c>
      <c r="F7" s="25">
        <v>112</v>
      </c>
      <c r="G7" s="25">
        <v>118</v>
      </c>
      <c r="H7" s="25">
        <v>66205</v>
      </c>
      <c r="I7" s="26">
        <v>3.6999999999999998E-2</v>
      </c>
      <c r="K7" s="25">
        <v>197</v>
      </c>
      <c r="L7" s="25">
        <v>67628</v>
      </c>
      <c r="M7" s="25">
        <v>85</v>
      </c>
      <c r="N7" s="25">
        <v>203</v>
      </c>
      <c r="O7" s="25">
        <v>75</v>
      </c>
      <c r="P7" s="25">
        <v>83</v>
      </c>
      <c r="Q7" s="25">
        <v>66858</v>
      </c>
      <c r="R7" s="26">
        <v>3.6999999999999998E-2</v>
      </c>
      <c r="T7" s="25">
        <v>201</v>
      </c>
      <c r="U7" s="25">
        <v>67689</v>
      </c>
      <c r="V7" s="25">
        <v>72</v>
      </c>
      <c r="W7" s="25">
        <v>204</v>
      </c>
      <c r="X7" s="25">
        <v>98</v>
      </c>
      <c r="Y7" s="25">
        <v>101</v>
      </c>
      <c r="Z7" s="25">
        <v>65674</v>
      </c>
      <c r="AA7" s="26">
        <v>3.4000000000000002E-2</v>
      </c>
      <c r="AC7" s="25">
        <v>206</v>
      </c>
      <c r="AD7" s="25">
        <v>131149</v>
      </c>
      <c r="AE7" s="25">
        <v>141</v>
      </c>
      <c r="AF7" s="25">
        <v>214</v>
      </c>
      <c r="AG7" s="25">
        <v>118</v>
      </c>
      <c r="AH7" s="25">
        <v>135</v>
      </c>
      <c r="AI7" s="25">
        <v>68206</v>
      </c>
      <c r="AJ7" s="26">
        <v>4.5999999999999999E-2</v>
      </c>
      <c r="AL7" s="25">
        <v>193</v>
      </c>
      <c r="AM7" s="25">
        <v>69643</v>
      </c>
      <c r="AN7" s="25">
        <v>115</v>
      </c>
      <c r="AO7" s="25">
        <v>213</v>
      </c>
      <c r="AP7" s="25">
        <v>118</v>
      </c>
      <c r="AQ7" s="25">
        <v>127</v>
      </c>
      <c r="AR7" s="25">
        <v>66336</v>
      </c>
      <c r="AS7" s="26">
        <v>3.6999999999999998E-2</v>
      </c>
      <c r="AU7" s="25">
        <v>1.6E-2</v>
      </c>
      <c r="AV7" s="25">
        <v>0.95199999999999996</v>
      </c>
      <c r="AX7" s="35" t="str">
        <f>B89</f>
        <v>L1 Miss Rate</v>
      </c>
      <c r="AY7" s="35" t="str">
        <f>C89</f>
        <v>L2 Miss Rate</v>
      </c>
      <c r="AZ7" s="35" t="str">
        <f>D89</f>
        <v>L3 Miss Rate</v>
      </c>
      <c r="BA7" s="35"/>
      <c r="BB7" s="35"/>
      <c r="BC7" s="35" t="str">
        <f>G89</f>
        <v>RAM Accesses</v>
      </c>
      <c r="BD7" s="39" t="str">
        <f>H89</f>
        <v>FP Operations</v>
      </c>
      <c r="BE7" s="39" t="str">
        <f>I89</f>
        <v>Execution Time(ms)</v>
      </c>
      <c r="BG7" s="19" t="s">
        <v>24</v>
      </c>
      <c r="BH7" s="26">
        <f>AH87/AI87</f>
        <v>2.153034455899535E-3</v>
      </c>
      <c r="BI7" s="26">
        <f>AH90/AI90</f>
        <v>7.4015470032786688E-5</v>
      </c>
      <c r="BJ7" s="26">
        <f>AH93/AI93</f>
        <v>8.0586923691841138E-6</v>
      </c>
      <c r="BK7" s="26">
        <f>AH97/AI97</f>
        <v>5.1909956153212351E-4</v>
      </c>
      <c r="BM7" s="25" t="s">
        <v>62</v>
      </c>
      <c r="BN7" s="25">
        <v>2400</v>
      </c>
      <c r="BO7" s="25" t="s">
        <v>71</v>
      </c>
      <c r="BP7" s="25">
        <v>8</v>
      </c>
    </row>
    <row r="8" spans="2:68" x14ac:dyDescent="0.25">
      <c r="B8" s="25">
        <v>209</v>
      </c>
      <c r="C8" s="25">
        <v>66631</v>
      </c>
      <c r="D8" s="25">
        <v>80</v>
      </c>
      <c r="E8" s="25">
        <v>193</v>
      </c>
      <c r="F8" s="25">
        <v>90</v>
      </c>
      <c r="G8" s="25">
        <v>98</v>
      </c>
      <c r="H8" s="25">
        <v>66387</v>
      </c>
      <c r="I8" s="26">
        <v>3.7999999999999999E-2</v>
      </c>
      <c r="K8" s="25">
        <v>194</v>
      </c>
      <c r="L8" s="25">
        <v>67627</v>
      </c>
      <c r="M8" s="25">
        <v>76</v>
      </c>
      <c r="N8" s="25">
        <v>200</v>
      </c>
      <c r="O8" s="25">
        <v>101</v>
      </c>
      <c r="P8" s="25">
        <v>103</v>
      </c>
      <c r="Q8" s="25">
        <v>66889</v>
      </c>
      <c r="R8" s="26">
        <v>3.6999999999999998E-2</v>
      </c>
      <c r="T8" s="25">
        <v>212</v>
      </c>
      <c r="U8" s="25">
        <v>67691</v>
      </c>
      <c r="V8" s="25">
        <v>68</v>
      </c>
      <c r="W8" s="25">
        <v>209</v>
      </c>
      <c r="X8" s="25">
        <v>90</v>
      </c>
      <c r="Y8" s="25">
        <v>95</v>
      </c>
      <c r="Z8" s="25">
        <v>65821</v>
      </c>
      <c r="AA8" s="26">
        <v>3.3000000000000002E-2</v>
      </c>
      <c r="AC8" s="25">
        <v>216</v>
      </c>
      <c r="AD8" s="25">
        <v>131148</v>
      </c>
      <c r="AE8" s="25">
        <v>143</v>
      </c>
      <c r="AF8" s="25">
        <v>212</v>
      </c>
      <c r="AG8" s="25">
        <v>132</v>
      </c>
      <c r="AH8" s="25">
        <v>150</v>
      </c>
      <c r="AI8" s="25">
        <v>67992</v>
      </c>
      <c r="AJ8" s="26">
        <v>4.5999999999999999E-2</v>
      </c>
      <c r="AL8" s="25">
        <v>208</v>
      </c>
      <c r="AM8" s="25">
        <v>69643</v>
      </c>
      <c r="AN8" s="25">
        <v>116</v>
      </c>
      <c r="AO8" s="25">
        <v>214</v>
      </c>
      <c r="AP8" s="25">
        <v>142</v>
      </c>
      <c r="AQ8" s="25">
        <v>146</v>
      </c>
      <c r="AR8" s="25">
        <v>66330</v>
      </c>
      <c r="AS8" s="26">
        <v>3.6999999999999998E-2</v>
      </c>
      <c r="AU8" s="25">
        <v>1.4999999999999999E-2</v>
      </c>
      <c r="AV8" s="25">
        <v>0.95499999999999996</v>
      </c>
      <c r="AX8" s="25">
        <f>B90</f>
        <v>0.50843540224836592</v>
      </c>
      <c r="AY8" s="25">
        <f>C90</f>
        <v>2.1272810763231483E-3</v>
      </c>
      <c r="AZ8" s="25">
        <f>D90</f>
        <v>0.1082904940813995</v>
      </c>
      <c r="BA8" s="25">
        <f>E90</f>
        <v>0</v>
      </c>
      <c r="BB8" s="25">
        <f>F90</f>
        <v>0</v>
      </c>
      <c r="BC8" s="25">
        <f>G90</f>
        <v>529</v>
      </c>
      <c r="BD8" s="25">
        <f>H90</f>
        <v>4817848</v>
      </c>
      <c r="BE8" s="26">
        <f>I90</f>
        <v>2.82</v>
      </c>
      <c r="BG8" s="19" t="s">
        <v>25</v>
      </c>
      <c r="BH8" s="26">
        <f>AQ87/AR87</f>
        <v>2.1608261179431967E-3</v>
      </c>
      <c r="BI8" s="26">
        <f>AQ90/AR90</f>
        <v>1.6429353778751369E-4</v>
      </c>
      <c r="BJ8" s="26">
        <f>AQ93/AR93</f>
        <v>6.3871438153334916E-5</v>
      </c>
      <c r="BK8" s="26">
        <f>AQ97/AR97</f>
        <v>5.2154916606274364E-5</v>
      </c>
      <c r="BM8" s="25" t="s">
        <v>61</v>
      </c>
      <c r="BN8" s="25">
        <v>0.83</v>
      </c>
      <c r="BO8" s="25" t="s">
        <v>63</v>
      </c>
      <c r="BP8" s="25">
        <v>1</v>
      </c>
    </row>
    <row r="9" spans="2:68" x14ac:dyDescent="0.25">
      <c r="B9" s="25">
        <v>218</v>
      </c>
      <c r="C9" s="25">
        <v>66719</v>
      </c>
      <c r="D9" s="25">
        <v>100</v>
      </c>
      <c r="E9" s="25">
        <v>212</v>
      </c>
      <c r="F9" s="25">
        <v>112</v>
      </c>
      <c r="G9" s="25">
        <v>120</v>
      </c>
      <c r="H9" s="25">
        <v>66301</v>
      </c>
      <c r="I9" s="26">
        <v>4.3999999999999997E-2</v>
      </c>
      <c r="K9" s="25">
        <v>213</v>
      </c>
      <c r="L9" s="25">
        <v>67631</v>
      </c>
      <c r="M9" s="25">
        <v>90</v>
      </c>
      <c r="N9" s="25">
        <v>204</v>
      </c>
      <c r="O9" s="25">
        <v>119</v>
      </c>
      <c r="P9" s="25">
        <v>123</v>
      </c>
      <c r="Q9" s="25">
        <v>66967</v>
      </c>
      <c r="R9" s="26">
        <v>3.6999999999999998E-2</v>
      </c>
      <c r="T9" s="25">
        <v>221</v>
      </c>
      <c r="U9" s="25">
        <v>67779</v>
      </c>
      <c r="V9" s="25">
        <v>80</v>
      </c>
      <c r="W9" s="25">
        <v>212</v>
      </c>
      <c r="X9" s="25">
        <v>88</v>
      </c>
      <c r="Y9" s="25">
        <v>91</v>
      </c>
      <c r="Z9" s="25">
        <v>65761</v>
      </c>
      <c r="AA9" s="26">
        <v>3.4000000000000002E-2</v>
      </c>
      <c r="AC9" s="25">
        <v>205</v>
      </c>
      <c r="AD9" s="25">
        <v>131149</v>
      </c>
      <c r="AE9" s="25">
        <v>150</v>
      </c>
      <c r="AF9" s="25">
        <v>217</v>
      </c>
      <c r="AG9" s="25">
        <v>159</v>
      </c>
      <c r="AH9" s="25">
        <v>173</v>
      </c>
      <c r="AI9" s="25">
        <v>67218</v>
      </c>
      <c r="AJ9" s="26">
        <v>4.7E-2</v>
      </c>
      <c r="AL9" s="25">
        <v>215</v>
      </c>
      <c r="AM9" s="25">
        <v>69643</v>
      </c>
      <c r="AN9" s="25">
        <v>125</v>
      </c>
      <c r="AO9" s="25">
        <v>217</v>
      </c>
      <c r="AP9" s="25">
        <v>143</v>
      </c>
      <c r="AQ9" s="25">
        <v>151</v>
      </c>
      <c r="AR9" s="25">
        <v>66307</v>
      </c>
      <c r="AS9" s="26">
        <v>3.5999999999999997E-2</v>
      </c>
      <c r="AU9" s="25">
        <v>1.6E-2</v>
      </c>
      <c r="AV9" s="25">
        <v>0.95499999999999996</v>
      </c>
      <c r="AX9" s="57" t="str">
        <f>B91</f>
        <v>Size of matrix 1024 x 1024</v>
      </c>
      <c r="AY9" s="58"/>
      <c r="AZ9" s="58"/>
      <c r="BA9" s="58"/>
      <c r="BB9" s="58"/>
      <c r="BC9" s="58"/>
      <c r="BD9" s="58"/>
      <c r="BE9" s="59"/>
      <c r="BG9" s="25"/>
      <c r="BH9" s="25"/>
      <c r="BI9" s="25"/>
      <c r="BJ9" s="25"/>
      <c r="BK9" s="25"/>
      <c r="BM9" s="25" t="s">
        <v>60</v>
      </c>
      <c r="BN9" s="25">
        <v>17</v>
      </c>
      <c r="BO9" s="25" t="s">
        <v>44</v>
      </c>
      <c r="BP9" s="26" t="s">
        <v>45</v>
      </c>
    </row>
    <row r="10" spans="2:68" ht="19.5" x14ac:dyDescent="0.3">
      <c r="B10" s="25">
        <v>206</v>
      </c>
      <c r="C10" s="25">
        <v>66628</v>
      </c>
      <c r="D10" s="25">
        <v>100</v>
      </c>
      <c r="E10" s="25">
        <v>211</v>
      </c>
      <c r="F10" s="25">
        <v>113</v>
      </c>
      <c r="G10" s="25">
        <v>123</v>
      </c>
      <c r="H10" s="25">
        <v>66268</v>
      </c>
      <c r="I10" s="26">
        <v>4.3999999999999997E-2</v>
      </c>
      <c r="K10" s="25">
        <v>210</v>
      </c>
      <c r="L10" s="25">
        <v>67630</v>
      </c>
      <c r="M10" s="25">
        <v>94</v>
      </c>
      <c r="N10" s="25">
        <v>207</v>
      </c>
      <c r="O10" s="25">
        <v>108</v>
      </c>
      <c r="P10" s="25">
        <v>115</v>
      </c>
      <c r="Q10" s="25">
        <v>66923</v>
      </c>
      <c r="R10" s="26">
        <v>3.6999999999999998E-2</v>
      </c>
      <c r="T10" s="25">
        <v>213</v>
      </c>
      <c r="U10" s="25">
        <v>67690</v>
      </c>
      <c r="V10" s="25">
        <v>79</v>
      </c>
      <c r="W10" s="25">
        <v>212</v>
      </c>
      <c r="X10" s="25">
        <v>92</v>
      </c>
      <c r="Y10" s="25">
        <v>94</v>
      </c>
      <c r="Z10" s="25">
        <v>65832</v>
      </c>
      <c r="AA10" s="26">
        <v>3.3000000000000002E-2</v>
      </c>
      <c r="AC10" s="25">
        <v>203</v>
      </c>
      <c r="AD10" s="25">
        <v>131148</v>
      </c>
      <c r="AE10" s="25">
        <v>145</v>
      </c>
      <c r="AF10" s="25">
        <v>216</v>
      </c>
      <c r="AG10" s="25">
        <v>140</v>
      </c>
      <c r="AH10" s="25">
        <v>157</v>
      </c>
      <c r="AI10" s="25">
        <v>67316</v>
      </c>
      <c r="AJ10" s="26">
        <v>4.8000000000000001E-2</v>
      </c>
      <c r="AL10" s="25">
        <v>215</v>
      </c>
      <c r="AM10" s="25">
        <v>69644</v>
      </c>
      <c r="AN10" s="25">
        <v>121</v>
      </c>
      <c r="AO10" s="25">
        <v>218</v>
      </c>
      <c r="AP10" s="25">
        <v>161</v>
      </c>
      <c r="AQ10" s="25">
        <v>172</v>
      </c>
      <c r="AR10" s="25">
        <v>66387</v>
      </c>
      <c r="AS10" s="26">
        <v>3.6999999999999998E-2</v>
      </c>
      <c r="AU10" s="25">
        <v>1.4999999999999999E-2</v>
      </c>
      <c r="AV10" s="25">
        <v>0.95199999999999996</v>
      </c>
      <c r="AX10" s="36" t="str">
        <f>B92</f>
        <v>L1 Miss Rate</v>
      </c>
      <c r="AY10" s="36" t="str">
        <f>C92</f>
        <v>L2 Miss Rate</v>
      </c>
      <c r="AZ10" s="36" t="str">
        <f>D92</f>
        <v>L3 Miss Rate</v>
      </c>
      <c r="BA10" s="36"/>
      <c r="BB10" s="36"/>
      <c r="BC10" s="28" t="str">
        <f>G92</f>
        <v>RAM Accesses</v>
      </c>
      <c r="BD10" s="36" t="str">
        <f>H92</f>
        <v>FP Operations</v>
      </c>
      <c r="BE10" s="36" t="str">
        <f>I92</f>
        <v>Execution Time(ms)</v>
      </c>
      <c r="BG10" s="44" t="s">
        <v>104</v>
      </c>
      <c r="BH10" s="44"/>
      <c r="BI10" s="44"/>
      <c r="BJ10" s="44"/>
      <c r="BK10" s="44"/>
      <c r="BM10" s="25" t="s">
        <v>59</v>
      </c>
      <c r="BN10" s="25">
        <f>BN8*BN9</f>
        <v>14.11</v>
      </c>
      <c r="BO10" s="25" t="s">
        <v>50</v>
      </c>
      <c r="BP10" s="25">
        <f>BP6*BP5*BP4*(BP7/BP8)</f>
        <v>460.79999999999995</v>
      </c>
    </row>
    <row r="11" spans="2:68" x14ac:dyDescent="0.25">
      <c r="B11" s="25">
        <v>214</v>
      </c>
      <c r="C11" s="25">
        <v>66631</v>
      </c>
      <c r="D11" s="25">
        <v>79</v>
      </c>
      <c r="E11" s="25">
        <v>194</v>
      </c>
      <c r="F11" s="25">
        <v>128</v>
      </c>
      <c r="G11" s="25">
        <v>135</v>
      </c>
      <c r="H11" s="25">
        <v>66338</v>
      </c>
      <c r="I11" s="26">
        <v>3.6999999999999998E-2</v>
      </c>
      <c r="K11" s="25">
        <v>209</v>
      </c>
      <c r="L11" s="25">
        <v>67629</v>
      </c>
      <c r="M11" s="25">
        <v>90</v>
      </c>
      <c r="N11" s="25">
        <v>207</v>
      </c>
      <c r="O11" s="25">
        <v>103</v>
      </c>
      <c r="P11" s="25">
        <v>108</v>
      </c>
      <c r="Q11" s="25">
        <v>66592</v>
      </c>
      <c r="R11" s="26">
        <v>3.7999999999999999E-2</v>
      </c>
      <c r="T11" s="25">
        <v>212</v>
      </c>
      <c r="U11" s="25">
        <v>67689</v>
      </c>
      <c r="V11" s="25">
        <v>78</v>
      </c>
      <c r="W11" s="25">
        <v>210</v>
      </c>
      <c r="X11" s="25">
        <v>87</v>
      </c>
      <c r="Y11" s="25">
        <v>94</v>
      </c>
      <c r="Z11" s="25">
        <v>65771</v>
      </c>
      <c r="AA11" s="26">
        <v>3.3000000000000002E-2</v>
      </c>
      <c r="AC11" s="25">
        <v>213</v>
      </c>
      <c r="AD11" s="25">
        <v>131146</v>
      </c>
      <c r="AE11" s="25">
        <v>140</v>
      </c>
      <c r="AF11" s="25">
        <v>218</v>
      </c>
      <c r="AG11" s="25">
        <v>144</v>
      </c>
      <c r="AH11" s="25">
        <v>168</v>
      </c>
      <c r="AI11" s="25">
        <v>68032</v>
      </c>
      <c r="AJ11" s="26">
        <v>4.7E-2</v>
      </c>
      <c r="AL11" s="25">
        <v>212</v>
      </c>
      <c r="AM11" s="25">
        <v>69645</v>
      </c>
      <c r="AN11" s="25">
        <v>117</v>
      </c>
      <c r="AO11" s="25">
        <v>213</v>
      </c>
      <c r="AP11" s="25">
        <v>139</v>
      </c>
      <c r="AQ11" s="25">
        <v>147</v>
      </c>
      <c r="AR11" s="25">
        <v>65564</v>
      </c>
      <c r="AS11" s="26">
        <v>3.6999999999999998E-2</v>
      </c>
      <c r="AU11" s="25">
        <v>1.4999999999999999E-2</v>
      </c>
      <c r="AV11" s="25">
        <v>0.95899999999999996</v>
      </c>
      <c r="AX11" s="25">
        <f>B93</f>
        <v>0.50051485648140437</v>
      </c>
      <c r="AY11" s="25">
        <f>C93</f>
        <v>0.99965208182851995</v>
      </c>
      <c r="AZ11" s="25">
        <f>D93</f>
        <v>1.8310724201323896E-4</v>
      </c>
      <c r="BA11" s="25">
        <f>E93</f>
        <v>0</v>
      </c>
      <c r="BB11" s="25">
        <f>F93</f>
        <v>0</v>
      </c>
      <c r="BC11" s="25">
        <f>G93</f>
        <v>196852</v>
      </c>
      <c r="BD11" s="25">
        <f>H93</f>
        <v>5051118688.5</v>
      </c>
      <c r="BE11" s="26">
        <f>I93</f>
        <v>2972.8359999999998</v>
      </c>
      <c r="BG11" s="19"/>
      <c r="BH11" s="20" t="s">
        <v>26</v>
      </c>
      <c r="BI11" s="20" t="s">
        <v>27</v>
      </c>
      <c r="BJ11" s="20" t="s">
        <v>28</v>
      </c>
      <c r="BK11" s="20" t="s">
        <v>29</v>
      </c>
      <c r="BM11" s="25" t="s">
        <v>70</v>
      </c>
      <c r="BN11" s="25">
        <v>8</v>
      </c>
      <c r="BO11" s="25" t="s">
        <v>38</v>
      </c>
      <c r="BP11" s="25">
        <v>43</v>
      </c>
    </row>
    <row r="12" spans="2:68" x14ac:dyDescent="0.25">
      <c r="B12" s="25">
        <v>234</v>
      </c>
      <c r="C12" s="25">
        <v>66712</v>
      </c>
      <c r="D12" s="25">
        <v>118</v>
      </c>
      <c r="E12" s="25">
        <v>210</v>
      </c>
      <c r="F12" s="25">
        <v>131</v>
      </c>
      <c r="G12" s="25">
        <v>136</v>
      </c>
      <c r="H12" s="25">
        <v>66266</v>
      </c>
      <c r="I12" s="26">
        <v>4.1000000000000002E-2</v>
      </c>
      <c r="K12" s="25">
        <v>207</v>
      </c>
      <c r="L12" s="25">
        <v>67627</v>
      </c>
      <c r="M12" s="25">
        <v>84</v>
      </c>
      <c r="N12" s="25">
        <v>210</v>
      </c>
      <c r="O12" s="25">
        <v>107</v>
      </c>
      <c r="P12" s="25">
        <v>115</v>
      </c>
      <c r="Q12" s="25">
        <v>66609</v>
      </c>
      <c r="R12" s="26">
        <v>3.7999999999999999E-2</v>
      </c>
      <c r="T12" s="25">
        <v>210</v>
      </c>
      <c r="U12" s="25">
        <v>67688</v>
      </c>
      <c r="V12" s="25">
        <v>66</v>
      </c>
      <c r="W12" s="25">
        <v>208</v>
      </c>
      <c r="X12" s="25">
        <v>80</v>
      </c>
      <c r="Y12" s="25">
        <v>86</v>
      </c>
      <c r="Z12" s="25">
        <v>65731</v>
      </c>
      <c r="AA12" s="26">
        <v>3.4000000000000002E-2</v>
      </c>
      <c r="AC12" s="25">
        <v>213</v>
      </c>
      <c r="AD12" s="25">
        <v>131148</v>
      </c>
      <c r="AE12" s="25">
        <v>170</v>
      </c>
      <c r="AF12" s="25">
        <v>213</v>
      </c>
      <c r="AG12" s="25">
        <v>150</v>
      </c>
      <c r="AH12" s="25">
        <v>164</v>
      </c>
      <c r="AI12" s="25">
        <v>68065</v>
      </c>
      <c r="AJ12" s="26">
        <v>4.7E-2</v>
      </c>
      <c r="AL12" s="25">
        <v>211</v>
      </c>
      <c r="AM12" s="25">
        <v>69643</v>
      </c>
      <c r="AN12" s="25">
        <v>111</v>
      </c>
      <c r="AO12" s="25">
        <v>213</v>
      </c>
      <c r="AP12" s="25">
        <v>143</v>
      </c>
      <c r="AQ12" s="25">
        <v>152</v>
      </c>
      <c r="AR12" s="25">
        <v>65564</v>
      </c>
      <c r="AS12" s="26">
        <v>3.7999999999999999E-2</v>
      </c>
      <c r="AU12" s="26" t="s">
        <v>102</v>
      </c>
      <c r="AV12" s="26" t="s">
        <v>103</v>
      </c>
      <c r="AX12" s="63" t="str">
        <f>B94</f>
        <v>Size of matrix 2048 x 2048</v>
      </c>
      <c r="AY12" s="64"/>
      <c r="AZ12" s="64"/>
      <c r="BA12" s="64"/>
      <c r="BB12" s="64"/>
      <c r="BC12" s="64"/>
      <c r="BD12" s="64"/>
      <c r="BE12" s="65"/>
      <c r="BG12" s="19" t="s">
        <v>21</v>
      </c>
      <c r="BH12" s="26">
        <f>BD5</f>
        <v>66267</v>
      </c>
      <c r="BI12" s="26">
        <f>BD8</f>
        <v>4817848</v>
      </c>
      <c r="BJ12" s="26">
        <f>BD11</f>
        <v>5051118688.5</v>
      </c>
      <c r="BK12" s="26">
        <f>BD14</f>
        <v>39683603954</v>
      </c>
      <c r="BM12" s="25" t="s">
        <v>69</v>
      </c>
      <c r="BN12" s="25">
        <v>1</v>
      </c>
      <c r="BO12" s="31" t="s">
        <v>43</v>
      </c>
      <c r="BP12" s="25">
        <f>BP10/BP11</f>
        <v>10.71627906976744</v>
      </c>
    </row>
    <row r="13" spans="2:68" x14ac:dyDescent="0.25">
      <c r="B13" s="25">
        <v>212</v>
      </c>
      <c r="C13" s="25">
        <v>66629</v>
      </c>
      <c r="D13" s="25">
        <v>115</v>
      </c>
      <c r="E13" s="25">
        <v>210</v>
      </c>
      <c r="F13" s="25">
        <v>126</v>
      </c>
      <c r="G13" s="25">
        <v>129</v>
      </c>
      <c r="H13" s="25">
        <v>66175</v>
      </c>
      <c r="I13" s="26">
        <v>3.6999999999999998E-2</v>
      </c>
      <c r="K13" s="25">
        <v>211</v>
      </c>
      <c r="L13" s="25">
        <v>67628</v>
      </c>
      <c r="M13" s="25">
        <v>87</v>
      </c>
      <c r="N13" s="25">
        <v>207</v>
      </c>
      <c r="O13" s="25">
        <v>98</v>
      </c>
      <c r="P13" s="25">
        <v>109</v>
      </c>
      <c r="Q13" s="25">
        <v>66593</v>
      </c>
      <c r="R13" s="26">
        <v>3.6999999999999998E-2</v>
      </c>
      <c r="T13" s="25">
        <v>209</v>
      </c>
      <c r="U13" s="25">
        <v>67690</v>
      </c>
      <c r="V13" s="25">
        <v>75</v>
      </c>
      <c r="W13" s="25">
        <v>210</v>
      </c>
      <c r="X13" s="25">
        <v>85</v>
      </c>
      <c r="Y13" s="25">
        <v>92</v>
      </c>
      <c r="Z13" s="25">
        <v>65740</v>
      </c>
      <c r="AA13" s="26">
        <v>3.4000000000000002E-2</v>
      </c>
      <c r="AC13" s="25">
        <v>211</v>
      </c>
      <c r="AD13" s="25">
        <v>131146</v>
      </c>
      <c r="AE13" s="25">
        <v>140</v>
      </c>
      <c r="AF13" s="25">
        <v>216</v>
      </c>
      <c r="AG13" s="25">
        <v>149</v>
      </c>
      <c r="AH13" s="25">
        <v>164</v>
      </c>
      <c r="AI13" s="25">
        <v>68055</v>
      </c>
      <c r="AJ13" s="26">
        <v>4.5999999999999999E-2</v>
      </c>
      <c r="AL13" s="25">
        <v>210</v>
      </c>
      <c r="AM13" s="25">
        <v>69644</v>
      </c>
      <c r="AN13" s="25">
        <v>116</v>
      </c>
      <c r="AO13" s="25">
        <v>213</v>
      </c>
      <c r="AP13" s="25">
        <v>116</v>
      </c>
      <c r="AQ13" s="25">
        <v>123</v>
      </c>
      <c r="AR13" s="25">
        <v>65571</v>
      </c>
      <c r="AS13" s="26">
        <v>3.6999999999999998E-2</v>
      </c>
      <c r="AX13" s="37" t="str">
        <f>B95</f>
        <v>L1 Miss Rate</v>
      </c>
      <c r="AY13" s="37" t="str">
        <f>C95</f>
        <v>L2 Miss Rate</v>
      </c>
      <c r="AZ13" s="37" t="str">
        <f>D95</f>
        <v>L3 Miss Rate</v>
      </c>
      <c r="BA13" s="37"/>
      <c r="BB13" s="37"/>
      <c r="BC13" s="29" t="str">
        <f>G95</f>
        <v>RAM Accesses</v>
      </c>
      <c r="BD13" s="37" t="str">
        <f>H95</f>
        <v>FP Operations</v>
      </c>
      <c r="BE13" s="37" t="str">
        <f>I95</f>
        <v>Execution Time(ms)</v>
      </c>
      <c r="BG13" s="19" t="s">
        <v>22</v>
      </c>
      <c r="BH13" s="25">
        <f>BD18</f>
        <v>66733.5</v>
      </c>
      <c r="BI13" s="26">
        <f>BD21</f>
        <v>4211814</v>
      </c>
      <c r="BJ13" s="26">
        <f>BD25</f>
        <v>2151443339</v>
      </c>
      <c r="BK13" s="26">
        <f>BD28</f>
        <v>17193516165.5</v>
      </c>
      <c r="BM13" s="25" t="s">
        <v>44</v>
      </c>
      <c r="BN13" s="25">
        <v>2</v>
      </c>
      <c r="BO13" s="46" t="s">
        <v>50</v>
      </c>
      <c r="BP13" s="47"/>
    </row>
    <row r="14" spans="2:68" x14ac:dyDescent="0.25">
      <c r="B14" s="56" t="s">
        <v>2</v>
      </c>
      <c r="C14" s="56"/>
      <c r="D14" s="56"/>
      <c r="E14" s="56"/>
      <c r="F14" s="56"/>
      <c r="G14" s="56"/>
      <c r="H14" s="56"/>
      <c r="I14" s="56"/>
      <c r="K14" s="56" t="s">
        <v>2</v>
      </c>
      <c r="L14" s="56"/>
      <c r="M14" s="56"/>
      <c r="N14" s="56"/>
      <c r="O14" s="56"/>
      <c r="P14" s="56"/>
      <c r="Q14" s="56"/>
      <c r="R14" s="56"/>
      <c r="T14" s="56" t="s">
        <v>2</v>
      </c>
      <c r="U14" s="56"/>
      <c r="V14" s="56"/>
      <c r="W14" s="56"/>
      <c r="X14" s="56"/>
      <c r="Y14" s="56"/>
      <c r="Z14" s="56"/>
      <c r="AA14" s="56"/>
      <c r="AC14" s="56" t="s">
        <v>2</v>
      </c>
      <c r="AD14" s="56"/>
      <c r="AE14" s="56"/>
      <c r="AF14" s="56"/>
      <c r="AG14" s="56"/>
      <c r="AH14" s="56"/>
      <c r="AI14" s="56"/>
      <c r="AJ14" s="56"/>
      <c r="AL14" s="56" t="s">
        <v>2</v>
      </c>
      <c r="AM14" s="56"/>
      <c r="AN14" s="56"/>
      <c r="AO14" s="56"/>
      <c r="AP14" s="56"/>
      <c r="AQ14" s="56"/>
      <c r="AR14" s="56"/>
      <c r="AS14" s="56"/>
      <c r="AX14" s="25">
        <f>B97</f>
        <v>0.50060535313522248</v>
      </c>
      <c r="AY14" s="25">
        <f>C97</f>
        <v>0.99655267619364829</v>
      </c>
      <c r="AZ14" s="25">
        <f>D97</f>
        <v>9.1941956749890799E-5</v>
      </c>
      <c r="BA14" s="25">
        <f>E97</f>
        <v>0</v>
      </c>
      <c r="BB14" s="25">
        <f>F97</f>
        <v>0</v>
      </c>
      <c r="BC14" s="25">
        <f>G97</f>
        <v>787894.5</v>
      </c>
      <c r="BD14" s="25">
        <f>H97</f>
        <v>39683603954</v>
      </c>
      <c r="BE14" s="26">
        <f>I97</f>
        <v>23635.89</v>
      </c>
      <c r="BG14" s="19" t="s">
        <v>23</v>
      </c>
      <c r="BH14" s="26">
        <f>BD32</f>
        <v>65750.5</v>
      </c>
      <c r="BI14" s="26">
        <f>BD35</f>
        <v>4201306.5</v>
      </c>
      <c r="BJ14" s="26">
        <f>BD38</f>
        <v>2155812135</v>
      </c>
      <c r="BK14" s="26">
        <f>BD41</f>
        <v>17230299574</v>
      </c>
      <c r="BM14" s="25" t="s">
        <v>50</v>
      </c>
      <c r="BN14" s="25">
        <f>BN6*BN5*BN4*(BN11/BN12)*BN13</f>
        <v>179.2</v>
      </c>
      <c r="BO14" s="32" t="s">
        <v>41</v>
      </c>
      <c r="BP14" s="33" t="s">
        <v>42</v>
      </c>
    </row>
    <row r="15" spans="2:68" ht="19.5" x14ac:dyDescent="0.3">
      <c r="B15" s="14" t="s">
        <v>8</v>
      </c>
      <c r="C15" s="14" t="s">
        <v>9</v>
      </c>
      <c r="D15" s="3" t="s">
        <v>10</v>
      </c>
      <c r="E15" s="3" t="s">
        <v>8</v>
      </c>
      <c r="F15" s="3" t="s">
        <v>11</v>
      </c>
      <c r="G15" s="10" t="s">
        <v>14</v>
      </c>
      <c r="H15" s="3" t="s">
        <v>12</v>
      </c>
      <c r="I15" s="4" t="s">
        <v>13</v>
      </c>
      <c r="K15" s="14" t="s">
        <v>8</v>
      </c>
      <c r="L15" s="14" t="s">
        <v>9</v>
      </c>
      <c r="M15" s="3" t="s">
        <v>10</v>
      </c>
      <c r="N15" s="3" t="s">
        <v>8</v>
      </c>
      <c r="O15" s="3" t="s">
        <v>11</v>
      </c>
      <c r="P15" s="10" t="s">
        <v>14</v>
      </c>
      <c r="Q15" s="3" t="s">
        <v>12</v>
      </c>
      <c r="R15" s="4" t="s">
        <v>13</v>
      </c>
      <c r="T15" s="14" t="s">
        <v>8</v>
      </c>
      <c r="U15" s="14" t="s">
        <v>9</v>
      </c>
      <c r="V15" s="3" t="s">
        <v>10</v>
      </c>
      <c r="W15" s="3" t="s">
        <v>8</v>
      </c>
      <c r="X15" s="3" t="s">
        <v>11</v>
      </c>
      <c r="Y15" s="10" t="s">
        <v>14</v>
      </c>
      <c r="Z15" s="3" t="s">
        <v>12</v>
      </c>
      <c r="AA15" s="4" t="s">
        <v>13</v>
      </c>
      <c r="AC15" s="14" t="s">
        <v>8</v>
      </c>
      <c r="AD15" s="14" t="s">
        <v>9</v>
      </c>
      <c r="AE15" s="3" t="s">
        <v>10</v>
      </c>
      <c r="AF15" s="3" t="s">
        <v>8</v>
      </c>
      <c r="AG15" s="3" t="s">
        <v>11</v>
      </c>
      <c r="AH15" s="10" t="s">
        <v>14</v>
      </c>
      <c r="AI15" s="3" t="s">
        <v>12</v>
      </c>
      <c r="AJ15" s="4" t="s">
        <v>13</v>
      </c>
      <c r="AL15" s="14" t="s">
        <v>8</v>
      </c>
      <c r="AM15" s="14" t="s">
        <v>9</v>
      </c>
      <c r="AN15" s="3" t="s">
        <v>10</v>
      </c>
      <c r="AO15" s="3" t="s">
        <v>8</v>
      </c>
      <c r="AP15" s="3" t="s">
        <v>11</v>
      </c>
      <c r="AQ15" s="10" t="s">
        <v>14</v>
      </c>
      <c r="AR15" s="3" t="s">
        <v>12</v>
      </c>
      <c r="AS15" s="4" t="s">
        <v>13</v>
      </c>
      <c r="AX15" s="66" t="s">
        <v>5</v>
      </c>
      <c r="AY15" s="67"/>
      <c r="AZ15" s="67"/>
      <c r="BA15" s="67"/>
      <c r="BB15" s="67"/>
      <c r="BC15" s="67"/>
      <c r="BD15" s="67"/>
      <c r="BE15" s="68"/>
      <c r="BG15" s="19" t="s">
        <v>24</v>
      </c>
      <c r="BH15" s="25">
        <f>BD45</f>
        <v>68043.5</v>
      </c>
      <c r="BI15" s="26">
        <f>BD48</f>
        <v>8754926.5</v>
      </c>
      <c r="BJ15" s="26">
        <f>BD51</f>
        <v>24426419446.5</v>
      </c>
      <c r="BK15" s="26">
        <f>BD54</f>
        <v>123685949205</v>
      </c>
      <c r="BM15" s="25" t="s">
        <v>47</v>
      </c>
      <c r="BN15" s="25">
        <f>BN6*BN5*BN4*(BN11/BN12)</f>
        <v>89.6</v>
      </c>
      <c r="BO15" s="34">
        <v>6.25E-2</v>
      </c>
      <c r="BP15" s="25">
        <f>43*BO15</f>
        <v>2.6875</v>
      </c>
    </row>
    <row r="16" spans="2:68" x14ac:dyDescent="0.25">
      <c r="B16" s="25">
        <v>2141035</v>
      </c>
      <c r="C16" s="25">
        <v>4211361</v>
      </c>
      <c r="D16" s="25">
        <v>5076</v>
      </c>
      <c r="E16" s="25">
        <v>2141322</v>
      </c>
      <c r="F16" s="25">
        <v>533</v>
      </c>
      <c r="G16" s="25">
        <v>4024</v>
      </c>
      <c r="H16" s="25">
        <v>4822618</v>
      </c>
      <c r="I16" s="26">
        <v>2.8090000000000002</v>
      </c>
      <c r="K16" s="25">
        <v>137477</v>
      </c>
      <c r="L16" s="25">
        <v>4227547</v>
      </c>
      <c r="M16" s="25">
        <v>800</v>
      </c>
      <c r="N16" s="25">
        <v>137432</v>
      </c>
      <c r="O16" s="25">
        <v>693</v>
      </c>
      <c r="P16" s="25">
        <v>1028</v>
      </c>
      <c r="Q16" s="25">
        <v>4211806</v>
      </c>
      <c r="R16" s="26">
        <v>2.3029999999999999</v>
      </c>
      <c r="T16" s="25">
        <v>129776</v>
      </c>
      <c r="U16" s="25">
        <v>4227834</v>
      </c>
      <c r="V16" s="25">
        <v>1025</v>
      </c>
      <c r="W16" s="25">
        <v>129864</v>
      </c>
      <c r="X16" s="25">
        <v>794</v>
      </c>
      <c r="Y16" s="25">
        <v>1176</v>
      </c>
      <c r="Z16" s="25">
        <v>4200915</v>
      </c>
      <c r="AA16" s="26">
        <v>1.94</v>
      </c>
      <c r="AC16" s="25">
        <v>4213838</v>
      </c>
      <c r="AD16" s="25">
        <v>7996357</v>
      </c>
      <c r="AE16" s="25">
        <v>34969</v>
      </c>
      <c r="AF16" s="25">
        <v>4210989</v>
      </c>
      <c r="AG16" s="25">
        <v>671</v>
      </c>
      <c r="AH16" s="25">
        <v>26325</v>
      </c>
      <c r="AI16" s="25">
        <v>8768687</v>
      </c>
      <c r="AJ16" s="26">
        <v>7.1159999999999997</v>
      </c>
      <c r="AL16" s="25">
        <v>149333</v>
      </c>
      <c r="AM16" s="25">
        <v>4260192</v>
      </c>
      <c r="AN16" s="25">
        <v>1243</v>
      </c>
      <c r="AO16" s="25">
        <v>149251</v>
      </c>
      <c r="AP16" s="25">
        <v>728</v>
      </c>
      <c r="AQ16" s="25">
        <v>1459</v>
      </c>
      <c r="AR16" s="25">
        <v>4200528</v>
      </c>
      <c r="AS16" s="26">
        <v>2</v>
      </c>
      <c r="AX16" s="49" t="str">
        <f>K85</f>
        <v>Size of matrix 32 x 32</v>
      </c>
      <c r="AY16" s="50"/>
      <c r="AZ16" s="50"/>
      <c r="BA16" s="50"/>
      <c r="BB16" s="50"/>
      <c r="BC16" s="50"/>
      <c r="BD16" s="50"/>
      <c r="BE16" s="51"/>
      <c r="BG16" s="19" t="s">
        <v>25</v>
      </c>
      <c r="BH16" s="26">
        <f>BD58</f>
        <v>65947</v>
      </c>
      <c r="BI16" s="25">
        <f>BD61</f>
        <v>4199800</v>
      </c>
      <c r="BJ16" s="26">
        <f>BD64</f>
        <v>2153748279</v>
      </c>
      <c r="BK16" s="26">
        <f>BD67</f>
        <v>17211330367.5</v>
      </c>
      <c r="BM16" s="25" t="s">
        <v>48</v>
      </c>
      <c r="BN16" s="25">
        <f>BN6*BN5*BN4</f>
        <v>11.2</v>
      </c>
      <c r="BO16" s="34">
        <v>0.125</v>
      </c>
      <c r="BP16" s="25">
        <f t="shared" ref="BP16:BP25" si="0">43*BO16</f>
        <v>5.375</v>
      </c>
    </row>
    <row r="17" spans="2:68" x14ac:dyDescent="0.25">
      <c r="B17" s="25">
        <v>2141699</v>
      </c>
      <c r="C17" s="25">
        <v>4211102</v>
      </c>
      <c r="D17" s="25">
        <v>4419</v>
      </c>
      <c r="E17" s="25">
        <v>2141928</v>
      </c>
      <c r="F17" s="25">
        <v>510</v>
      </c>
      <c r="G17" s="25">
        <v>2292</v>
      </c>
      <c r="H17" s="25">
        <v>4829130</v>
      </c>
      <c r="I17" s="26">
        <v>2.8029999999999999</v>
      </c>
      <c r="K17" s="25">
        <v>137387</v>
      </c>
      <c r="L17" s="25">
        <v>4227285</v>
      </c>
      <c r="M17" s="25">
        <v>828</v>
      </c>
      <c r="N17" s="25">
        <v>137348</v>
      </c>
      <c r="O17" s="25">
        <v>594</v>
      </c>
      <c r="P17" s="25">
        <v>823</v>
      </c>
      <c r="Q17" s="25">
        <v>4233353</v>
      </c>
      <c r="R17" s="26">
        <v>2.3029999999999999</v>
      </c>
      <c r="T17" s="25">
        <v>130261</v>
      </c>
      <c r="U17" s="25">
        <v>4227416</v>
      </c>
      <c r="V17" s="25">
        <v>810</v>
      </c>
      <c r="W17" s="25">
        <v>130452</v>
      </c>
      <c r="X17" s="25">
        <v>588</v>
      </c>
      <c r="Y17" s="25">
        <v>893</v>
      </c>
      <c r="Z17" s="25">
        <v>4201535</v>
      </c>
      <c r="AA17" s="26">
        <v>1.9279999999999999</v>
      </c>
      <c r="AC17" s="25">
        <v>4212679</v>
      </c>
      <c r="AD17" s="25">
        <v>7996077</v>
      </c>
      <c r="AE17" s="25">
        <v>42830</v>
      </c>
      <c r="AF17" s="25">
        <v>4212095</v>
      </c>
      <c r="AG17" s="25">
        <v>646</v>
      </c>
      <c r="AH17" s="25">
        <v>22841</v>
      </c>
      <c r="AI17" s="25">
        <v>8750976</v>
      </c>
      <c r="AJ17" s="26">
        <v>7.1630000000000003</v>
      </c>
      <c r="AL17" s="25">
        <v>149553</v>
      </c>
      <c r="AM17" s="25">
        <v>4259922</v>
      </c>
      <c r="AN17" s="25">
        <v>1287</v>
      </c>
      <c r="AO17" s="25">
        <v>149524</v>
      </c>
      <c r="AP17" s="25">
        <v>718</v>
      </c>
      <c r="AQ17" s="25">
        <v>1385</v>
      </c>
      <c r="AR17" s="25">
        <v>4198922</v>
      </c>
      <c r="AS17" s="26">
        <v>1.982</v>
      </c>
      <c r="AX17" s="17" t="str">
        <f>K86</f>
        <v>L1 Miss Rate</v>
      </c>
      <c r="AY17" s="17" t="str">
        <f>L86</f>
        <v>L2 Miss Rate</v>
      </c>
      <c r="AZ17" s="17" t="str">
        <f>M86</f>
        <v>L3 Miss Rate</v>
      </c>
      <c r="BA17" s="17">
        <f>N86</f>
        <v>0</v>
      </c>
      <c r="BB17" s="17">
        <f>O86</f>
        <v>0</v>
      </c>
      <c r="BC17" s="17" t="str">
        <f>P86</f>
        <v>RAM Accesses</v>
      </c>
      <c r="BD17" s="38" t="str">
        <f>Q86</f>
        <v>FP Operations</v>
      </c>
      <c r="BE17" s="38" t="str">
        <f>R86</f>
        <v>Execution Time(ms)</v>
      </c>
      <c r="BG17" s="25"/>
      <c r="BH17" s="26"/>
      <c r="BI17" s="25"/>
      <c r="BJ17" s="25"/>
      <c r="BK17" s="25"/>
      <c r="BM17" s="25" t="s">
        <v>67</v>
      </c>
      <c r="BN17" s="25">
        <f>BN4</f>
        <v>2.8</v>
      </c>
      <c r="BO17" s="34">
        <v>0.25</v>
      </c>
      <c r="BP17" s="25">
        <f t="shared" si="0"/>
        <v>10.75</v>
      </c>
    </row>
    <row r="18" spans="2:68" ht="19.5" x14ac:dyDescent="0.3">
      <c r="B18" s="25">
        <v>2140358</v>
      </c>
      <c r="C18" s="25">
        <v>4211068</v>
      </c>
      <c r="D18" s="25">
        <v>4648</v>
      </c>
      <c r="E18" s="25">
        <v>2140518</v>
      </c>
      <c r="F18" s="25">
        <v>379</v>
      </c>
      <c r="G18" s="25">
        <v>7217</v>
      </c>
      <c r="H18" s="25">
        <v>4797745</v>
      </c>
      <c r="I18" s="26">
        <v>2.8109999999999999</v>
      </c>
      <c r="K18" s="25">
        <v>137378</v>
      </c>
      <c r="L18" s="25">
        <v>4227328</v>
      </c>
      <c r="M18" s="25">
        <v>842</v>
      </c>
      <c r="N18" s="25">
        <v>137379</v>
      </c>
      <c r="O18" s="25">
        <v>660</v>
      </c>
      <c r="P18" s="25">
        <v>933</v>
      </c>
      <c r="Q18" s="25">
        <v>4234315</v>
      </c>
      <c r="R18" s="26">
        <v>2.3010000000000002</v>
      </c>
      <c r="T18" s="25">
        <v>130279</v>
      </c>
      <c r="U18" s="25">
        <v>4227543</v>
      </c>
      <c r="V18" s="25">
        <v>813</v>
      </c>
      <c r="W18" s="25">
        <v>130463</v>
      </c>
      <c r="X18" s="25">
        <v>537</v>
      </c>
      <c r="Y18" s="25">
        <v>792</v>
      </c>
      <c r="Z18" s="25">
        <v>4201684</v>
      </c>
      <c r="AA18" s="26">
        <v>1.921</v>
      </c>
      <c r="AC18" s="25">
        <v>4211631</v>
      </c>
      <c r="AD18" s="25">
        <v>7996067</v>
      </c>
      <c r="AE18" s="25">
        <v>10025</v>
      </c>
      <c r="AF18" s="25">
        <v>4210858</v>
      </c>
      <c r="AG18" s="25">
        <v>638</v>
      </c>
      <c r="AH18" s="25">
        <v>8041</v>
      </c>
      <c r="AI18" s="25">
        <v>8621968</v>
      </c>
      <c r="AJ18" s="26">
        <v>7.1459999999999999</v>
      </c>
      <c r="AL18" s="25">
        <v>149546</v>
      </c>
      <c r="AM18" s="25">
        <v>4259884</v>
      </c>
      <c r="AN18" s="25">
        <v>1453</v>
      </c>
      <c r="AO18" s="25">
        <v>149608</v>
      </c>
      <c r="AP18" s="25">
        <v>677</v>
      </c>
      <c r="AQ18" s="25">
        <v>1275</v>
      </c>
      <c r="AR18" s="25">
        <v>4198988</v>
      </c>
      <c r="AS18" s="26">
        <v>2.0019999999999998</v>
      </c>
      <c r="AX18" s="25">
        <f>K87</f>
        <v>3.0977605381503565E-3</v>
      </c>
      <c r="AY18" s="25">
        <f>L87</f>
        <v>0.41950453344756189</v>
      </c>
      <c r="AZ18" s="25">
        <f>M87</f>
        <v>0.93478260869565211</v>
      </c>
      <c r="BA18" s="25">
        <f>N87</f>
        <v>0</v>
      </c>
      <c r="BB18" s="25">
        <f>O87</f>
        <v>0</v>
      </c>
      <c r="BC18" s="25">
        <f>P87</f>
        <v>105</v>
      </c>
      <c r="BD18" s="25">
        <f>Q87</f>
        <v>66733.5</v>
      </c>
      <c r="BE18" s="26">
        <f>R87</f>
        <v>3.6999999999999998E-2</v>
      </c>
      <c r="BG18" s="44" t="s">
        <v>20</v>
      </c>
      <c r="BH18" s="44"/>
      <c r="BI18" s="44"/>
      <c r="BJ18" s="44"/>
      <c r="BK18" s="44"/>
      <c r="BM18" s="25" t="s">
        <v>38</v>
      </c>
      <c r="BN18" s="25">
        <v>36</v>
      </c>
      <c r="BO18" s="34">
        <v>0.5</v>
      </c>
      <c r="BP18" s="25">
        <f t="shared" si="0"/>
        <v>21.5</v>
      </c>
    </row>
    <row r="19" spans="2:68" x14ac:dyDescent="0.25">
      <c r="B19" s="25">
        <v>2140963</v>
      </c>
      <c r="C19" s="25">
        <v>4211154</v>
      </c>
      <c r="D19" s="25">
        <v>4307</v>
      </c>
      <c r="E19" s="25">
        <v>2141324</v>
      </c>
      <c r="F19" s="25">
        <v>511</v>
      </c>
      <c r="G19" s="25">
        <v>5310</v>
      </c>
      <c r="H19" s="25">
        <v>4799113</v>
      </c>
      <c r="I19" s="26">
        <v>2.8090000000000002</v>
      </c>
      <c r="K19" s="25">
        <v>137204</v>
      </c>
      <c r="L19" s="25">
        <v>4227289</v>
      </c>
      <c r="M19" s="25">
        <v>887</v>
      </c>
      <c r="N19" s="25">
        <v>137217</v>
      </c>
      <c r="O19" s="25">
        <v>599</v>
      </c>
      <c r="P19" s="25">
        <v>818</v>
      </c>
      <c r="Q19" s="25">
        <v>4211654</v>
      </c>
      <c r="R19" s="26">
        <v>2.2930000000000001</v>
      </c>
      <c r="T19" s="25">
        <v>129834</v>
      </c>
      <c r="U19" s="25">
        <v>4227508</v>
      </c>
      <c r="V19" s="25">
        <v>818</v>
      </c>
      <c r="W19" s="25">
        <v>130046</v>
      </c>
      <c r="X19" s="25">
        <v>530</v>
      </c>
      <c r="Y19" s="25">
        <v>830</v>
      </c>
      <c r="Z19" s="25">
        <v>4204936</v>
      </c>
      <c r="AA19" s="26">
        <v>1.92</v>
      </c>
      <c r="AC19" s="25">
        <v>4214877</v>
      </c>
      <c r="AD19" s="25">
        <v>7996162</v>
      </c>
      <c r="AE19" s="25">
        <v>11371</v>
      </c>
      <c r="AF19" s="25">
        <v>4212813</v>
      </c>
      <c r="AG19" s="25">
        <v>661</v>
      </c>
      <c r="AH19" s="25">
        <v>7607</v>
      </c>
      <c r="AI19" s="25">
        <v>8051623</v>
      </c>
      <c r="AJ19" s="26">
        <v>7.1619999999999999</v>
      </c>
      <c r="AL19" s="25">
        <v>149565</v>
      </c>
      <c r="AM19" s="25">
        <v>4259935</v>
      </c>
      <c r="AN19" s="25">
        <v>1261</v>
      </c>
      <c r="AO19" s="25">
        <v>149479</v>
      </c>
      <c r="AP19" s="25">
        <v>641</v>
      </c>
      <c r="AQ19" s="25">
        <v>1256</v>
      </c>
      <c r="AR19" s="25">
        <v>4199069</v>
      </c>
      <c r="AS19" s="26">
        <v>1.984</v>
      </c>
      <c r="AX19" s="60" t="str">
        <f>K88</f>
        <v>Size of matrix 128 x 128</v>
      </c>
      <c r="AY19" s="61"/>
      <c r="AZ19" s="61"/>
      <c r="BA19" s="61"/>
      <c r="BB19" s="61"/>
      <c r="BC19" s="61"/>
      <c r="BD19" s="61"/>
      <c r="BE19" s="62"/>
      <c r="BG19" s="19"/>
      <c r="BH19" s="20" t="s">
        <v>26</v>
      </c>
      <c r="BI19" s="20" t="s">
        <v>27</v>
      </c>
      <c r="BJ19" s="20" t="s">
        <v>28</v>
      </c>
      <c r="BK19" s="20" t="s">
        <v>29</v>
      </c>
      <c r="BM19" s="25" t="s">
        <v>65</v>
      </c>
      <c r="BN19" s="25">
        <v>16</v>
      </c>
      <c r="BO19" s="25">
        <v>1</v>
      </c>
      <c r="BP19" s="25">
        <f t="shared" si="0"/>
        <v>43</v>
      </c>
    </row>
    <row r="20" spans="2:68" x14ac:dyDescent="0.25">
      <c r="B20" s="25">
        <v>2141171</v>
      </c>
      <c r="C20" s="25">
        <v>4211078</v>
      </c>
      <c r="D20" s="25">
        <v>4461</v>
      </c>
      <c r="E20" s="25">
        <v>2141494</v>
      </c>
      <c r="F20" s="25">
        <v>539</v>
      </c>
      <c r="G20" s="25">
        <v>6742</v>
      </c>
      <c r="H20" s="25">
        <v>4803330</v>
      </c>
      <c r="I20" s="26">
        <v>2.839</v>
      </c>
      <c r="K20" s="25">
        <v>137224</v>
      </c>
      <c r="L20" s="25">
        <v>4227250</v>
      </c>
      <c r="M20" s="25">
        <v>777</v>
      </c>
      <c r="N20" s="25">
        <v>137236</v>
      </c>
      <c r="O20" s="25">
        <v>502</v>
      </c>
      <c r="P20" s="25">
        <v>745</v>
      </c>
      <c r="Q20" s="25">
        <v>4211915</v>
      </c>
      <c r="R20" s="26">
        <v>2.2930000000000001</v>
      </c>
      <c r="T20" s="25">
        <v>129837</v>
      </c>
      <c r="U20" s="25">
        <v>4227550</v>
      </c>
      <c r="V20" s="25">
        <v>1470</v>
      </c>
      <c r="W20" s="25">
        <v>130161</v>
      </c>
      <c r="X20" s="25">
        <v>578</v>
      </c>
      <c r="Y20" s="25">
        <v>889</v>
      </c>
      <c r="Z20" s="25">
        <v>4205019</v>
      </c>
      <c r="AA20" s="26">
        <v>1.9379999999999999</v>
      </c>
      <c r="AC20" s="25">
        <v>4214128</v>
      </c>
      <c r="AD20" s="25">
        <v>7996125</v>
      </c>
      <c r="AE20" s="25">
        <v>12475</v>
      </c>
      <c r="AF20" s="25">
        <v>4212954</v>
      </c>
      <c r="AG20" s="25">
        <v>684</v>
      </c>
      <c r="AH20" s="25">
        <v>8351</v>
      </c>
      <c r="AI20" s="25">
        <v>8047692</v>
      </c>
      <c r="AJ20" s="26">
        <v>7.149</v>
      </c>
      <c r="AL20" s="25">
        <v>149541</v>
      </c>
      <c r="AM20" s="25">
        <v>4259893</v>
      </c>
      <c r="AN20" s="25">
        <v>1221</v>
      </c>
      <c r="AO20" s="25">
        <v>149525</v>
      </c>
      <c r="AP20" s="25">
        <v>709</v>
      </c>
      <c r="AQ20" s="25">
        <v>1265</v>
      </c>
      <c r="AR20" s="25">
        <v>4199146</v>
      </c>
      <c r="AS20" s="26">
        <v>1.9890000000000001</v>
      </c>
      <c r="AX20" s="35" t="str">
        <f>K89</f>
        <v>L1 Miss Rate</v>
      </c>
      <c r="AY20" s="35" t="str">
        <f>L89</f>
        <v>L2 Miss Rate</v>
      </c>
      <c r="AZ20" s="35" t="str">
        <f>M89</f>
        <v>L3 Miss Rate</v>
      </c>
      <c r="BA20" s="35">
        <f>N89</f>
        <v>0</v>
      </c>
      <c r="BB20" s="35">
        <f>O89</f>
        <v>0</v>
      </c>
      <c r="BC20" s="35" t="str">
        <f>P89</f>
        <v>RAM Accesses</v>
      </c>
      <c r="BD20" s="39" t="str">
        <f>Q89</f>
        <v>FP Operations</v>
      </c>
      <c r="BE20" s="39" t="str">
        <f>R89</f>
        <v>Execution Time(ms)</v>
      </c>
      <c r="BG20" s="19" t="s">
        <v>21</v>
      </c>
      <c r="BH20" s="26">
        <f>I87</f>
        <v>3.6999999999999998E-2</v>
      </c>
      <c r="BI20" s="26">
        <f>I90</f>
        <v>2.82</v>
      </c>
      <c r="BJ20" s="26">
        <f>I93</f>
        <v>2972.8359999999998</v>
      </c>
      <c r="BK20" s="26">
        <f>I97</f>
        <v>23635.89</v>
      </c>
      <c r="BM20" s="31" t="s">
        <v>43</v>
      </c>
      <c r="BN20" s="25">
        <f>BN14/BN18</f>
        <v>4.9777777777777779</v>
      </c>
      <c r="BO20" s="25">
        <v>1.25</v>
      </c>
      <c r="BP20" s="25">
        <f t="shared" si="0"/>
        <v>53.75</v>
      </c>
    </row>
    <row r="21" spans="2:68" x14ac:dyDescent="0.25">
      <c r="B21" s="25">
        <v>2141077</v>
      </c>
      <c r="C21" s="25">
        <v>4189165</v>
      </c>
      <c r="D21" s="25">
        <v>5633</v>
      </c>
      <c r="E21" s="25">
        <v>2141220</v>
      </c>
      <c r="F21" s="25">
        <v>538</v>
      </c>
      <c r="G21" s="25">
        <v>5152</v>
      </c>
      <c r="H21" s="25">
        <v>4814473</v>
      </c>
      <c r="I21" s="26">
        <v>2.8290000000000002</v>
      </c>
      <c r="K21" s="25">
        <v>137321</v>
      </c>
      <c r="L21" s="25">
        <v>4227250</v>
      </c>
      <c r="M21" s="25">
        <v>900</v>
      </c>
      <c r="N21" s="25">
        <v>137326</v>
      </c>
      <c r="O21" s="25">
        <v>536</v>
      </c>
      <c r="P21" s="25">
        <v>796</v>
      </c>
      <c r="Q21" s="25">
        <v>4211739</v>
      </c>
      <c r="R21" s="26">
        <v>2.2930000000000001</v>
      </c>
      <c r="T21" s="25">
        <v>129631</v>
      </c>
      <c r="U21" s="25">
        <v>4227508</v>
      </c>
      <c r="V21" s="25">
        <v>987</v>
      </c>
      <c r="W21" s="25">
        <v>129867</v>
      </c>
      <c r="X21" s="25">
        <v>534</v>
      </c>
      <c r="Y21" s="25">
        <v>875</v>
      </c>
      <c r="Z21" s="25">
        <v>4201038</v>
      </c>
      <c r="AA21" s="26">
        <v>1.9319999999999999</v>
      </c>
      <c r="AC21" s="25">
        <v>4211691</v>
      </c>
      <c r="AD21" s="25">
        <v>7996103</v>
      </c>
      <c r="AE21" s="25">
        <v>47342</v>
      </c>
      <c r="AF21" s="25">
        <v>4210638</v>
      </c>
      <c r="AG21" s="25">
        <v>633</v>
      </c>
      <c r="AH21" s="25">
        <v>22117</v>
      </c>
      <c r="AI21" s="25">
        <v>8758877</v>
      </c>
      <c r="AJ21" s="26">
        <v>7.12</v>
      </c>
      <c r="AL21" s="25">
        <v>149242</v>
      </c>
      <c r="AM21" s="25">
        <v>4259937</v>
      </c>
      <c r="AN21" s="25">
        <v>1272</v>
      </c>
      <c r="AO21" s="25">
        <v>149233</v>
      </c>
      <c r="AP21" s="25">
        <v>703</v>
      </c>
      <c r="AQ21" s="25">
        <v>1370</v>
      </c>
      <c r="AR21" s="25">
        <v>4200487</v>
      </c>
      <c r="AS21" s="26">
        <v>1.98</v>
      </c>
      <c r="AX21" s="25">
        <f>K90</f>
        <v>3.2486509542828175E-2</v>
      </c>
      <c r="AY21" s="25">
        <f>L90</f>
        <v>6.1659448160694512E-3</v>
      </c>
      <c r="AZ21" s="25">
        <f>M90</f>
        <v>0.71457259731278788</v>
      </c>
      <c r="BA21" s="25">
        <f>N90</f>
        <v>0</v>
      </c>
      <c r="BB21" s="25">
        <f>O90</f>
        <v>0</v>
      </c>
      <c r="BC21" s="25">
        <f>P90</f>
        <v>597.5</v>
      </c>
      <c r="BD21" s="25">
        <f>Q90</f>
        <v>4211814</v>
      </c>
      <c r="BE21" s="26">
        <f>R90</f>
        <v>2.2999999999999998</v>
      </c>
      <c r="BG21" s="19" t="s">
        <v>22</v>
      </c>
      <c r="BH21" s="26">
        <f>R87</f>
        <v>3.6999999999999998E-2</v>
      </c>
      <c r="BI21" s="26">
        <f>R90</f>
        <v>2.2999999999999998</v>
      </c>
      <c r="BJ21" s="26">
        <f>R93</f>
        <v>1139.97</v>
      </c>
      <c r="BK21" s="26">
        <f>R97</f>
        <v>9067.64</v>
      </c>
      <c r="BM21" s="31" t="s">
        <v>66</v>
      </c>
      <c r="BN21" s="25">
        <f>BN14/BN19</f>
        <v>11.2</v>
      </c>
      <c r="BO21" s="25">
        <v>1.5</v>
      </c>
      <c r="BP21" s="25">
        <f t="shared" si="0"/>
        <v>64.5</v>
      </c>
    </row>
    <row r="22" spans="2:68" x14ac:dyDescent="0.25">
      <c r="B22" s="25">
        <v>2140978</v>
      </c>
      <c r="C22" s="25">
        <v>4211120</v>
      </c>
      <c r="D22" s="25">
        <v>4237</v>
      </c>
      <c r="E22" s="25">
        <v>2141461</v>
      </c>
      <c r="F22" s="25">
        <v>563</v>
      </c>
      <c r="G22" s="25">
        <v>5004</v>
      </c>
      <c r="H22" s="25">
        <v>4821223</v>
      </c>
      <c r="I22" s="26">
        <v>2.8410000000000002</v>
      </c>
      <c r="K22" s="25">
        <v>137303</v>
      </c>
      <c r="L22" s="25">
        <v>4227255</v>
      </c>
      <c r="M22" s="25">
        <v>870</v>
      </c>
      <c r="N22" s="25">
        <v>137388</v>
      </c>
      <c r="O22" s="25">
        <v>624</v>
      </c>
      <c r="P22" s="25">
        <v>855</v>
      </c>
      <c r="Q22" s="25">
        <v>4211530</v>
      </c>
      <c r="R22" s="26">
        <v>2.2930000000000001</v>
      </c>
      <c r="T22" s="25">
        <v>129674</v>
      </c>
      <c r="U22" s="25">
        <v>4227544</v>
      </c>
      <c r="V22" s="25">
        <v>1031</v>
      </c>
      <c r="W22" s="25">
        <v>129806</v>
      </c>
      <c r="X22" s="25">
        <v>626</v>
      </c>
      <c r="Y22" s="25">
        <v>921</v>
      </c>
      <c r="Z22" s="25">
        <v>4201010</v>
      </c>
      <c r="AA22" s="26">
        <v>1.9390000000000001</v>
      </c>
      <c r="AC22" s="25">
        <v>4211908</v>
      </c>
      <c r="AD22" s="25">
        <v>7996111</v>
      </c>
      <c r="AE22" s="25">
        <v>47400</v>
      </c>
      <c r="AF22" s="25">
        <v>4210891</v>
      </c>
      <c r="AG22" s="25">
        <v>632</v>
      </c>
      <c r="AH22" s="25">
        <v>21448</v>
      </c>
      <c r="AI22" s="25">
        <v>8759539</v>
      </c>
      <c r="AJ22" s="26">
        <v>7.1130000000000004</v>
      </c>
      <c r="AL22" s="25">
        <v>149230</v>
      </c>
      <c r="AM22" s="25">
        <v>4259873</v>
      </c>
      <c r="AN22" s="25">
        <v>1302</v>
      </c>
      <c r="AO22" s="25">
        <v>149179</v>
      </c>
      <c r="AP22" s="25">
        <v>654</v>
      </c>
      <c r="AQ22" s="25">
        <v>1311</v>
      </c>
      <c r="AR22" s="25">
        <v>4200586</v>
      </c>
      <c r="AS22" s="26">
        <v>1.98</v>
      </c>
      <c r="AU22" t="s">
        <v>73</v>
      </c>
      <c r="AX22" s="57" t="str">
        <f>K91</f>
        <v>Size of matrix 1024 x 1024</v>
      </c>
      <c r="AY22" s="58"/>
      <c r="AZ22" s="58"/>
      <c r="BA22" s="58"/>
      <c r="BB22" s="58"/>
      <c r="BC22" s="58"/>
      <c r="BD22" s="58"/>
      <c r="BE22" s="59"/>
      <c r="BG22" s="19" t="s">
        <v>23</v>
      </c>
      <c r="BH22" s="26">
        <f>AA87</f>
        <v>3.3000000000000002E-2</v>
      </c>
      <c r="BI22" s="26">
        <f>AA90</f>
        <v>1.91</v>
      </c>
      <c r="BJ22" s="26">
        <f>AA93</f>
        <v>970.51</v>
      </c>
      <c r="BK22" s="26">
        <f>AA97</f>
        <v>7732.51</v>
      </c>
      <c r="BM22" s="46" t="s">
        <v>50</v>
      </c>
      <c r="BN22" s="47"/>
      <c r="BO22" s="25">
        <v>2</v>
      </c>
      <c r="BP22" s="25">
        <f t="shared" si="0"/>
        <v>86</v>
      </c>
    </row>
    <row r="23" spans="2:68" x14ac:dyDescent="0.25">
      <c r="B23" s="25">
        <v>2141158</v>
      </c>
      <c r="C23" s="25">
        <v>4211063</v>
      </c>
      <c r="D23" s="25">
        <v>5060</v>
      </c>
      <c r="E23" s="25">
        <v>2141497</v>
      </c>
      <c r="F23" s="25">
        <v>525</v>
      </c>
      <c r="G23" s="25">
        <v>4681</v>
      </c>
      <c r="H23" s="25">
        <v>4825660</v>
      </c>
      <c r="I23" s="26">
        <v>2.859</v>
      </c>
      <c r="K23" s="25">
        <v>137336</v>
      </c>
      <c r="L23" s="25">
        <v>4227244</v>
      </c>
      <c r="M23" s="25">
        <v>852</v>
      </c>
      <c r="N23" s="25">
        <v>137356</v>
      </c>
      <c r="O23" s="25">
        <v>596</v>
      </c>
      <c r="P23" s="25">
        <v>817</v>
      </c>
      <c r="Q23" s="25">
        <v>4211822</v>
      </c>
      <c r="R23" s="26">
        <v>2.2930000000000001</v>
      </c>
      <c r="T23" s="25">
        <v>129708</v>
      </c>
      <c r="U23" s="25">
        <v>4227506</v>
      </c>
      <c r="V23" s="25">
        <v>870</v>
      </c>
      <c r="W23" s="25">
        <v>129855</v>
      </c>
      <c r="X23" s="25">
        <v>539</v>
      </c>
      <c r="Y23" s="25">
        <v>884</v>
      </c>
      <c r="Z23" s="25">
        <v>4201078</v>
      </c>
      <c r="AA23" s="26">
        <v>1.9279999999999999</v>
      </c>
      <c r="AC23" s="25">
        <v>4211641</v>
      </c>
      <c r="AD23" s="25">
        <v>7996242</v>
      </c>
      <c r="AE23" s="25">
        <v>43875</v>
      </c>
      <c r="AF23" s="25">
        <v>4210759</v>
      </c>
      <c r="AG23" s="25">
        <v>650</v>
      </c>
      <c r="AH23" s="25">
        <v>26373</v>
      </c>
      <c r="AI23" s="25">
        <v>8770555</v>
      </c>
      <c r="AJ23" s="26">
        <v>7.1050000000000004</v>
      </c>
      <c r="AL23" s="25">
        <v>149162</v>
      </c>
      <c r="AM23" s="25">
        <v>4259880</v>
      </c>
      <c r="AN23" s="25">
        <v>1187</v>
      </c>
      <c r="AO23" s="25">
        <v>149196</v>
      </c>
      <c r="AP23" s="25">
        <v>659</v>
      </c>
      <c r="AQ23" s="25">
        <v>1417</v>
      </c>
      <c r="AR23" s="25">
        <v>4200454</v>
      </c>
      <c r="AS23" s="26">
        <v>1.982</v>
      </c>
      <c r="AU23" t="s">
        <v>74</v>
      </c>
      <c r="AX23" s="36" t="str">
        <f>K92</f>
        <v>L1 Miss Rate</v>
      </c>
      <c r="AY23" s="36" t="str">
        <f>L92</f>
        <v>L2 Miss Rate</v>
      </c>
      <c r="AZ23" s="36" t="str">
        <f>M92</f>
        <v>L3 Miss Rate</v>
      </c>
      <c r="BA23" s="36">
        <f>N92</f>
        <v>0</v>
      </c>
      <c r="BB23" s="36">
        <f>O92</f>
        <v>0</v>
      </c>
      <c r="BC23" s="28" t="str">
        <f>P92</f>
        <v>RAM Accesses</v>
      </c>
      <c r="BD23" s="36" t="str">
        <f>Q92</f>
        <v>FP Operations</v>
      </c>
      <c r="BE23" s="36" t="str">
        <f>R92</f>
        <v>Execution Time(ms)</v>
      </c>
      <c r="BG23" s="19" t="s">
        <v>24</v>
      </c>
      <c r="BH23" s="26">
        <f>AJ87</f>
        <v>4.5999999999999999E-2</v>
      </c>
      <c r="BI23" s="26">
        <f>AJ90</f>
        <v>7.0960000000000001</v>
      </c>
      <c r="BJ23" s="26">
        <f>AJ93</f>
        <v>17431.63</v>
      </c>
      <c r="BK23" s="26">
        <f>AJ97</f>
        <v>80917.899999999994</v>
      </c>
      <c r="BM23" s="32" t="s">
        <v>41</v>
      </c>
      <c r="BN23" s="33" t="s">
        <v>42</v>
      </c>
      <c r="BO23" s="25">
        <v>4</v>
      </c>
      <c r="BP23" s="25">
        <f t="shared" si="0"/>
        <v>172</v>
      </c>
    </row>
    <row r="24" spans="2:68" x14ac:dyDescent="0.25">
      <c r="B24" s="25"/>
      <c r="C24" s="25"/>
      <c r="D24" s="25"/>
      <c r="E24" s="25"/>
      <c r="F24" s="25"/>
      <c r="G24" s="25"/>
      <c r="H24" s="25"/>
      <c r="I24" s="26"/>
      <c r="K24" s="25"/>
      <c r="L24" s="25"/>
      <c r="M24" s="25"/>
      <c r="N24" s="25"/>
      <c r="O24" s="25"/>
      <c r="P24" s="25"/>
      <c r="Q24" s="25"/>
      <c r="R24" s="26"/>
      <c r="T24" s="25"/>
      <c r="U24" s="25"/>
      <c r="V24" s="25"/>
      <c r="W24" s="25"/>
      <c r="X24" s="25"/>
      <c r="Y24" s="25"/>
      <c r="Z24" s="25"/>
      <c r="AA24" s="26"/>
      <c r="AC24" s="25"/>
      <c r="AD24" s="25"/>
      <c r="AE24" s="25"/>
      <c r="AF24" s="25"/>
      <c r="AG24" s="25"/>
      <c r="AH24" s="25"/>
      <c r="AI24" s="25"/>
      <c r="AJ24" s="26"/>
      <c r="AL24" s="25"/>
      <c r="AM24" s="25"/>
      <c r="AN24" s="25"/>
      <c r="AO24" s="25"/>
      <c r="AP24" s="25"/>
      <c r="AQ24" s="25"/>
      <c r="AR24" s="25"/>
      <c r="AS24" s="26"/>
      <c r="AU24" t="s">
        <v>75</v>
      </c>
      <c r="AX24" s="43"/>
      <c r="AY24" s="43"/>
      <c r="AZ24" s="43"/>
      <c r="BA24" s="43"/>
      <c r="BB24" s="43"/>
      <c r="BC24" s="28"/>
      <c r="BD24" s="43"/>
      <c r="BE24" s="43"/>
      <c r="BG24" s="19" t="s">
        <v>25</v>
      </c>
      <c r="BH24" s="26">
        <f>AS87</f>
        <v>3.5999999999999997E-2</v>
      </c>
      <c r="BI24" s="26">
        <f>AS90</f>
        <v>1.98</v>
      </c>
      <c r="BJ24" s="26">
        <f>AS93</f>
        <v>993.18</v>
      </c>
      <c r="BK24" s="26">
        <f>AS97</f>
        <v>7851.9</v>
      </c>
      <c r="BM24" s="34">
        <v>6.25E-2</v>
      </c>
      <c r="BN24" s="25">
        <f t="shared" ref="BN24:BN31" si="1">36*BM24</f>
        <v>2.25</v>
      </c>
      <c r="BO24" s="25">
        <v>8</v>
      </c>
      <c r="BP24" s="25">
        <f t="shared" si="0"/>
        <v>344</v>
      </c>
    </row>
    <row r="25" spans="2:68" x14ac:dyDescent="0.25">
      <c r="B25" s="53" t="s">
        <v>3</v>
      </c>
      <c r="C25" s="53"/>
      <c r="D25" s="53"/>
      <c r="E25" s="53"/>
      <c r="F25" s="53"/>
      <c r="G25" s="53"/>
      <c r="H25" s="53"/>
      <c r="I25" s="53"/>
      <c r="K25" s="53" t="s">
        <v>3</v>
      </c>
      <c r="L25" s="53"/>
      <c r="M25" s="53"/>
      <c r="N25" s="53"/>
      <c r="O25" s="53"/>
      <c r="P25" s="53"/>
      <c r="Q25" s="53"/>
      <c r="R25" s="53"/>
      <c r="T25" s="53" t="s">
        <v>3</v>
      </c>
      <c r="U25" s="53"/>
      <c r="V25" s="53"/>
      <c r="W25" s="53"/>
      <c r="X25" s="53"/>
      <c r="Y25" s="53"/>
      <c r="Z25" s="53"/>
      <c r="AA25" s="53"/>
      <c r="AC25" s="53" t="s">
        <v>3</v>
      </c>
      <c r="AD25" s="53"/>
      <c r="AE25" s="53"/>
      <c r="AF25" s="53"/>
      <c r="AG25" s="53"/>
      <c r="AH25" s="53"/>
      <c r="AI25" s="53"/>
      <c r="AJ25" s="53"/>
      <c r="AL25" s="53" t="s">
        <v>3</v>
      </c>
      <c r="AM25" s="53"/>
      <c r="AN25" s="53"/>
      <c r="AO25" s="53"/>
      <c r="AP25" s="53"/>
      <c r="AQ25" s="53"/>
      <c r="AR25" s="53"/>
      <c r="AS25" s="53"/>
      <c r="AU25" t="s">
        <v>76</v>
      </c>
      <c r="AX25" s="25">
        <f>K93</f>
        <v>3.180849009531795E-2</v>
      </c>
      <c r="AY25" s="25">
        <f>L93</f>
        <v>3.1463554138608255E-2</v>
      </c>
      <c r="AZ25" s="25">
        <f>M93</f>
        <v>4.125660754716462E-2</v>
      </c>
      <c r="BA25" s="25">
        <f>N93</f>
        <v>0</v>
      </c>
      <c r="BB25" s="25">
        <f>O93</f>
        <v>0</v>
      </c>
      <c r="BC25" s="25">
        <f>P93</f>
        <v>89949</v>
      </c>
      <c r="BD25" s="25">
        <f>Q93</f>
        <v>2151443339</v>
      </c>
      <c r="BE25" s="26">
        <f>R93</f>
        <v>1139.97</v>
      </c>
      <c r="BG25" s="25"/>
      <c r="BH25" s="25"/>
      <c r="BI25" s="25"/>
      <c r="BJ25" s="25"/>
      <c r="BK25" s="25"/>
      <c r="BM25" s="34">
        <v>0.125</v>
      </c>
      <c r="BN25" s="25">
        <f t="shared" si="1"/>
        <v>4.5</v>
      </c>
      <c r="BO25" s="25">
        <f>$BP$12</f>
        <v>10.71627906976744</v>
      </c>
      <c r="BP25" s="25">
        <f t="shared" si="0"/>
        <v>460.7999999999999</v>
      </c>
    </row>
    <row r="26" spans="2:68" ht="19.5" x14ac:dyDescent="0.3">
      <c r="B26" s="15" t="s">
        <v>8</v>
      </c>
      <c r="C26" s="15" t="s">
        <v>9</v>
      </c>
      <c r="D26" s="5" t="s">
        <v>10</v>
      </c>
      <c r="E26" s="5" t="s">
        <v>8</v>
      </c>
      <c r="F26" s="5" t="s">
        <v>11</v>
      </c>
      <c r="G26" s="11" t="s">
        <v>14</v>
      </c>
      <c r="H26" s="5" t="s">
        <v>12</v>
      </c>
      <c r="I26" s="6" t="s">
        <v>13</v>
      </c>
      <c r="K26" s="15" t="s">
        <v>8</v>
      </c>
      <c r="L26" s="15" t="s">
        <v>9</v>
      </c>
      <c r="M26" s="5" t="s">
        <v>10</v>
      </c>
      <c r="N26" s="5" t="s">
        <v>8</v>
      </c>
      <c r="O26" s="5" t="s">
        <v>11</v>
      </c>
      <c r="P26" s="11" t="s">
        <v>14</v>
      </c>
      <c r="Q26" s="5" t="s">
        <v>12</v>
      </c>
      <c r="R26" s="6" t="s">
        <v>13</v>
      </c>
      <c r="T26" s="15" t="s">
        <v>8</v>
      </c>
      <c r="U26" s="15" t="s">
        <v>9</v>
      </c>
      <c r="V26" s="5" t="s">
        <v>10</v>
      </c>
      <c r="W26" s="5" t="s">
        <v>8</v>
      </c>
      <c r="X26" s="5" t="s">
        <v>11</v>
      </c>
      <c r="Y26" s="11" t="s">
        <v>14</v>
      </c>
      <c r="Z26" s="5" t="s">
        <v>12</v>
      </c>
      <c r="AA26" s="6" t="s">
        <v>13</v>
      </c>
      <c r="AC26" s="15" t="s">
        <v>8</v>
      </c>
      <c r="AD26" s="15" t="s">
        <v>9</v>
      </c>
      <c r="AE26" s="5" t="s">
        <v>10</v>
      </c>
      <c r="AF26" s="5" t="s">
        <v>8</v>
      </c>
      <c r="AG26" s="5" t="s">
        <v>11</v>
      </c>
      <c r="AH26" s="11" t="s">
        <v>14</v>
      </c>
      <c r="AI26" s="5" t="s">
        <v>12</v>
      </c>
      <c r="AJ26" s="6" t="s">
        <v>13</v>
      </c>
      <c r="AL26" s="15" t="s">
        <v>8</v>
      </c>
      <c r="AM26" s="15" t="s">
        <v>9</v>
      </c>
      <c r="AN26" s="5" t="s">
        <v>10</v>
      </c>
      <c r="AO26" s="5" t="s">
        <v>8</v>
      </c>
      <c r="AP26" s="5" t="s">
        <v>11</v>
      </c>
      <c r="AQ26" s="11" t="s">
        <v>14</v>
      </c>
      <c r="AR26" s="5" t="s">
        <v>12</v>
      </c>
      <c r="AS26" s="6" t="s">
        <v>13</v>
      </c>
      <c r="AU26" t="s">
        <v>77</v>
      </c>
      <c r="AX26" s="63" t="s">
        <v>4</v>
      </c>
      <c r="AY26" s="64"/>
      <c r="AZ26" s="64"/>
      <c r="BA26" s="64"/>
      <c r="BB26" s="64"/>
      <c r="BC26" s="64"/>
      <c r="BD26" s="64"/>
      <c r="BE26" s="65"/>
      <c r="BG26" s="44" t="s">
        <v>32</v>
      </c>
      <c r="BH26" s="44"/>
      <c r="BI26" s="44"/>
      <c r="BJ26" s="44"/>
      <c r="BK26" s="44"/>
      <c r="BM26" s="34">
        <v>0.25</v>
      </c>
      <c r="BN26" s="25">
        <f t="shared" si="1"/>
        <v>9</v>
      </c>
      <c r="BO26" s="25">
        <f>$BP$12</f>
        <v>10.71627906976744</v>
      </c>
      <c r="BP26" s="25">
        <f t="shared" ref="BP26:BP34" si="2">$BP$10</f>
        <v>460.79999999999995</v>
      </c>
    </row>
    <row r="27" spans="2:68" x14ac:dyDescent="0.25">
      <c r="B27" s="25">
        <v>1125425652</v>
      </c>
      <c r="C27" s="25">
        <v>2148707689</v>
      </c>
      <c r="D27" s="25">
        <v>1074986307</v>
      </c>
      <c r="E27" s="25">
        <v>1125321657</v>
      </c>
      <c r="F27" s="25">
        <v>262463</v>
      </c>
      <c r="G27" s="25">
        <v>1077343391</v>
      </c>
      <c r="H27" s="25">
        <v>8533054501</v>
      </c>
      <c r="I27" s="26">
        <v>3848.05</v>
      </c>
      <c r="K27" s="25">
        <v>68327436</v>
      </c>
      <c r="L27" s="25">
        <v>2149676910</v>
      </c>
      <c r="M27" s="25">
        <v>2155148</v>
      </c>
      <c r="N27" s="25">
        <v>68325666</v>
      </c>
      <c r="O27" s="25">
        <v>94058</v>
      </c>
      <c r="P27" s="25">
        <v>2151985</v>
      </c>
      <c r="Q27" s="25">
        <v>2148892158</v>
      </c>
      <c r="R27" s="26">
        <v>1134.1099999999999</v>
      </c>
      <c r="T27" s="25">
        <v>67258433</v>
      </c>
      <c r="U27" s="25">
        <v>2149664162</v>
      </c>
      <c r="V27" s="25">
        <v>1558402</v>
      </c>
      <c r="W27" s="25">
        <v>67261145</v>
      </c>
      <c r="X27" s="25">
        <v>41728</v>
      </c>
      <c r="Y27" s="25">
        <v>1564307</v>
      </c>
      <c r="Z27" s="25">
        <v>2209876001</v>
      </c>
      <c r="AA27" s="26">
        <v>979.63599999999997</v>
      </c>
      <c r="AC27" s="25">
        <v>3352345371</v>
      </c>
      <c r="AD27" s="25">
        <v>4035194349</v>
      </c>
      <c r="AE27" s="25">
        <v>2154822014</v>
      </c>
      <c r="AF27" s="25">
        <v>3361558156</v>
      </c>
      <c r="AG27" s="25">
        <v>267185</v>
      </c>
      <c r="AH27" s="25">
        <v>2206036606</v>
      </c>
      <c r="AI27" s="25">
        <v>8961980342</v>
      </c>
      <c r="AJ27" s="26">
        <v>11075.1</v>
      </c>
      <c r="AL27" s="25">
        <v>70501819</v>
      </c>
      <c r="AM27" s="25">
        <v>2151756519</v>
      </c>
      <c r="AN27" s="25">
        <v>3198668</v>
      </c>
      <c r="AO27" s="25">
        <v>70506143</v>
      </c>
      <c r="AP27" s="25">
        <v>139318</v>
      </c>
      <c r="AQ27" s="25">
        <v>3231711</v>
      </c>
      <c r="AR27" s="25">
        <v>2211744921</v>
      </c>
      <c r="AS27" s="26">
        <v>1000.68</v>
      </c>
      <c r="AU27" t="s">
        <v>78</v>
      </c>
      <c r="AX27" s="37" t="str">
        <f>K95</f>
        <v>L1 Miss Rate</v>
      </c>
      <c r="AY27" s="37" t="str">
        <f>L95</f>
        <v>L2 Miss Rate</v>
      </c>
      <c r="AZ27" s="37" t="str">
        <f>M95</f>
        <v>L3 Miss Rate</v>
      </c>
      <c r="BA27" s="37">
        <f>N95</f>
        <v>0</v>
      </c>
      <c r="BB27" s="37">
        <f>O95</f>
        <v>0</v>
      </c>
      <c r="BC27" s="29" t="str">
        <f>P95</f>
        <v>RAM Accesses</v>
      </c>
      <c r="BD27" s="37" t="str">
        <f>Q95</f>
        <v>FP Operations</v>
      </c>
      <c r="BE27" s="37" t="str">
        <f>R95</f>
        <v>Execution Time(ms)</v>
      </c>
      <c r="BG27" s="19"/>
      <c r="BH27" s="20" t="s">
        <v>26</v>
      </c>
      <c r="BI27" s="20" t="s">
        <v>27</v>
      </c>
      <c r="BJ27" s="20" t="s">
        <v>28</v>
      </c>
      <c r="BK27" s="20" t="s">
        <v>29</v>
      </c>
      <c r="BM27" s="34">
        <v>0.5</v>
      </c>
      <c r="BN27" s="25">
        <f t="shared" si="1"/>
        <v>18</v>
      </c>
      <c r="BO27" s="25">
        <v>16</v>
      </c>
      <c r="BP27" s="25">
        <f t="shared" si="2"/>
        <v>460.79999999999995</v>
      </c>
    </row>
    <row r="28" spans="2:68" x14ac:dyDescent="0.25">
      <c r="B28" s="25">
        <v>1075434859</v>
      </c>
      <c r="C28" s="25">
        <v>2148669758</v>
      </c>
      <c r="D28" s="25">
        <v>1075059816</v>
      </c>
      <c r="E28" s="25">
        <v>1075434703</v>
      </c>
      <c r="F28" s="25">
        <v>196842</v>
      </c>
      <c r="G28" s="25">
        <v>1075063503</v>
      </c>
      <c r="H28" s="25">
        <v>5051581627</v>
      </c>
      <c r="I28" s="26">
        <v>2973.59</v>
      </c>
      <c r="K28" s="25">
        <v>68378889</v>
      </c>
      <c r="L28" s="25">
        <v>2149681464</v>
      </c>
      <c r="M28" s="25">
        <v>2149363</v>
      </c>
      <c r="N28" s="25">
        <v>68374429</v>
      </c>
      <c r="O28" s="25">
        <v>90539</v>
      </c>
      <c r="P28" s="25">
        <v>2168614</v>
      </c>
      <c r="Q28" s="25">
        <v>2151446115</v>
      </c>
      <c r="R28" s="26">
        <v>1134.54</v>
      </c>
      <c r="T28" s="25">
        <v>67257077</v>
      </c>
      <c r="U28" s="25">
        <v>2149670545</v>
      </c>
      <c r="V28" s="25">
        <v>1562952</v>
      </c>
      <c r="W28" s="25">
        <v>67258885</v>
      </c>
      <c r="X28" s="25">
        <v>39470</v>
      </c>
      <c r="Y28" s="25">
        <v>1554177</v>
      </c>
      <c r="Z28" s="25">
        <v>2155819668</v>
      </c>
      <c r="AA28" s="26">
        <v>972.65899999999999</v>
      </c>
      <c r="AC28" s="25">
        <v>2931789333</v>
      </c>
      <c r="AD28" s="25">
        <v>4035221391</v>
      </c>
      <c r="AE28" s="25">
        <v>2151291837</v>
      </c>
      <c r="AF28" s="25">
        <v>3707303847</v>
      </c>
      <c r="AG28" s="25">
        <v>196857</v>
      </c>
      <c r="AH28" s="25">
        <v>2289657024</v>
      </c>
      <c r="AI28" s="25">
        <v>24688666571</v>
      </c>
      <c r="AJ28" s="26">
        <v>17460.3</v>
      </c>
      <c r="AL28" s="25">
        <v>70504629</v>
      </c>
      <c r="AM28" s="25">
        <v>2151762759</v>
      </c>
      <c r="AN28" s="25">
        <v>3224947</v>
      </c>
      <c r="AO28" s="25">
        <v>70498196</v>
      </c>
      <c r="AP28" s="25">
        <v>137577</v>
      </c>
      <c r="AQ28" s="25">
        <v>3285716</v>
      </c>
      <c r="AR28" s="25">
        <v>2153754766</v>
      </c>
      <c r="AS28" s="26">
        <v>993.17499999999995</v>
      </c>
      <c r="AU28" t="s">
        <v>79</v>
      </c>
      <c r="AX28" s="25">
        <f>K97</f>
        <v>3.1546525198233213E-2</v>
      </c>
      <c r="AY28" s="25">
        <f>L97</f>
        <v>2.7985009108991477E-2</v>
      </c>
      <c r="AZ28" s="25">
        <f>M97</f>
        <v>1.9396316580892227E-2</v>
      </c>
      <c r="BA28" s="25">
        <f>N97</f>
        <v>0</v>
      </c>
      <c r="BB28" s="25">
        <f>O97</f>
        <v>0</v>
      </c>
      <c r="BC28" s="25">
        <f>P97</f>
        <v>321783</v>
      </c>
      <c r="BD28" s="25">
        <f>Q97</f>
        <v>17193516165.5</v>
      </c>
      <c r="BE28" s="26">
        <f>R97</f>
        <v>9067.64</v>
      </c>
      <c r="BG28" s="19" t="s">
        <v>21</v>
      </c>
      <c r="BH28" s="26">
        <f>G87*64</f>
        <v>7648</v>
      </c>
      <c r="BI28" s="26">
        <f>G90*64</f>
        <v>33856</v>
      </c>
      <c r="BJ28" s="26">
        <f>G93*64</f>
        <v>12598528</v>
      </c>
      <c r="BK28" s="26">
        <f>G97*64</f>
        <v>50425248</v>
      </c>
      <c r="BM28" s="25">
        <v>1</v>
      </c>
      <c r="BN28" s="25">
        <f t="shared" si="1"/>
        <v>36</v>
      </c>
      <c r="BO28" s="25">
        <v>32</v>
      </c>
      <c r="BP28" s="25">
        <f t="shared" si="2"/>
        <v>460.79999999999995</v>
      </c>
    </row>
    <row r="29" spans="2:68" ht="19.5" x14ac:dyDescent="0.3">
      <c r="B29" s="25">
        <v>1075442790</v>
      </c>
      <c r="C29" s="25">
        <v>2148674979</v>
      </c>
      <c r="D29" s="25">
        <v>1075061251</v>
      </c>
      <c r="E29" s="25">
        <v>1075434950</v>
      </c>
      <c r="F29" s="25">
        <v>196841</v>
      </c>
      <c r="G29" s="25">
        <v>1075063808</v>
      </c>
      <c r="H29" s="25">
        <v>5050962043</v>
      </c>
      <c r="I29" s="26">
        <v>2973.73</v>
      </c>
      <c r="K29" s="25">
        <v>68377841</v>
      </c>
      <c r="L29" s="25">
        <v>2149681850</v>
      </c>
      <c r="M29" s="25">
        <v>2149847</v>
      </c>
      <c r="N29" s="25">
        <v>68374514</v>
      </c>
      <c r="O29" s="25">
        <v>89198</v>
      </c>
      <c r="P29" s="25">
        <v>2187062</v>
      </c>
      <c r="Q29" s="25">
        <v>2151446256</v>
      </c>
      <c r="R29" s="26">
        <v>1134.81</v>
      </c>
      <c r="T29" s="25">
        <v>67256644</v>
      </c>
      <c r="U29" s="25">
        <v>2149671633</v>
      </c>
      <c r="V29" s="25">
        <v>1570616</v>
      </c>
      <c r="W29" s="25">
        <v>67257589</v>
      </c>
      <c r="X29" s="25">
        <v>37130</v>
      </c>
      <c r="Y29" s="25">
        <v>1550693</v>
      </c>
      <c r="Z29" s="25">
        <v>2155807694</v>
      </c>
      <c r="AA29" s="26">
        <v>972.596</v>
      </c>
      <c r="AC29" s="25">
        <v>2937668684</v>
      </c>
      <c r="AD29" s="25">
        <v>4035229016</v>
      </c>
      <c r="AE29" s="25">
        <v>2151949228</v>
      </c>
      <c r="AF29" s="25">
        <v>3718430626</v>
      </c>
      <c r="AG29" s="25">
        <v>196859</v>
      </c>
      <c r="AH29" s="25">
        <v>2291267322</v>
      </c>
      <c r="AI29" s="25">
        <v>24702944479</v>
      </c>
      <c r="AJ29" s="26">
        <v>17446.599999999999</v>
      </c>
      <c r="AL29" s="25">
        <v>70507971</v>
      </c>
      <c r="AM29" s="25">
        <v>2151762355</v>
      </c>
      <c r="AN29" s="25">
        <v>3225843</v>
      </c>
      <c r="AO29" s="25">
        <v>70500250</v>
      </c>
      <c r="AP29" s="25">
        <v>137394</v>
      </c>
      <c r="AQ29" s="25">
        <v>3275854</v>
      </c>
      <c r="AR29" s="25">
        <v>2153747598</v>
      </c>
      <c r="AS29" s="26">
        <v>993.19100000000003</v>
      </c>
      <c r="AU29" t="s">
        <v>80</v>
      </c>
      <c r="AX29" s="66" t="s">
        <v>6</v>
      </c>
      <c r="AY29" s="67"/>
      <c r="AZ29" s="67"/>
      <c r="BA29" s="67"/>
      <c r="BB29" s="67"/>
      <c r="BC29" s="67"/>
      <c r="BD29" s="67"/>
      <c r="BE29" s="68"/>
      <c r="BG29" s="19" t="s">
        <v>22</v>
      </c>
      <c r="BH29" s="26">
        <f>P87*64</f>
        <v>6720</v>
      </c>
      <c r="BI29" s="26">
        <f>P90*64</f>
        <v>38240</v>
      </c>
      <c r="BJ29" s="26">
        <f>P93*64</f>
        <v>5756736</v>
      </c>
      <c r="BK29" s="26">
        <f>P97*64</f>
        <v>20594112</v>
      </c>
      <c r="BM29" s="25">
        <v>1.25</v>
      </c>
      <c r="BN29" s="25">
        <f t="shared" si="1"/>
        <v>45</v>
      </c>
      <c r="BO29" s="25">
        <v>64</v>
      </c>
      <c r="BP29" s="25">
        <f t="shared" si="2"/>
        <v>460.79999999999995</v>
      </c>
    </row>
    <row r="30" spans="2:68" x14ac:dyDescent="0.25">
      <c r="B30" s="25">
        <v>1075442082</v>
      </c>
      <c r="C30" s="25">
        <v>2148676657</v>
      </c>
      <c r="D30" s="25">
        <v>1075061421</v>
      </c>
      <c r="E30" s="25">
        <v>1075434498</v>
      </c>
      <c r="F30" s="25">
        <v>196856</v>
      </c>
      <c r="G30" s="25">
        <v>1075064151</v>
      </c>
      <c r="H30" s="25">
        <v>5050845472</v>
      </c>
      <c r="I30" s="26">
        <v>2973</v>
      </c>
      <c r="K30" s="25">
        <v>68378192</v>
      </c>
      <c r="L30" s="25">
        <v>2149682955</v>
      </c>
      <c r="M30" s="25">
        <v>2149311</v>
      </c>
      <c r="N30" s="25">
        <v>68375017</v>
      </c>
      <c r="O30" s="25">
        <v>89145</v>
      </c>
      <c r="P30" s="25">
        <v>2174719</v>
      </c>
      <c r="Q30" s="25">
        <v>2151442497</v>
      </c>
      <c r="R30" s="26">
        <v>1134.6300000000001</v>
      </c>
      <c r="T30" s="25">
        <v>67256336</v>
      </c>
      <c r="U30" s="25">
        <v>2149674183</v>
      </c>
      <c r="V30" s="25">
        <v>1568037</v>
      </c>
      <c r="W30" s="25">
        <v>67257768</v>
      </c>
      <c r="X30" s="25">
        <v>37414</v>
      </c>
      <c r="Y30" s="25">
        <v>1551486</v>
      </c>
      <c r="Z30" s="25">
        <v>2155817589</v>
      </c>
      <c r="AA30" s="26">
        <v>972.87</v>
      </c>
      <c r="AC30" s="25">
        <v>2937637511</v>
      </c>
      <c r="AD30" s="25">
        <v>4035334412</v>
      </c>
      <c r="AE30" s="25">
        <v>2151949309</v>
      </c>
      <c r="AF30" s="25">
        <v>3718539632</v>
      </c>
      <c r="AG30" s="25">
        <v>196981</v>
      </c>
      <c r="AH30" s="25">
        <v>2291270627</v>
      </c>
      <c r="AI30" s="25">
        <v>24702845190</v>
      </c>
      <c r="AJ30" s="26">
        <v>17449.8</v>
      </c>
      <c r="AL30" s="25">
        <v>70508119</v>
      </c>
      <c r="AM30" s="25">
        <v>2151762735</v>
      </c>
      <c r="AN30" s="25">
        <v>3224581</v>
      </c>
      <c r="AO30" s="25">
        <v>70499793</v>
      </c>
      <c r="AP30" s="25">
        <v>137370</v>
      </c>
      <c r="AQ30" s="25">
        <v>3276858</v>
      </c>
      <c r="AR30" s="25">
        <v>2153750694</v>
      </c>
      <c r="AS30" s="26">
        <v>993.39400000000001</v>
      </c>
      <c r="AU30" t="s">
        <v>81</v>
      </c>
      <c r="AX30" s="49" t="str">
        <f>T85</f>
        <v>Size of matrix 32 x 32</v>
      </c>
      <c r="AY30" s="50"/>
      <c r="AZ30" s="50"/>
      <c r="BA30" s="50"/>
      <c r="BB30" s="50"/>
      <c r="BC30" s="50"/>
      <c r="BD30" s="50"/>
      <c r="BE30" s="51"/>
      <c r="BG30" s="19" t="s">
        <v>23</v>
      </c>
      <c r="BH30" s="26">
        <f>Y87*64</f>
        <v>5696</v>
      </c>
      <c r="BI30" s="26">
        <f>Y90*64</f>
        <v>35744</v>
      </c>
      <c r="BJ30" s="26">
        <f>Y93*64</f>
        <v>2372224</v>
      </c>
      <c r="BK30" s="26">
        <f>Y97*64</f>
        <v>9749216</v>
      </c>
      <c r="BM30" s="25">
        <v>1.5</v>
      </c>
      <c r="BN30" s="25">
        <f t="shared" si="1"/>
        <v>54</v>
      </c>
      <c r="BO30" s="25">
        <v>128</v>
      </c>
      <c r="BP30" s="25">
        <f t="shared" si="2"/>
        <v>460.79999999999995</v>
      </c>
    </row>
    <row r="31" spans="2:68" x14ac:dyDescent="0.25">
      <c r="B31" s="25">
        <v>1075442267</v>
      </c>
      <c r="C31" s="25">
        <v>2148671037</v>
      </c>
      <c r="D31" s="25">
        <v>1075061525</v>
      </c>
      <c r="E31" s="25">
        <v>1075435043</v>
      </c>
      <c r="F31" s="25">
        <v>196857</v>
      </c>
      <c r="G31" s="25">
        <v>1075064147</v>
      </c>
      <c r="H31" s="25">
        <v>5050806742</v>
      </c>
      <c r="I31" s="26">
        <v>2972.06</v>
      </c>
      <c r="K31" s="25">
        <v>68377990</v>
      </c>
      <c r="L31" s="25">
        <v>2149681333</v>
      </c>
      <c r="M31" s="25">
        <v>2144343</v>
      </c>
      <c r="N31" s="25">
        <v>68374142</v>
      </c>
      <c r="O31" s="25">
        <v>89323</v>
      </c>
      <c r="P31" s="25">
        <v>2186356</v>
      </c>
      <c r="Q31" s="25">
        <v>2151442186</v>
      </c>
      <c r="R31" s="26">
        <v>1134.79</v>
      </c>
      <c r="T31" s="25">
        <v>67257301</v>
      </c>
      <c r="U31" s="25">
        <v>2149669346</v>
      </c>
      <c r="V31" s="25">
        <v>1569877</v>
      </c>
      <c r="W31" s="25">
        <v>67258662</v>
      </c>
      <c r="X31" s="25">
        <v>37002</v>
      </c>
      <c r="Y31" s="25">
        <v>1550364</v>
      </c>
      <c r="Z31" s="25">
        <v>2155816576</v>
      </c>
      <c r="AA31" s="26">
        <v>973.04399999999998</v>
      </c>
      <c r="AC31" s="25">
        <v>2937653845</v>
      </c>
      <c r="AD31" s="25">
        <v>4035295053</v>
      </c>
      <c r="AE31" s="25">
        <v>2151951554</v>
      </c>
      <c r="AF31" s="25">
        <v>3718512674</v>
      </c>
      <c r="AG31" s="25">
        <v>196833</v>
      </c>
      <c r="AH31" s="25">
        <v>2291217933</v>
      </c>
      <c r="AI31" s="25">
        <v>24667512950</v>
      </c>
      <c r="AJ31" s="26">
        <v>17444.5</v>
      </c>
      <c r="AL31" s="25">
        <v>70507629</v>
      </c>
      <c r="AM31" s="25">
        <v>2151763534</v>
      </c>
      <c r="AN31" s="25">
        <v>3223036</v>
      </c>
      <c r="AO31" s="25">
        <v>70500909</v>
      </c>
      <c r="AP31" s="25">
        <v>137540</v>
      </c>
      <c r="AQ31" s="25">
        <v>3275446</v>
      </c>
      <c r="AR31" s="25">
        <v>2153748960</v>
      </c>
      <c r="AS31" s="26">
        <v>993.32100000000003</v>
      </c>
      <c r="AU31" t="s">
        <v>82</v>
      </c>
      <c r="AX31" s="17" t="str">
        <f>T86</f>
        <v>L1 Miss Rate</v>
      </c>
      <c r="AY31" s="17" t="str">
        <f>U86</f>
        <v>L2 Miss Rate</v>
      </c>
      <c r="AZ31" s="17" t="str">
        <f>V86</f>
        <v>L3 Miss Rate</v>
      </c>
      <c r="BA31" s="17">
        <f>W86</f>
        <v>0</v>
      </c>
      <c r="BB31" s="17">
        <f>X86</f>
        <v>0</v>
      </c>
      <c r="BC31" s="17" t="str">
        <f>Y86</f>
        <v>RAM Accesses</v>
      </c>
      <c r="BD31" s="38" t="str">
        <f>Z86</f>
        <v>FP Operations</v>
      </c>
      <c r="BE31" s="38" t="str">
        <f>AA86</f>
        <v>Execution Time(ms)</v>
      </c>
      <c r="BG31" s="19" t="s">
        <v>24</v>
      </c>
      <c r="BH31" s="26">
        <f>AH87*64</f>
        <v>9376</v>
      </c>
      <c r="BI31" s="26">
        <f>AH90*64</f>
        <v>41472</v>
      </c>
      <c r="BJ31" s="26">
        <f>AH93*64</f>
        <v>12598080</v>
      </c>
      <c r="BK31" s="26">
        <f>AH97*64</f>
        <v>4109140608</v>
      </c>
      <c r="BM31" s="25">
        <f>$BN$20</f>
        <v>4.9777777777777779</v>
      </c>
      <c r="BN31" s="25">
        <f t="shared" si="1"/>
        <v>179.2</v>
      </c>
      <c r="BO31" s="25">
        <v>256</v>
      </c>
      <c r="BP31" s="25">
        <f t="shared" si="2"/>
        <v>460.79999999999995</v>
      </c>
    </row>
    <row r="32" spans="2:68" x14ac:dyDescent="0.25">
      <c r="B32" s="25">
        <v>1075441512</v>
      </c>
      <c r="C32" s="25">
        <v>2148669792</v>
      </c>
      <c r="D32" s="25">
        <v>1075061268</v>
      </c>
      <c r="E32" s="25">
        <v>1075437116</v>
      </c>
      <c r="F32" s="25">
        <v>196848</v>
      </c>
      <c r="G32" s="25">
        <v>1075063805</v>
      </c>
      <c r="H32" s="25">
        <v>5051173315</v>
      </c>
      <c r="I32" s="26">
        <v>2971.9</v>
      </c>
      <c r="K32" s="25">
        <v>68378622</v>
      </c>
      <c r="L32" s="25">
        <v>2149680986</v>
      </c>
      <c r="M32" s="25">
        <v>2156581</v>
      </c>
      <c r="N32" s="25">
        <v>68374234</v>
      </c>
      <c r="O32" s="25">
        <v>89914</v>
      </c>
      <c r="P32" s="25">
        <v>2182369</v>
      </c>
      <c r="Q32" s="25">
        <v>2151449228</v>
      </c>
      <c r="R32" s="26">
        <v>1134.75</v>
      </c>
      <c r="T32" s="25">
        <v>67265904</v>
      </c>
      <c r="U32" s="25">
        <v>2149668724</v>
      </c>
      <c r="V32" s="25">
        <v>1575138</v>
      </c>
      <c r="W32" s="25">
        <v>67265745</v>
      </c>
      <c r="X32" s="25">
        <v>35064</v>
      </c>
      <c r="Y32" s="25">
        <v>1564618</v>
      </c>
      <c r="Z32" s="25">
        <v>2153918507</v>
      </c>
      <c r="AA32" s="26">
        <v>972.86199999999997</v>
      </c>
      <c r="AC32" s="25">
        <v>2948546013</v>
      </c>
      <c r="AD32" s="25">
        <v>4035366596</v>
      </c>
      <c r="AE32" s="25">
        <v>2152377945</v>
      </c>
      <c r="AF32" s="25">
        <v>3743416096</v>
      </c>
      <c r="AG32" s="25">
        <v>196808</v>
      </c>
      <c r="AH32" s="25">
        <v>2293482845</v>
      </c>
      <c r="AI32" s="25">
        <v>24185325943</v>
      </c>
      <c r="AJ32" s="26">
        <v>17443.3</v>
      </c>
      <c r="AL32" s="25">
        <v>70508248</v>
      </c>
      <c r="AM32" s="25">
        <v>2151763034</v>
      </c>
      <c r="AN32" s="25">
        <v>3223704</v>
      </c>
      <c r="AO32" s="25">
        <v>70508034</v>
      </c>
      <c r="AP32" s="25">
        <v>137569</v>
      </c>
      <c r="AQ32" s="25">
        <v>3285850</v>
      </c>
      <c r="AR32" s="25">
        <v>2153204765</v>
      </c>
      <c r="AS32" s="26">
        <v>993.23299999999995</v>
      </c>
      <c r="AU32" t="s">
        <v>83</v>
      </c>
      <c r="AX32" s="25">
        <f>T87</f>
        <v>3.131924952670537E-3</v>
      </c>
      <c r="AY32" s="25">
        <f>U87</f>
        <v>0.36140724946695096</v>
      </c>
      <c r="AZ32" s="25">
        <f>V87</f>
        <v>0.9388004895960832</v>
      </c>
      <c r="BA32" s="25">
        <f>W87</f>
        <v>0</v>
      </c>
      <c r="BB32" s="25">
        <f>X87</f>
        <v>0</v>
      </c>
      <c r="BC32" s="25">
        <f>Y87</f>
        <v>89</v>
      </c>
      <c r="BD32" s="25">
        <f>Z87</f>
        <v>65750.5</v>
      </c>
      <c r="BE32" s="26">
        <f>AA87</f>
        <v>3.3000000000000002E-2</v>
      </c>
      <c r="BG32" s="19" t="s">
        <v>25</v>
      </c>
      <c r="BH32" s="26">
        <f>AQ87*64</f>
        <v>9120</v>
      </c>
      <c r="BI32" s="26">
        <f>AQ90*64</f>
        <v>44160</v>
      </c>
      <c r="BJ32" s="26">
        <f>AQ93*64</f>
        <v>8804032</v>
      </c>
      <c r="BK32" s="26">
        <f>AQ97*64</f>
        <v>57449952</v>
      </c>
      <c r="BM32" s="25">
        <f>$BN$20</f>
        <v>4.9777777777777779</v>
      </c>
      <c r="BN32" s="25">
        <f>$BN$31</f>
        <v>179.2</v>
      </c>
      <c r="BO32" s="25">
        <v>512</v>
      </c>
      <c r="BP32" s="25">
        <f t="shared" si="2"/>
        <v>460.79999999999995</v>
      </c>
    </row>
    <row r="33" spans="2:68" x14ac:dyDescent="0.25">
      <c r="B33" s="25">
        <v>1075442207</v>
      </c>
      <c r="C33" s="25">
        <v>2148663161</v>
      </c>
      <c r="D33" s="25">
        <v>1075061282</v>
      </c>
      <c r="E33" s="25">
        <v>1075435484</v>
      </c>
      <c r="F33" s="25">
        <v>196812</v>
      </c>
      <c r="G33" s="25">
        <v>1075063700</v>
      </c>
      <c r="H33" s="25">
        <v>5051086727</v>
      </c>
      <c r="I33" s="26">
        <v>2973.24</v>
      </c>
      <c r="K33" s="25">
        <v>68378880</v>
      </c>
      <c r="L33" s="25">
        <v>2149680573</v>
      </c>
      <c r="M33" s="25">
        <v>2174863</v>
      </c>
      <c r="N33" s="25">
        <v>68384568</v>
      </c>
      <c r="O33" s="25">
        <v>89984</v>
      </c>
      <c r="P33" s="25">
        <v>2178102</v>
      </c>
      <c r="Q33" s="25">
        <v>2151443238</v>
      </c>
      <c r="R33" s="26">
        <v>1134.73</v>
      </c>
      <c r="T33" s="25">
        <v>67266104</v>
      </c>
      <c r="U33" s="25">
        <v>2149668008</v>
      </c>
      <c r="V33" s="25">
        <v>1577650</v>
      </c>
      <c r="W33" s="25">
        <v>67266044</v>
      </c>
      <c r="X33" s="25">
        <v>34853</v>
      </c>
      <c r="Y33" s="25">
        <v>1565199</v>
      </c>
      <c r="Z33" s="25">
        <v>2153903965</v>
      </c>
      <c r="AA33" s="26">
        <v>973.08199999999999</v>
      </c>
      <c r="AC33" s="25">
        <v>2948534546</v>
      </c>
      <c r="AD33" s="25">
        <v>4035285767</v>
      </c>
      <c r="AE33" s="25">
        <v>2152374065</v>
      </c>
      <c r="AF33" s="25">
        <v>3743400899</v>
      </c>
      <c r="AG33" s="25">
        <v>196828</v>
      </c>
      <c r="AH33" s="25">
        <v>2293485860</v>
      </c>
      <c r="AI33" s="25">
        <v>24184907001</v>
      </c>
      <c r="AJ33" s="26">
        <v>17450.400000000001</v>
      </c>
      <c r="AL33" s="25">
        <v>70508274</v>
      </c>
      <c r="AM33" s="25">
        <v>2151762470</v>
      </c>
      <c r="AN33" s="25">
        <v>3222591</v>
      </c>
      <c r="AO33" s="25">
        <v>70509926</v>
      </c>
      <c r="AP33" s="25">
        <v>137557</v>
      </c>
      <c r="AQ33" s="25">
        <v>3285649</v>
      </c>
      <c r="AR33" s="25">
        <v>2153201378</v>
      </c>
      <c r="AS33" s="26">
        <v>993.19399999999996</v>
      </c>
      <c r="AU33" t="s">
        <v>84</v>
      </c>
      <c r="AX33" s="60" t="str">
        <f>T88</f>
        <v>Size of matrix 128 x 128</v>
      </c>
      <c r="AY33" s="61"/>
      <c r="AZ33" s="61"/>
      <c r="BA33" s="61"/>
      <c r="BB33" s="61"/>
      <c r="BC33" s="61"/>
      <c r="BD33" s="61"/>
      <c r="BE33" s="62"/>
      <c r="BG33" s="25"/>
      <c r="BH33" s="25"/>
      <c r="BI33" s="25"/>
      <c r="BJ33" s="25"/>
      <c r="BK33" s="25"/>
      <c r="BM33" s="25">
        <v>8</v>
      </c>
      <c r="BN33" s="25">
        <f t="shared" ref="BN33:BN41" si="3">$BN$31</f>
        <v>179.2</v>
      </c>
      <c r="BO33" s="25">
        <v>1024</v>
      </c>
      <c r="BP33" s="25">
        <f t="shared" si="2"/>
        <v>460.79999999999995</v>
      </c>
    </row>
    <row r="34" spans="2:68" ht="19.5" x14ac:dyDescent="0.3">
      <c r="B34" s="25">
        <v>1075442118</v>
      </c>
      <c r="C34" s="25">
        <v>2148672439</v>
      </c>
      <c r="D34" s="25">
        <v>1075061088</v>
      </c>
      <c r="E34" s="25">
        <v>1075435213</v>
      </c>
      <c r="F34" s="25">
        <v>196860</v>
      </c>
      <c r="G34" s="25">
        <v>1075064455</v>
      </c>
      <c r="H34" s="25">
        <v>5051150650</v>
      </c>
      <c r="I34" s="26">
        <v>2974.29</v>
      </c>
      <c r="K34" s="25">
        <v>68378059</v>
      </c>
      <c r="L34" s="25">
        <v>2149680221</v>
      </c>
      <c r="M34" s="25">
        <v>2152733</v>
      </c>
      <c r="N34" s="25">
        <v>68373547</v>
      </c>
      <c r="O34" s="25">
        <v>90076</v>
      </c>
      <c r="P34" s="25">
        <v>2173704</v>
      </c>
      <c r="Q34" s="25">
        <v>2151443440</v>
      </c>
      <c r="R34" s="26">
        <v>1134.7</v>
      </c>
      <c r="T34" s="25">
        <v>67266105</v>
      </c>
      <c r="U34" s="25">
        <v>2149668189</v>
      </c>
      <c r="V34" s="25">
        <v>1577428</v>
      </c>
      <c r="W34" s="25">
        <v>67265900</v>
      </c>
      <c r="X34" s="25">
        <v>35017</v>
      </c>
      <c r="Y34" s="25">
        <v>1566569</v>
      </c>
      <c r="Z34" s="25">
        <v>2153902398</v>
      </c>
      <c r="AA34" s="26">
        <v>973.25099999999998</v>
      </c>
      <c r="AC34" s="25">
        <v>2948530392</v>
      </c>
      <c r="AD34" s="25">
        <v>4035323912</v>
      </c>
      <c r="AE34" s="25">
        <v>2152377796</v>
      </c>
      <c r="AF34" s="25">
        <v>3743185988</v>
      </c>
      <c r="AG34" s="25">
        <v>196833</v>
      </c>
      <c r="AH34" s="25">
        <v>2293491788</v>
      </c>
      <c r="AI34" s="25">
        <v>24184820784</v>
      </c>
      <c r="AJ34" s="26">
        <v>17441.7</v>
      </c>
      <c r="AL34" s="25">
        <v>70509754</v>
      </c>
      <c r="AM34" s="25">
        <v>2151762831</v>
      </c>
      <c r="AN34" s="25">
        <v>3225078</v>
      </c>
      <c r="AO34" s="25">
        <v>70506510</v>
      </c>
      <c r="AP34" s="25">
        <v>137590</v>
      </c>
      <c r="AQ34" s="25">
        <v>3286930</v>
      </c>
      <c r="AR34" s="25">
        <v>2153195648</v>
      </c>
      <c r="AS34" s="26">
        <v>993.21600000000001</v>
      </c>
      <c r="AU34" t="s">
        <v>85</v>
      </c>
      <c r="AX34" s="35" t="str">
        <f>T89</f>
        <v>L1 Miss Rate</v>
      </c>
      <c r="AY34" s="35" t="str">
        <f>U89</f>
        <v>L2 Miss Rate</v>
      </c>
      <c r="AZ34" s="35" t="str">
        <f>V89</f>
        <v>L3 Miss Rate</v>
      </c>
      <c r="BA34" s="35">
        <f>W89</f>
        <v>0</v>
      </c>
      <c r="BB34" s="35">
        <f>X89</f>
        <v>0</v>
      </c>
      <c r="BC34" s="35" t="str">
        <f>Y89</f>
        <v>RAM Accesses</v>
      </c>
      <c r="BD34" s="39" t="str">
        <f>Z89</f>
        <v>FP Operations</v>
      </c>
      <c r="BE34" s="39" t="str">
        <f>AA89</f>
        <v>Execution Time(ms)</v>
      </c>
      <c r="BG34" s="44" t="s">
        <v>33</v>
      </c>
      <c r="BH34" s="44"/>
      <c r="BI34" s="44"/>
      <c r="BJ34" s="44"/>
      <c r="BK34" s="44"/>
      <c r="BM34" s="25">
        <v>16</v>
      </c>
      <c r="BN34" s="25">
        <f t="shared" si="3"/>
        <v>179.2</v>
      </c>
      <c r="BO34" s="25">
        <v>2048</v>
      </c>
      <c r="BP34" s="25">
        <f t="shared" si="2"/>
        <v>460.79999999999995</v>
      </c>
    </row>
    <row r="35" spans="2:68" x14ac:dyDescent="0.25">
      <c r="B35" s="54" t="s">
        <v>4</v>
      </c>
      <c r="C35" s="54"/>
      <c r="D35" s="54"/>
      <c r="E35" s="54"/>
      <c r="F35" s="54"/>
      <c r="G35" s="54"/>
      <c r="H35" s="54"/>
      <c r="I35" s="54"/>
      <c r="K35" s="54" t="s">
        <v>4</v>
      </c>
      <c r="L35" s="54"/>
      <c r="M35" s="54"/>
      <c r="N35" s="54"/>
      <c r="O35" s="54"/>
      <c r="P35" s="54"/>
      <c r="Q35" s="54"/>
      <c r="R35" s="54"/>
      <c r="T35" s="54" t="s">
        <v>4</v>
      </c>
      <c r="U35" s="54"/>
      <c r="V35" s="54"/>
      <c r="W35" s="54"/>
      <c r="X35" s="54"/>
      <c r="Y35" s="54"/>
      <c r="Z35" s="54"/>
      <c r="AA35" s="54"/>
      <c r="AC35" s="54" t="s">
        <v>4</v>
      </c>
      <c r="AD35" s="54"/>
      <c r="AE35" s="54"/>
      <c r="AF35" s="54"/>
      <c r="AG35" s="54"/>
      <c r="AH35" s="54"/>
      <c r="AI35" s="54"/>
      <c r="AJ35" s="54"/>
      <c r="AL35" s="54" t="s">
        <v>4</v>
      </c>
      <c r="AM35" s="54"/>
      <c r="AN35" s="54"/>
      <c r="AO35" s="54"/>
      <c r="AP35" s="54"/>
      <c r="AQ35" s="54"/>
      <c r="AR35" s="54"/>
      <c r="AS35" s="54"/>
      <c r="AU35" t="s">
        <v>86</v>
      </c>
      <c r="AX35" s="25">
        <f>T90</f>
        <v>3.070366670232106E-2</v>
      </c>
      <c r="AY35" s="25">
        <f>U90</f>
        <v>7.1499318432176502E-3</v>
      </c>
      <c r="AZ35" s="25">
        <f>V90</f>
        <v>0.65431168808266271</v>
      </c>
      <c r="BA35" s="25">
        <f>W90</f>
        <v>0</v>
      </c>
      <c r="BB35" s="25">
        <f>X90</f>
        <v>0</v>
      </c>
      <c r="BC35" s="25">
        <f>Y90</f>
        <v>558.5</v>
      </c>
      <c r="BD35" s="25">
        <f>Z90</f>
        <v>4201306.5</v>
      </c>
      <c r="BE35" s="26">
        <f>AA90</f>
        <v>1.91</v>
      </c>
      <c r="BG35" s="25"/>
      <c r="BH35" s="20" t="s">
        <v>26</v>
      </c>
      <c r="BI35" s="20" t="s">
        <v>27</v>
      </c>
      <c r="BJ35" s="20" t="s">
        <v>28</v>
      </c>
      <c r="BK35" s="20" t="s">
        <v>29</v>
      </c>
      <c r="BM35" s="25">
        <v>32</v>
      </c>
      <c r="BN35" s="25">
        <f t="shared" si="3"/>
        <v>179.2</v>
      </c>
    </row>
    <row r="36" spans="2:68" x14ac:dyDescent="0.25">
      <c r="B36" s="16" t="s">
        <v>8</v>
      </c>
      <c r="C36" s="16" t="s">
        <v>9</v>
      </c>
      <c r="D36" s="7" t="s">
        <v>10</v>
      </c>
      <c r="E36" s="7" t="s">
        <v>8</v>
      </c>
      <c r="F36" s="7" t="s">
        <v>11</v>
      </c>
      <c r="G36" s="12" t="s">
        <v>14</v>
      </c>
      <c r="H36" s="7" t="s">
        <v>12</v>
      </c>
      <c r="I36" s="8" t="s">
        <v>13</v>
      </c>
      <c r="K36" s="16" t="s">
        <v>8</v>
      </c>
      <c r="L36" s="16" t="s">
        <v>9</v>
      </c>
      <c r="M36" s="7" t="s">
        <v>10</v>
      </c>
      <c r="N36" s="7" t="s">
        <v>8</v>
      </c>
      <c r="O36" s="7" t="s">
        <v>11</v>
      </c>
      <c r="P36" s="12" t="s">
        <v>14</v>
      </c>
      <c r="Q36" s="7" t="s">
        <v>12</v>
      </c>
      <c r="R36" s="8" t="s">
        <v>13</v>
      </c>
      <c r="T36" s="16" t="s">
        <v>8</v>
      </c>
      <c r="U36" s="16" t="s">
        <v>9</v>
      </c>
      <c r="V36" s="7" t="s">
        <v>10</v>
      </c>
      <c r="W36" s="7" t="s">
        <v>8</v>
      </c>
      <c r="X36" s="7" t="s">
        <v>11</v>
      </c>
      <c r="Y36" s="12" t="s">
        <v>14</v>
      </c>
      <c r="Z36" s="7" t="s">
        <v>12</v>
      </c>
      <c r="AA36" s="8" t="s">
        <v>13</v>
      </c>
      <c r="AC36" s="16" t="s">
        <v>8</v>
      </c>
      <c r="AD36" s="16" t="s">
        <v>9</v>
      </c>
      <c r="AE36" s="7" t="s">
        <v>10</v>
      </c>
      <c r="AF36" s="7" t="s">
        <v>8</v>
      </c>
      <c r="AG36" s="7" t="s">
        <v>11</v>
      </c>
      <c r="AH36" s="12" t="s">
        <v>14</v>
      </c>
      <c r="AI36" s="7" t="s">
        <v>12</v>
      </c>
      <c r="AJ36" s="8" t="s">
        <v>13</v>
      </c>
      <c r="AL36" s="16" t="s">
        <v>8</v>
      </c>
      <c r="AM36" s="16" t="s">
        <v>9</v>
      </c>
      <c r="AN36" s="7" t="s">
        <v>10</v>
      </c>
      <c r="AO36" s="7" t="s">
        <v>8</v>
      </c>
      <c r="AP36" s="7" t="s">
        <v>11</v>
      </c>
      <c r="AQ36" s="12" t="s">
        <v>14</v>
      </c>
      <c r="AR36" s="7" t="s">
        <v>12</v>
      </c>
      <c r="AS36" s="8" t="s">
        <v>13</v>
      </c>
      <c r="AU36" t="s">
        <v>87</v>
      </c>
      <c r="AX36" s="57" t="str">
        <f>T91</f>
        <v>Size of matrix 1024 x 1024</v>
      </c>
      <c r="AY36" s="58"/>
      <c r="AZ36" s="58"/>
      <c r="BA36" s="58"/>
      <c r="BB36" s="58"/>
      <c r="BC36" s="58"/>
      <c r="BD36" s="58"/>
      <c r="BE36" s="59"/>
      <c r="BG36" s="19" t="s">
        <v>53</v>
      </c>
      <c r="BH36" s="25">
        <f>B87*100</f>
        <v>0.31967579924917189</v>
      </c>
      <c r="BI36" s="25">
        <f>B90*100</f>
        <v>50.843540224836595</v>
      </c>
      <c r="BJ36" s="25">
        <f>B93*100</f>
        <v>50.051485648140435</v>
      </c>
      <c r="BK36" s="25">
        <f>B97*100</f>
        <v>50.060535313522244</v>
      </c>
      <c r="BM36" s="25">
        <v>64</v>
      </c>
      <c r="BN36" s="25">
        <f>$BN$31</f>
        <v>179.2</v>
      </c>
    </row>
    <row r="37" spans="2:68" x14ac:dyDescent="0.25">
      <c r="B37" s="25">
        <v>8955467756</v>
      </c>
      <c r="C37" s="25">
        <v>17185145640</v>
      </c>
      <c r="D37" s="25">
        <v>8594938473</v>
      </c>
      <c r="E37" s="25">
        <v>8960179319</v>
      </c>
      <c r="F37" s="25">
        <v>1053115</v>
      </c>
      <c r="G37" s="25">
        <v>8596527546</v>
      </c>
      <c r="H37" s="25">
        <v>68812523735</v>
      </c>
      <c r="I37" s="26">
        <v>31055.200000000001</v>
      </c>
      <c r="K37" s="25">
        <v>541981723</v>
      </c>
      <c r="L37" s="25">
        <v>17188943594</v>
      </c>
      <c r="M37" s="25">
        <v>14874341</v>
      </c>
      <c r="N37" s="25">
        <v>542023760</v>
      </c>
      <c r="O37" s="25">
        <v>410184</v>
      </c>
      <c r="P37" s="25">
        <v>16639370</v>
      </c>
      <c r="Q37" s="25">
        <v>17188031887</v>
      </c>
      <c r="R37" s="26">
        <v>9044.31</v>
      </c>
      <c r="T37" s="25">
        <v>537837533</v>
      </c>
      <c r="U37" s="25">
        <v>17188872023</v>
      </c>
      <c r="V37" s="25">
        <v>12389544</v>
      </c>
      <c r="W37" s="25">
        <v>537839299</v>
      </c>
      <c r="X37" s="25">
        <v>121260</v>
      </c>
      <c r="Y37" s="25">
        <v>12280758</v>
      </c>
      <c r="Z37" s="25">
        <v>17745740894</v>
      </c>
      <c r="AA37" s="26">
        <v>7786.24</v>
      </c>
      <c r="AC37" s="25">
        <v>32720645959</v>
      </c>
      <c r="AD37" s="25">
        <v>32248548633</v>
      </c>
      <c r="AE37" s="25">
        <v>17111045873</v>
      </c>
      <c r="AF37" s="25">
        <v>32927130914</v>
      </c>
      <c r="AG37" s="25">
        <v>70041247</v>
      </c>
      <c r="AH37" s="25">
        <v>25212475866</v>
      </c>
      <c r="AI37" s="25">
        <v>115726938552</v>
      </c>
      <c r="AJ37" s="25">
        <v>111462</v>
      </c>
      <c r="AL37" s="25">
        <v>550859130</v>
      </c>
      <c r="AM37" s="25">
        <v>17197271394</v>
      </c>
      <c r="AN37" s="25">
        <v>18947400</v>
      </c>
      <c r="AO37" s="25">
        <v>550811730</v>
      </c>
      <c r="AP37" s="25">
        <v>847628</v>
      </c>
      <c r="AQ37" s="25">
        <v>24257071</v>
      </c>
      <c r="AR37" s="25">
        <v>17736790172</v>
      </c>
      <c r="AS37" s="26">
        <v>7935.49</v>
      </c>
      <c r="AU37" t="s">
        <v>88</v>
      </c>
      <c r="AX37" s="36" t="str">
        <f>T92</f>
        <v>L1 Miss Rate</v>
      </c>
      <c r="AY37" s="36" t="str">
        <f>U92</f>
        <v>L2 Miss Rate</v>
      </c>
      <c r="AZ37" s="36" t="str">
        <f>V92</f>
        <v>L3 Miss Rate</v>
      </c>
      <c r="BA37" s="36">
        <f>W92</f>
        <v>0</v>
      </c>
      <c r="BB37" s="36">
        <f>X92</f>
        <v>0</v>
      </c>
      <c r="BC37" s="28" t="str">
        <f>Y92</f>
        <v>RAM Accesses</v>
      </c>
      <c r="BD37" s="36" t="str">
        <f>Z92</f>
        <v>FP Operations</v>
      </c>
      <c r="BE37" s="36" t="str">
        <f>AA92</f>
        <v>Execution Time(ms)</v>
      </c>
      <c r="BG37" s="19" t="s">
        <v>54</v>
      </c>
      <c r="BH37" s="25">
        <f>C87*100</f>
        <v>47.281588124832332</v>
      </c>
      <c r="BI37" s="25">
        <f>C90*100</f>
        <v>0.21272810763231484</v>
      </c>
      <c r="BJ37" s="25">
        <f>C93*100</f>
        <v>99.965208182851995</v>
      </c>
      <c r="BK37" s="25">
        <f>C97*100</f>
        <v>99.655267619364835</v>
      </c>
      <c r="BM37" s="25">
        <v>128</v>
      </c>
      <c r="BN37" s="25">
        <f t="shared" si="3"/>
        <v>179.2</v>
      </c>
    </row>
    <row r="38" spans="2:68" x14ac:dyDescent="0.25">
      <c r="B38" s="25">
        <v>8602761581</v>
      </c>
      <c r="C38" s="25">
        <v>17184868458</v>
      </c>
      <c r="D38" s="25">
        <v>8599538662</v>
      </c>
      <c r="E38" s="25">
        <v>8602626026</v>
      </c>
      <c r="F38" s="25">
        <v>787533</v>
      </c>
      <c r="G38" s="25">
        <v>8513048215</v>
      </c>
      <c r="H38" s="25">
        <v>39469569020</v>
      </c>
      <c r="I38" s="26">
        <v>23941.9</v>
      </c>
      <c r="K38" s="25">
        <v>542276904</v>
      </c>
      <c r="L38" s="25">
        <v>17189005934</v>
      </c>
      <c r="M38" s="25">
        <v>15177436</v>
      </c>
      <c r="N38" s="25">
        <v>542273915</v>
      </c>
      <c r="O38" s="25">
        <v>321997</v>
      </c>
      <c r="P38" s="25">
        <v>16643960</v>
      </c>
      <c r="Q38" s="25">
        <v>17193501337</v>
      </c>
      <c r="R38" s="26">
        <v>9044.31</v>
      </c>
      <c r="T38" s="25">
        <v>537679943</v>
      </c>
      <c r="U38" s="25">
        <v>17188877293</v>
      </c>
      <c r="V38" s="25">
        <v>12155087</v>
      </c>
      <c r="W38" s="25">
        <v>537678754</v>
      </c>
      <c r="X38" s="25">
        <v>154065</v>
      </c>
      <c r="Y38" s="25">
        <v>12098211</v>
      </c>
      <c r="Z38" s="25">
        <v>17230521881</v>
      </c>
      <c r="AA38" s="26">
        <v>7726.01</v>
      </c>
      <c r="AC38" s="25">
        <v>28961617171</v>
      </c>
      <c r="AD38" s="25">
        <v>32235641055</v>
      </c>
      <c r="AE38" s="25">
        <v>17257814069</v>
      </c>
      <c r="AF38" s="25">
        <v>28892254541</v>
      </c>
      <c r="AG38" s="25">
        <v>44264789</v>
      </c>
      <c r="AH38" s="25">
        <v>24937665454</v>
      </c>
      <c r="AI38" s="25">
        <v>126184958510</v>
      </c>
      <c r="AJ38" s="25">
        <v>85233</v>
      </c>
      <c r="AL38" s="25">
        <v>550773859</v>
      </c>
      <c r="AM38" s="25">
        <v>17197265479</v>
      </c>
      <c r="AN38" s="25">
        <v>18813740</v>
      </c>
      <c r="AO38" s="25">
        <v>550697072</v>
      </c>
      <c r="AP38" s="25">
        <v>900407</v>
      </c>
      <c r="AQ38" s="25">
        <v>23539834</v>
      </c>
      <c r="AR38" s="25">
        <v>17211354787</v>
      </c>
      <c r="AS38" s="26">
        <v>7852.1</v>
      </c>
      <c r="AU38" t="s">
        <v>89</v>
      </c>
      <c r="AX38" s="25">
        <f>T93</f>
        <v>3.1287578354007632E-2</v>
      </c>
      <c r="AY38" s="25">
        <f>U93</f>
        <v>2.3346569524113694E-2</v>
      </c>
      <c r="AZ38" s="25">
        <f>V93</f>
        <v>2.3905393307675795E-2</v>
      </c>
      <c r="BA38" s="25">
        <f>W93</f>
        <v>0</v>
      </c>
      <c r="BB38" s="25">
        <f>X93</f>
        <v>0</v>
      </c>
      <c r="BC38" s="25">
        <f>Y93</f>
        <v>37066</v>
      </c>
      <c r="BD38" s="25">
        <f>Z93</f>
        <v>2155812135</v>
      </c>
      <c r="BE38" s="26">
        <f>AA93</f>
        <v>970.51</v>
      </c>
      <c r="BG38" s="19" t="s">
        <v>55</v>
      </c>
      <c r="BH38" s="25">
        <f>D87*100</f>
        <v>94.865034526051488</v>
      </c>
      <c r="BI38" s="25">
        <f>D90*100</f>
        <v>10.82904940813995</v>
      </c>
      <c r="BJ38" s="25">
        <f>D93*100</f>
        <v>1.8310724201323895E-2</v>
      </c>
      <c r="BK38" s="25">
        <f>D97*100</f>
        <v>9.1941956749890807E-3</v>
      </c>
      <c r="BM38" s="25">
        <v>256</v>
      </c>
      <c r="BN38" s="25">
        <f t="shared" si="3"/>
        <v>179.2</v>
      </c>
    </row>
    <row r="39" spans="2:68" x14ac:dyDescent="0.25">
      <c r="B39" s="25">
        <v>8602774839</v>
      </c>
      <c r="C39" s="25">
        <v>17184888894</v>
      </c>
      <c r="D39" s="25">
        <v>8573045007</v>
      </c>
      <c r="E39" s="25">
        <v>8602715946</v>
      </c>
      <c r="F39" s="25">
        <v>787541</v>
      </c>
      <c r="G39" s="25">
        <v>8569809781</v>
      </c>
      <c r="H39" s="25">
        <v>39676220752</v>
      </c>
      <c r="I39" s="26">
        <v>23837.9</v>
      </c>
      <c r="K39" s="25">
        <v>542265196</v>
      </c>
      <c r="L39" s="25">
        <v>17189010581</v>
      </c>
      <c r="M39" s="25">
        <v>15171192</v>
      </c>
      <c r="N39" s="25">
        <v>542272873</v>
      </c>
      <c r="O39" s="25">
        <v>321816</v>
      </c>
      <c r="P39" s="25">
        <v>16590263</v>
      </c>
      <c r="Q39" s="25">
        <v>17193513553</v>
      </c>
      <c r="R39" s="26">
        <v>9049.5400000000009</v>
      </c>
      <c r="T39" s="25">
        <v>537679488</v>
      </c>
      <c r="U39" s="25">
        <v>17188878631</v>
      </c>
      <c r="V39" s="25">
        <v>12108097</v>
      </c>
      <c r="W39" s="25">
        <v>537689536</v>
      </c>
      <c r="X39" s="25">
        <v>154874</v>
      </c>
      <c r="Y39" s="25">
        <v>12106114</v>
      </c>
      <c r="Z39" s="25">
        <v>17230146512</v>
      </c>
      <c r="AA39" s="26">
        <v>7735.39</v>
      </c>
      <c r="AC39" s="25">
        <v>28961713171</v>
      </c>
      <c r="AD39" s="25">
        <v>32240147285</v>
      </c>
      <c r="AE39" s="25">
        <v>17255296771</v>
      </c>
      <c r="AF39" s="25">
        <v>28836680629</v>
      </c>
      <c r="AG39" s="25">
        <v>58369397</v>
      </c>
      <c r="AH39" s="25">
        <v>24862416430</v>
      </c>
      <c r="AI39" s="25">
        <v>126601206631</v>
      </c>
      <c r="AJ39" s="26">
        <v>85138.2</v>
      </c>
      <c r="AL39" s="25">
        <v>550780743</v>
      </c>
      <c r="AM39" s="25">
        <v>17197271635</v>
      </c>
      <c r="AN39" s="25">
        <v>18861722</v>
      </c>
      <c r="AO39" s="25">
        <v>550734622</v>
      </c>
      <c r="AP39" s="25">
        <v>894640</v>
      </c>
      <c r="AQ39" s="25">
        <v>23552901</v>
      </c>
      <c r="AR39" s="25">
        <v>17211327212</v>
      </c>
      <c r="AS39" s="26">
        <v>7852.41</v>
      </c>
      <c r="AU39">
        <v>10577</v>
      </c>
      <c r="AX39" s="63" t="str">
        <f>T94</f>
        <v>Size of matrix 2048 x 2048</v>
      </c>
      <c r="AY39" s="64"/>
      <c r="AZ39" s="64"/>
      <c r="BA39" s="64"/>
      <c r="BB39" s="64"/>
      <c r="BC39" s="64"/>
      <c r="BD39" s="64"/>
      <c r="BE39" s="65"/>
      <c r="BG39" s="19" t="s">
        <v>56</v>
      </c>
      <c r="BH39" s="25">
        <f>K87*100</f>
        <v>0.30977605381503565</v>
      </c>
      <c r="BI39" s="25">
        <f>K90*100</f>
        <v>3.2486509542828177</v>
      </c>
      <c r="BJ39" s="25">
        <f>K93*100</f>
        <v>3.1808490095317952</v>
      </c>
      <c r="BK39" s="25">
        <f>K97*100</f>
        <v>3.1546525198233213</v>
      </c>
      <c r="BM39" s="25">
        <v>512</v>
      </c>
      <c r="BN39" s="25">
        <f t="shared" si="3"/>
        <v>179.2</v>
      </c>
    </row>
    <row r="40" spans="2:68" x14ac:dyDescent="0.25">
      <c r="B40" s="25">
        <v>8602779968</v>
      </c>
      <c r="C40" s="25">
        <v>17184720104</v>
      </c>
      <c r="D40" s="25">
        <v>8573196495</v>
      </c>
      <c r="E40" s="25">
        <v>8602711027</v>
      </c>
      <c r="F40" s="25">
        <v>788681</v>
      </c>
      <c r="G40" s="25">
        <v>8569786309</v>
      </c>
      <c r="H40" s="25">
        <v>39683341058</v>
      </c>
      <c r="I40" s="26">
        <v>23731.7</v>
      </c>
      <c r="K40" s="25">
        <v>542257846</v>
      </c>
      <c r="L40" s="25">
        <v>17189016736</v>
      </c>
      <c r="M40" s="25">
        <v>15248941</v>
      </c>
      <c r="N40" s="25">
        <v>542289124</v>
      </c>
      <c r="O40" s="25">
        <v>322035</v>
      </c>
      <c r="P40" s="25">
        <v>16579859</v>
      </c>
      <c r="Q40" s="25">
        <v>17193518778</v>
      </c>
      <c r="R40" s="26">
        <v>9060.7099999999991</v>
      </c>
      <c r="T40" s="25">
        <v>537675169</v>
      </c>
      <c r="U40" s="25">
        <v>17188877796</v>
      </c>
      <c r="V40" s="25">
        <v>12140461</v>
      </c>
      <c r="W40" s="25">
        <v>537685440</v>
      </c>
      <c r="X40" s="25">
        <v>154997</v>
      </c>
      <c r="Y40" s="25">
        <v>12090270</v>
      </c>
      <c r="Z40" s="25">
        <v>17230452636</v>
      </c>
      <c r="AA40" s="26">
        <v>7741.05</v>
      </c>
      <c r="AC40" s="25">
        <v>28987873968</v>
      </c>
      <c r="AD40" s="25">
        <v>32246903940</v>
      </c>
      <c r="AE40" s="25">
        <v>17255276905</v>
      </c>
      <c r="AF40" s="25">
        <v>28836875675</v>
      </c>
      <c r="AG40" s="25">
        <v>58293812</v>
      </c>
      <c r="AH40" s="25">
        <v>24861750763</v>
      </c>
      <c r="AI40" s="25">
        <v>126769111012</v>
      </c>
      <c r="AJ40" s="25">
        <v>85792</v>
      </c>
      <c r="AL40" s="25">
        <v>550780600</v>
      </c>
      <c r="AM40" s="25">
        <v>17197266685</v>
      </c>
      <c r="AN40" s="25">
        <v>18823429</v>
      </c>
      <c r="AO40" s="25">
        <v>550730530</v>
      </c>
      <c r="AP40" s="25">
        <v>894904</v>
      </c>
      <c r="AQ40" s="25">
        <v>23549395</v>
      </c>
      <c r="AR40" s="25">
        <v>17211333523</v>
      </c>
      <c r="AS40" s="26">
        <v>7852.14</v>
      </c>
      <c r="AU40" t="s">
        <v>90</v>
      </c>
      <c r="AX40" s="37" t="str">
        <f>T95</f>
        <v>L1 Miss Rate</v>
      </c>
      <c r="AY40" s="37" t="str">
        <f>U95</f>
        <v>L2 Miss Rate</v>
      </c>
      <c r="AZ40" s="37" t="str">
        <f>V95</f>
        <v>L3 Miss Rate</v>
      </c>
      <c r="BA40" s="37">
        <f>W95</f>
        <v>0</v>
      </c>
      <c r="BB40" s="37">
        <f>X95</f>
        <v>0</v>
      </c>
      <c r="BC40" s="29" t="str">
        <f>Y95</f>
        <v>RAM Accesses</v>
      </c>
      <c r="BD40" s="37" t="str">
        <f>Z95</f>
        <v>FP Operations</v>
      </c>
      <c r="BE40" s="37" t="str">
        <f>AA95</f>
        <v>Execution Time(ms)</v>
      </c>
      <c r="BG40" s="19" t="s">
        <v>57</v>
      </c>
      <c r="BH40" s="25">
        <f>L87*100</f>
        <v>41.950453344756191</v>
      </c>
      <c r="BI40" s="25">
        <f>L90*100</f>
        <v>0.61659448160694508</v>
      </c>
      <c r="BJ40" s="25">
        <f>L93*100</f>
        <v>3.1463554138608254</v>
      </c>
      <c r="BK40" s="25">
        <f>L97*100</f>
        <v>2.7985009108991479</v>
      </c>
      <c r="BM40" s="25">
        <v>1024</v>
      </c>
      <c r="BN40" s="25">
        <f t="shared" si="3"/>
        <v>179.2</v>
      </c>
    </row>
    <row r="41" spans="2:68" x14ac:dyDescent="0.25">
      <c r="B41" s="25">
        <v>8602791948</v>
      </c>
      <c r="C41" s="25">
        <v>17184518086</v>
      </c>
      <c r="D41" s="25">
        <v>8573090763</v>
      </c>
      <c r="E41" s="25">
        <v>8602700079</v>
      </c>
      <c r="F41" s="25">
        <v>787615</v>
      </c>
      <c r="G41" s="25">
        <v>8569789049</v>
      </c>
      <c r="H41" s="25">
        <v>39683866850</v>
      </c>
      <c r="I41" s="26">
        <v>23824.3</v>
      </c>
      <c r="K41" s="25">
        <v>542257887</v>
      </c>
      <c r="L41" s="25">
        <v>17189004257</v>
      </c>
      <c r="M41" s="25">
        <v>15173708</v>
      </c>
      <c r="N41" s="25">
        <v>542276170</v>
      </c>
      <c r="O41" s="25">
        <v>321620</v>
      </c>
      <c r="P41" s="25">
        <v>16582839</v>
      </c>
      <c r="Q41" s="25">
        <v>17193512811</v>
      </c>
      <c r="R41" s="26">
        <v>9054.2000000000007</v>
      </c>
      <c r="T41" s="25">
        <v>538053669</v>
      </c>
      <c r="U41" s="25">
        <v>17188949858</v>
      </c>
      <c r="V41" s="25">
        <v>12126919</v>
      </c>
      <c r="W41" s="25">
        <v>537689871</v>
      </c>
      <c r="X41" s="25">
        <v>154715</v>
      </c>
      <c r="Y41" s="25">
        <v>12095456</v>
      </c>
      <c r="Z41" s="25">
        <v>17230478725</v>
      </c>
      <c r="AA41" s="26">
        <v>7731.51</v>
      </c>
      <c r="AC41" s="25">
        <v>28917114082</v>
      </c>
      <c r="AD41" s="25">
        <v>32234192963</v>
      </c>
      <c r="AE41" s="25">
        <v>17255281123</v>
      </c>
      <c r="AF41" s="25">
        <v>28836970064</v>
      </c>
      <c r="AG41" s="25">
        <v>58264586</v>
      </c>
      <c r="AH41" s="25">
        <v>24861770757</v>
      </c>
      <c r="AI41" s="25">
        <v>126772789424</v>
      </c>
      <c r="AJ41" s="26">
        <v>84595.9</v>
      </c>
      <c r="AL41" s="25">
        <v>550782562</v>
      </c>
      <c r="AM41" s="25">
        <v>17197266558</v>
      </c>
      <c r="AN41" s="25">
        <v>18852637</v>
      </c>
      <c r="AO41" s="25">
        <v>550734579</v>
      </c>
      <c r="AP41" s="25">
        <v>893801</v>
      </c>
      <c r="AQ41" s="25">
        <v>23554731</v>
      </c>
      <c r="AR41" s="25">
        <v>17211351589</v>
      </c>
      <c r="AS41" s="26">
        <v>7851.61</v>
      </c>
      <c r="AU41" t="s">
        <v>91</v>
      </c>
      <c r="AX41" s="25">
        <f>T97</f>
        <v>3.1284834013812587E-2</v>
      </c>
      <c r="AY41" s="25">
        <f>U97</f>
        <v>2.2647859228421031E-2</v>
      </c>
      <c r="AZ41" s="25">
        <f>V97</f>
        <v>1.2531608481810452E-2</v>
      </c>
      <c r="BA41" s="25">
        <f>W97</f>
        <v>0</v>
      </c>
      <c r="BB41" s="25">
        <f>X97</f>
        <v>0</v>
      </c>
      <c r="BC41" s="25">
        <f>Y97</f>
        <v>152331.5</v>
      </c>
      <c r="BD41" s="25">
        <f>Z97</f>
        <v>17230299574</v>
      </c>
      <c r="BE41" s="25">
        <f>AA97</f>
        <v>7732.51</v>
      </c>
      <c r="BG41" s="19" t="s">
        <v>58</v>
      </c>
      <c r="BH41" s="25">
        <f>M87*100</f>
        <v>93.478260869565204</v>
      </c>
      <c r="BI41" s="25">
        <f>M90*100</f>
        <v>71.457259731278782</v>
      </c>
      <c r="BJ41" s="25">
        <f>M93*100</f>
        <v>4.1256607547164617</v>
      </c>
      <c r="BK41" s="25">
        <f>M97*100</f>
        <v>1.9396316580892228</v>
      </c>
      <c r="BM41" s="25">
        <v>2048</v>
      </c>
      <c r="BN41" s="25">
        <f t="shared" si="3"/>
        <v>179.2</v>
      </c>
    </row>
    <row r="42" spans="2:68" ht="19.5" x14ac:dyDescent="0.3">
      <c r="B42" s="25">
        <v>8602811518</v>
      </c>
      <c r="C42" s="25">
        <v>17184262912</v>
      </c>
      <c r="D42" s="25">
        <v>8572949554</v>
      </c>
      <c r="E42" s="25">
        <v>8602724098</v>
      </c>
      <c r="F42" s="25">
        <v>787915</v>
      </c>
      <c r="G42" s="25">
        <v>8569776350</v>
      </c>
      <c r="H42" s="25">
        <v>39685211188</v>
      </c>
      <c r="I42" s="26">
        <v>23803.599999999999</v>
      </c>
      <c r="K42" s="25">
        <v>542249420</v>
      </c>
      <c r="L42" s="25">
        <v>17189009344</v>
      </c>
      <c r="M42" s="25">
        <v>15193401</v>
      </c>
      <c r="N42" s="25">
        <v>542269757</v>
      </c>
      <c r="O42" s="25">
        <v>321750</v>
      </c>
      <c r="P42" s="25">
        <v>16585047</v>
      </c>
      <c r="Q42" s="25">
        <v>17193585105</v>
      </c>
      <c r="R42" s="26">
        <v>9064.58</v>
      </c>
      <c r="T42" s="25">
        <v>537999811</v>
      </c>
      <c r="U42" s="25">
        <v>17189006470</v>
      </c>
      <c r="V42" s="25">
        <v>12230188</v>
      </c>
      <c r="W42" s="25">
        <v>537726468</v>
      </c>
      <c r="X42" s="25">
        <v>150598</v>
      </c>
      <c r="Y42" s="25">
        <v>12215248</v>
      </c>
      <c r="Z42" s="25">
        <v>17212571854</v>
      </c>
      <c r="AA42" s="26">
        <v>7738.21</v>
      </c>
      <c r="AC42" s="25">
        <v>29634447594</v>
      </c>
      <c r="AD42" s="25">
        <v>32233545646</v>
      </c>
      <c r="AE42" s="25">
        <v>17188444613</v>
      </c>
      <c r="AF42" s="25">
        <v>29419134943</v>
      </c>
      <c r="AG42" s="25">
        <v>71257605</v>
      </c>
      <c r="AH42" s="25">
        <v>24986988980</v>
      </c>
      <c r="AI42" s="25">
        <v>121186939900</v>
      </c>
      <c r="AJ42" s="26">
        <v>80944.3</v>
      </c>
      <c r="AL42" s="25">
        <v>550639785</v>
      </c>
      <c r="AM42" s="25">
        <v>17197240574</v>
      </c>
      <c r="AN42" s="25">
        <v>18763565</v>
      </c>
      <c r="AO42" s="25">
        <v>550614085</v>
      </c>
      <c r="AP42" s="25">
        <v>915466</v>
      </c>
      <c r="AQ42" s="25">
        <v>23472089</v>
      </c>
      <c r="AR42" s="25">
        <v>17207183858</v>
      </c>
      <c r="AS42" s="26">
        <v>7852.38</v>
      </c>
      <c r="AU42" t="s">
        <v>92</v>
      </c>
      <c r="AX42" s="66" t="s">
        <v>7</v>
      </c>
      <c r="AY42" s="67"/>
      <c r="AZ42" s="67"/>
      <c r="BA42" s="67"/>
      <c r="BB42" s="67"/>
      <c r="BC42" s="67"/>
      <c r="BD42" s="67"/>
      <c r="BE42" s="68"/>
      <c r="BG42" s="25"/>
      <c r="BH42" s="25"/>
      <c r="BI42" s="25"/>
      <c r="BJ42" s="25"/>
      <c r="BK42" s="25"/>
      <c r="BM42" s="48" t="s">
        <v>51</v>
      </c>
      <c r="BN42" s="48"/>
    </row>
    <row r="43" spans="2:68" ht="19.5" x14ac:dyDescent="0.3">
      <c r="B43" s="25">
        <v>8602792319</v>
      </c>
      <c r="C43" s="25">
        <v>17184834180</v>
      </c>
      <c r="D43" s="25">
        <v>8572942144</v>
      </c>
      <c r="E43" s="25">
        <v>8602711802</v>
      </c>
      <c r="F43" s="25">
        <v>787929</v>
      </c>
      <c r="G43" s="25">
        <v>8569776208</v>
      </c>
      <c r="H43" s="25">
        <v>39685472078</v>
      </c>
      <c r="I43" s="26">
        <v>23825.3</v>
      </c>
      <c r="K43" s="25">
        <v>542243329</v>
      </c>
      <c r="L43" s="25">
        <v>17189019287</v>
      </c>
      <c r="M43" s="25">
        <v>15250548</v>
      </c>
      <c r="N43" s="25">
        <v>542287534</v>
      </c>
      <c r="O43" s="25">
        <v>321554</v>
      </c>
      <c r="P43" s="25">
        <v>16598499</v>
      </c>
      <c r="Q43" s="25">
        <v>17193691361</v>
      </c>
      <c r="R43" s="26">
        <v>9064.35</v>
      </c>
      <c r="T43" s="25">
        <v>537752749</v>
      </c>
      <c r="U43" s="25">
        <v>17188962989</v>
      </c>
      <c r="V43" s="25">
        <v>12206999</v>
      </c>
      <c r="W43" s="25">
        <v>537729188</v>
      </c>
      <c r="X43" s="25">
        <v>149977</v>
      </c>
      <c r="Y43" s="25">
        <v>12185610</v>
      </c>
      <c r="Z43" s="25">
        <v>17212533261</v>
      </c>
      <c r="AA43" s="26">
        <v>7737.57</v>
      </c>
      <c r="AC43" s="25">
        <v>29914865483</v>
      </c>
      <c r="AD43" s="25">
        <v>32241989481</v>
      </c>
      <c r="AE43" s="25">
        <v>17166189959</v>
      </c>
      <c r="AF43" s="25">
        <v>29635090324</v>
      </c>
      <c r="AG43" s="25">
        <v>71426156</v>
      </c>
      <c r="AH43" s="25">
        <v>24986977914</v>
      </c>
      <c r="AI43" s="25">
        <v>121126776654</v>
      </c>
      <c r="AJ43" s="26">
        <v>80920.800000000003</v>
      </c>
      <c r="AL43" s="25">
        <v>550640774</v>
      </c>
      <c r="AM43" s="25">
        <v>17197241932</v>
      </c>
      <c r="AN43" s="25">
        <v>18767639</v>
      </c>
      <c r="AO43" s="25">
        <v>550612895</v>
      </c>
      <c r="AP43" s="25">
        <v>913154</v>
      </c>
      <c r="AQ43" s="25">
        <v>23468853</v>
      </c>
      <c r="AR43" s="25">
        <v>17207168844</v>
      </c>
      <c r="AS43" s="26">
        <v>7852.36</v>
      </c>
      <c r="AU43" t="s">
        <v>93</v>
      </c>
      <c r="AX43" s="49" t="str">
        <f>AC85</f>
        <v>Size of matrix 32 x 32</v>
      </c>
      <c r="AY43" s="50"/>
      <c r="AZ43" s="50"/>
      <c r="BA43" s="50"/>
      <c r="BB43" s="50"/>
      <c r="BC43" s="50"/>
      <c r="BD43" s="50"/>
      <c r="BE43" s="51"/>
      <c r="BG43" s="44" t="s">
        <v>34</v>
      </c>
      <c r="BH43" s="44"/>
      <c r="BI43" s="44"/>
      <c r="BJ43" s="44"/>
      <c r="BK43" s="44"/>
      <c r="BM43" s="32" t="s">
        <v>41</v>
      </c>
      <c r="BN43" s="33" t="s">
        <v>42</v>
      </c>
    </row>
    <row r="44" spans="2:68" x14ac:dyDescent="0.25">
      <c r="B44" s="25">
        <v>8602789366</v>
      </c>
      <c r="C44" s="25">
        <v>17184807162</v>
      </c>
      <c r="D44" s="25">
        <v>8573081143</v>
      </c>
      <c r="E44" s="25">
        <v>8602722923</v>
      </c>
      <c r="F44" s="25">
        <v>787874</v>
      </c>
      <c r="G44" s="25">
        <v>8569775850</v>
      </c>
      <c r="H44" s="25">
        <v>39542585286</v>
      </c>
      <c r="I44" s="26">
        <v>23769.8</v>
      </c>
      <c r="K44" s="25">
        <v>542242655</v>
      </c>
      <c r="L44" s="25">
        <v>17189020585</v>
      </c>
      <c r="M44" s="25">
        <v>15112348</v>
      </c>
      <c r="N44" s="25">
        <v>542282298</v>
      </c>
      <c r="O44" s="25">
        <v>321097</v>
      </c>
      <c r="P44" s="25">
        <v>16586756</v>
      </c>
      <c r="Q44" s="25">
        <v>17193740763</v>
      </c>
      <c r="R44" s="26">
        <v>9065.17</v>
      </c>
      <c r="T44" s="25">
        <v>537754910</v>
      </c>
      <c r="U44" s="25">
        <v>17188961424</v>
      </c>
      <c r="V44" s="25">
        <v>12200679</v>
      </c>
      <c r="W44" s="25">
        <v>537732548</v>
      </c>
      <c r="X44" s="25">
        <v>149366</v>
      </c>
      <c r="Y44" s="25">
        <v>12188960</v>
      </c>
      <c r="Z44" s="25">
        <v>17212514793</v>
      </c>
      <c r="AA44" s="26">
        <v>7739.81</v>
      </c>
      <c r="AC44" s="25">
        <v>29976374932</v>
      </c>
      <c r="AD44" s="25">
        <v>32248295448</v>
      </c>
      <c r="AE44" s="25">
        <v>17164199027</v>
      </c>
      <c r="AF44" s="25">
        <v>29554846546</v>
      </c>
      <c r="AG44" s="25">
        <v>71517950</v>
      </c>
      <c r="AH44" s="25">
        <v>24986964148</v>
      </c>
      <c r="AI44" s="25">
        <v>121085641036</v>
      </c>
      <c r="AJ44" s="26">
        <v>80888.600000000006</v>
      </c>
      <c r="AL44" s="25">
        <v>550639009</v>
      </c>
      <c r="AM44" s="25">
        <v>17197240836</v>
      </c>
      <c r="AN44" s="25">
        <v>18764442</v>
      </c>
      <c r="AO44" s="25">
        <v>550613278</v>
      </c>
      <c r="AP44" s="25">
        <v>912953</v>
      </c>
      <c r="AQ44" s="25">
        <v>23451730</v>
      </c>
      <c r="AR44" s="25">
        <v>17207168366</v>
      </c>
      <c r="AS44" s="26">
        <v>7852.01</v>
      </c>
      <c r="AU44" t="s">
        <v>94</v>
      </c>
      <c r="AX44" s="17" t="str">
        <f>AC86</f>
        <v>L1 Miss Rate</v>
      </c>
      <c r="AY44" s="17" t="str">
        <f>AD86</f>
        <v>L2 Miss Rate</v>
      </c>
      <c r="AZ44" s="17" t="str">
        <f>AE86</f>
        <v>L3 Miss Rate</v>
      </c>
      <c r="BA44" s="17">
        <f>AF86</f>
        <v>0</v>
      </c>
      <c r="BB44" s="17">
        <f>AG86</f>
        <v>0</v>
      </c>
      <c r="BC44" s="17" t="str">
        <f>AH86</f>
        <v>RAM Accesses</v>
      </c>
      <c r="BD44" s="38" t="str">
        <f>AI86</f>
        <v>FP Operations</v>
      </c>
      <c r="BE44" s="38" t="str">
        <f>AJ86</f>
        <v>Execution Time(ms)</v>
      </c>
      <c r="BG44" s="19"/>
      <c r="BH44" s="20" t="s">
        <v>26</v>
      </c>
      <c r="BI44" s="20" t="s">
        <v>27</v>
      </c>
      <c r="BJ44" s="20" t="s">
        <v>28</v>
      </c>
      <c r="BK44" s="20" t="s">
        <v>29</v>
      </c>
      <c r="BM44" s="25">
        <f>BN44/BN18</f>
        <v>2.4888888888888889</v>
      </c>
      <c r="BN44" s="25">
        <f>$BN$15</f>
        <v>89.6</v>
      </c>
    </row>
    <row r="45" spans="2:68" x14ac:dyDescent="0.25">
      <c r="B45" s="55" t="s">
        <v>1</v>
      </c>
      <c r="C45" s="55"/>
      <c r="D45" s="55"/>
      <c r="E45" s="55"/>
      <c r="F45" s="55"/>
      <c r="G45" s="55"/>
      <c r="H45" s="55"/>
      <c r="I45" s="55"/>
      <c r="K45" s="55" t="s">
        <v>1</v>
      </c>
      <c r="L45" s="55"/>
      <c r="M45" s="55"/>
      <c r="N45" s="55"/>
      <c r="O45" s="55"/>
      <c r="P45" s="55"/>
      <c r="Q45" s="55"/>
      <c r="R45" s="55"/>
      <c r="T45" s="55" t="s">
        <v>1</v>
      </c>
      <c r="U45" s="55"/>
      <c r="V45" s="55"/>
      <c r="W45" s="55"/>
      <c r="X45" s="55"/>
      <c r="Y45" s="55"/>
      <c r="Z45" s="55"/>
      <c r="AA45" s="55"/>
      <c r="AC45" s="55" t="s">
        <v>1</v>
      </c>
      <c r="AD45" s="55"/>
      <c r="AE45" s="55"/>
      <c r="AF45" s="55"/>
      <c r="AG45" s="55"/>
      <c r="AH45" s="55"/>
      <c r="AI45" s="55"/>
      <c r="AJ45" s="55"/>
      <c r="AL45" s="55" t="s">
        <v>1</v>
      </c>
      <c r="AM45" s="55"/>
      <c r="AN45" s="55"/>
      <c r="AO45" s="55"/>
      <c r="AP45" s="55"/>
      <c r="AQ45" s="55"/>
      <c r="AR45" s="55"/>
      <c r="AS45" s="55"/>
      <c r="AU45" t="s">
        <v>95</v>
      </c>
      <c r="AX45" s="25">
        <f>AC87</f>
        <v>1.6165066100428866E-3</v>
      </c>
      <c r="AY45" s="25">
        <f>AD87</f>
        <v>0.6650874004845968</v>
      </c>
      <c r="AZ45" s="25">
        <f>AE87</f>
        <v>0.90012816529439177</v>
      </c>
      <c r="BA45" s="25">
        <f>AF87</f>
        <v>0</v>
      </c>
      <c r="BB45" s="25">
        <f>AG87</f>
        <v>0</v>
      </c>
      <c r="BC45" s="25">
        <f>AH87</f>
        <v>146.5</v>
      </c>
      <c r="BD45" s="25">
        <f>AI87</f>
        <v>68043.5</v>
      </c>
      <c r="BE45" s="26">
        <f>AJ87</f>
        <v>4.5999999999999999E-2</v>
      </c>
      <c r="BG45" s="19" t="s">
        <v>21</v>
      </c>
      <c r="BH45" s="26">
        <f>BH12/BH28</f>
        <v>8.66461820083682</v>
      </c>
      <c r="BI45" s="26">
        <f>BI12/BI28</f>
        <v>142.30411153119093</v>
      </c>
      <c r="BJ45" s="26">
        <f>BJ12/BJ28</f>
        <v>400.92927431680909</v>
      </c>
      <c r="BK45" s="26">
        <f>BK12/BK28</f>
        <v>786.97885539402796</v>
      </c>
      <c r="BM45" s="25">
        <v>8</v>
      </c>
      <c r="BN45" s="25">
        <f t="shared" ref="BN45:BN50" si="4">$BN$15</f>
        <v>89.6</v>
      </c>
    </row>
    <row r="46" spans="2:68" x14ac:dyDescent="0.25">
      <c r="B46" s="17" t="s">
        <v>17</v>
      </c>
      <c r="C46" s="17" t="s">
        <v>18</v>
      </c>
      <c r="D46" s="17" t="s">
        <v>19</v>
      </c>
      <c r="E46" s="17"/>
      <c r="F46" s="17"/>
      <c r="G46" s="17" t="s">
        <v>30</v>
      </c>
      <c r="H46" s="13" t="s">
        <v>16</v>
      </c>
      <c r="I46" s="13" t="s">
        <v>13</v>
      </c>
      <c r="K46" s="17" t="s">
        <v>17</v>
      </c>
      <c r="L46" s="17" t="s">
        <v>18</v>
      </c>
      <c r="M46" s="17" t="s">
        <v>19</v>
      </c>
      <c r="N46" s="17"/>
      <c r="O46" s="17"/>
      <c r="P46" s="17" t="s">
        <v>30</v>
      </c>
      <c r="Q46" s="13" t="s">
        <v>16</v>
      </c>
      <c r="R46" s="13" t="s">
        <v>13</v>
      </c>
      <c r="T46" s="17" t="s">
        <v>17</v>
      </c>
      <c r="U46" s="17" t="s">
        <v>18</v>
      </c>
      <c r="V46" s="17" t="s">
        <v>19</v>
      </c>
      <c r="W46" s="17"/>
      <c r="X46" s="17"/>
      <c r="Y46" s="17" t="s">
        <v>30</v>
      </c>
      <c r="Z46" s="13" t="s">
        <v>16</v>
      </c>
      <c r="AA46" s="13" t="s">
        <v>13</v>
      </c>
      <c r="AC46" s="17" t="s">
        <v>17</v>
      </c>
      <c r="AD46" s="17" t="s">
        <v>18</v>
      </c>
      <c r="AE46" s="17" t="s">
        <v>19</v>
      </c>
      <c r="AF46" s="17"/>
      <c r="AG46" s="17"/>
      <c r="AH46" s="17" t="s">
        <v>30</v>
      </c>
      <c r="AI46" s="13" t="s">
        <v>16</v>
      </c>
      <c r="AJ46" s="2" t="s">
        <v>13</v>
      </c>
      <c r="AL46" s="17" t="s">
        <v>17</v>
      </c>
      <c r="AM46" s="17" t="s">
        <v>18</v>
      </c>
      <c r="AN46" s="17" t="s">
        <v>19</v>
      </c>
      <c r="AO46" s="17"/>
      <c r="AP46" s="17"/>
      <c r="AQ46" s="17" t="s">
        <v>30</v>
      </c>
      <c r="AR46" s="13" t="s">
        <v>16</v>
      </c>
      <c r="AS46" s="2" t="s">
        <v>13</v>
      </c>
      <c r="AU46" t="s">
        <v>96</v>
      </c>
      <c r="AX46" s="60" t="str">
        <f>AC88</f>
        <v>Size of matrix 128 x 128</v>
      </c>
      <c r="AY46" s="61"/>
      <c r="AZ46" s="61"/>
      <c r="BA46" s="61"/>
      <c r="BB46" s="61"/>
      <c r="BC46" s="61"/>
      <c r="BD46" s="61"/>
      <c r="BE46" s="62"/>
      <c r="BG46" s="19" t="s">
        <v>22</v>
      </c>
      <c r="BH46" s="26">
        <f>BH13/BH29</f>
        <v>9.9305803571428566</v>
      </c>
      <c r="BI46" s="26">
        <f>BI13/BI29</f>
        <v>110.14157949790795</v>
      </c>
      <c r="BJ46" s="26">
        <f>BJ13/BJ29</f>
        <v>373.72624678289918</v>
      </c>
      <c r="BK46" s="26">
        <f>BK13/BK29</f>
        <v>834.87533550851822</v>
      </c>
      <c r="BM46" s="25">
        <v>16</v>
      </c>
      <c r="BN46" s="25">
        <f t="shared" si="4"/>
        <v>89.6</v>
      </c>
    </row>
    <row r="47" spans="2:68" x14ac:dyDescent="0.25">
      <c r="B47" s="27">
        <f>B6/C6</f>
        <v>4.1822880102764795E-3</v>
      </c>
      <c r="C47" s="27">
        <f>D6/E6</f>
        <v>0.48518518518518516</v>
      </c>
      <c r="D47" s="27">
        <f>F6/G6</f>
        <v>0.95597484276729561</v>
      </c>
      <c r="E47" s="27"/>
      <c r="F47" s="25"/>
      <c r="G47" s="27">
        <f>F6</f>
        <v>152</v>
      </c>
      <c r="H47" s="27">
        <f>H6</f>
        <v>66252</v>
      </c>
      <c r="I47" s="26">
        <v>4.1000000000000002E-2</v>
      </c>
      <c r="K47" s="27">
        <f>K6/L6</f>
        <v>4.1503546934330204E-3</v>
      </c>
      <c r="L47" s="27">
        <f>M6/N6</f>
        <v>0.39299610894941633</v>
      </c>
      <c r="M47" s="27">
        <f>O6/P6</f>
        <v>0.92413793103448272</v>
      </c>
      <c r="N47" s="27"/>
      <c r="O47" s="25"/>
      <c r="P47" s="27">
        <f>O6</f>
        <v>134</v>
      </c>
      <c r="Q47" s="27">
        <f>Q6</f>
        <v>66594</v>
      </c>
      <c r="R47" s="26">
        <v>4.2000000000000003E-2</v>
      </c>
      <c r="T47" s="27">
        <f>T6/U6</f>
        <v>4.3032546116790037E-3</v>
      </c>
      <c r="U47" s="27">
        <f>V6/W6</f>
        <v>0.36567164179104478</v>
      </c>
      <c r="V47" s="27">
        <f>X6/Y6</f>
        <v>0.90625</v>
      </c>
      <c r="W47" s="27"/>
      <c r="X47" s="25"/>
      <c r="Y47" s="27">
        <f>X6</f>
        <v>116</v>
      </c>
      <c r="Z47" s="27">
        <f>Z6</f>
        <v>65740</v>
      </c>
      <c r="AA47" s="26">
        <v>3.6999999999999998E-2</v>
      </c>
      <c r="AC47" s="27">
        <f>AC6/AD6</f>
        <v>2.0386584410348476E-3</v>
      </c>
      <c r="AD47" s="27">
        <f>AE6/AF6</f>
        <v>0.56474820143884896</v>
      </c>
      <c r="AE47" s="27">
        <f>AG6/AH6</f>
        <v>0.9321266968325792</v>
      </c>
      <c r="AF47" s="27"/>
      <c r="AG47" s="25"/>
      <c r="AH47" s="27">
        <f>AG6</f>
        <v>206</v>
      </c>
      <c r="AI47" s="27">
        <f>AI6</f>
        <v>68077</v>
      </c>
      <c r="AJ47" s="26">
        <v>5.0999999999999997E-2</v>
      </c>
      <c r="AL47" s="27">
        <f>AL6/AM6</f>
        <v>3.9737560571191698E-3</v>
      </c>
      <c r="AM47" s="27">
        <f>AN6/AO6</f>
        <v>0.4891304347826087</v>
      </c>
      <c r="AN47" s="27">
        <f>AP6/AQ6</f>
        <v>0.91017964071856283</v>
      </c>
      <c r="AO47" s="27"/>
      <c r="AP47" s="25"/>
      <c r="AQ47" s="27">
        <f>AP6</f>
        <v>152</v>
      </c>
      <c r="AR47" s="27">
        <f>AR6</f>
        <v>65587</v>
      </c>
      <c r="AS47" s="26">
        <v>4.2999999999999997E-2</v>
      </c>
      <c r="AU47" t="s">
        <v>97</v>
      </c>
      <c r="AX47" s="35" t="str">
        <f>AC89</f>
        <v>L1 Miss Rate</v>
      </c>
      <c r="AY47" s="35" t="str">
        <f>AD89</f>
        <v>L2 Miss Rate</v>
      </c>
      <c r="AZ47" s="35" t="str">
        <f>AE89</f>
        <v>L3 Miss Rate</v>
      </c>
      <c r="BA47" s="35">
        <f>AF89</f>
        <v>0</v>
      </c>
      <c r="BB47" s="35">
        <f>AG89</f>
        <v>0</v>
      </c>
      <c r="BC47" s="35" t="str">
        <f>AH89</f>
        <v>RAM Accesses</v>
      </c>
      <c r="BD47" s="39" t="str">
        <f>AI89</f>
        <v>FP Operations</v>
      </c>
      <c r="BE47" s="39" t="str">
        <f>AJ89</f>
        <v>Execution Time(ms)</v>
      </c>
      <c r="BG47" s="19" t="s">
        <v>23</v>
      </c>
      <c r="BH47" s="26">
        <f>BH14/BH30</f>
        <v>11.543275983146067</v>
      </c>
      <c r="BI47" s="26">
        <f>BI14/BI30</f>
        <v>117.53878972694719</v>
      </c>
      <c r="BJ47" s="26">
        <f>BJ14/BJ30</f>
        <v>908.77258429220853</v>
      </c>
      <c r="BK47" s="26">
        <f>BK14/BK30</f>
        <v>1767.3523259716474</v>
      </c>
      <c r="BM47" s="25">
        <v>32</v>
      </c>
      <c r="BN47" s="25">
        <f t="shared" si="4"/>
        <v>89.6</v>
      </c>
    </row>
    <row r="48" spans="2:68" x14ac:dyDescent="0.25">
      <c r="B48" s="27">
        <f>B7/C7</f>
        <v>2.8963757784947852E-3</v>
      </c>
      <c r="C48" s="27">
        <f>D7/E7</f>
        <v>0.40104166666666669</v>
      </c>
      <c r="D48" s="27">
        <f>F7/G7</f>
        <v>0.94915254237288138</v>
      </c>
      <c r="E48" s="27"/>
      <c r="F48" s="25"/>
      <c r="G48" s="27">
        <f>F7</f>
        <v>112</v>
      </c>
      <c r="H48" s="27">
        <f>H7</f>
        <v>66205</v>
      </c>
      <c r="I48" s="26">
        <v>3.6999999999999998E-2</v>
      </c>
      <c r="K48" s="27">
        <f>K7/L7</f>
        <v>2.9129946176140059E-3</v>
      </c>
      <c r="L48" s="27">
        <f>M7/N7</f>
        <v>0.41871921182266009</v>
      </c>
      <c r="M48" s="27">
        <f>O7/P7</f>
        <v>0.90361445783132532</v>
      </c>
      <c r="N48" s="27"/>
      <c r="O48" s="25"/>
      <c r="P48" s="27">
        <f>O7</f>
        <v>75</v>
      </c>
      <c r="Q48" s="27">
        <f>Q7</f>
        <v>66858</v>
      </c>
      <c r="R48" s="26">
        <v>3.7999999999999999E-2</v>
      </c>
      <c r="T48" s="27">
        <f>T7/U7</f>
        <v>2.9694632805921197E-3</v>
      </c>
      <c r="U48" s="27">
        <f>V7/W7</f>
        <v>0.35294117647058826</v>
      </c>
      <c r="V48" s="27">
        <f>X7/Y7</f>
        <v>0.97029702970297027</v>
      </c>
      <c r="W48" s="27"/>
      <c r="X48" s="25"/>
      <c r="Y48" s="27">
        <f>X7</f>
        <v>98</v>
      </c>
      <c r="Z48" s="27">
        <f>Z7</f>
        <v>65674</v>
      </c>
      <c r="AA48" s="26">
        <v>3.3000000000000002E-2</v>
      </c>
      <c r="AC48" s="27">
        <f>AC7/AD7</f>
        <v>1.5707325256006527E-3</v>
      </c>
      <c r="AD48" s="27">
        <f>AE7/AF7</f>
        <v>0.65887850467289721</v>
      </c>
      <c r="AE48" s="27">
        <f>AG7/AH7</f>
        <v>0.87407407407407411</v>
      </c>
      <c r="AF48" s="27"/>
      <c r="AG48" s="25"/>
      <c r="AH48" s="27">
        <f>AG7</f>
        <v>118</v>
      </c>
      <c r="AI48" s="27">
        <f>AI7</f>
        <v>68206</v>
      </c>
      <c r="AJ48" s="26">
        <v>4.5999999999999999E-2</v>
      </c>
      <c r="AL48" s="27">
        <f>AL7/AM7</f>
        <v>2.7712763666125815E-3</v>
      </c>
      <c r="AM48" s="27">
        <f>AN7/AO7</f>
        <v>0.539906103286385</v>
      </c>
      <c r="AN48" s="27">
        <f>AP7/AQ7</f>
        <v>0.92913385826771655</v>
      </c>
      <c r="AO48" s="27"/>
      <c r="AP48" s="25"/>
      <c r="AQ48" s="27">
        <f>AP7</f>
        <v>118</v>
      </c>
      <c r="AR48" s="27">
        <f>AR7</f>
        <v>66336</v>
      </c>
      <c r="AS48" s="26">
        <v>3.6999999999999998E-2</v>
      </c>
      <c r="AU48" t="s">
        <v>98</v>
      </c>
      <c r="AX48" s="25">
        <f>AC90</f>
        <v>0.52679389472392746</v>
      </c>
      <c r="AY48" s="25">
        <f>AD90</f>
        <v>9.2362808142760593E-3</v>
      </c>
      <c r="AZ48" s="25">
        <f>AE90</f>
        <v>2.9043567543718236E-2</v>
      </c>
      <c r="BA48" s="25">
        <f>AF90</f>
        <v>0</v>
      </c>
      <c r="BB48" s="25">
        <f>AG90</f>
        <v>0</v>
      </c>
      <c r="BC48" s="25">
        <f>AH90</f>
        <v>648</v>
      </c>
      <c r="BD48" s="25">
        <f>AI90</f>
        <v>8754926.5</v>
      </c>
      <c r="BE48" s="26">
        <f>AJ90</f>
        <v>7.0960000000000001</v>
      </c>
      <c r="BG48" s="19" t="s">
        <v>24</v>
      </c>
      <c r="BH48" s="26">
        <f>BH15/BH31</f>
        <v>7.257199232081911</v>
      </c>
      <c r="BI48" s="26">
        <f t="shared" ref="BI48:BK49" si="5">BI15/BI31</f>
        <v>211.10451630015433</v>
      </c>
      <c r="BJ48" s="26">
        <f t="shared" si="5"/>
        <v>1938.9001694305798</v>
      </c>
      <c r="BK48" s="26">
        <f t="shared" si="5"/>
        <v>30.100198801714988</v>
      </c>
      <c r="BM48" s="25">
        <v>64</v>
      </c>
      <c r="BN48" s="25">
        <f t="shared" si="4"/>
        <v>89.6</v>
      </c>
    </row>
    <row r="49" spans="2:66" x14ac:dyDescent="0.25">
      <c r="B49" s="27">
        <f>B8/C8</f>
        <v>3.1366781227956959E-3</v>
      </c>
      <c r="C49" s="27">
        <f>D8/E8</f>
        <v>0.41450777202072536</v>
      </c>
      <c r="D49" s="27">
        <f>F8/G8</f>
        <v>0.91836734693877553</v>
      </c>
      <c r="E49" s="27"/>
      <c r="F49" s="25"/>
      <c r="G49" s="27">
        <f>F8</f>
        <v>90</v>
      </c>
      <c r="H49" s="27">
        <f>H8</f>
        <v>66387</v>
      </c>
      <c r="I49" s="26">
        <v>3.7999999999999999E-2</v>
      </c>
      <c r="K49" s="27">
        <f>K8/L8</f>
        <v>2.8686767119641562E-3</v>
      </c>
      <c r="L49" s="27">
        <f>M8/N8</f>
        <v>0.38</v>
      </c>
      <c r="M49" s="27">
        <f>O8/P8</f>
        <v>0.98058252427184467</v>
      </c>
      <c r="N49" s="27"/>
      <c r="O49" s="25"/>
      <c r="P49" s="27">
        <f>O8</f>
        <v>101</v>
      </c>
      <c r="Q49" s="27">
        <f>Q8</f>
        <v>66889</v>
      </c>
      <c r="R49" s="26">
        <v>3.7999999999999999E-2</v>
      </c>
      <c r="T49" s="27">
        <f>T8/U8</f>
        <v>3.1318786840200323E-3</v>
      </c>
      <c r="U49" s="27">
        <f>V8/W8</f>
        <v>0.32535885167464113</v>
      </c>
      <c r="V49" s="27">
        <f>X8/Y8</f>
        <v>0.94736842105263153</v>
      </c>
      <c r="W49" s="27"/>
      <c r="X49" s="25"/>
      <c r="Y49" s="27">
        <f>X8</f>
        <v>90</v>
      </c>
      <c r="Z49" s="27">
        <f>Z8</f>
        <v>65821</v>
      </c>
      <c r="AA49" s="26">
        <v>3.3000000000000002E-2</v>
      </c>
      <c r="AC49" s="27">
        <f>AC8/AD8</f>
        <v>1.6469942355201758E-3</v>
      </c>
      <c r="AD49" s="27">
        <f>AE8/AF8</f>
        <v>0.67452830188679247</v>
      </c>
      <c r="AE49" s="27">
        <f>AG8/AH8</f>
        <v>0.88</v>
      </c>
      <c r="AF49" s="27"/>
      <c r="AG49" s="25"/>
      <c r="AH49" s="27">
        <f>AG8</f>
        <v>132</v>
      </c>
      <c r="AI49" s="27">
        <f>AI8</f>
        <v>67992</v>
      </c>
      <c r="AJ49" s="26">
        <v>4.7E-2</v>
      </c>
      <c r="AL49" s="27">
        <f>AL8/AM8</f>
        <v>2.9866605401835072E-3</v>
      </c>
      <c r="AM49" s="27">
        <f>AN8/AO8</f>
        <v>0.54205607476635509</v>
      </c>
      <c r="AN49" s="27">
        <f>AP8/AQ8</f>
        <v>0.9726027397260274</v>
      </c>
      <c r="AO49" s="27"/>
      <c r="AP49" s="25"/>
      <c r="AQ49" s="27">
        <f>AP8</f>
        <v>142</v>
      </c>
      <c r="AR49" s="27">
        <f>AR8</f>
        <v>66330</v>
      </c>
      <c r="AS49" s="26">
        <v>3.6999999999999998E-2</v>
      </c>
      <c r="AU49" t="s">
        <v>99</v>
      </c>
      <c r="AX49" s="57" t="str">
        <f>AC91</f>
        <v>Size of matrix 1024 x 1024</v>
      </c>
      <c r="AY49" s="58"/>
      <c r="AZ49" s="58"/>
      <c r="BA49" s="58"/>
      <c r="BB49" s="58"/>
      <c r="BC49" s="58"/>
      <c r="BD49" s="58"/>
      <c r="BE49" s="59"/>
      <c r="BG49" s="19" t="s">
        <v>25</v>
      </c>
      <c r="BH49" s="26">
        <f>BH16/BH32</f>
        <v>7.2310307017543858</v>
      </c>
      <c r="BI49" s="26">
        <f t="shared" si="5"/>
        <v>95.104166666666671</v>
      </c>
      <c r="BJ49" s="26">
        <f t="shared" si="5"/>
        <v>244.6320366622929</v>
      </c>
      <c r="BK49" s="26">
        <f t="shared" si="5"/>
        <v>299.58824626172009</v>
      </c>
      <c r="BM49" s="25">
        <v>128</v>
      </c>
      <c r="BN49" s="25">
        <f t="shared" si="4"/>
        <v>89.6</v>
      </c>
    </row>
    <row r="50" spans="2:66" x14ac:dyDescent="0.25">
      <c r="B50" s="27">
        <f>B9/C9</f>
        <v>3.2674350634751721E-3</v>
      </c>
      <c r="C50" s="27">
        <f>D9/E9</f>
        <v>0.47169811320754718</v>
      </c>
      <c r="D50" s="27">
        <f>F9/G9</f>
        <v>0.93333333333333335</v>
      </c>
      <c r="E50" s="27"/>
      <c r="F50" s="25"/>
      <c r="G50" s="27">
        <f>F9</f>
        <v>112</v>
      </c>
      <c r="H50" s="27">
        <f>H9</f>
        <v>66301</v>
      </c>
      <c r="I50" s="26">
        <v>4.4999999999999998E-2</v>
      </c>
      <c r="K50" s="27">
        <f>K9/L9</f>
        <v>3.1494433026274934E-3</v>
      </c>
      <c r="L50" s="27">
        <f>M9/N9</f>
        <v>0.44117647058823528</v>
      </c>
      <c r="M50" s="27">
        <f>O9/P9</f>
        <v>0.96747967479674801</v>
      </c>
      <c r="N50" s="27"/>
      <c r="O50" s="25"/>
      <c r="P50" s="27">
        <f>O9</f>
        <v>119</v>
      </c>
      <c r="Q50" s="27">
        <f>Q9</f>
        <v>66967</v>
      </c>
      <c r="R50" s="26">
        <v>3.7999999999999999E-2</v>
      </c>
      <c r="T50" s="27">
        <f>T9/U9</f>
        <v>3.2605969400551793E-3</v>
      </c>
      <c r="U50" s="27">
        <f>V9/W9</f>
        <v>0.37735849056603776</v>
      </c>
      <c r="V50" s="27">
        <f>X9/Y9</f>
        <v>0.96703296703296704</v>
      </c>
      <c r="W50" s="27"/>
      <c r="X50" s="25"/>
      <c r="Y50" s="27">
        <f>X9</f>
        <v>88</v>
      </c>
      <c r="Z50" s="27">
        <f>Z9</f>
        <v>65761</v>
      </c>
      <c r="AA50" s="26">
        <v>3.3000000000000002E-2</v>
      </c>
      <c r="AC50" s="27">
        <f>AC9/AD9</f>
        <v>1.5631076104278339E-3</v>
      </c>
      <c r="AD50" s="27">
        <f>AE9/AF9</f>
        <v>0.69124423963133641</v>
      </c>
      <c r="AE50" s="27">
        <f>AG9/AH9</f>
        <v>0.91907514450867056</v>
      </c>
      <c r="AF50" s="27"/>
      <c r="AG50" s="25"/>
      <c r="AH50" s="27">
        <f>AG9</f>
        <v>159</v>
      </c>
      <c r="AI50" s="27">
        <f>AI9</f>
        <v>67218</v>
      </c>
      <c r="AJ50" s="26">
        <v>4.8000000000000001E-2</v>
      </c>
      <c r="AL50" s="27">
        <f>AL9/AM9</f>
        <v>3.087173154516606E-3</v>
      </c>
      <c r="AM50" s="27">
        <f>AN9/AO9</f>
        <v>0.57603686635944695</v>
      </c>
      <c r="AN50" s="27">
        <f>AP9/AQ9</f>
        <v>0.94701986754966883</v>
      </c>
      <c r="AO50" s="27"/>
      <c r="AP50" s="25"/>
      <c r="AQ50" s="27">
        <f>AP9</f>
        <v>143</v>
      </c>
      <c r="AR50" s="27">
        <f>AR9</f>
        <v>66307</v>
      </c>
      <c r="AS50" s="26">
        <v>3.5999999999999997E-2</v>
      </c>
      <c r="AX50" s="36" t="str">
        <f>AC92</f>
        <v>L1 Miss Rate</v>
      </c>
      <c r="AY50" s="36" t="str">
        <f>AD92</f>
        <v>L2 Miss Rate</v>
      </c>
      <c r="AZ50" s="36" t="str">
        <f>AE92</f>
        <v>L3 Miss Rate</v>
      </c>
      <c r="BA50" s="36">
        <f>AF92</f>
        <v>0</v>
      </c>
      <c r="BB50" s="36">
        <f>AG92</f>
        <v>0</v>
      </c>
      <c r="BC50" s="28" t="str">
        <f>AH92</f>
        <v>RAM Accesses</v>
      </c>
      <c r="BD50" s="36" t="str">
        <f>AI92</f>
        <v>FP Operations</v>
      </c>
      <c r="BE50" s="36" t="str">
        <f>AJ92</f>
        <v>Execution Time(ms)</v>
      </c>
      <c r="BG50" s="25"/>
      <c r="BH50" s="26"/>
      <c r="BI50" s="26"/>
      <c r="BJ50" s="26"/>
      <c r="BK50" s="26"/>
      <c r="BM50" s="25">
        <v>256</v>
      </c>
      <c r="BN50" s="25">
        <f t="shared" si="4"/>
        <v>89.6</v>
      </c>
    </row>
    <row r="51" spans="2:66" ht="19.5" x14ac:dyDescent="0.3">
      <c r="B51" s="27">
        <f>B10/C10</f>
        <v>3.0917932400792458E-3</v>
      </c>
      <c r="C51" s="27">
        <f>D10/E10</f>
        <v>0.47393364928909953</v>
      </c>
      <c r="D51" s="27">
        <f>F10/G10</f>
        <v>0.91869918699186992</v>
      </c>
      <c r="E51" s="27"/>
      <c r="F51" s="25"/>
      <c r="G51" s="27">
        <f>F10</f>
        <v>113</v>
      </c>
      <c r="H51" s="27">
        <f>H10</f>
        <v>66268</v>
      </c>
      <c r="I51" s="26">
        <v>4.3999999999999997E-2</v>
      </c>
      <c r="K51" s="27">
        <f>K10/L10</f>
        <v>3.1051308590862043E-3</v>
      </c>
      <c r="L51" s="27">
        <f>M10/N10</f>
        <v>0.45410628019323673</v>
      </c>
      <c r="M51" s="27">
        <f>O10/P10</f>
        <v>0.93913043478260871</v>
      </c>
      <c r="N51" s="27"/>
      <c r="O51" s="25"/>
      <c r="P51" s="27">
        <f>O10</f>
        <v>108</v>
      </c>
      <c r="Q51" s="27">
        <f>Q10</f>
        <v>66923</v>
      </c>
      <c r="R51" s="26">
        <v>3.6999999999999998E-2</v>
      </c>
      <c r="T51" s="27">
        <f>T10/U10</f>
        <v>3.1466981828925985E-3</v>
      </c>
      <c r="U51" s="27">
        <f>V10/W10</f>
        <v>0.37264150943396224</v>
      </c>
      <c r="V51" s="27">
        <f>X10/Y10</f>
        <v>0.97872340425531912</v>
      </c>
      <c r="W51" s="27"/>
      <c r="X51" s="25"/>
      <c r="Y51" s="27">
        <f>X10</f>
        <v>92</v>
      </c>
      <c r="Z51" s="27">
        <f>Z10</f>
        <v>65832</v>
      </c>
      <c r="AA51" s="26">
        <v>3.4000000000000002E-2</v>
      </c>
      <c r="AC51" s="27">
        <f>AC10/AD10</f>
        <v>1.5478695824564614E-3</v>
      </c>
      <c r="AD51" s="27">
        <f>AE10/AF10</f>
        <v>0.67129629629629628</v>
      </c>
      <c r="AE51" s="27">
        <f>AG10/AH10</f>
        <v>0.89171974522292996</v>
      </c>
      <c r="AF51" s="27"/>
      <c r="AG51" s="25"/>
      <c r="AH51" s="27">
        <f>AG10</f>
        <v>140</v>
      </c>
      <c r="AI51" s="27">
        <f>AI10</f>
        <v>67316</v>
      </c>
      <c r="AJ51" s="26">
        <v>4.7E-2</v>
      </c>
      <c r="AL51" s="27">
        <f>AL10/AM10</f>
        <v>3.087128826603871E-3</v>
      </c>
      <c r="AM51" s="27">
        <f>AN10/AO10</f>
        <v>0.55504587155963303</v>
      </c>
      <c r="AN51" s="27">
        <f>AP10/AQ10</f>
        <v>0.93604651162790697</v>
      </c>
      <c r="AO51" s="27"/>
      <c r="AP51" s="25"/>
      <c r="AQ51" s="27">
        <f>AP10</f>
        <v>161</v>
      </c>
      <c r="AR51" s="27">
        <f>AR10</f>
        <v>66387</v>
      </c>
      <c r="AS51" s="26">
        <v>3.6999999999999998E-2</v>
      </c>
      <c r="AX51" s="25">
        <f>AC93</f>
        <v>0.72934078180449058</v>
      </c>
      <c r="AY51" s="25">
        <f>AD93</f>
        <v>0.57871058128667796</v>
      </c>
      <c r="AZ51" s="25">
        <f>AE93</f>
        <v>8.5912333124465065E-5</v>
      </c>
      <c r="BA51" s="25">
        <f>AF93</f>
        <v>0</v>
      </c>
      <c r="BB51" s="25">
        <f>AG93</f>
        <v>0</v>
      </c>
      <c r="BC51" s="25">
        <f>AH93</f>
        <v>196845</v>
      </c>
      <c r="BD51" s="25">
        <f>AI93</f>
        <v>24426419446.5</v>
      </c>
      <c r="BE51" s="26">
        <f>AJ93</f>
        <v>17431.63</v>
      </c>
      <c r="BG51" s="44" t="s">
        <v>68</v>
      </c>
      <c r="BH51" s="44"/>
      <c r="BI51" s="44"/>
      <c r="BJ51" s="44"/>
      <c r="BK51" s="44"/>
      <c r="BM51" s="48" t="s">
        <v>52</v>
      </c>
      <c r="BN51" s="48"/>
    </row>
    <row r="52" spans="2:66" x14ac:dyDescent="0.25">
      <c r="B52" s="27">
        <f>B11/C11</f>
        <v>3.2117182692740615E-3</v>
      </c>
      <c r="C52" s="27">
        <f>D11/E11</f>
        <v>0.40721649484536082</v>
      </c>
      <c r="D52" s="27">
        <f>F11/G11</f>
        <v>0.94814814814814818</v>
      </c>
      <c r="E52" s="27"/>
      <c r="F52" s="25"/>
      <c r="G52" s="27">
        <f>F11</f>
        <v>128</v>
      </c>
      <c r="H52" s="27">
        <f>H11</f>
        <v>66338</v>
      </c>
      <c r="I52" s="26">
        <v>3.6999999999999998E-2</v>
      </c>
      <c r="K52" s="27">
        <f>K11/L11</f>
        <v>3.0903902172145087E-3</v>
      </c>
      <c r="L52" s="27">
        <f>M11/N11</f>
        <v>0.43478260869565216</v>
      </c>
      <c r="M52" s="27">
        <f>O11/P11</f>
        <v>0.95370370370370372</v>
      </c>
      <c r="N52" s="27"/>
      <c r="O52" s="25"/>
      <c r="P52" s="27">
        <f>O11</f>
        <v>103</v>
      </c>
      <c r="Q52" s="27">
        <f>Q11</f>
        <v>66592</v>
      </c>
      <c r="R52" s="26">
        <v>3.6999999999999998E-2</v>
      </c>
      <c r="T52" s="27">
        <f>T11/U11</f>
        <v>3.1319712213210417E-3</v>
      </c>
      <c r="U52" s="27">
        <f>V11/W11</f>
        <v>0.37142857142857144</v>
      </c>
      <c r="V52" s="27">
        <f>X11/Y11</f>
        <v>0.92553191489361697</v>
      </c>
      <c r="W52" s="27"/>
      <c r="X52" s="25"/>
      <c r="Y52" s="27">
        <f>X11</f>
        <v>87</v>
      </c>
      <c r="Z52" s="27">
        <f>Z11</f>
        <v>65771</v>
      </c>
      <c r="AA52" s="26">
        <v>3.3000000000000002E-2</v>
      </c>
      <c r="AC52" s="27">
        <f>AC11/AD11</f>
        <v>1.6241440836929834E-3</v>
      </c>
      <c r="AD52" s="27">
        <f>AE11/AF11</f>
        <v>0.64220183486238536</v>
      </c>
      <c r="AE52" s="27">
        <f>AG11/AH11</f>
        <v>0.8571428571428571</v>
      </c>
      <c r="AF52" s="27"/>
      <c r="AG52" s="25"/>
      <c r="AH52" s="27">
        <f>AG11</f>
        <v>144</v>
      </c>
      <c r="AI52" s="27">
        <f>AI11</f>
        <v>68032</v>
      </c>
      <c r="AJ52" s="26">
        <v>4.5999999999999999E-2</v>
      </c>
      <c r="AL52" s="27">
        <f>AL11/AM11</f>
        <v>3.0440089022901861E-3</v>
      </c>
      <c r="AM52" s="27">
        <f>AN11/AO11</f>
        <v>0.54929577464788737</v>
      </c>
      <c r="AN52" s="27">
        <f>AP11/AQ11</f>
        <v>0.94557823129251706</v>
      </c>
      <c r="AO52" s="27"/>
      <c r="AP52" s="25"/>
      <c r="AQ52" s="27">
        <f>AP11</f>
        <v>139</v>
      </c>
      <c r="AR52" s="27">
        <f>AR11</f>
        <v>65564</v>
      </c>
      <c r="AS52" s="26">
        <v>3.6999999999999998E-2</v>
      </c>
      <c r="AX52" s="63" t="str">
        <f>AC94</f>
        <v>Size of matrix 2048 x 2048</v>
      </c>
      <c r="AY52" s="64"/>
      <c r="AZ52" s="64"/>
      <c r="BA52" s="64"/>
      <c r="BB52" s="64"/>
      <c r="BC52" s="64"/>
      <c r="BD52" s="64"/>
      <c r="BE52" s="65"/>
      <c r="BG52" s="19"/>
      <c r="BH52" s="20" t="s">
        <v>26</v>
      </c>
      <c r="BI52" s="20" t="s">
        <v>27</v>
      </c>
      <c r="BJ52" s="20" t="s">
        <v>28</v>
      </c>
      <c r="BK52" s="20" t="s">
        <v>29</v>
      </c>
      <c r="BM52" s="32" t="s">
        <v>41</v>
      </c>
      <c r="BN52" s="33" t="s">
        <v>42</v>
      </c>
    </row>
    <row r="53" spans="2:66" x14ac:dyDescent="0.25">
      <c r="B53" s="27">
        <f>B12/C12</f>
        <v>3.5076148219210937E-3</v>
      </c>
      <c r="C53" s="27">
        <f>D12/E12</f>
        <v>0.56190476190476191</v>
      </c>
      <c r="D53" s="27">
        <f>F12/G12</f>
        <v>0.96323529411764708</v>
      </c>
      <c r="E53" s="27"/>
      <c r="F53" s="25"/>
      <c r="G53" s="27">
        <f>F12</f>
        <v>131</v>
      </c>
      <c r="H53" s="27">
        <f>H12</f>
        <v>66266</v>
      </c>
      <c r="I53" s="26">
        <v>3.7999999999999999E-2</v>
      </c>
      <c r="K53" s="27">
        <f>K12/L12</f>
        <v>3.0609076256524759E-3</v>
      </c>
      <c r="L53" s="27">
        <f>M12/N12</f>
        <v>0.4</v>
      </c>
      <c r="M53" s="27">
        <f>O12/P12</f>
        <v>0.93043478260869561</v>
      </c>
      <c r="N53" s="27"/>
      <c r="O53" s="25"/>
      <c r="P53" s="27">
        <f>O12</f>
        <v>107</v>
      </c>
      <c r="Q53" s="27">
        <f>Q12</f>
        <v>66609</v>
      </c>
      <c r="R53" s="26">
        <v>3.7999999999999999E-2</v>
      </c>
      <c r="T53" s="27">
        <f>T12/U12</f>
        <v>3.1024701571918212E-3</v>
      </c>
      <c r="U53" s="27">
        <f>V12/W12</f>
        <v>0.31730769230769229</v>
      </c>
      <c r="V53" s="27">
        <f>X12/Y12</f>
        <v>0.93023255813953487</v>
      </c>
      <c r="W53" s="27"/>
      <c r="X53" s="25"/>
      <c r="Y53" s="27">
        <f>X12</f>
        <v>80</v>
      </c>
      <c r="Z53" s="27">
        <f>Z12</f>
        <v>65731</v>
      </c>
      <c r="AA53" s="26">
        <v>3.3000000000000002E-2</v>
      </c>
      <c r="AC53" s="27">
        <f>AC12/AD12</f>
        <v>1.6241193155823955E-3</v>
      </c>
      <c r="AD53" s="27">
        <f>AE12/AF12</f>
        <v>0.7981220657276995</v>
      </c>
      <c r="AE53" s="27">
        <f>AG12/AH12</f>
        <v>0.91463414634146345</v>
      </c>
      <c r="AF53" s="27"/>
      <c r="AG53" s="25"/>
      <c r="AH53" s="27">
        <f>AG12</f>
        <v>150</v>
      </c>
      <c r="AI53" s="27">
        <f>AI12</f>
        <v>68065</v>
      </c>
      <c r="AJ53" s="26">
        <v>4.7E-2</v>
      </c>
      <c r="AL53" s="27">
        <f>AL12/AM12</f>
        <v>3.0297373748976925E-3</v>
      </c>
      <c r="AM53" s="27">
        <f>AN12/AO12</f>
        <v>0.52112676056338025</v>
      </c>
      <c r="AN53" s="27">
        <f>AP12/AQ12</f>
        <v>0.94078947368421051</v>
      </c>
      <c r="AO53" s="27"/>
      <c r="AP53" s="25"/>
      <c r="AQ53" s="27">
        <f>AP12</f>
        <v>143</v>
      </c>
      <c r="AR53" s="27">
        <f>AR12</f>
        <v>65564</v>
      </c>
      <c r="AS53" s="26">
        <v>3.7999999999999999E-2</v>
      </c>
      <c r="AX53" s="37" t="str">
        <f>AC95</f>
        <v>L1 Miss Rate</v>
      </c>
      <c r="AY53" s="37" t="str">
        <f>AD95</f>
        <v>L2 Miss Rate</v>
      </c>
      <c r="AZ53" s="37" t="str">
        <f>AE95</f>
        <v>L3 Miss Rate</v>
      </c>
      <c r="BA53" s="37">
        <f>AF95</f>
        <v>0</v>
      </c>
      <c r="BB53" s="37">
        <f>AG95</f>
        <v>0</v>
      </c>
      <c r="BC53" s="29" t="str">
        <f>AH95</f>
        <v>RAM Accesses</v>
      </c>
      <c r="BD53" s="37" t="str">
        <f>AI95</f>
        <v>FP Operations</v>
      </c>
      <c r="BE53" s="37" t="str">
        <f>AJ95</f>
        <v>Execution Time(ms)</v>
      </c>
      <c r="BG53" s="19" t="s">
        <v>21</v>
      </c>
      <c r="BH53" s="26">
        <f>BH12/(BH20*1000*1000)</f>
        <v>1.7909999999999999</v>
      </c>
      <c r="BI53" s="26">
        <f>BI12/(BI20*1000*1000)</f>
        <v>1.7084567375886526</v>
      </c>
      <c r="BJ53" s="26">
        <f>BJ12/(BJ20*1000*1000)</f>
        <v>1.6990909315212814</v>
      </c>
      <c r="BK53" s="26">
        <f>BK12/(BK20*1000*1000)</f>
        <v>1.6789553494283482</v>
      </c>
      <c r="BM53" s="25">
        <f>BN53/BN18</f>
        <v>0.31111111111111112</v>
      </c>
      <c r="BN53" s="25">
        <f>$BN$16</f>
        <v>11.2</v>
      </c>
    </row>
    <row r="54" spans="2:66" x14ac:dyDescent="0.25">
      <c r="B54" s="27">
        <f>B13/C13</f>
        <v>3.181797715709376E-3</v>
      </c>
      <c r="C54" s="27">
        <f>D13/E13</f>
        <v>0.54761904761904767</v>
      </c>
      <c r="D54" s="27">
        <f>F13/G13</f>
        <v>0.97674418604651159</v>
      </c>
      <c r="E54" s="27"/>
      <c r="F54" s="25"/>
      <c r="G54" s="27">
        <f>F13</f>
        <v>126</v>
      </c>
      <c r="H54" s="27">
        <f>H13</f>
        <v>66175</v>
      </c>
      <c r="I54" s="26">
        <v>3.6999999999999998E-2</v>
      </c>
      <c r="K54" s="27">
        <f>K13/L13</f>
        <v>3.1200094635358134E-3</v>
      </c>
      <c r="L54" s="27">
        <f>M13/N13</f>
        <v>0.42028985507246375</v>
      </c>
      <c r="M54" s="27">
        <f>O13/P13</f>
        <v>0.8990825688073395</v>
      </c>
      <c r="N54" s="27"/>
      <c r="O54" s="25"/>
      <c r="P54" s="27">
        <f>O13</f>
        <v>98</v>
      </c>
      <c r="Q54" s="27">
        <f>Q13</f>
        <v>66593</v>
      </c>
      <c r="R54" s="26">
        <v>3.6999999999999998E-2</v>
      </c>
      <c r="T54" s="27">
        <f>T13/U13</f>
        <v>3.0876052592702023E-3</v>
      </c>
      <c r="U54" s="27">
        <f>V13/W13</f>
        <v>0.35714285714285715</v>
      </c>
      <c r="V54" s="27">
        <f>X13/Y13</f>
        <v>0.92391304347826086</v>
      </c>
      <c r="W54" s="27"/>
      <c r="X54" s="25"/>
      <c r="Y54" s="27">
        <f>X13</f>
        <v>85</v>
      </c>
      <c r="Z54" s="27">
        <f>Z13</f>
        <v>65740</v>
      </c>
      <c r="AA54" s="26">
        <v>3.4000000000000002E-2</v>
      </c>
      <c r="AC54" s="27">
        <f>AC13/AD13</f>
        <v>1.6088939045033779E-3</v>
      </c>
      <c r="AD54" s="27">
        <f>AE13/AF13</f>
        <v>0.64814814814814814</v>
      </c>
      <c r="AE54" s="27">
        <f>AG13/AH13</f>
        <v>0.90853658536585369</v>
      </c>
      <c r="AF54" s="27"/>
      <c r="AG54" s="25"/>
      <c r="AH54" s="27">
        <f>AG13</f>
        <v>149</v>
      </c>
      <c r="AI54" s="27">
        <f>AI13</f>
        <v>68055</v>
      </c>
      <c r="AJ54" s="26">
        <v>4.7E-2</v>
      </c>
      <c r="AL54" s="27">
        <f>AL13/AM13</f>
        <v>3.0153351329619206E-3</v>
      </c>
      <c r="AM54" s="27">
        <f>AN13/AO13</f>
        <v>0.54460093896713613</v>
      </c>
      <c r="AN54" s="27">
        <f>AP13/AQ13</f>
        <v>0.94308943089430897</v>
      </c>
      <c r="AO54" s="27"/>
      <c r="AP54" s="25"/>
      <c r="AQ54" s="27">
        <f>AP13</f>
        <v>116</v>
      </c>
      <c r="AR54" s="27">
        <f>AR13</f>
        <v>65571</v>
      </c>
      <c r="AS54" s="26">
        <v>3.6999999999999998E-2</v>
      </c>
      <c r="AX54" s="25">
        <f>AC97</f>
        <v>0.90915088842946368</v>
      </c>
      <c r="AY54" s="25">
        <f>AD97</f>
        <v>0.59078849517969467</v>
      </c>
      <c r="AZ54" s="25">
        <f>AE97</f>
        <v>2.5628676422771194E-3</v>
      </c>
      <c r="BA54" s="25">
        <f>AF97</f>
        <v>0</v>
      </c>
      <c r="BB54" s="25">
        <f>AG97</f>
        <v>0</v>
      </c>
      <c r="BC54" s="25">
        <f>AH97</f>
        <v>64205322</v>
      </c>
      <c r="BD54" s="25">
        <f>AI97</f>
        <v>123685949205</v>
      </c>
      <c r="BE54" s="25">
        <f>AJ97</f>
        <v>80917.899999999994</v>
      </c>
      <c r="BG54" s="19" t="s">
        <v>22</v>
      </c>
      <c r="BH54" s="26">
        <f>BH13/(BH21*1000*1000)</f>
        <v>1.8036081081081081</v>
      </c>
      <c r="BI54" s="26">
        <f>BI13/(BI21*1000*1000)</f>
        <v>1.8312234782608696</v>
      </c>
      <c r="BJ54" s="26">
        <f>BJ13/(BJ21*1000*1000)</f>
        <v>1.8872806644034492</v>
      </c>
      <c r="BK54" s="26">
        <f>BK13/(BK21*1000*1000)</f>
        <v>1.8961401385035135</v>
      </c>
      <c r="BM54" s="25">
        <v>1</v>
      </c>
      <c r="BN54" s="25">
        <f t="shared" ref="BN54:BN64" si="6">$BN$16</f>
        <v>11.2</v>
      </c>
    </row>
    <row r="55" spans="2:66" ht="19.5" x14ac:dyDescent="0.3">
      <c r="B55" s="56" t="s">
        <v>2</v>
      </c>
      <c r="C55" s="56"/>
      <c r="D55" s="56"/>
      <c r="E55" s="56"/>
      <c r="F55" s="56"/>
      <c r="G55" s="56"/>
      <c r="H55" s="56"/>
      <c r="I55" s="56"/>
      <c r="K55" s="56" t="s">
        <v>2</v>
      </c>
      <c r="L55" s="56"/>
      <c r="M55" s="56"/>
      <c r="N55" s="56"/>
      <c r="O55" s="56"/>
      <c r="P55" s="56"/>
      <c r="Q55" s="56"/>
      <c r="R55" s="56"/>
      <c r="T55" s="56" t="s">
        <v>2</v>
      </c>
      <c r="U55" s="56"/>
      <c r="V55" s="56"/>
      <c r="W55" s="56"/>
      <c r="X55" s="56"/>
      <c r="Y55" s="56"/>
      <c r="Z55" s="56"/>
      <c r="AA55" s="56"/>
      <c r="AC55" s="56" t="s">
        <v>2</v>
      </c>
      <c r="AD55" s="56"/>
      <c r="AE55" s="56"/>
      <c r="AF55" s="56"/>
      <c r="AG55" s="56"/>
      <c r="AH55" s="56"/>
      <c r="AI55" s="56"/>
      <c r="AJ55" s="56"/>
      <c r="AL55" s="56" t="s">
        <v>2</v>
      </c>
      <c r="AM55" s="56"/>
      <c r="AN55" s="56"/>
      <c r="AO55" s="56"/>
      <c r="AP55" s="56"/>
      <c r="AQ55" s="56"/>
      <c r="AR55" s="56"/>
      <c r="AS55" s="56"/>
      <c r="AX55" s="66" t="s">
        <v>15</v>
      </c>
      <c r="AY55" s="67"/>
      <c r="AZ55" s="67"/>
      <c r="BA55" s="67"/>
      <c r="BB55" s="67"/>
      <c r="BC55" s="67"/>
      <c r="BD55" s="67"/>
      <c r="BE55" s="68"/>
      <c r="BG55" s="19" t="s">
        <v>23</v>
      </c>
      <c r="BH55" s="26">
        <f>BH14/(BH22*1000*1000)</f>
        <v>1.9924393939393938</v>
      </c>
      <c r="BI55" s="26">
        <f>BI14/(BI22*1000*1000)</f>
        <v>2.1996369109947644</v>
      </c>
      <c r="BJ55" s="26">
        <f>BJ14/(BJ22*1000*1000)</f>
        <v>2.2213188272145574</v>
      </c>
      <c r="BK55" s="26">
        <f>BK14/(BK22*1000*1000)</f>
        <v>2.2282932157863358</v>
      </c>
      <c r="BM55" s="25">
        <v>1.25</v>
      </c>
      <c r="BN55" s="25">
        <f t="shared" si="6"/>
        <v>11.2</v>
      </c>
    </row>
    <row r="56" spans="2:66" x14ac:dyDescent="0.25">
      <c r="B56" s="18" t="s">
        <v>17</v>
      </c>
      <c r="C56" s="18" t="s">
        <v>18</v>
      </c>
      <c r="D56" s="18" t="s">
        <v>19</v>
      </c>
      <c r="E56" s="18"/>
      <c r="F56" s="18"/>
      <c r="G56" s="18" t="s">
        <v>30</v>
      </c>
      <c r="H56" s="14" t="s">
        <v>16</v>
      </c>
      <c r="I56" s="14" t="s">
        <v>13</v>
      </c>
      <c r="K56" s="18" t="s">
        <v>17</v>
      </c>
      <c r="L56" s="18" t="s">
        <v>18</v>
      </c>
      <c r="M56" s="18" t="s">
        <v>19</v>
      </c>
      <c r="N56" s="18"/>
      <c r="O56" s="18"/>
      <c r="P56" s="18" t="s">
        <v>30</v>
      </c>
      <c r="Q56" s="14" t="s">
        <v>16</v>
      </c>
      <c r="R56" s="14" t="s">
        <v>13</v>
      </c>
      <c r="T56" s="18" t="s">
        <v>17</v>
      </c>
      <c r="U56" s="18" t="s">
        <v>18</v>
      </c>
      <c r="V56" s="18" t="s">
        <v>19</v>
      </c>
      <c r="W56" s="18"/>
      <c r="X56" s="18"/>
      <c r="Y56" s="18" t="s">
        <v>30</v>
      </c>
      <c r="Z56" s="14" t="s">
        <v>16</v>
      </c>
      <c r="AA56" s="14" t="s">
        <v>13</v>
      </c>
      <c r="AC56" s="18" t="s">
        <v>17</v>
      </c>
      <c r="AD56" s="18" t="s">
        <v>18</v>
      </c>
      <c r="AE56" s="18" t="s">
        <v>19</v>
      </c>
      <c r="AF56" s="18"/>
      <c r="AG56" s="18"/>
      <c r="AH56" s="18" t="s">
        <v>30</v>
      </c>
      <c r="AI56" s="14" t="s">
        <v>16</v>
      </c>
      <c r="AJ56" s="4" t="s">
        <v>13</v>
      </c>
      <c r="AL56" s="18" t="s">
        <v>17</v>
      </c>
      <c r="AM56" s="18" t="s">
        <v>18</v>
      </c>
      <c r="AN56" s="18" t="s">
        <v>19</v>
      </c>
      <c r="AO56" s="18"/>
      <c r="AP56" s="18"/>
      <c r="AQ56" s="18" t="s">
        <v>30</v>
      </c>
      <c r="AR56" s="14" t="s">
        <v>16</v>
      </c>
      <c r="AS56" s="4" t="s">
        <v>13</v>
      </c>
      <c r="AX56" s="49" t="s">
        <v>1</v>
      </c>
      <c r="AY56" s="50"/>
      <c r="AZ56" s="50"/>
      <c r="BA56" s="50"/>
      <c r="BB56" s="50"/>
      <c r="BC56" s="50"/>
      <c r="BD56" s="50"/>
      <c r="BE56" s="51"/>
      <c r="BG56" s="19" t="s">
        <v>24</v>
      </c>
      <c r="BH56" s="26">
        <f>BH15/(BH23*1000*1000)</f>
        <v>1.4792065217391304</v>
      </c>
      <c r="BI56" s="26">
        <f>BI15/(BI23*1000*1000)</f>
        <v>1.2337833286358513</v>
      </c>
      <c r="BJ56" s="26">
        <f>BJ15/(BJ23*1000*1000)</f>
        <v>1.4012699584892521</v>
      </c>
      <c r="BK56" s="26">
        <f>BK15/(BK23*1000*1000)</f>
        <v>1.5285363214443282</v>
      </c>
      <c r="BM56" s="25">
        <v>1.5</v>
      </c>
      <c r="BN56" s="25">
        <f t="shared" si="6"/>
        <v>11.2</v>
      </c>
    </row>
    <row r="57" spans="2:66" x14ac:dyDescent="0.25">
      <c r="B57" s="27">
        <f>B16/C16</f>
        <v>0.50839502954033144</v>
      </c>
      <c r="C57" s="27">
        <f>D16/E16</f>
        <v>2.3704982249283385E-3</v>
      </c>
      <c r="D57" s="27">
        <f>F16/G16</f>
        <v>0.13245526838966204</v>
      </c>
      <c r="E57" s="27"/>
      <c r="F57" s="25"/>
      <c r="G57" s="27">
        <f>F16</f>
        <v>533</v>
      </c>
      <c r="H57" s="27">
        <f>H16</f>
        <v>4822618</v>
      </c>
      <c r="I57" s="26">
        <v>2.8250000000000002</v>
      </c>
      <c r="K57" s="27">
        <f>K16/L16</f>
        <v>3.2519330950075774E-2</v>
      </c>
      <c r="L57" s="27">
        <f>M16/N16</f>
        <v>5.821060597240817E-3</v>
      </c>
      <c r="M57" s="27">
        <f>O16/P16</f>
        <v>0.67412451361867709</v>
      </c>
      <c r="N57" s="27"/>
      <c r="O57" s="25"/>
      <c r="P57" s="27">
        <f>O16</f>
        <v>693</v>
      </c>
      <c r="Q57" s="27">
        <f>Q16</f>
        <v>4211806</v>
      </c>
      <c r="R57" s="26">
        <v>2.3220000000000001</v>
      </c>
      <c r="T57" s="27">
        <f>T16/U16</f>
        <v>3.0695623338097004E-2</v>
      </c>
      <c r="U57" s="27">
        <f>V16/W16</f>
        <v>7.8928725435840567E-3</v>
      </c>
      <c r="V57" s="27">
        <f>X16/Y16</f>
        <v>0.67517006802721091</v>
      </c>
      <c r="W57" s="27"/>
      <c r="X57" s="25"/>
      <c r="Y57" s="27">
        <f>X16</f>
        <v>794</v>
      </c>
      <c r="Z57" s="27">
        <f>Z16</f>
        <v>4200915</v>
      </c>
      <c r="AA57" s="26">
        <v>1.9239999999999999</v>
      </c>
      <c r="AC57" s="27">
        <f>AC16/AD16</f>
        <v>0.52696971883571486</v>
      </c>
      <c r="AD57" s="27">
        <f>AE16/AF16</f>
        <v>8.3042249694786664E-3</v>
      </c>
      <c r="AE57" s="27">
        <f>AG16/AH16</f>
        <v>2.5489078822412154E-2</v>
      </c>
      <c r="AF57" s="27"/>
      <c r="AG57" s="25"/>
      <c r="AH57" s="27">
        <f>AG16</f>
        <v>671</v>
      </c>
      <c r="AI57" s="27">
        <f>AI16</f>
        <v>8768687</v>
      </c>
      <c r="AJ57" s="26">
        <v>7.09</v>
      </c>
      <c r="AL57" s="27">
        <f>AL16/AM16</f>
        <v>3.5053114976977565E-2</v>
      </c>
      <c r="AM57" s="27">
        <f>AN16/AO16</f>
        <v>8.3282524070190482E-3</v>
      </c>
      <c r="AN57" s="27">
        <f>AP16/AQ16</f>
        <v>0.49897189856065799</v>
      </c>
      <c r="AO57" s="27"/>
      <c r="AP57" s="25"/>
      <c r="AQ57" s="27">
        <f>AP16</f>
        <v>728</v>
      </c>
      <c r="AR57" s="27">
        <f>AR16</f>
        <v>4200528</v>
      </c>
      <c r="AS57" s="26">
        <v>2</v>
      </c>
      <c r="AX57" s="17" t="str">
        <f>AL86</f>
        <v>L1 Miss Rate</v>
      </c>
      <c r="AY57" s="17" t="str">
        <f>AM86</f>
        <v>L2 Miss Rate</v>
      </c>
      <c r="AZ57" s="17" t="str">
        <f>AN86</f>
        <v>L3 Miss Rate</v>
      </c>
      <c r="BA57" s="17">
        <f>AO86</f>
        <v>0</v>
      </c>
      <c r="BB57" s="17">
        <f>AP86</f>
        <v>0</v>
      </c>
      <c r="BC57" s="17" t="str">
        <f>AQ86</f>
        <v>RAM Accesses</v>
      </c>
      <c r="BD57" s="38" t="str">
        <f>AR86</f>
        <v>FP Operations</v>
      </c>
      <c r="BE57" s="38" t="str">
        <f>AS86</f>
        <v>Execution Time(ms)</v>
      </c>
      <c r="BG57" s="19" t="s">
        <v>25</v>
      </c>
      <c r="BH57" s="26">
        <f>BH16/(BH24*1000*1000)</f>
        <v>1.8318611111111112</v>
      </c>
      <c r="BI57" s="26">
        <f>BI16/(BI24*1000*1000)</f>
        <v>2.1211111111111109</v>
      </c>
      <c r="BJ57" s="26">
        <f>BJ16/(BJ24*1000*1000)</f>
        <v>2.1685377061559836</v>
      </c>
      <c r="BK57" s="26">
        <f>BK16/(BK24*1000*1000)</f>
        <v>2.1919956147556641</v>
      </c>
      <c r="BM57" s="25">
        <v>2</v>
      </c>
      <c r="BN57" s="25">
        <f t="shared" si="6"/>
        <v>11.2</v>
      </c>
    </row>
    <row r="58" spans="2:66" x14ac:dyDescent="0.25">
      <c r="B58" s="27">
        <f>B17/C17</f>
        <v>0.50858397635583275</v>
      </c>
      <c r="C58" s="27">
        <f>D17/E17</f>
        <v>2.0630945578002623E-3</v>
      </c>
      <c r="D58" s="27">
        <f>F17/G17</f>
        <v>0.22251308900523561</v>
      </c>
      <c r="E58" s="27"/>
      <c r="F58" s="25"/>
      <c r="G58" s="27">
        <f>F17</f>
        <v>510</v>
      </c>
      <c r="H58" s="27">
        <f>H17</f>
        <v>4829130</v>
      </c>
      <c r="I58" s="26">
        <v>2.8380000000000001</v>
      </c>
      <c r="K58" s="27">
        <f>K17/L17</f>
        <v>3.2500056182632589E-2</v>
      </c>
      <c r="L58" s="27">
        <f>M17/N17</f>
        <v>6.0284823950840201E-3</v>
      </c>
      <c r="M58" s="27">
        <f>O17/P17</f>
        <v>0.72174969623329288</v>
      </c>
      <c r="N58" s="27"/>
      <c r="O58" s="25"/>
      <c r="P58" s="27">
        <f>O17</f>
        <v>594</v>
      </c>
      <c r="Q58" s="27">
        <f>Q17</f>
        <v>4233353</v>
      </c>
      <c r="R58" s="26">
        <v>2.3149999999999999</v>
      </c>
      <c r="T58" s="27">
        <f>T17/U17</f>
        <v>3.0813385765678134E-2</v>
      </c>
      <c r="U58" s="27">
        <f>V17/W17</f>
        <v>6.2091803881887588E-3</v>
      </c>
      <c r="V58" s="27">
        <f>X17/Y17</f>
        <v>0.65845464725643899</v>
      </c>
      <c r="W58" s="27"/>
      <c r="X58" s="25"/>
      <c r="Y58" s="27">
        <f>X17</f>
        <v>588</v>
      </c>
      <c r="Z58" s="27">
        <f>Z17</f>
        <v>4201535</v>
      </c>
      <c r="AA58" s="26">
        <v>1.9139999999999999</v>
      </c>
      <c r="AC58" s="27">
        <f>AC17/AD17</f>
        <v>0.52684322574682563</v>
      </c>
      <c r="AD58" s="27">
        <f>AE17/AF17</f>
        <v>1.0168336659073454E-2</v>
      </c>
      <c r="AE58" s="27">
        <f>AG17/AH17</f>
        <v>2.8282474497613942E-2</v>
      </c>
      <c r="AF58" s="27"/>
      <c r="AG58" s="25"/>
      <c r="AH58" s="27">
        <f>AG17</f>
        <v>646</v>
      </c>
      <c r="AI58" s="27">
        <f>AI17</f>
        <v>8750976</v>
      </c>
      <c r="AJ58" s="26">
        <v>7.1740000000000004</v>
      </c>
      <c r="AL58" s="27">
        <f>AL17/AM17</f>
        <v>3.5106980832043402E-2</v>
      </c>
      <c r="AM58" s="27">
        <f>AN17/AO17</f>
        <v>8.607313876033279E-3</v>
      </c>
      <c r="AN58" s="27">
        <f>AP17/AQ17</f>
        <v>0.51841155234657044</v>
      </c>
      <c r="AO58" s="27"/>
      <c r="AP58" s="25"/>
      <c r="AQ58" s="27">
        <f>AP17</f>
        <v>718</v>
      </c>
      <c r="AR58" s="27">
        <f>AR17</f>
        <v>4198922</v>
      </c>
      <c r="AS58" s="26">
        <v>1.982</v>
      </c>
      <c r="AX58" s="25">
        <f>AL87</f>
        <v>3.0368731385939391E-3</v>
      </c>
      <c r="AY58" s="25">
        <f>AM87</f>
        <v>0.54332850686674561</v>
      </c>
      <c r="AZ58" s="25">
        <f>AN87</f>
        <v>0.94193945228925968</v>
      </c>
      <c r="BA58" s="25">
        <f>AO87</f>
        <v>0</v>
      </c>
      <c r="BB58" s="25">
        <f>AP87</f>
        <v>0</v>
      </c>
      <c r="BC58" s="25">
        <f>AQ87</f>
        <v>142.5</v>
      </c>
      <c r="BD58" s="25">
        <f>AR87</f>
        <v>65947</v>
      </c>
      <c r="BE58" s="26">
        <f>AS87</f>
        <v>3.5999999999999997E-2</v>
      </c>
      <c r="BM58" s="25">
        <v>4</v>
      </c>
      <c r="BN58" s="25">
        <f t="shared" si="6"/>
        <v>11.2</v>
      </c>
    </row>
    <row r="59" spans="2:66" x14ac:dyDescent="0.25">
      <c r="B59" s="27">
        <f>B18/C18</f>
        <v>0.50826963611131426</v>
      </c>
      <c r="C59" s="27">
        <f>D18/E18</f>
        <v>2.1714370073038394E-3</v>
      </c>
      <c r="D59" s="27">
        <f>F18/G18</f>
        <v>5.2514895385894413E-2</v>
      </c>
      <c r="E59" s="27"/>
      <c r="F59" s="25"/>
      <c r="G59" s="27">
        <f>F18</f>
        <v>379</v>
      </c>
      <c r="H59" s="27">
        <f>H18</f>
        <v>4797745</v>
      </c>
      <c r="I59" s="26">
        <v>2.8119999999999998</v>
      </c>
      <c r="K59" s="27">
        <f>K18/L18</f>
        <v>3.249759659056501E-2</v>
      </c>
      <c r="L59" s="27">
        <f>M18/N18</f>
        <v>6.1290299099571255E-3</v>
      </c>
      <c r="M59" s="27">
        <f>O18/P18</f>
        <v>0.707395498392283</v>
      </c>
      <c r="N59" s="27"/>
      <c r="O59" s="25"/>
      <c r="P59" s="27">
        <f>O18</f>
        <v>660</v>
      </c>
      <c r="Q59" s="27">
        <f>Q18</f>
        <v>4234315</v>
      </c>
      <c r="R59" s="26">
        <v>2.323</v>
      </c>
      <c r="T59" s="27">
        <f>T18/U18</f>
        <v>3.081671789027338E-2</v>
      </c>
      <c r="U59" s="27">
        <f>V18/W18</f>
        <v>6.2316518859753343E-3</v>
      </c>
      <c r="V59" s="27">
        <f>X18/Y18</f>
        <v>0.67803030303030298</v>
      </c>
      <c r="W59" s="27"/>
      <c r="X59" s="25"/>
      <c r="Y59" s="27">
        <f>X18</f>
        <v>537</v>
      </c>
      <c r="Z59" s="27">
        <f>Z18</f>
        <v>4201684</v>
      </c>
      <c r="AA59" s="26">
        <v>1.915</v>
      </c>
      <c r="AC59" s="27">
        <f>AC18/AD18</f>
        <v>0.52671282019022603</v>
      </c>
      <c r="AD59" s="27">
        <f>AE18/AF18</f>
        <v>2.3807499564221829E-3</v>
      </c>
      <c r="AE59" s="27">
        <f>AG18/AH18</f>
        <v>7.9343365253077974E-2</v>
      </c>
      <c r="AF59" s="27"/>
      <c r="AG59" s="25"/>
      <c r="AH59" s="27">
        <f>AG18</f>
        <v>638</v>
      </c>
      <c r="AI59" s="27">
        <f>AI18</f>
        <v>8621968</v>
      </c>
      <c r="AJ59" s="26">
        <v>7.1050000000000004</v>
      </c>
      <c r="AL59" s="27">
        <f>AL18/AM18</f>
        <v>3.5105650764199213E-2</v>
      </c>
      <c r="AM59" s="27">
        <f>AN18/AO18</f>
        <v>9.7120474840917594E-3</v>
      </c>
      <c r="AN59" s="27">
        <f>AP18/AQ18</f>
        <v>0.53098039215686277</v>
      </c>
      <c r="AO59" s="27"/>
      <c r="AP59" s="25"/>
      <c r="AQ59" s="27">
        <f>AP18</f>
        <v>677</v>
      </c>
      <c r="AR59" s="27">
        <f>AR18</f>
        <v>4198988</v>
      </c>
      <c r="AS59" s="26">
        <v>2.0019999999999998</v>
      </c>
      <c r="AX59" s="52" t="str">
        <f>AL88</f>
        <v>Size of matrix 128 x 128</v>
      </c>
      <c r="AY59" s="52"/>
      <c r="AZ59" s="52"/>
      <c r="BA59" s="52"/>
      <c r="BB59" s="52"/>
      <c r="BC59" s="52"/>
      <c r="BD59" s="52"/>
      <c r="BE59" s="52"/>
      <c r="BM59" s="25">
        <v>8</v>
      </c>
      <c r="BN59" s="25">
        <f t="shared" si="6"/>
        <v>11.2</v>
      </c>
    </row>
    <row r="60" spans="2:66" x14ac:dyDescent="0.25">
      <c r="B60" s="27">
        <f>B19/C19</f>
        <v>0.50840292233435302</v>
      </c>
      <c r="C60" s="27">
        <f>D19/E19</f>
        <v>2.0113724032421064E-3</v>
      </c>
      <c r="D60" s="27">
        <f>F19/G19</f>
        <v>9.6233521657250465E-2</v>
      </c>
      <c r="E60" s="27"/>
      <c r="F60" s="25"/>
      <c r="G60" s="27">
        <f>F19</f>
        <v>511</v>
      </c>
      <c r="H60" s="27">
        <f>H19</f>
        <v>4799113</v>
      </c>
      <c r="I60" s="26">
        <v>2.8220000000000001</v>
      </c>
      <c r="K60" s="27">
        <f>K19/L19</f>
        <v>3.2456735274072814E-2</v>
      </c>
      <c r="L60" s="27">
        <f>M19/N19</f>
        <v>6.4642136178461856E-3</v>
      </c>
      <c r="M60" s="27">
        <f>O19/P19</f>
        <v>0.73227383863080686</v>
      </c>
      <c r="N60" s="27"/>
      <c r="O60" s="25"/>
      <c r="P60" s="27">
        <f>O19</f>
        <v>599</v>
      </c>
      <c r="Q60" s="27">
        <f>Q19</f>
        <v>4211654</v>
      </c>
      <c r="R60" s="26">
        <v>2.351</v>
      </c>
      <c r="T60" s="27">
        <f>T19/U19</f>
        <v>3.0711710066545113E-2</v>
      </c>
      <c r="U60" s="27">
        <f>V19/W19</f>
        <v>6.2900819709948786E-3</v>
      </c>
      <c r="V60" s="27">
        <f>X19/Y19</f>
        <v>0.63855421686746983</v>
      </c>
      <c r="W60" s="27"/>
      <c r="X60" s="25"/>
      <c r="Y60" s="27">
        <f>X19</f>
        <v>530</v>
      </c>
      <c r="Z60" s="27">
        <f>Z19</f>
        <v>4204936</v>
      </c>
      <c r="AA60" s="26">
        <v>1.9159999999999999</v>
      </c>
      <c r="AC60" s="27">
        <f>AC19/AD19</f>
        <v>0.52711250722534131</v>
      </c>
      <c r="AD60" s="27">
        <f>AE19/AF19</f>
        <v>2.6991466272060973E-3</v>
      </c>
      <c r="AE60" s="27">
        <f>AG19/AH19</f>
        <v>8.6893650584987506E-2</v>
      </c>
      <c r="AF60" s="27"/>
      <c r="AG60" s="25"/>
      <c r="AH60" s="27">
        <f>AG19</f>
        <v>661</v>
      </c>
      <c r="AI60" s="27">
        <f>AI19</f>
        <v>8051623</v>
      </c>
      <c r="AJ60" s="26">
        <v>7.1159999999999997</v>
      </c>
      <c r="AL60" s="27">
        <f>AL19/AM19</f>
        <v>3.5109690640819639E-2</v>
      </c>
      <c r="AM60" s="27">
        <f>AN19/AO19</f>
        <v>8.4359675941102098E-3</v>
      </c>
      <c r="AN60" s="27">
        <f>AP19/AQ19</f>
        <v>0.51035031847133761</v>
      </c>
      <c r="AO60" s="27"/>
      <c r="AP60" s="25"/>
      <c r="AQ60" s="27">
        <f>AP19</f>
        <v>641</v>
      </c>
      <c r="AR60" s="27">
        <f>AR19</f>
        <v>4199069</v>
      </c>
      <c r="AS60" s="26">
        <v>1.984</v>
      </c>
      <c r="AX60" s="24" t="str">
        <f>AL89</f>
        <v>L1 Miss Rate</v>
      </c>
      <c r="AY60" s="24" t="str">
        <f>AM89</f>
        <v>L2 Miss Rate</v>
      </c>
      <c r="AZ60" s="24" t="str">
        <f>AN89</f>
        <v>L3 Miss Rate</v>
      </c>
      <c r="BA60" s="24">
        <f>AO89</f>
        <v>0</v>
      </c>
      <c r="BB60" s="24">
        <f>AP89</f>
        <v>0</v>
      </c>
      <c r="BC60" s="24" t="str">
        <f>AQ89</f>
        <v>RAM Accesses</v>
      </c>
      <c r="BD60" s="23" t="str">
        <f>AR89</f>
        <v>FP Operations</v>
      </c>
      <c r="BE60" s="23" t="str">
        <f>AS89</f>
        <v>Execution Time(ms)</v>
      </c>
      <c r="BM60" s="25">
        <v>16</v>
      </c>
      <c r="BN60" s="25">
        <f t="shared" si="6"/>
        <v>11.2</v>
      </c>
    </row>
    <row r="61" spans="2:66" x14ac:dyDescent="0.25">
      <c r="B61" s="27">
        <f>B20/C20</f>
        <v>0.50846149133309804</v>
      </c>
      <c r="C61" s="27">
        <f>D20/E20</f>
        <v>2.0831251453424572E-3</v>
      </c>
      <c r="D61" s="27">
        <f>F20/G20</f>
        <v>7.9946603381785816E-2</v>
      </c>
      <c r="E61" s="27"/>
      <c r="F61" s="25"/>
      <c r="G61" s="27">
        <f>F20</f>
        <v>539</v>
      </c>
      <c r="H61" s="27">
        <f>H20</f>
        <v>4803330</v>
      </c>
      <c r="I61" s="26">
        <v>2.8359999999999999</v>
      </c>
      <c r="K61" s="27">
        <f>K20/L20</f>
        <v>3.2461765923472705E-2</v>
      </c>
      <c r="L61" s="27">
        <f>M20/N20</f>
        <v>5.6617797079483514E-3</v>
      </c>
      <c r="M61" s="27">
        <f>O20/P20</f>
        <v>0.67382550335570468</v>
      </c>
      <c r="N61" s="27"/>
      <c r="O61" s="25"/>
      <c r="P61" s="27">
        <f>O20</f>
        <v>502</v>
      </c>
      <c r="Q61" s="27">
        <f>Q20</f>
        <v>4211915</v>
      </c>
      <c r="R61" s="26">
        <v>2.298</v>
      </c>
      <c r="T61" s="27">
        <f>T20/U20</f>
        <v>3.0712114581731734E-2</v>
      </c>
      <c r="U61" s="27">
        <f>V20/W20</f>
        <v>1.1293705487818932E-2</v>
      </c>
      <c r="V61" s="27">
        <f>X20/Y20</f>
        <v>0.65016872890888644</v>
      </c>
      <c r="W61" s="27"/>
      <c r="X61" s="25"/>
      <c r="Y61" s="27">
        <f>X20</f>
        <v>578</v>
      </c>
      <c r="Z61" s="27">
        <f>Z20</f>
        <v>4205019</v>
      </c>
      <c r="AA61" s="26">
        <v>1.915</v>
      </c>
      <c r="AC61" s="27">
        <f>AC20/AD20</f>
        <v>0.52702127593052883</v>
      </c>
      <c r="AD61" s="27">
        <f>AE20/AF20</f>
        <v>2.9611052007688667E-3</v>
      </c>
      <c r="AE61" s="27">
        <f>AG20/AH20</f>
        <v>8.190635851993773E-2</v>
      </c>
      <c r="AF61" s="27"/>
      <c r="AG61" s="25"/>
      <c r="AH61" s="27">
        <f>AG20</f>
        <v>684</v>
      </c>
      <c r="AI61" s="27">
        <f>AI20</f>
        <v>8047692</v>
      </c>
      <c r="AJ61" s="26">
        <v>7.1210000000000004</v>
      </c>
      <c r="AL61" s="27">
        <f>AL20/AM20</f>
        <v>3.510440285706707E-2</v>
      </c>
      <c r="AM61" s="27">
        <f>AN20/AO20</f>
        <v>8.165858552081592E-3</v>
      </c>
      <c r="AN61" s="27">
        <f>AP20/AQ20</f>
        <v>0.56047430830039524</v>
      </c>
      <c r="AO61" s="27"/>
      <c r="AP61" s="25"/>
      <c r="AQ61" s="27">
        <f>AP20</f>
        <v>709</v>
      </c>
      <c r="AR61" s="27">
        <f>AR20</f>
        <v>4199146</v>
      </c>
      <c r="AS61" s="26">
        <v>1.9890000000000001</v>
      </c>
      <c r="AX61" s="25">
        <f>AL90</f>
        <v>3.5078758917022321E-2</v>
      </c>
      <c r="AY61" s="25">
        <f>AM90</f>
        <v>8.4797757599587523E-3</v>
      </c>
      <c r="AZ61" s="25">
        <f>AN90</f>
        <v>0.51174450230136226</v>
      </c>
      <c r="BA61" s="25">
        <f>AO90</f>
        <v>0</v>
      </c>
      <c r="BB61" s="25">
        <f>AP90</f>
        <v>0</v>
      </c>
      <c r="BC61" s="25">
        <f>AQ90</f>
        <v>690</v>
      </c>
      <c r="BD61" s="25">
        <f>AR90</f>
        <v>4199800</v>
      </c>
      <c r="BE61" s="26">
        <f>AS90</f>
        <v>1.98</v>
      </c>
      <c r="BM61" s="25">
        <v>32</v>
      </c>
      <c r="BN61" s="25">
        <f t="shared" si="6"/>
        <v>11.2</v>
      </c>
    </row>
    <row r="62" spans="2:66" x14ac:dyDescent="0.25">
      <c r="B62" s="27">
        <f>B21/C21</f>
        <v>0.51109875118311165</v>
      </c>
      <c r="C62" s="27">
        <f>D21/E21</f>
        <v>2.630743221154295E-3</v>
      </c>
      <c r="D62" s="27">
        <f>F21/G21</f>
        <v>0.10442546583850931</v>
      </c>
      <c r="E62" s="27"/>
      <c r="F62" s="25"/>
      <c r="G62" s="27">
        <f>F21</f>
        <v>538</v>
      </c>
      <c r="H62" s="27">
        <f>H21</f>
        <v>4814473</v>
      </c>
      <c r="I62" s="26">
        <v>2.8420000000000001</v>
      </c>
      <c r="K62" s="27">
        <f>K21/L21</f>
        <v>3.2484712283399372E-2</v>
      </c>
      <c r="L62" s="27">
        <f>M21/N21</f>
        <v>6.5537480156707397E-3</v>
      </c>
      <c r="M62" s="27">
        <f>O21/P21</f>
        <v>0.6733668341708543</v>
      </c>
      <c r="N62" s="27"/>
      <c r="O62" s="25"/>
      <c r="P62" s="27">
        <f>O21</f>
        <v>536</v>
      </c>
      <c r="Q62" s="27">
        <f>Q21</f>
        <v>4211739</v>
      </c>
      <c r="R62" s="26">
        <v>2.3410000000000002</v>
      </c>
      <c r="T62" s="27">
        <f>T21/U21</f>
        <v>3.0663691233700798E-2</v>
      </c>
      <c r="U62" s="27">
        <f>V21/W21</f>
        <v>7.600083162004204E-3</v>
      </c>
      <c r="V62" s="27">
        <f>X21/Y21</f>
        <v>0.61028571428571432</v>
      </c>
      <c r="W62" s="27"/>
      <c r="X62" s="25"/>
      <c r="Y62" s="27">
        <f>X21</f>
        <v>534</v>
      </c>
      <c r="Z62" s="27">
        <f>Z21</f>
        <v>4201038</v>
      </c>
      <c r="AA62" s="26">
        <v>1.9139999999999999</v>
      </c>
      <c r="AC62" s="27">
        <f>AC21/AD21</f>
        <v>0.52671795248260311</v>
      </c>
      <c r="AD62" s="27">
        <f>AE21/AF21</f>
        <v>1.1243426768104976E-2</v>
      </c>
      <c r="AE62" s="27">
        <f>AG21/AH21</f>
        <v>2.8620518153456617E-2</v>
      </c>
      <c r="AF62" s="27"/>
      <c r="AG62" s="25"/>
      <c r="AH62" s="27">
        <f>AG21</f>
        <v>633</v>
      </c>
      <c r="AI62" s="27">
        <f>AI21</f>
        <v>8758877</v>
      </c>
      <c r="AJ62" s="26">
        <v>7.1050000000000004</v>
      </c>
      <c r="AL62" s="27">
        <f>AL21/AM21</f>
        <v>3.5033851439587017E-2</v>
      </c>
      <c r="AM62" s="27">
        <f>AN21/AO21</f>
        <v>8.5235839258072949E-3</v>
      </c>
      <c r="AN62" s="27">
        <f>AP21/AQ21</f>
        <v>0.51313868613138691</v>
      </c>
      <c r="AO62" s="27"/>
      <c r="AP62" s="25"/>
      <c r="AQ62" s="27">
        <f>AP21</f>
        <v>703</v>
      </c>
      <c r="AR62" s="27">
        <f>AR21</f>
        <v>4200487</v>
      </c>
      <c r="AS62" s="26">
        <v>1.98</v>
      </c>
      <c r="AX62" s="53" t="str">
        <f>AL91</f>
        <v>Size of matrix 1024 x 1024</v>
      </c>
      <c r="AY62" s="53"/>
      <c r="AZ62" s="53"/>
      <c r="BA62" s="53"/>
      <c r="BB62" s="53"/>
      <c r="BC62" s="53"/>
      <c r="BD62" s="53"/>
      <c r="BE62" s="53"/>
      <c r="BM62" s="25">
        <v>64</v>
      </c>
      <c r="BN62" s="25">
        <f t="shared" si="6"/>
        <v>11.2</v>
      </c>
    </row>
    <row r="63" spans="2:66" x14ac:dyDescent="0.25">
      <c r="B63" s="27">
        <f>B22/C22</f>
        <v>0.50841058910693593</v>
      </c>
      <c r="C63" s="27">
        <f>D22/E22</f>
        <v>1.9785557616972711E-3</v>
      </c>
      <c r="D63" s="27">
        <f>F22/G22</f>
        <v>0.11250999200639489</v>
      </c>
      <c r="E63" s="27"/>
      <c r="F63" s="25"/>
      <c r="G63" s="27">
        <f>F22</f>
        <v>563</v>
      </c>
      <c r="H63" s="27">
        <f>H22</f>
        <v>4821223</v>
      </c>
      <c r="I63" s="26">
        <v>2.8570000000000002</v>
      </c>
      <c r="K63" s="27">
        <f>K22/L22</f>
        <v>3.2480415778087669E-2</v>
      </c>
      <c r="L63" s="27">
        <f>M22/N22</f>
        <v>6.332430779980784E-3</v>
      </c>
      <c r="M63" s="27">
        <f>O22/P22</f>
        <v>0.72982456140350882</v>
      </c>
      <c r="N63" s="27"/>
      <c r="O63" s="25"/>
      <c r="P63" s="27">
        <f>O22</f>
        <v>624</v>
      </c>
      <c r="Q63" s="27">
        <f>Q22</f>
        <v>4211530</v>
      </c>
      <c r="R63" s="26">
        <v>2.31</v>
      </c>
      <c r="T63" s="27">
        <f>T22/U22</f>
        <v>3.0673601504798059E-2</v>
      </c>
      <c r="U63" s="27">
        <f>V22/W22</f>
        <v>7.9426220667765737E-3</v>
      </c>
      <c r="V63" s="27">
        <f>X22/Y22</f>
        <v>0.67969598262757869</v>
      </c>
      <c r="W63" s="27"/>
      <c r="X63" s="25"/>
      <c r="Y63" s="27">
        <f>X22</f>
        <v>626</v>
      </c>
      <c r="Z63" s="27">
        <f>Z22</f>
        <v>4201010</v>
      </c>
      <c r="AA63" s="26">
        <v>1.9139999999999999</v>
      </c>
      <c r="AC63" s="27">
        <f>AC22/AD22</f>
        <v>0.52674456370102918</v>
      </c>
      <c r="AD63" s="27">
        <f>AE22/AF22</f>
        <v>1.1256525044224606E-2</v>
      </c>
      <c r="AE63" s="27">
        <f>AG22/AH22</f>
        <v>2.946661693397986E-2</v>
      </c>
      <c r="AF63" s="27"/>
      <c r="AG63" s="25"/>
      <c r="AH63" s="27">
        <f>AG22</f>
        <v>632</v>
      </c>
      <c r="AI63" s="27">
        <f>AI22</f>
        <v>8759539</v>
      </c>
      <c r="AJ63" s="26">
        <v>7.093</v>
      </c>
      <c r="AL63" s="27">
        <f>AL22/AM22</f>
        <v>3.5031560800052021E-2</v>
      </c>
      <c r="AM63" s="27">
        <f>AN22/AO22</f>
        <v>8.7277699944362137E-3</v>
      </c>
      <c r="AN63" s="27">
        <f>AP22/AQ22</f>
        <v>0.4988558352402746</v>
      </c>
      <c r="AO63" s="27"/>
      <c r="AP63" s="25"/>
      <c r="AQ63" s="27">
        <f>AP22</f>
        <v>654</v>
      </c>
      <c r="AR63" s="27">
        <f>AR22</f>
        <v>4200586</v>
      </c>
      <c r="AS63" s="26">
        <v>1.98</v>
      </c>
      <c r="AX63" s="21" t="str">
        <f>AL92</f>
        <v>L1 Miss Rate</v>
      </c>
      <c r="AY63" s="21" t="str">
        <f>AM92</f>
        <v>L2 Miss Rate</v>
      </c>
      <c r="AZ63" s="21" t="str">
        <f>AN92</f>
        <v>L3 Miss Rate</v>
      </c>
      <c r="BA63" s="21">
        <f>AO92</f>
        <v>0</v>
      </c>
      <c r="BB63" s="21">
        <f>AP92</f>
        <v>0</v>
      </c>
      <c r="BC63" s="28" t="str">
        <f>AQ92</f>
        <v>RAM Accesses</v>
      </c>
      <c r="BD63" s="21" t="str">
        <f>AR92</f>
        <v>FP Operations</v>
      </c>
      <c r="BE63" s="21" t="str">
        <f>AS92</f>
        <v>Execution Time(ms)</v>
      </c>
      <c r="BM63" s="25">
        <v>128</v>
      </c>
      <c r="BN63" s="25">
        <f t="shared" si="6"/>
        <v>11.2</v>
      </c>
    </row>
    <row r="64" spans="2:66" x14ac:dyDescent="0.25">
      <c r="B64" s="27">
        <f>B23/C23</f>
        <v>0.50846021538979591</v>
      </c>
      <c r="C64" s="27">
        <f>D23/E23</f>
        <v>2.3628331022644438E-3</v>
      </c>
      <c r="D64" s="27">
        <f>F23/G23</f>
        <v>0.11215552232428969</v>
      </c>
      <c r="E64" s="27"/>
      <c r="F64" s="25"/>
      <c r="G64" s="27">
        <f>F23</f>
        <v>525</v>
      </c>
      <c r="H64" s="27">
        <f>H23</f>
        <v>4825660</v>
      </c>
      <c r="I64" s="26">
        <v>2.8490000000000002</v>
      </c>
      <c r="K64" s="27">
        <f>K23/L23</f>
        <v>3.2488306802256978E-2</v>
      </c>
      <c r="L64" s="27">
        <f>M23/N23</f>
        <v>6.202859722181776E-3</v>
      </c>
      <c r="M64" s="27">
        <f>O23/P23</f>
        <v>0.72949816401468792</v>
      </c>
      <c r="N64" s="27"/>
      <c r="O64" s="25"/>
      <c r="P64" s="27">
        <f>O23</f>
        <v>596</v>
      </c>
      <c r="Q64" s="27">
        <f>Q23</f>
        <v>4211822</v>
      </c>
      <c r="R64" s="26">
        <v>2.302</v>
      </c>
      <c r="T64" s="27">
        <f>T23/U23</f>
        <v>3.0681919789114432E-2</v>
      </c>
      <c r="U64" s="27">
        <f>V23/W23</f>
        <v>6.6997805244310964E-3</v>
      </c>
      <c r="V64" s="27">
        <f>X23/Y23</f>
        <v>0.60972850678733037</v>
      </c>
      <c r="W64" s="27"/>
      <c r="X64" s="25"/>
      <c r="Y64" s="27">
        <f>X23</f>
        <v>539</v>
      </c>
      <c r="Z64" s="27">
        <f>Z23</f>
        <v>4201078</v>
      </c>
      <c r="AA64" s="26">
        <v>1.913</v>
      </c>
      <c r="AC64" s="27">
        <f>AC23/AD23</f>
        <v>0.52670254351981849</v>
      </c>
      <c r="AD64" s="27">
        <f>AE23/AF23</f>
        <v>1.041973667930176E-2</v>
      </c>
      <c r="AE64" s="27">
        <f>AG23/AH23</f>
        <v>2.4646418685777119E-2</v>
      </c>
      <c r="AF64" s="27"/>
      <c r="AG64" s="25"/>
      <c r="AH64" s="27">
        <f>AG23</f>
        <v>650</v>
      </c>
      <c r="AI64" s="27">
        <f>AI23</f>
        <v>8770555</v>
      </c>
      <c r="AJ64" s="26">
        <v>7.1109999999999998</v>
      </c>
      <c r="AL64" s="27">
        <f>AL23/AM23</f>
        <v>3.5015540343859453E-2</v>
      </c>
      <c r="AM64" s="27">
        <f>AN23/AO23</f>
        <v>7.9559773720475086E-3</v>
      </c>
      <c r="AN64" s="27">
        <f>AP23/AQ23</f>
        <v>0.46506704304869445</v>
      </c>
      <c r="AO64" s="27"/>
      <c r="AP64" s="25"/>
      <c r="AQ64" s="27">
        <f>AP23</f>
        <v>659</v>
      </c>
      <c r="AR64" s="27">
        <f>AR23</f>
        <v>4200454</v>
      </c>
      <c r="AS64" s="26">
        <v>1.982</v>
      </c>
      <c r="AX64" s="25">
        <f>AL93</f>
        <v>3.2767577056228583E-2</v>
      </c>
      <c r="AY64" s="25">
        <f>AM93</f>
        <v>4.572997974984816E-2</v>
      </c>
      <c r="AZ64" s="25">
        <f>AN93</f>
        <v>4.1896247039805823E-2</v>
      </c>
      <c r="BA64" s="25">
        <f>AO93</f>
        <v>0</v>
      </c>
      <c r="BB64" s="25">
        <f>AP93</f>
        <v>0</v>
      </c>
      <c r="BC64" s="25">
        <f>AQ93</f>
        <v>137563</v>
      </c>
      <c r="BD64" s="25">
        <f>AR93</f>
        <v>2153748279</v>
      </c>
      <c r="BE64" s="26">
        <f>AS93</f>
        <v>993.18</v>
      </c>
      <c r="BM64" s="25">
        <v>256</v>
      </c>
      <c r="BN64" s="25">
        <f t="shared" si="6"/>
        <v>11.2</v>
      </c>
    </row>
    <row r="65" spans="2:66" x14ac:dyDescent="0.25">
      <c r="B65" s="53" t="s">
        <v>3</v>
      </c>
      <c r="C65" s="53"/>
      <c r="D65" s="53"/>
      <c r="E65" s="53"/>
      <c r="F65" s="53"/>
      <c r="G65" s="53"/>
      <c r="H65" s="53"/>
      <c r="I65" s="53"/>
      <c r="K65" s="53" t="s">
        <v>3</v>
      </c>
      <c r="L65" s="53"/>
      <c r="M65" s="53"/>
      <c r="N65" s="53"/>
      <c r="O65" s="53"/>
      <c r="P65" s="53"/>
      <c r="Q65" s="53"/>
      <c r="R65" s="53"/>
      <c r="T65" s="53" t="s">
        <v>3</v>
      </c>
      <c r="U65" s="53"/>
      <c r="V65" s="53"/>
      <c r="W65" s="53"/>
      <c r="X65" s="53"/>
      <c r="Y65" s="53"/>
      <c r="Z65" s="53"/>
      <c r="AA65" s="53"/>
      <c r="AC65" s="53" t="s">
        <v>3</v>
      </c>
      <c r="AD65" s="53"/>
      <c r="AE65" s="53"/>
      <c r="AF65" s="53"/>
      <c r="AG65" s="53"/>
      <c r="AH65" s="53"/>
      <c r="AI65" s="53"/>
      <c r="AJ65" s="53"/>
      <c r="AL65" s="53" t="s">
        <v>3</v>
      </c>
      <c r="AM65" s="53"/>
      <c r="AN65" s="53"/>
      <c r="AO65" s="53"/>
      <c r="AP65" s="53"/>
      <c r="AQ65" s="53"/>
      <c r="AR65" s="53"/>
      <c r="AS65" s="53"/>
      <c r="AX65" s="54" t="str">
        <f>AL94</f>
        <v>Size of matrix 2048 x 2048</v>
      </c>
      <c r="AY65" s="54"/>
      <c r="AZ65" s="54"/>
      <c r="BA65" s="54"/>
      <c r="BB65" s="54"/>
      <c r="BC65" s="54"/>
      <c r="BD65" s="54"/>
      <c r="BE65" s="54"/>
      <c r="BM65" s="48" t="s">
        <v>64</v>
      </c>
      <c r="BN65" s="48"/>
    </row>
    <row r="66" spans="2:66" x14ac:dyDescent="0.25">
      <c r="B66" s="15" t="s">
        <v>17</v>
      </c>
      <c r="C66" s="15" t="s">
        <v>18</v>
      </c>
      <c r="D66" s="15" t="s">
        <v>19</v>
      </c>
      <c r="E66" s="15"/>
      <c r="F66" s="15"/>
      <c r="G66" s="28" t="s">
        <v>30</v>
      </c>
      <c r="H66" s="15" t="s">
        <v>16</v>
      </c>
      <c r="I66" s="15" t="s">
        <v>13</v>
      </c>
      <c r="K66" s="15" t="s">
        <v>17</v>
      </c>
      <c r="L66" s="15" t="s">
        <v>18</v>
      </c>
      <c r="M66" s="15" t="s">
        <v>19</v>
      </c>
      <c r="N66" s="15"/>
      <c r="O66" s="15"/>
      <c r="P66" s="28" t="s">
        <v>30</v>
      </c>
      <c r="Q66" s="15" t="s">
        <v>16</v>
      </c>
      <c r="R66" s="15" t="s">
        <v>13</v>
      </c>
      <c r="T66" s="15" t="s">
        <v>17</v>
      </c>
      <c r="U66" s="15" t="s">
        <v>18</v>
      </c>
      <c r="V66" s="15" t="s">
        <v>19</v>
      </c>
      <c r="W66" s="15"/>
      <c r="X66" s="15"/>
      <c r="Y66" s="28" t="s">
        <v>30</v>
      </c>
      <c r="Z66" s="15" t="s">
        <v>16</v>
      </c>
      <c r="AA66" s="15" t="s">
        <v>13</v>
      </c>
      <c r="AC66" s="15" t="s">
        <v>17</v>
      </c>
      <c r="AD66" s="15" t="s">
        <v>18</v>
      </c>
      <c r="AE66" s="15" t="s">
        <v>19</v>
      </c>
      <c r="AF66" s="15"/>
      <c r="AG66" s="15"/>
      <c r="AH66" s="28" t="s">
        <v>30</v>
      </c>
      <c r="AI66" s="15" t="s">
        <v>16</v>
      </c>
      <c r="AJ66" s="6" t="s">
        <v>13</v>
      </c>
      <c r="AL66" s="15" t="s">
        <v>17</v>
      </c>
      <c r="AM66" s="15" t="s">
        <v>18</v>
      </c>
      <c r="AN66" s="15" t="s">
        <v>19</v>
      </c>
      <c r="AO66" s="15"/>
      <c r="AP66" s="15"/>
      <c r="AQ66" s="28" t="s">
        <v>30</v>
      </c>
      <c r="AR66" s="15" t="s">
        <v>16</v>
      </c>
      <c r="AS66" s="6" t="s">
        <v>13</v>
      </c>
      <c r="AX66" s="22" t="str">
        <f>AL95</f>
        <v>L1 Miss Rate</v>
      </c>
      <c r="AY66" s="22" t="str">
        <f>AM95</f>
        <v>L2 Miss Rate</v>
      </c>
      <c r="AZ66" s="22" t="str">
        <f>AN95</f>
        <v>L3 Miss Rate</v>
      </c>
      <c r="BA66" s="22">
        <f>AO95</f>
        <v>0</v>
      </c>
      <c r="BB66" s="22">
        <f>AP95</f>
        <v>0</v>
      </c>
      <c r="BC66" s="29" t="str">
        <f>AQ95</f>
        <v>RAM Accesses</v>
      </c>
      <c r="BD66" s="22" t="str">
        <f>AR95</f>
        <v>FP Operations</v>
      </c>
      <c r="BE66" s="22" t="str">
        <f>AS95</f>
        <v>Execution Time(ms)</v>
      </c>
      <c r="BM66" s="25">
        <f>BN66/BN18</f>
        <v>7.7777777777777779E-2</v>
      </c>
      <c r="BN66" s="31">
        <f>$BN$17</f>
        <v>2.8</v>
      </c>
    </row>
    <row r="67" spans="2:66" x14ac:dyDescent="0.25">
      <c r="B67" s="27">
        <f t="shared" ref="B67:B74" si="7">B27/C27</f>
        <v>0.52376861578773826</v>
      </c>
      <c r="C67" s="27">
        <f t="shared" ref="C67:C74" si="8">D27/E27</f>
        <v>0.95527025567588453</v>
      </c>
      <c r="D67" s="27">
        <f t="shared" ref="D67:D74" si="9">F27/G27</f>
        <v>2.4362055978862919E-4</v>
      </c>
      <c r="E67" s="27"/>
      <c r="F67" s="25"/>
      <c r="G67" s="27">
        <f t="shared" ref="G67:G74" si="10">F27</f>
        <v>262463</v>
      </c>
      <c r="H67" s="27">
        <f t="shared" ref="H67:H74" si="11">H27</f>
        <v>8533054501</v>
      </c>
      <c r="I67" s="26">
        <v>3865.77</v>
      </c>
      <c r="K67" s="27">
        <f t="shared" ref="K67:K74" si="12">K27/L27</f>
        <v>3.178497925997633E-2</v>
      </c>
      <c r="L67" s="27">
        <f t="shared" ref="L67:L74" si="13">M27/N27</f>
        <v>3.1542290418361964E-2</v>
      </c>
      <c r="M67" s="27">
        <f t="shared" ref="M67:M74" si="14">O27/P27</f>
        <v>4.3707553723655139E-2</v>
      </c>
      <c r="N67" s="27"/>
      <c r="O67" s="25"/>
      <c r="P67" s="27">
        <f t="shared" ref="P67:P74" si="15">O27</f>
        <v>94058</v>
      </c>
      <c r="Q67" s="27">
        <f t="shared" ref="Q67:Q74" si="16">Q27</f>
        <v>2148892158</v>
      </c>
      <c r="R67" s="26">
        <v>1139.57</v>
      </c>
      <c r="T67" s="27">
        <f t="shared" ref="T67:T74" si="17">T27/U27</f>
        <v>3.1287879376201838E-2</v>
      </c>
      <c r="U67" s="27">
        <f t="shared" ref="U67:U74" si="18">V27/W27</f>
        <v>2.3169424189849876E-2</v>
      </c>
      <c r="V67" s="27">
        <f t="shared" ref="V67:V74" si="19">X27/Y27</f>
        <v>2.6675070814104904E-2</v>
      </c>
      <c r="W67" s="27"/>
      <c r="X67" s="25"/>
      <c r="Y67" s="27">
        <f t="shared" ref="Y67:Y74" si="20">X27</f>
        <v>41728</v>
      </c>
      <c r="Z67" s="27">
        <f t="shared" ref="Z67:Z74" si="21">Z27</f>
        <v>2209876001</v>
      </c>
      <c r="AA67" s="26">
        <v>976.83600000000001</v>
      </c>
      <c r="AC67" s="27">
        <f t="shared" ref="AC67:AC74" si="22">AC27/AD27</f>
        <v>0.83077668163140062</v>
      </c>
      <c r="AD67" s="27">
        <f t="shared" ref="AD67:AD74" si="23">AE27/AF27</f>
        <v>0.64101881151569162</v>
      </c>
      <c r="AE67" s="27">
        <f t="shared" ref="AE67:AE74" si="24">AG27/AH27</f>
        <v>1.2111539730270459E-4</v>
      </c>
      <c r="AF67" s="27"/>
      <c r="AG67" s="25"/>
      <c r="AH67" s="27">
        <f t="shared" ref="AH67:AH74" si="25">AG27</f>
        <v>267185</v>
      </c>
      <c r="AI67" s="27">
        <f t="shared" ref="AI67:AI74" si="26">AI27</f>
        <v>8961980342</v>
      </c>
      <c r="AJ67" s="26">
        <v>11070.2</v>
      </c>
      <c r="AL67" s="27">
        <f t="shared" ref="AL67:AL74" si="27">AL27/AM27</f>
        <v>3.2764775371873757E-2</v>
      </c>
      <c r="AM67" s="27">
        <f t="shared" ref="AM67:AM74" si="28">AN27/AO27</f>
        <v>4.5367224243141484E-2</v>
      </c>
      <c r="AN67" s="27">
        <f t="shared" ref="AN67:AN74" si="29">AP27/AQ27</f>
        <v>4.3109671625959127E-2</v>
      </c>
      <c r="AO67" s="27"/>
      <c r="AP67" s="25"/>
      <c r="AQ67" s="27">
        <f t="shared" ref="AQ67:AQ74" si="30">AP27</f>
        <v>139318</v>
      </c>
      <c r="AR67" s="27">
        <f t="shared" ref="AR67:AR74" si="31">AR27</f>
        <v>2211744921</v>
      </c>
      <c r="AS67" s="26">
        <v>1000.68</v>
      </c>
      <c r="AX67" s="25">
        <f>AL97</f>
        <v>3.2027022150282844E-2</v>
      </c>
      <c r="AY67" s="25">
        <f>AM97</f>
        <v>3.4171259801429821E-2</v>
      </c>
      <c r="AZ67" s="25">
        <f>AN97</f>
        <v>3.8125750399134559E-2</v>
      </c>
      <c r="BA67" s="25">
        <f>AO97</f>
        <v>0</v>
      </c>
      <c r="BB67" s="25">
        <f>AP97</f>
        <v>0</v>
      </c>
      <c r="BC67" s="25">
        <f>AQ97</f>
        <v>897655.5</v>
      </c>
      <c r="BD67" s="25">
        <f>AR97</f>
        <v>17211330367.5</v>
      </c>
      <c r="BE67" s="25">
        <f>AS97</f>
        <v>7851.9</v>
      </c>
      <c r="BM67" s="25">
        <v>0.25</v>
      </c>
      <c r="BN67" s="31">
        <f t="shared" ref="BN67:BN80" si="32">$BN$17</f>
        <v>2.8</v>
      </c>
    </row>
    <row r="68" spans="2:66" x14ac:dyDescent="0.25">
      <c r="B68" s="27">
        <f t="shared" si="7"/>
        <v>0.50051193534786098</v>
      </c>
      <c r="C68" s="27">
        <f t="shared" si="8"/>
        <v>0.99965140886847503</v>
      </c>
      <c r="D68" s="27">
        <f t="shared" si="9"/>
        <v>1.8309802114080325E-4</v>
      </c>
      <c r="E68" s="27"/>
      <c r="F68" s="25"/>
      <c r="G68" s="27">
        <f t="shared" si="10"/>
        <v>196842</v>
      </c>
      <c r="H68" s="27">
        <f t="shared" si="11"/>
        <v>5051581627</v>
      </c>
      <c r="I68" s="26">
        <v>2972.79</v>
      </c>
      <c r="K68" s="27">
        <f t="shared" si="12"/>
        <v>3.1808847099032346E-2</v>
      </c>
      <c r="L68" s="27">
        <f t="shared" si="13"/>
        <v>3.1435187561127564E-2</v>
      </c>
      <c r="M68" s="27">
        <f t="shared" si="14"/>
        <v>4.1749707416810923E-2</v>
      </c>
      <c r="N68" s="27"/>
      <c r="O68" s="25"/>
      <c r="P68" s="27">
        <f t="shared" si="15"/>
        <v>90539</v>
      </c>
      <c r="Q68" s="27">
        <f t="shared" si="16"/>
        <v>2151446115</v>
      </c>
      <c r="R68" s="26">
        <v>1141.67</v>
      </c>
      <c r="T68" s="27">
        <f t="shared" si="17"/>
        <v>3.1287155679011268E-2</v>
      </c>
      <c r="U68" s="27">
        <f t="shared" si="18"/>
        <v>2.3237851772297445E-2</v>
      </c>
      <c r="V68" s="27">
        <f t="shared" si="19"/>
        <v>2.5396077795514924E-2</v>
      </c>
      <c r="W68" s="27"/>
      <c r="X68" s="25"/>
      <c r="Y68" s="27">
        <f t="shared" si="20"/>
        <v>39470</v>
      </c>
      <c r="Z68" s="27">
        <f t="shared" si="21"/>
        <v>2155819668</v>
      </c>
      <c r="AA68" s="26">
        <v>970.68899999999996</v>
      </c>
      <c r="AC68" s="27">
        <f t="shared" si="22"/>
        <v>0.72654980951948467</v>
      </c>
      <c r="AD68" s="27">
        <f t="shared" si="23"/>
        <v>0.58028473677463854</v>
      </c>
      <c r="AE68" s="27">
        <f t="shared" si="24"/>
        <v>8.5976632280101707E-5</v>
      </c>
      <c r="AF68" s="27"/>
      <c r="AG68" s="25"/>
      <c r="AH68" s="27">
        <f t="shared" si="25"/>
        <v>196857</v>
      </c>
      <c r="AI68" s="27">
        <f t="shared" si="26"/>
        <v>24688666571</v>
      </c>
      <c r="AJ68" s="26">
        <v>17426.900000000001</v>
      </c>
      <c r="AL68" s="27">
        <f t="shared" si="27"/>
        <v>3.2765986261778221E-2</v>
      </c>
      <c r="AM68" s="27">
        <f t="shared" si="28"/>
        <v>4.5745099633471474E-2</v>
      </c>
      <c r="AN68" s="27">
        <f t="shared" si="29"/>
        <v>4.1871239023701379E-2</v>
      </c>
      <c r="AO68" s="27"/>
      <c r="AP68" s="25"/>
      <c r="AQ68" s="27">
        <f t="shared" si="30"/>
        <v>137577</v>
      </c>
      <c r="AR68" s="27">
        <f t="shared" si="31"/>
        <v>2153754766</v>
      </c>
      <c r="AS68" s="26">
        <v>993.17499999999995</v>
      </c>
      <c r="BM68" s="25">
        <v>0.5</v>
      </c>
      <c r="BN68" s="31">
        <f t="shared" si="32"/>
        <v>2.8</v>
      </c>
    </row>
    <row r="69" spans="2:66" x14ac:dyDescent="0.25">
      <c r="B69" s="27">
        <f t="shared" si="7"/>
        <v>0.50051441028112797</v>
      </c>
      <c r="C69" s="27">
        <f t="shared" si="8"/>
        <v>0.99965251361786223</v>
      </c>
      <c r="D69" s="27">
        <f t="shared" si="9"/>
        <v>1.8309703901779939E-4</v>
      </c>
      <c r="E69" s="27"/>
      <c r="F69" s="25"/>
      <c r="G69" s="27">
        <f t="shared" si="10"/>
        <v>196841</v>
      </c>
      <c r="H69" s="27">
        <f t="shared" si="11"/>
        <v>5050962043</v>
      </c>
      <c r="I69" s="26">
        <v>2972.36</v>
      </c>
      <c r="K69" s="27">
        <f t="shared" si="12"/>
        <v>3.180835387338829E-2</v>
      </c>
      <c r="L69" s="27">
        <f t="shared" si="13"/>
        <v>3.1442227143289092E-2</v>
      </c>
      <c r="M69" s="27">
        <f t="shared" si="14"/>
        <v>4.0784394772530451E-2</v>
      </c>
      <c r="N69" s="27"/>
      <c r="O69" s="25"/>
      <c r="P69" s="27">
        <f t="shared" si="15"/>
        <v>89198</v>
      </c>
      <c r="Q69" s="27">
        <f t="shared" si="16"/>
        <v>2151446256</v>
      </c>
      <c r="R69" s="26">
        <v>1141.58</v>
      </c>
      <c r="T69" s="27">
        <f t="shared" si="17"/>
        <v>3.1286938417724376E-2</v>
      </c>
      <c r="U69" s="27">
        <f t="shared" si="18"/>
        <v>2.3352249513434089E-2</v>
      </c>
      <c r="V69" s="27">
        <f t="shared" si="19"/>
        <v>2.3944133364889118E-2</v>
      </c>
      <c r="W69" s="27"/>
      <c r="X69" s="25"/>
      <c r="Y69" s="27">
        <f t="shared" si="20"/>
        <v>37130</v>
      </c>
      <c r="Z69" s="27">
        <f t="shared" si="21"/>
        <v>2155807694</v>
      </c>
      <c r="AA69" s="26">
        <v>970.81799999999998</v>
      </c>
      <c r="AC69" s="27">
        <f t="shared" si="22"/>
        <v>0.72800544215753626</v>
      </c>
      <c r="AD69" s="27">
        <f t="shared" si="23"/>
        <v>0.5787251247752605</v>
      </c>
      <c r="AE69" s="27">
        <f t="shared" si="24"/>
        <v>8.5917080957697168E-5</v>
      </c>
      <c r="AF69" s="27"/>
      <c r="AG69" s="25"/>
      <c r="AH69" s="27">
        <f t="shared" si="25"/>
        <v>196859</v>
      </c>
      <c r="AI69" s="27">
        <f t="shared" si="26"/>
        <v>24702944479</v>
      </c>
      <c r="AJ69" s="26">
        <v>17426</v>
      </c>
      <c r="AL69" s="27">
        <f t="shared" si="27"/>
        <v>3.2767545559184208E-2</v>
      </c>
      <c r="AM69" s="27">
        <f t="shared" si="28"/>
        <v>4.57564760408651E-2</v>
      </c>
      <c r="AN69" s="27">
        <f t="shared" si="29"/>
        <v>4.1941429624152968E-2</v>
      </c>
      <c r="AO69" s="27"/>
      <c r="AP69" s="25"/>
      <c r="AQ69" s="27">
        <f t="shared" si="30"/>
        <v>137394</v>
      </c>
      <c r="AR69" s="27">
        <f t="shared" si="31"/>
        <v>2153747598</v>
      </c>
      <c r="AS69" s="26">
        <v>993.19100000000003</v>
      </c>
      <c r="BM69" s="25">
        <v>0.75</v>
      </c>
      <c r="BN69" s="31">
        <f t="shared" si="32"/>
        <v>2.8</v>
      </c>
    </row>
    <row r="70" spans="2:66" x14ac:dyDescent="0.25">
      <c r="B70" s="27">
        <f t="shared" si="7"/>
        <v>0.50051368990136513</v>
      </c>
      <c r="C70" s="27">
        <f t="shared" si="8"/>
        <v>0.99965309184269813</v>
      </c>
      <c r="D70" s="27">
        <f t="shared" si="9"/>
        <v>1.831109332562983E-4</v>
      </c>
      <c r="E70" s="27"/>
      <c r="F70" s="25"/>
      <c r="G70" s="27">
        <f t="shared" si="10"/>
        <v>196856</v>
      </c>
      <c r="H70" s="27">
        <f t="shared" si="11"/>
        <v>5050845472</v>
      </c>
      <c r="I70" s="26">
        <v>2973.64</v>
      </c>
      <c r="K70" s="27">
        <f t="shared" si="12"/>
        <v>3.1808500802854439E-2</v>
      </c>
      <c r="L70" s="27">
        <f t="shared" si="13"/>
        <v>3.1434156718381512E-2</v>
      </c>
      <c r="M70" s="27">
        <f t="shared" si="14"/>
        <v>4.0991502810248132E-2</v>
      </c>
      <c r="N70" s="27"/>
      <c r="O70" s="25"/>
      <c r="P70" s="27">
        <f t="shared" si="15"/>
        <v>89145</v>
      </c>
      <c r="Q70" s="27">
        <f t="shared" si="16"/>
        <v>2151442497</v>
      </c>
      <c r="R70" s="26">
        <v>1140.43</v>
      </c>
      <c r="T70" s="27">
        <f t="shared" si="17"/>
        <v>3.128675802680931E-2</v>
      </c>
      <c r="U70" s="27">
        <f t="shared" si="18"/>
        <v>2.3313842350522248E-2</v>
      </c>
      <c r="V70" s="27">
        <f t="shared" si="19"/>
        <v>2.411494528471414E-2</v>
      </c>
      <c r="W70" s="27"/>
      <c r="X70" s="25"/>
      <c r="Y70" s="27">
        <f t="shared" si="20"/>
        <v>37414</v>
      </c>
      <c r="Z70" s="27">
        <f t="shared" si="21"/>
        <v>2155817589</v>
      </c>
      <c r="AA70" s="26">
        <v>970.524</v>
      </c>
      <c r="AC70" s="27">
        <f t="shared" si="22"/>
        <v>0.7279787028961604</v>
      </c>
      <c r="AD70" s="27">
        <f t="shared" si="23"/>
        <v>0.5787081816962063</v>
      </c>
      <c r="AE70" s="27">
        <f t="shared" si="24"/>
        <v>8.5970202593619688E-5</v>
      </c>
      <c r="AF70" s="27"/>
      <c r="AG70" s="25"/>
      <c r="AH70" s="27">
        <f t="shared" si="25"/>
        <v>196981</v>
      </c>
      <c r="AI70" s="27">
        <f t="shared" si="26"/>
        <v>24702845190</v>
      </c>
      <c r="AJ70" s="26">
        <v>17451.8</v>
      </c>
      <c r="AL70" s="27">
        <f t="shared" si="27"/>
        <v>3.2767608553272952E-2</v>
      </c>
      <c r="AM70" s="27">
        <f t="shared" si="28"/>
        <v>4.5738871885765676E-2</v>
      </c>
      <c r="AN70" s="27">
        <f t="shared" si="29"/>
        <v>4.1921255055910267E-2</v>
      </c>
      <c r="AO70" s="27"/>
      <c r="AP70" s="25"/>
      <c r="AQ70" s="27">
        <f t="shared" si="30"/>
        <v>137370</v>
      </c>
      <c r="AR70" s="27">
        <f t="shared" si="31"/>
        <v>2153750694</v>
      </c>
      <c r="AS70" s="26">
        <v>993.39400000000001</v>
      </c>
      <c r="BM70" s="25">
        <v>1</v>
      </c>
      <c r="BN70" s="31">
        <f t="shared" si="32"/>
        <v>2.8</v>
      </c>
    </row>
    <row r="71" spans="2:66" x14ac:dyDescent="0.25">
      <c r="B71" s="27">
        <f t="shared" si="7"/>
        <v>0.50051508512980436</v>
      </c>
      <c r="C71" s="27">
        <f t="shared" si="8"/>
        <v>0.99965268195189361</v>
      </c>
      <c r="D71" s="27">
        <f t="shared" si="9"/>
        <v>1.8311186411465363E-4</v>
      </c>
      <c r="E71" s="27"/>
      <c r="F71" s="25"/>
      <c r="G71" s="27">
        <f t="shared" si="10"/>
        <v>196857</v>
      </c>
      <c r="H71" s="27">
        <f t="shared" si="11"/>
        <v>5050806742</v>
      </c>
      <c r="I71" s="26">
        <v>2974.22</v>
      </c>
      <c r="K71" s="27">
        <f t="shared" si="12"/>
        <v>3.1808430835920554E-2</v>
      </c>
      <c r="L71" s="27">
        <f t="shared" si="13"/>
        <v>3.1361899941647529E-2</v>
      </c>
      <c r="M71" s="27">
        <f t="shared" si="14"/>
        <v>4.0854737288895313E-2</v>
      </c>
      <c r="N71" s="27"/>
      <c r="O71" s="25"/>
      <c r="P71" s="27">
        <f t="shared" si="15"/>
        <v>89323</v>
      </c>
      <c r="Q71" s="27">
        <f t="shared" si="16"/>
        <v>2151442186</v>
      </c>
      <c r="R71" s="26">
        <v>1140.6600000000001</v>
      </c>
      <c r="T71" s="27">
        <f t="shared" si="17"/>
        <v>3.1287277331813426E-2</v>
      </c>
      <c r="U71" s="27">
        <f t="shared" si="18"/>
        <v>2.3340889534793303E-2</v>
      </c>
      <c r="V71" s="27">
        <f t="shared" si="19"/>
        <v>2.3866653250462472E-2</v>
      </c>
      <c r="W71" s="27"/>
      <c r="X71" s="25"/>
      <c r="Y71" s="27">
        <f t="shared" si="20"/>
        <v>37002</v>
      </c>
      <c r="Z71" s="27">
        <f t="shared" si="21"/>
        <v>2155816576</v>
      </c>
      <c r="AA71" s="26">
        <v>970.495</v>
      </c>
      <c r="AC71" s="27">
        <f t="shared" si="22"/>
        <v>0.72798985115500547</v>
      </c>
      <c r="AD71" s="27">
        <f t="shared" si="23"/>
        <v>0.57871298087714951</v>
      </c>
      <c r="AE71" s="27">
        <f t="shared" si="24"/>
        <v>8.5907585291232963E-5</v>
      </c>
      <c r="AF71" s="27"/>
      <c r="AG71" s="25"/>
      <c r="AH71" s="27">
        <f t="shared" si="25"/>
        <v>196833</v>
      </c>
      <c r="AI71" s="27">
        <f t="shared" si="26"/>
        <v>24667512950</v>
      </c>
      <c r="AJ71" s="26">
        <v>17449.599999999999</v>
      </c>
      <c r="AL71" s="27">
        <f t="shared" si="27"/>
        <v>3.2767368665705808E-2</v>
      </c>
      <c r="AM71" s="27">
        <f t="shared" si="28"/>
        <v>4.5716233247432313E-2</v>
      </c>
      <c r="AN71" s="27">
        <f t="shared" si="29"/>
        <v>4.1991228064819267E-2</v>
      </c>
      <c r="AO71" s="27"/>
      <c r="AP71" s="25"/>
      <c r="AQ71" s="27">
        <f t="shared" si="30"/>
        <v>137540</v>
      </c>
      <c r="AR71" s="27">
        <f t="shared" si="31"/>
        <v>2153748960</v>
      </c>
      <c r="AS71" s="26">
        <v>993.32100000000003</v>
      </c>
      <c r="BM71" s="25">
        <v>1.25</v>
      </c>
      <c r="BN71" s="31">
        <f t="shared" si="32"/>
        <v>2.8</v>
      </c>
    </row>
    <row r="72" spans="2:66" x14ac:dyDescent="0.25">
      <c r="B72" s="27">
        <f t="shared" si="7"/>
        <v>0.50051502376219936</v>
      </c>
      <c r="C72" s="27">
        <f t="shared" si="8"/>
        <v>0.99965051606048527</v>
      </c>
      <c r="D72" s="27">
        <f t="shared" si="9"/>
        <v>1.8310355077017962E-4</v>
      </c>
      <c r="E72" s="27"/>
      <c r="F72" s="25"/>
      <c r="G72" s="27">
        <f t="shared" si="10"/>
        <v>196848</v>
      </c>
      <c r="H72" s="27">
        <f t="shared" si="11"/>
        <v>5051173315</v>
      </c>
      <c r="I72" s="26">
        <v>2974.92</v>
      </c>
      <c r="K72" s="27">
        <f t="shared" si="12"/>
        <v>3.1808729967526449E-2</v>
      </c>
      <c r="L72" s="27">
        <f t="shared" si="13"/>
        <v>3.1540843294858706E-2</v>
      </c>
      <c r="M72" s="27">
        <f t="shared" si="14"/>
        <v>4.120018200405156E-2</v>
      </c>
      <c r="N72" s="27"/>
      <c r="O72" s="25"/>
      <c r="P72" s="27">
        <f t="shared" si="15"/>
        <v>89914</v>
      </c>
      <c r="Q72" s="27">
        <f t="shared" si="16"/>
        <v>2151449228</v>
      </c>
      <c r="R72" s="26">
        <v>1140.3399999999999</v>
      </c>
      <c r="T72" s="27">
        <f t="shared" si="17"/>
        <v>3.1291288396676699E-2</v>
      </c>
      <c r="U72" s="27">
        <f t="shared" si="18"/>
        <v>2.3416643939645654E-2</v>
      </c>
      <c r="V72" s="27">
        <f t="shared" si="19"/>
        <v>2.2410582007876684E-2</v>
      </c>
      <c r="W72" s="27"/>
      <c r="X72" s="25"/>
      <c r="Y72" s="27">
        <f t="shared" si="20"/>
        <v>35064</v>
      </c>
      <c r="Z72" s="27">
        <f t="shared" si="21"/>
        <v>2153918507</v>
      </c>
      <c r="AA72" s="26">
        <v>970.61699999999996</v>
      </c>
      <c r="AC72" s="27">
        <f t="shared" si="22"/>
        <v>0.730676121451445</v>
      </c>
      <c r="AD72" s="27">
        <f t="shared" si="23"/>
        <v>0.57497694346613182</v>
      </c>
      <c r="AE72" s="27">
        <f t="shared" si="24"/>
        <v>8.5811847439390805E-5</v>
      </c>
      <c r="AF72" s="27"/>
      <c r="AG72" s="25"/>
      <c r="AH72" s="27">
        <f t="shared" si="25"/>
        <v>196808</v>
      </c>
      <c r="AI72" s="27">
        <f t="shared" si="26"/>
        <v>24185325943</v>
      </c>
      <c r="AJ72" s="26">
        <v>17442</v>
      </c>
      <c r="AL72" s="27">
        <f t="shared" si="27"/>
        <v>3.276766395086235E-2</v>
      </c>
      <c r="AM72" s="27">
        <f t="shared" si="28"/>
        <v>4.5721087613930636E-2</v>
      </c>
      <c r="AN72" s="27">
        <f t="shared" si="29"/>
        <v>4.1867096793828079E-2</v>
      </c>
      <c r="AO72" s="27"/>
      <c r="AP72" s="25"/>
      <c r="AQ72" s="27">
        <f t="shared" si="30"/>
        <v>137569</v>
      </c>
      <c r="AR72" s="27">
        <f t="shared" si="31"/>
        <v>2153204765</v>
      </c>
      <c r="AS72" s="26">
        <v>993.23299999999995</v>
      </c>
      <c r="BM72" s="25">
        <v>1.5</v>
      </c>
      <c r="BN72" s="31">
        <f t="shared" si="32"/>
        <v>2.8</v>
      </c>
    </row>
    <row r="73" spans="2:66" x14ac:dyDescent="0.25">
      <c r="B73" s="27">
        <f t="shared" si="7"/>
        <v>0.50051689186102255</v>
      </c>
      <c r="C73" s="27">
        <f t="shared" si="8"/>
        <v>0.99965204607290048</v>
      </c>
      <c r="D73" s="27">
        <f t="shared" si="9"/>
        <v>1.8307008226582295E-4</v>
      </c>
      <c r="E73" s="27"/>
      <c r="F73" s="25"/>
      <c r="G73" s="27">
        <f t="shared" si="10"/>
        <v>196812</v>
      </c>
      <c r="H73" s="27">
        <f t="shared" si="11"/>
        <v>5051086727</v>
      </c>
      <c r="I73" s="26">
        <v>2973.79</v>
      </c>
      <c r="K73" s="27">
        <f t="shared" si="12"/>
        <v>3.1808856096500623E-2</v>
      </c>
      <c r="L73" s="27">
        <f t="shared" si="13"/>
        <v>3.1803417987520226E-2</v>
      </c>
      <c r="M73" s="27">
        <f t="shared" si="14"/>
        <v>4.131303309027768E-2</v>
      </c>
      <c r="N73" s="27"/>
      <c r="O73" s="25"/>
      <c r="P73" s="27">
        <f t="shared" si="15"/>
        <v>89984</v>
      </c>
      <c r="Q73" s="27">
        <f t="shared" si="16"/>
        <v>2151443238</v>
      </c>
      <c r="R73" s="26">
        <v>1141.1199999999999</v>
      </c>
      <c r="T73" s="27">
        <f t="shared" si="17"/>
        <v>3.1291391856635008E-2</v>
      </c>
      <c r="U73" s="27">
        <f t="shared" si="18"/>
        <v>2.3453884102356309E-2</v>
      </c>
      <c r="V73" s="27">
        <f t="shared" si="19"/>
        <v>2.2267456087053467E-2</v>
      </c>
      <c r="W73" s="27"/>
      <c r="X73" s="25"/>
      <c r="Y73" s="27">
        <f t="shared" si="20"/>
        <v>34853</v>
      </c>
      <c r="Z73" s="27">
        <f t="shared" si="21"/>
        <v>2153903965</v>
      </c>
      <c r="AA73" s="26">
        <v>970.52200000000005</v>
      </c>
      <c r="AC73" s="27">
        <f t="shared" si="22"/>
        <v>0.73068791561497359</v>
      </c>
      <c r="AD73" s="27">
        <f t="shared" si="23"/>
        <v>0.57497824119638863</v>
      </c>
      <c r="AE73" s="27">
        <f t="shared" si="24"/>
        <v>8.5820454982007177E-5</v>
      </c>
      <c r="AF73" s="27"/>
      <c r="AG73" s="25"/>
      <c r="AH73" s="27">
        <f t="shared" si="25"/>
        <v>196828</v>
      </c>
      <c r="AI73" s="27">
        <f t="shared" si="26"/>
        <v>24184907001</v>
      </c>
      <c r="AJ73" s="26">
        <v>17453</v>
      </c>
      <c r="AL73" s="27">
        <f t="shared" si="27"/>
        <v>3.2767684622736264E-2</v>
      </c>
      <c r="AM73" s="27">
        <f t="shared" si="28"/>
        <v>4.5704075763744245E-2</v>
      </c>
      <c r="AN73" s="27">
        <f t="shared" si="29"/>
        <v>4.1866005772375564E-2</v>
      </c>
      <c r="AO73" s="27"/>
      <c r="AP73" s="25"/>
      <c r="AQ73" s="27">
        <f t="shared" si="30"/>
        <v>137557</v>
      </c>
      <c r="AR73" s="27">
        <f t="shared" si="31"/>
        <v>2153201378</v>
      </c>
      <c r="AS73" s="26">
        <v>993.19399999999996</v>
      </c>
      <c r="BM73" s="25">
        <v>2</v>
      </c>
      <c r="BN73" s="31">
        <f t="shared" si="32"/>
        <v>2.8</v>
      </c>
    </row>
    <row r="74" spans="2:66" x14ac:dyDescent="0.25">
      <c r="B74" s="27">
        <f t="shared" si="7"/>
        <v>0.50051468920060926</v>
      </c>
      <c r="C74" s="27">
        <f t="shared" si="8"/>
        <v>0.99965211758413941</v>
      </c>
      <c r="D74" s="27">
        <f t="shared" si="9"/>
        <v>1.8311460218448019E-4</v>
      </c>
      <c r="E74" s="27"/>
      <c r="F74" s="25"/>
      <c r="G74" s="27">
        <f t="shared" si="10"/>
        <v>196860</v>
      </c>
      <c r="H74" s="27">
        <f t="shared" si="11"/>
        <v>5051150650</v>
      </c>
      <c r="I74" s="26">
        <v>2973.36</v>
      </c>
      <c r="K74" s="27">
        <f t="shared" si="12"/>
        <v>3.180847938778146E-2</v>
      </c>
      <c r="L74" s="27">
        <f t="shared" si="13"/>
        <v>3.1484881133927424E-2</v>
      </c>
      <c r="M74" s="27">
        <f t="shared" si="14"/>
        <v>4.1438944768928981E-2</v>
      </c>
      <c r="N74" s="27"/>
      <c r="O74" s="25"/>
      <c r="P74" s="27">
        <f t="shared" si="15"/>
        <v>90076</v>
      </c>
      <c r="Q74" s="27">
        <f t="shared" si="16"/>
        <v>2151443440</v>
      </c>
      <c r="R74" s="26">
        <v>1140.03</v>
      </c>
      <c r="T74" s="27">
        <f t="shared" si="17"/>
        <v>3.1291389687117893E-2</v>
      </c>
      <c r="U74" s="27">
        <f t="shared" si="18"/>
        <v>2.3450633976502211E-2</v>
      </c>
      <c r="V74" s="27">
        <f t="shared" si="19"/>
        <v>2.2352670070708663E-2</v>
      </c>
      <c r="W74" s="27"/>
      <c r="X74" s="25"/>
      <c r="Y74" s="27">
        <f t="shared" si="20"/>
        <v>35017</v>
      </c>
      <c r="Z74" s="27">
        <f t="shared" si="21"/>
        <v>2153902398</v>
      </c>
      <c r="AA74" s="26">
        <v>970.572</v>
      </c>
      <c r="AC74" s="27">
        <f t="shared" si="22"/>
        <v>0.73067997917883132</v>
      </c>
      <c r="AD74" s="27">
        <f t="shared" si="23"/>
        <v>0.57501224969855813</v>
      </c>
      <c r="AE74" s="27">
        <f t="shared" si="24"/>
        <v>8.5822413243364962E-5</v>
      </c>
      <c r="AF74" s="27"/>
      <c r="AG74" s="25"/>
      <c r="AH74" s="27">
        <f t="shared" si="25"/>
        <v>196833</v>
      </c>
      <c r="AI74" s="27">
        <f t="shared" si="26"/>
        <v>24184820784</v>
      </c>
      <c r="AJ74" s="26">
        <v>17446.900000000001</v>
      </c>
      <c r="AL74" s="27">
        <f t="shared" si="27"/>
        <v>3.2768366933465264E-2</v>
      </c>
      <c r="AM74" s="27">
        <f t="shared" si="28"/>
        <v>4.574156343861014E-2</v>
      </c>
      <c r="AN74" s="27">
        <f t="shared" si="29"/>
        <v>4.1859729291466502E-2</v>
      </c>
      <c r="AO74" s="27"/>
      <c r="AP74" s="25"/>
      <c r="AQ74" s="27">
        <f t="shared" si="30"/>
        <v>137590</v>
      </c>
      <c r="AR74" s="27">
        <f t="shared" si="31"/>
        <v>2153195648</v>
      </c>
      <c r="AS74" s="26">
        <v>993.21600000000001</v>
      </c>
      <c r="BM74" s="25">
        <v>4</v>
      </c>
      <c r="BN74" s="31">
        <f t="shared" si="32"/>
        <v>2.8</v>
      </c>
    </row>
    <row r="75" spans="2:66" x14ac:dyDescent="0.25">
      <c r="B75" s="54" t="s">
        <v>4</v>
      </c>
      <c r="C75" s="54"/>
      <c r="D75" s="54"/>
      <c r="E75" s="54"/>
      <c r="F75" s="54"/>
      <c r="G75" s="54"/>
      <c r="H75" s="54"/>
      <c r="I75" s="54"/>
      <c r="K75" s="54" t="s">
        <v>4</v>
      </c>
      <c r="L75" s="54"/>
      <c r="M75" s="54"/>
      <c r="N75" s="54"/>
      <c r="O75" s="54"/>
      <c r="P75" s="54"/>
      <c r="Q75" s="54"/>
      <c r="R75" s="54"/>
      <c r="T75" s="54" t="s">
        <v>4</v>
      </c>
      <c r="U75" s="54"/>
      <c r="V75" s="54"/>
      <c r="W75" s="54"/>
      <c r="X75" s="54"/>
      <c r="Y75" s="54"/>
      <c r="Z75" s="54"/>
      <c r="AA75" s="54"/>
      <c r="AC75" s="54" t="s">
        <v>4</v>
      </c>
      <c r="AD75" s="54"/>
      <c r="AE75" s="54"/>
      <c r="AF75" s="54"/>
      <c r="AG75" s="54"/>
      <c r="AH75" s="54"/>
      <c r="AI75" s="54"/>
      <c r="AJ75" s="54"/>
      <c r="AL75" s="54" t="s">
        <v>4</v>
      </c>
      <c r="AM75" s="54"/>
      <c r="AN75" s="54"/>
      <c r="AO75" s="54"/>
      <c r="AP75" s="54"/>
      <c r="AQ75" s="54"/>
      <c r="AR75" s="54"/>
      <c r="AS75" s="54"/>
      <c r="BM75" s="25">
        <v>8</v>
      </c>
      <c r="BN75" s="31">
        <f t="shared" si="32"/>
        <v>2.8</v>
      </c>
    </row>
    <row r="76" spans="2:66" x14ac:dyDescent="0.25">
      <c r="B76" s="16" t="s">
        <v>17</v>
      </c>
      <c r="C76" s="16" t="s">
        <v>18</v>
      </c>
      <c r="D76" s="16" t="s">
        <v>19</v>
      </c>
      <c r="E76" s="16"/>
      <c r="F76" s="16"/>
      <c r="G76" s="29" t="s">
        <v>30</v>
      </c>
      <c r="H76" s="16" t="s">
        <v>16</v>
      </c>
      <c r="I76" s="16" t="s">
        <v>13</v>
      </c>
      <c r="K76" s="16" t="s">
        <v>17</v>
      </c>
      <c r="L76" s="16" t="s">
        <v>18</v>
      </c>
      <c r="M76" s="16" t="s">
        <v>19</v>
      </c>
      <c r="N76" s="16"/>
      <c r="O76" s="16"/>
      <c r="P76" s="29" t="s">
        <v>30</v>
      </c>
      <c r="Q76" s="16" t="s">
        <v>16</v>
      </c>
      <c r="R76" s="16" t="s">
        <v>13</v>
      </c>
      <c r="T76" s="16" t="s">
        <v>17</v>
      </c>
      <c r="U76" s="16" t="s">
        <v>18</v>
      </c>
      <c r="V76" s="16" t="s">
        <v>19</v>
      </c>
      <c r="W76" s="16"/>
      <c r="X76" s="16"/>
      <c r="Y76" s="29" t="s">
        <v>30</v>
      </c>
      <c r="Z76" s="16" t="s">
        <v>16</v>
      </c>
      <c r="AA76" s="16" t="s">
        <v>13</v>
      </c>
      <c r="AC76" s="16" t="s">
        <v>17</v>
      </c>
      <c r="AD76" s="16" t="s">
        <v>18</v>
      </c>
      <c r="AE76" s="16" t="s">
        <v>19</v>
      </c>
      <c r="AF76" s="16"/>
      <c r="AG76" s="16"/>
      <c r="AH76" s="29" t="s">
        <v>30</v>
      </c>
      <c r="AI76" s="16" t="s">
        <v>16</v>
      </c>
      <c r="AJ76" s="8" t="s">
        <v>13</v>
      </c>
      <c r="AL76" s="16" t="s">
        <v>17</v>
      </c>
      <c r="AM76" s="16" t="s">
        <v>18</v>
      </c>
      <c r="AN76" s="16" t="s">
        <v>19</v>
      </c>
      <c r="AO76" s="16"/>
      <c r="AP76" s="16"/>
      <c r="AQ76" s="29" t="s">
        <v>30</v>
      </c>
      <c r="AR76" s="16" t="s">
        <v>16</v>
      </c>
      <c r="AS76" s="8" t="s">
        <v>13</v>
      </c>
      <c r="BM76" s="25">
        <v>16</v>
      </c>
      <c r="BN76" s="31">
        <f t="shared" si="32"/>
        <v>2.8</v>
      </c>
    </row>
    <row r="77" spans="2:66" x14ac:dyDescent="0.25">
      <c r="B77" s="27">
        <f t="shared" ref="B77" si="33">B37/C37</f>
        <v>0.52111677978191406</v>
      </c>
      <c r="C77" s="27">
        <f t="shared" ref="C77" si="34">D37/E37</f>
        <v>0.95923732851802312</v>
      </c>
      <c r="D77" s="27">
        <f t="shared" ref="D77" si="35">F37/G37</f>
        <v>1.2250469673537179E-4</v>
      </c>
      <c r="E77" s="27"/>
      <c r="F77" s="25"/>
      <c r="G77" s="27">
        <f t="shared" ref="G77:G84" si="36">F37</f>
        <v>1053115</v>
      </c>
      <c r="H77" s="27">
        <f t="shared" ref="H77:H84" si="37">H37</f>
        <v>68812523735</v>
      </c>
      <c r="I77" s="26">
        <v>30813.3</v>
      </c>
      <c r="K77" s="27">
        <f t="shared" ref="K77:K84" si="38">K37/L37</f>
        <v>3.1530833761603885E-2</v>
      </c>
      <c r="L77" s="27">
        <f t="shared" ref="L77" si="39">M37/N37</f>
        <v>2.7442230576755527E-2</v>
      </c>
      <c r="M77" s="27">
        <f t="shared" ref="M77" si="40">O37/P37</f>
        <v>2.4651414085990035E-2</v>
      </c>
      <c r="N77" s="27"/>
      <c r="O77" s="25"/>
      <c r="P77" s="27">
        <f t="shared" ref="P77:P84" si="41">O37</f>
        <v>410184</v>
      </c>
      <c r="Q77" s="27">
        <f t="shared" ref="Q77:Q84" si="42">Q37</f>
        <v>17188031887</v>
      </c>
      <c r="R77" s="26">
        <v>9067.5400000000009</v>
      </c>
      <c r="T77" s="27">
        <f t="shared" ref="T77" si="43">T37/U37</f>
        <v>3.1289867786573375E-2</v>
      </c>
      <c r="U77" s="27">
        <f t="shared" ref="U77" si="44">V37/W37</f>
        <v>2.3035772995829373E-2</v>
      </c>
      <c r="V77" s="27">
        <f t="shared" ref="V77" si="45">X37/Y37</f>
        <v>9.8739833485848357E-3</v>
      </c>
      <c r="W77" s="27"/>
      <c r="X77" s="25"/>
      <c r="Y77" s="27">
        <f t="shared" ref="Y77" si="46">X37</f>
        <v>121260</v>
      </c>
      <c r="Z77" s="27">
        <f t="shared" ref="Z77" si="47">Z37</f>
        <v>17745740894</v>
      </c>
      <c r="AA77" s="26">
        <v>7801.31</v>
      </c>
      <c r="AC77" s="27">
        <f t="shared" ref="AC77" si="48">AC37/AD37</f>
        <v>1.0146393355984058</v>
      </c>
      <c r="AD77" s="27">
        <f t="shared" ref="AD77" si="49">AE37/AF37</f>
        <v>0.51966403989740584</v>
      </c>
      <c r="AE77" s="27">
        <f t="shared" ref="AE77" si="50">AG37/AH37</f>
        <v>2.7780392283668315E-3</v>
      </c>
      <c r="AF77" s="27"/>
      <c r="AG77" s="25"/>
      <c r="AH77" s="27">
        <f t="shared" ref="AH77" si="51">AG37</f>
        <v>70041247</v>
      </c>
      <c r="AI77" s="27">
        <f t="shared" ref="AI77" si="52">AI37</f>
        <v>115726938552</v>
      </c>
      <c r="AJ77" s="25">
        <v>111462</v>
      </c>
      <c r="AL77" s="27">
        <f t="shared" ref="AL77" si="53">AL37/AM37</f>
        <v>3.2031775121731852E-2</v>
      </c>
      <c r="AM77" s="27">
        <f t="shared" ref="AM77" si="54">AN37/AO37</f>
        <v>3.4399049562724451E-2</v>
      </c>
      <c r="AN77" s="27">
        <f t="shared" ref="AN77" si="55">AP37/AQ37</f>
        <v>3.4943542853957926E-2</v>
      </c>
      <c r="AO77" s="27"/>
      <c r="AP77" s="25"/>
      <c r="AQ77" s="27">
        <f t="shared" ref="AQ77" si="56">AP37</f>
        <v>847628</v>
      </c>
      <c r="AR77" s="27">
        <f t="shared" ref="AR77" si="57">AR37</f>
        <v>17736790172</v>
      </c>
      <c r="AS77" s="26">
        <v>7935.49</v>
      </c>
      <c r="BM77" s="25">
        <v>32</v>
      </c>
      <c r="BN77" s="31">
        <f t="shared" si="32"/>
        <v>2.8</v>
      </c>
    </row>
    <row r="78" spans="2:66" x14ac:dyDescent="0.25">
      <c r="B78" s="27">
        <f t="shared" ref="B78:B84" si="58">B38/C38</f>
        <v>0.50060095612749322</v>
      </c>
      <c r="C78" s="27">
        <f t="shared" ref="C78:C84" si="59">D38/E38</f>
        <v>0.99964111377262377</v>
      </c>
      <c r="D78" s="27">
        <f t="shared" ref="D78:D84" si="60">F38/G38</f>
        <v>9.2508932183934538E-5</v>
      </c>
      <c r="E78" s="27"/>
      <c r="F78" s="25"/>
      <c r="G78" s="27">
        <f t="shared" si="36"/>
        <v>787533</v>
      </c>
      <c r="H78" s="27">
        <f t="shared" si="37"/>
        <v>39469569020</v>
      </c>
      <c r="I78" s="26">
        <v>23630.3</v>
      </c>
      <c r="K78" s="27">
        <f t="shared" si="38"/>
        <v>3.1547892070208181E-2</v>
      </c>
      <c r="L78" s="27">
        <f t="shared" ref="L78:L84" si="61">M38/N38</f>
        <v>2.798850466558031E-2</v>
      </c>
      <c r="M78" s="27">
        <f t="shared" ref="M78:M84" si="62">O38/P38</f>
        <v>1.9346177231860686E-2</v>
      </c>
      <c r="N78" s="27"/>
      <c r="O78" s="25"/>
      <c r="P78" s="27">
        <f t="shared" si="41"/>
        <v>321997</v>
      </c>
      <c r="Q78" s="27">
        <f t="shared" si="42"/>
        <v>17193501337</v>
      </c>
      <c r="R78" s="26">
        <v>9089.02</v>
      </c>
      <c r="T78" s="27">
        <f t="shared" ref="T78:T84" si="63">T38/U38</f>
        <v>3.1280690055246647E-2</v>
      </c>
      <c r="U78" s="27">
        <f t="shared" ref="U78:U84" si="64">V38/W38</f>
        <v>2.2606597172705099E-2</v>
      </c>
      <c r="V78" s="27">
        <f t="shared" ref="V78:V84" si="65">X38/Y38</f>
        <v>1.2734527443768339E-2</v>
      </c>
      <c r="W78" s="27"/>
      <c r="X78" s="25"/>
      <c r="Y78" s="27">
        <f t="shared" ref="Y78:Y84" si="66">X38</f>
        <v>154065</v>
      </c>
      <c r="Z78" s="27">
        <f t="shared" ref="Z78:Z84" si="67">Z38</f>
        <v>17230521881</v>
      </c>
      <c r="AA78" s="26">
        <v>7736.56</v>
      </c>
      <c r="AC78" s="27">
        <f t="shared" ref="AC78:AC84" si="68">AC38/AD38</f>
        <v>0.89843465875507467</v>
      </c>
      <c r="AD78" s="27">
        <f t="shared" ref="AD78:AD84" si="69">AE38/AF38</f>
        <v>0.59731628227593081</v>
      </c>
      <c r="AE78" s="27">
        <f t="shared" ref="AE78:AE84" si="70">AG38/AH38</f>
        <v>1.775017356041238E-3</v>
      </c>
      <c r="AF78" s="27"/>
      <c r="AG78" s="25"/>
      <c r="AH78" s="27">
        <f t="shared" ref="AH78:AH84" si="71">AG38</f>
        <v>44264789</v>
      </c>
      <c r="AI78" s="27">
        <f t="shared" ref="AI78:AI84" si="72">AI38</f>
        <v>126184958510</v>
      </c>
      <c r="AJ78" s="25">
        <v>85233</v>
      </c>
      <c r="AL78" s="27">
        <f t="shared" ref="AL78:AL84" si="73">AL38/AM38</f>
        <v>3.2026827734476938E-2</v>
      </c>
      <c r="AM78" s="27">
        <f t="shared" ref="AM78:AM84" si="74">AN38/AO38</f>
        <v>3.4163501054532572E-2</v>
      </c>
      <c r="AN78" s="27">
        <f t="shared" ref="AN78:AN84" si="75">AP38/AQ38</f>
        <v>3.82503546966389E-2</v>
      </c>
      <c r="AO78" s="27"/>
      <c r="AP78" s="25"/>
      <c r="AQ78" s="27">
        <f t="shared" ref="AQ78:AQ84" si="76">AP38</f>
        <v>900407</v>
      </c>
      <c r="AR78" s="27">
        <f t="shared" ref="AR78:AR84" si="77">AR38</f>
        <v>17211354787</v>
      </c>
      <c r="AS78" s="26">
        <v>7852.1</v>
      </c>
      <c r="BM78" s="25">
        <v>64</v>
      </c>
      <c r="BN78" s="31">
        <f t="shared" si="32"/>
        <v>2.8</v>
      </c>
    </row>
    <row r="79" spans="2:66" x14ac:dyDescent="0.25">
      <c r="B79" s="27">
        <f t="shared" si="58"/>
        <v>0.50060113231244729</v>
      </c>
      <c r="C79" s="27">
        <f t="shared" si="59"/>
        <v>0.99655098004092579</v>
      </c>
      <c r="D79" s="27">
        <f t="shared" si="60"/>
        <v>9.1897138924372119E-5</v>
      </c>
      <c r="E79" s="27"/>
      <c r="F79" s="25"/>
      <c r="G79" s="27">
        <f t="shared" si="36"/>
        <v>787541</v>
      </c>
      <c r="H79" s="27">
        <f t="shared" si="37"/>
        <v>39676220752</v>
      </c>
      <c r="I79" s="26">
        <v>23647.7</v>
      </c>
      <c r="K79" s="27">
        <f t="shared" si="38"/>
        <v>3.1547202408461886E-2</v>
      </c>
      <c r="L79" s="27">
        <f t="shared" si="61"/>
        <v>2.7977043948499338E-2</v>
      </c>
      <c r="M79" s="27">
        <f t="shared" si="62"/>
        <v>1.9397884168563209E-2</v>
      </c>
      <c r="N79" s="27"/>
      <c r="O79" s="25"/>
      <c r="P79" s="27">
        <f t="shared" si="41"/>
        <v>321816</v>
      </c>
      <c r="Q79" s="27">
        <f t="shared" si="42"/>
        <v>17193513553</v>
      </c>
      <c r="R79" s="26">
        <v>9072.44</v>
      </c>
      <c r="T79" s="27">
        <f t="shared" si="63"/>
        <v>3.1280661149721514E-2</v>
      </c>
      <c r="U79" s="27">
        <f t="shared" si="64"/>
        <v>2.2518751415686839E-2</v>
      </c>
      <c r="V79" s="27">
        <f t="shared" si="65"/>
        <v>1.2793039946592276E-2</v>
      </c>
      <c r="W79" s="27"/>
      <c r="X79" s="25"/>
      <c r="Y79" s="27">
        <f t="shared" si="66"/>
        <v>154874</v>
      </c>
      <c r="Z79" s="27">
        <f t="shared" si="67"/>
        <v>17230146512</v>
      </c>
      <c r="AA79" s="26">
        <v>7737.81</v>
      </c>
      <c r="AC79" s="27">
        <f t="shared" si="68"/>
        <v>0.89831206151079468</v>
      </c>
      <c r="AD79" s="27">
        <f t="shared" si="69"/>
        <v>0.59838013233905207</v>
      </c>
      <c r="AE79" s="27">
        <f t="shared" si="70"/>
        <v>2.3476960561874074E-3</v>
      </c>
      <c r="AF79" s="27"/>
      <c r="AG79" s="25"/>
      <c r="AH79" s="27">
        <f t="shared" si="71"/>
        <v>58369397</v>
      </c>
      <c r="AI79" s="27">
        <f t="shared" si="72"/>
        <v>126601206631</v>
      </c>
      <c r="AJ79" s="26">
        <v>85138.2</v>
      </c>
      <c r="AL79" s="27">
        <f t="shared" si="73"/>
        <v>3.2027216566088743E-2</v>
      </c>
      <c r="AM79" s="27">
        <f t="shared" si="74"/>
        <v>3.424829536139095E-2</v>
      </c>
      <c r="AN79" s="27">
        <f t="shared" si="75"/>
        <v>3.7984280577581506E-2</v>
      </c>
      <c r="AO79" s="27"/>
      <c r="AP79" s="25"/>
      <c r="AQ79" s="27">
        <f t="shared" si="76"/>
        <v>894640</v>
      </c>
      <c r="AR79" s="27">
        <f t="shared" si="77"/>
        <v>17211327212</v>
      </c>
      <c r="AS79" s="26">
        <v>7852.41</v>
      </c>
      <c r="BM79" s="25">
        <v>128</v>
      </c>
      <c r="BN79" s="31">
        <f t="shared" si="32"/>
        <v>2.8</v>
      </c>
    </row>
    <row r="80" spans="2:66" x14ac:dyDescent="0.25">
      <c r="B80" s="27">
        <f t="shared" si="58"/>
        <v>0.50060634772850188</v>
      </c>
      <c r="C80" s="27">
        <f t="shared" si="59"/>
        <v>0.99656915919791245</v>
      </c>
      <c r="D80" s="27">
        <f t="shared" si="60"/>
        <v>9.2030416111044247E-5</v>
      </c>
      <c r="E80" s="27"/>
      <c r="F80" s="25"/>
      <c r="G80" s="27">
        <f t="shared" si="36"/>
        <v>788681</v>
      </c>
      <c r="H80" s="27">
        <f t="shared" si="37"/>
        <v>39683341058</v>
      </c>
      <c r="I80" s="26">
        <v>23637.3</v>
      </c>
      <c r="K80" s="27">
        <f t="shared" si="38"/>
        <v>3.1546763513489201E-2</v>
      </c>
      <c r="L80" s="27">
        <f t="shared" si="61"/>
        <v>2.8119577408305167E-2</v>
      </c>
      <c r="M80" s="27">
        <f t="shared" si="62"/>
        <v>1.942326530038645E-2</v>
      </c>
      <c r="N80" s="27"/>
      <c r="O80" s="25"/>
      <c r="P80" s="27">
        <f t="shared" si="41"/>
        <v>322035</v>
      </c>
      <c r="Q80" s="27">
        <f t="shared" si="42"/>
        <v>17193518778</v>
      </c>
      <c r="R80" s="26">
        <v>9066.23</v>
      </c>
      <c r="T80" s="27">
        <f t="shared" si="63"/>
        <v>3.1280411402140613E-2</v>
      </c>
      <c r="U80" s="27">
        <f t="shared" si="64"/>
        <v>2.2579114286598499E-2</v>
      </c>
      <c r="V80" s="27">
        <f t="shared" si="65"/>
        <v>1.281997837930832E-2</v>
      </c>
      <c r="W80" s="27"/>
      <c r="X80" s="25"/>
      <c r="Y80" s="27">
        <f t="shared" si="66"/>
        <v>154997</v>
      </c>
      <c r="Z80" s="27">
        <f t="shared" si="67"/>
        <v>17230452636</v>
      </c>
      <c r="AA80" s="26">
        <v>7726.09</v>
      </c>
      <c r="AC80" s="27">
        <f t="shared" si="68"/>
        <v>0.89893510465178628</v>
      </c>
      <c r="AD80" s="27">
        <f t="shared" si="69"/>
        <v>0.59837539612376889</v>
      </c>
      <c r="AE80" s="27">
        <f t="shared" si="70"/>
        <v>2.3447187028660344E-3</v>
      </c>
      <c r="AF80" s="27"/>
      <c r="AG80" s="25"/>
      <c r="AH80" s="27">
        <f t="shared" si="71"/>
        <v>58293812</v>
      </c>
      <c r="AI80" s="27">
        <f t="shared" si="72"/>
        <v>126769111012</v>
      </c>
      <c r="AJ80" s="25">
        <v>85792</v>
      </c>
      <c r="AL80" s="27">
        <f t="shared" si="73"/>
        <v>3.2027217469413803E-2</v>
      </c>
      <c r="AM80" s="27">
        <f t="shared" si="74"/>
        <v>3.4179018548327077E-2</v>
      </c>
      <c r="AN80" s="27">
        <f t="shared" si="75"/>
        <v>3.8001146101630211E-2</v>
      </c>
      <c r="AO80" s="27"/>
      <c r="AP80" s="25"/>
      <c r="AQ80" s="27">
        <f t="shared" si="76"/>
        <v>894904</v>
      </c>
      <c r="AR80" s="27">
        <f t="shared" si="77"/>
        <v>17211333523</v>
      </c>
      <c r="AS80" s="26">
        <v>7852.14</v>
      </c>
      <c r="BM80" s="25">
        <v>256</v>
      </c>
      <c r="BN80" s="31">
        <f t="shared" si="32"/>
        <v>2.8</v>
      </c>
    </row>
    <row r="81" spans="2:66" x14ac:dyDescent="0.25">
      <c r="B81" s="27">
        <f t="shared" si="58"/>
        <v>0.50061292990279316</v>
      </c>
      <c r="C81" s="27">
        <f t="shared" si="59"/>
        <v>0.99655813689561501</v>
      </c>
      <c r="D81" s="27">
        <f t="shared" si="60"/>
        <v>9.1905996226582262E-5</v>
      </c>
      <c r="E81" s="27"/>
      <c r="F81" s="25"/>
      <c r="G81" s="27">
        <f t="shared" si="36"/>
        <v>787615</v>
      </c>
      <c r="H81" s="27">
        <f t="shared" si="37"/>
        <v>39683866850</v>
      </c>
      <c r="I81" s="26">
        <v>23655.599999999999</v>
      </c>
      <c r="K81" s="27">
        <f t="shared" si="38"/>
        <v>3.1546788801286876E-2</v>
      </c>
      <c r="L81" s="27">
        <f t="shared" si="61"/>
        <v>2.7981513552402644E-2</v>
      </c>
      <c r="M81" s="27">
        <f t="shared" si="62"/>
        <v>1.9394748993221245E-2</v>
      </c>
      <c r="N81" s="27"/>
      <c r="O81" s="25"/>
      <c r="P81" s="27">
        <f t="shared" si="41"/>
        <v>321620</v>
      </c>
      <c r="Q81" s="27">
        <f t="shared" si="42"/>
        <v>17193512811</v>
      </c>
      <c r="R81" s="26">
        <v>9071.4</v>
      </c>
      <c r="T81" s="27">
        <f t="shared" si="63"/>
        <v>3.1302300224558606E-2</v>
      </c>
      <c r="U81" s="27">
        <f t="shared" si="64"/>
        <v>2.2553742694550405E-2</v>
      </c>
      <c r="V81" s="27">
        <f t="shared" si="65"/>
        <v>1.2791167195350055E-2</v>
      </c>
      <c r="W81" s="27"/>
      <c r="X81" s="25"/>
      <c r="Y81" s="27">
        <f t="shared" si="66"/>
        <v>154715</v>
      </c>
      <c r="Z81" s="27">
        <f t="shared" si="67"/>
        <v>17230478725</v>
      </c>
      <c r="AA81" s="26">
        <v>7734.88</v>
      </c>
      <c r="AC81" s="27">
        <f t="shared" si="68"/>
        <v>0.89709440267955498</v>
      </c>
      <c r="AD81" s="27">
        <f t="shared" si="69"/>
        <v>0.59837358379552674</v>
      </c>
      <c r="AE81" s="27">
        <f t="shared" si="70"/>
        <v>2.3435412774689517E-3</v>
      </c>
      <c r="AF81" s="27"/>
      <c r="AG81" s="25"/>
      <c r="AH81" s="27">
        <f t="shared" si="71"/>
        <v>58264586</v>
      </c>
      <c r="AI81" s="27">
        <f t="shared" si="72"/>
        <v>126772789424</v>
      </c>
      <c r="AJ81" s="26">
        <v>84595.9</v>
      </c>
      <c r="AL81" s="27">
        <f t="shared" si="73"/>
        <v>3.2027331793829834E-2</v>
      </c>
      <c r="AM81" s="27">
        <f t="shared" si="74"/>
        <v>3.4231801885822755E-2</v>
      </c>
      <c r="AN81" s="27">
        <f t="shared" si="75"/>
        <v>3.79457103543233E-2</v>
      </c>
      <c r="AO81" s="27"/>
      <c r="AP81" s="25"/>
      <c r="AQ81" s="27">
        <f t="shared" si="76"/>
        <v>893801</v>
      </c>
      <c r="AR81" s="27">
        <f t="shared" si="77"/>
        <v>17211351589</v>
      </c>
      <c r="AS81" s="26">
        <v>7851.61</v>
      </c>
      <c r="BM81" s="48" t="s">
        <v>49</v>
      </c>
      <c r="BN81" s="48"/>
    </row>
    <row r="82" spans="2:66" x14ac:dyDescent="0.25">
      <c r="B82" s="27">
        <f t="shared" si="58"/>
        <v>0.50062150247902348</v>
      </c>
      <c r="C82" s="27">
        <f t="shared" si="59"/>
        <v>0.99653894003099297</v>
      </c>
      <c r="D82" s="27">
        <f t="shared" si="60"/>
        <v>9.1941139164034306E-5</v>
      </c>
      <c r="E82" s="27"/>
      <c r="F82" s="25"/>
      <c r="G82" s="27">
        <f t="shared" si="36"/>
        <v>787915</v>
      </c>
      <c r="H82" s="27">
        <f t="shared" si="37"/>
        <v>39685211188</v>
      </c>
      <c r="I82" s="26">
        <v>23640.1</v>
      </c>
      <c r="K82" s="27">
        <f t="shared" si="38"/>
        <v>3.1546286882977219E-2</v>
      </c>
      <c r="L82" s="27">
        <f t="shared" si="61"/>
        <v>2.8018160341551187E-2</v>
      </c>
      <c r="M82" s="27">
        <f t="shared" si="62"/>
        <v>1.9400005318043416E-2</v>
      </c>
      <c r="N82" s="27"/>
      <c r="O82" s="25"/>
      <c r="P82" s="27">
        <f t="shared" si="41"/>
        <v>321750</v>
      </c>
      <c r="Q82" s="27">
        <f t="shared" si="42"/>
        <v>17193585105</v>
      </c>
      <c r="R82" s="26">
        <v>9071.7999999999993</v>
      </c>
      <c r="T82" s="27">
        <f t="shared" si="63"/>
        <v>3.129906384868561E-2</v>
      </c>
      <c r="U82" s="27">
        <f t="shared" si="64"/>
        <v>2.2744255170269952E-2</v>
      </c>
      <c r="V82" s="27">
        <f t="shared" si="65"/>
        <v>1.2328689519852564E-2</v>
      </c>
      <c r="W82" s="27"/>
      <c r="X82" s="25"/>
      <c r="Y82" s="27">
        <f t="shared" si="66"/>
        <v>150598</v>
      </c>
      <c r="Z82" s="27">
        <f t="shared" si="67"/>
        <v>17212571854</v>
      </c>
      <c r="AA82" s="26">
        <v>7742.62</v>
      </c>
      <c r="AC82" s="27">
        <f t="shared" si="68"/>
        <v>0.91936667220714108</v>
      </c>
      <c r="AD82" s="27">
        <f t="shared" si="69"/>
        <v>0.58426070808345865</v>
      </c>
      <c r="AE82" s="27">
        <f t="shared" si="70"/>
        <v>2.8517883870295764E-3</v>
      </c>
      <c r="AF82" s="27"/>
      <c r="AG82" s="25"/>
      <c r="AH82" s="27">
        <f t="shared" si="71"/>
        <v>71257605</v>
      </c>
      <c r="AI82" s="27">
        <f t="shared" si="72"/>
        <v>121186939900</v>
      </c>
      <c r="AJ82" s="26">
        <v>80944.3</v>
      </c>
      <c r="AL82" s="27">
        <f t="shared" si="73"/>
        <v>3.2019077864881187E-2</v>
      </c>
      <c r="AM82" s="27">
        <f t="shared" si="74"/>
        <v>3.4077524551519599E-2</v>
      </c>
      <c r="AN82" s="27">
        <f t="shared" si="75"/>
        <v>3.9002323142179635E-2</v>
      </c>
      <c r="AO82" s="27"/>
      <c r="AP82" s="25"/>
      <c r="AQ82" s="27">
        <f t="shared" si="76"/>
        <v>915466</v>
      </c>
      <c r="AR82" s="27">
        <f t="shared" si="77"/>
        <v>17207183858</v>
      </c>
      <c r="AS82" s="26">
        <v>7852.38</v>
      </c>
      <c r="BM82" s="34">
        <v>6.25E-2</v>
      </c>
      <c r="BN82" s="31">
        <f t="shared" ref="BN82:BN84" si="78">16*BM82</f>
        <v>1</v>
      </c>
    </row>
    <row r="83" spans="2:66" x14ac:dyDescent="0.25">
      <c r="B83" s="27">
        <f t="shared" si="58"/>
        <v>0.5006037433292243</v>
      </c>
      <c r="C83" s="27">
        <f t="shared" si="59"/>
        <v>0.99653950304448424</v>
      </c>
      <c r="D83" s="27">
        <f t="shared" si="60"/>
        <v>9.1942774335747278E-5</v>
      </c>
      <c r="E83" s="27"/>
      <c r="F83" s="25"/>
      <c r="G83" s="27">
        <f t="shared" si="36"/>
        <v>787929</v>
      </c>
      <c r="H83" s="27">
        <f t="shared" si="37"/>
        <v>39685472078</v>
      </c>
      <c r="I83" s="26">
        <v>23655.599999999999</v>
      </c>
      <c r="K83" s="27">
        <f t="shared" si="38"/>
        <v>3.1545914280874471E-2</v>
      </c>
      <c r="L83" s="27">
        <f t="shared" si="61"/>
        <v>2.812262322814155E-2</v>
      </c>
      <c r="M83" s="27">
        <f t="shared" si="62"/>
        <v>1.9372474583394559E-2</v>
      </c>
      <c r="N83" s="27"/>
      <c r="O83" s="25"/>
      <c r="P83" s="27">
        <f t="shared" si="41"/>
        <v>321554</v>
      </c>
      <c r="Q83" s="27">
        <f t="shared" si="42"/>
        <v>17193691361</v>
      </c>
      <c r="R83" s="26">
        <v>9071.66</v>
      </c>
      <c r="T83" s="27">
        <f t="shared" si="63"/>
        <v>3.1284769729513787E-2</v>
      </c>
      <c r="U83" s="27">
        <f t="shared" si="64"/>
        <v>2.2701016185121051E-2</v>
      </c>
      <c r="V83" s="27">
        <f t="shared" si="65"/>
        <v>1.2307713770586782E-2</v>
      </c>
      <c r="W83" s="27"/>
      <c r="X83" s="25"/>
      <c r="Y83" s="27">
        <f t="shared" si="66"/>
        <v>149977</v>
      </c>
      <c r="Z83" s="27">
        <f t="shared" si="67"/>
        <v>17212533261</v>
      </c>
      <c r="AA83" s="26">
        <v>7738.27</v>
      </c>
      <c r="AC83" s="27">
        <f t="shared" si="68"/>
        <v>0.92782318847379563</v>
      </c>
      <c r="AD83" s="27">
        <f t="shared" si="69"/>
        <v>0.57925215585045642</v>
      </c>
      <c r="AE83" s="27">
        <f t="shared" si="70"/>
        <v>2.8585352036502383E-3</v>
      </c>
      <c r="AF83" s="27"/>
      <c r="AG83" s="25"/>
      <c r="AH83" s="27">
        <f t="shared" si="71"/>
        <v>71426156</v>
      </c>
      <c r="AI83" s="27">
        <f t="shared" si="72"/>
        <v>121126776654</v>
      </c>
      <c r="AJ83" s="26">
        <v>80920.800000000003</v>
      </c>
      <c r="AL83" s="27">
        <f t="shared" si="73"/>
        <v>3.2019132845679615E-2</v>
      </c>
      <c r="AM83" s="27">
        <f t="shared" si="74"/>
        <v>3.4084997228406716E-2</v>
      </c>
      <c r="AN83" s="27">
        <f t="shared" si="75"/>
        <v>3.8909187423859189E-2</v>
      </c>
      <c r="AO83" s="27"/>
      <c r="AP83" s="25"/>
      <c r="AQ83" s="27">
        <f t="shared" si="76"/>
        <v>913154</v>
      </c>
      <c r="AR83" s="27">
        <f t="shared" si="77"/>
        <v>17207168844</v>
      </c>
      <c r="AS83" s="26">
        <v>7852.36</v>
      </c>
      <c r="BM83" s="34">
        <v>0.125</v>
      </c>
      <c r="BN83" s="31">
        <f t="shared" si="78"/>
        <v>2</v>
      </c>
    </row>
    <row r="84" spans="2:66" x14ac:dyDescent="0.25">
      <c r="B84" s="27">
        <f t="shared" si="58"/>
        <v>0.50060435854194307</v>
      </c>
      <c r="C84" s="27">
        <f t="shared" si="59"/>
        <v>0.99655437234637068</v>
      </c>
      <c r="D84" s="27">
        <f t="shared" si="60"/>
        <v>9.1936360272480179E-5</v>
      </c>
      <c r="E84" s="27"/>
      <c r="F84" s="25"/>
      <c r="G84" s="27">
        <f t="shared" si="36"/>
        <v>787874</v>
      </c>
      <c r="H84" s="27">
        <f t="shared" si="37"/>
        <v>39542585286</v>
      </c>
      <c r="I84" s="26">
        <v>23725</v>
      </c>
      <c r="K84" s="27">
        <f t="shared" si="38"/>
        <v>3.154587268766134E-2</v>
      </c>
      <c r="L84" s="27">
        <f t="shared" si="61"/>
        <v>2.7868045952700451E-2</v>
      </c>
      <c r="M84" s="27">
        <f t="shared" si="62"/>
        <v>1.9358637698655482E-2</v>
      </c>
      <c r="N84" s="27"/>
      <c r="O84" s="25"/>
      <c r="P84" s="27">
        <f t="shared" si="41"/>
        <v>321097</v>
      </c>
      <c r="Q84" s="27">
        <f t="shared" si="42"/>
        <v>17193740763</v>
      </c>
      <c r="R84" s="26">
        <v>9069.17</v>
      </c>
      <c r="T84" s="27">
        <f t="shared" si="63"/>
        <v>3.1284898298111395E-2</v>
      </c>
      <c r="U84" s="27">
        <f t="shared" si="64"/>
        <v>2.268912128413696E-2</v>
      </c>
      <c r="V84" s="27">
        <f t="shared" si="65"/>
        <v>1.2254203804098135E-2</v>
      </c>
      <c r="W84" s="27"/>
      <c r="X84" s="25"/>
      <c r="Y84" s="27">
        <f t="shared" si="66"/>
        <v>149366</v>
      </c>
      <c r="Z84" s="27">
        <f t="shared" si="67"/>
        <v>17212514793</v>
      </c>
      <c r="AA84" s="26">
        <v>7736.58</v>
      </c>
      <c r="AC84" s="27">
        <f t="shared" si="68"/>
        <v>0.92954912858375893</v>
      </c>
      <c r="AD84" s="27">
        <f t="shared" si="69"/>
        <v>0.58075750791956082</v>
      </c>
      <c r="AE84" s="27">
        <f t="shared" si="70"/>
        <v>2.8622104540748871E-3</v>
      </c>
      <c r="AF84" s="27"/>
      <c r="AG84" s="25"/>
      <c r="AH84" s="27">
        <f t="shared" si="71"/>
        <v>71517950</v>
      </c>
      <c r="AI84" s="27">
        <f t="shared" si="72"/>
        <v>121085641036</v>
      </c>
      <c r="AJ84" s="26">
        <v>80888.600000000006</v>
      </c>
      <c r="AL84" s="27">
        <f t="shared" si="73"/>
        <v>3.2019032253552841E-2</v>
      </c>
      <c r="AM84" s="27">
        <f t="shared" si="74"/>
        <v>3.4079167266285938E-2</v>
      </c>
      <c r="AN84" s="27">
        <f t="shared" si="75"/>
        <v>3.8929025705139876E-2</v>
      </c>
      <c r="AO84" s="27"/>
      <c r="AP84" s="25"/>
      <c r="AQ84" s="27">
        <f t="shared" si="76"/>
        <v>912953</v>
      </c>
      <c r="AR84" s="27">
        <f t="shared" si="77"/>
        <v>17207168366</v>
      </c>
      <c r="AS84" s="26">
        <v>7852.01</v>
      </c>
      <c r="BM84" s="34">
        <v>0.25</v>
      </c>
      <c r="BN84" s="31">
        <f t="shared" si="78"/>
        <v>4</v>
      </c>
    </row>
    <row r="85" spans="2:66" x14ac:dyDescent="0.25">
      <c r="B85" s="55" t="s">
        <v>1</v>
      </c>
      <c r="C85" s="55"/>
      <c r="D85" s="55"/>
      <c r="E85" s="55"/>
      <c r="F85" s="55"/>
      <c r="G85" s="55"/>
      <c r="H85" s="55"/>
      <c r="I85" s="55"/>
      <c r="K85" s="55" t="s">
        <v>1</v>
      </c>
      <c r="L85" s="55"/>
      <c r="M85" s="55"/>
      <c r="N85" s="55"/>
      <c r="O85" s="55"/>
      <c r="P85" s="55"/>
      <c r="Q85" s="55"/>
      <c r="R85" s="55"/>
      <c r="T85" s="55" t="s">
        <v>1</v>
      </c>
      <c r="U85" s="55"/>
      <c r="V85" s="55"/>
      <c r="W85" s="55"/>
      <c r="X85" s="55"/>
      <c r="Y85" s="55"/>
      <c r="Z85" s="55"/>
      <c r="AA85" s="55"/>
      <c r="AC85" s="55" t="s">
        <v>1</v>
      </c>
      <c r="AD85" s="55"/>
      <c r="AE85" s="55"/>
      <c r="AF85" s="55"/>
      <c r="AG85" s="55"/>
      <c r="AH85" s="55"/>
      <c r="AI85" s="55"/>
      <c r="AJ85" s="55"/>
      <c r="AL85" s="55" t="s">
        <v>1</v>
      </c>
      <c r="AM85" s="55"/>
      <c r="AN85" s="55"/>
      <c r="AO85" s="55"/>
      <c r="AP85" s="55"/>
      <c r="AQ85" s="55"/>
      <c r="AR85" s="55"/>
      <c r="AS85" s="55"/>
      <c r="BM85" s="25">
        <v>0.5</v>
      </c>
      <c r="BN85" s="31">
        <f>16*BM85</f>
        <v>8</v>
      </c>
    </row>
    <row r="86" spans="2:66" x14ac:dyDescent="0.25">
      <c r="B86" s="17" t="s">
        <v>17</v>
      </c>
      <c r="C86" s="17" t="s">
        <v>18</v>
      </c>
      <c r="D86" s="17" t="s">
        <v>19</v>
      </c>
      <c r="E86" s="17"/>
      <c r="F86" s="17"/>
      <c r="G86" s="17" t="s">
        <v>30</v>
      </c>
      <c r="H86" s="13" t="s">
        <v>16</v>
      </c>
      <c r="I86" s="13" t="s">
        <v>13</v>
      </c>
      <c r="K86" s="17" t="s">
        <v>17</v>
      </c>
      <c r="L86" s="17" t="s">
        <v>18</v>
      </c>
      <c r="M86" s="17" t="s">
        <v>19</v>
      </c>
      <c r="N86" s="17"/>
      <c r="O86" s="17"/>
      <c r="P86" s="17" t="s">
        <v>30</v>
      </c>
      <c r="Q86" s="13" t="s">
        <v>16</v>
      </c>
      <c r="R86" s="13" t="s">
        <v>13</v>
      </c>
      <c r="T86" s="17" t="s">
        <v>17</v>
      </c>
      <c r="U86" s="17" t="s">
        <v>18</v>
      </c>
      <c r="V86" s="17" t="s">
        <v>19</v>
      </c>
      <c r="W86" s="17"/>
      <c r="X86" s="17"/>
      <c r="Y86" s="17" t="s">
        <v>30</v>
      </c>
      <c r="Z86" s="13" t="s">
        <v>16</v>
      </c>
      <c r="AA86" s="13" t="s">
        <v>13</v>
      </c>
      <c r="AC86" s="17" t="s">
        <v>17</v>
      </c>
      <c r="AD86" s="17" t="s">
        <v>18</v>
      </c>
      <c r="AE86" s="17" t="s">
        <v>19</v>
      </c>
      <c r="AF86" s="17"/>
      <c r="AG86" s="17"/>
      <c r="AH86" s="17" t="s">
        <v>30</v>
      </c>
      <c r="AI86" s="13" t="s">
        <v>16</v>
      </c>
      <c r="AJ86" s="2" t="s">
        <v>13</v>
      </c>
      <c r="AL86" s="17" t="s">
        <v>17</v>
      </c>
      <c r="AM86" s="17" t="s">
        <v>18</v>
      </c>
      <c r="AN86" s="17" t="s">
        <v>19</v>
      </c>
      <c r="AO86" s="17"/>
      <c r="AP86" s="17"/>
      <c r="AQ86" s="17" t="s">
        <v>30</v>
      </c>
      <c r="AR86" s="13" t="s">
        <v>16</v>
      </c>
      <c r="AS86" s="2" t="s">
        <v>13</v>
      </c>
      <c r="BM86" s="25">
        <v>0.75</v>
      </c>
      <c r="BN86" s="31">
        <f>16*BM86</f>
        <v>12</v>
      </c>
    </row>
    <row r="87" spans="2:66" x14ac:dyDescent="0.25">
      <c r="B87" s="25">
        <f>MEDIAN(B47:B54)</f>
        <v>3.1967579924917187E-3</v>
      </c>
      <c r="C87" s="25">
        <f>MEDIAN(C47:C54)</f>
        <v>0.47281588124832336</v>
      </c>
      <c r="D87" s="25">
        <f>MEDIAN(D47:D54)</f>
        <v>0.94865034526051484</v>
      </c>
      <c r="E87" s="25"/>
      <c r="F87" s="25"/>
      <c r="G87" s="25">
        <f>MEDIAN(G47:G54)</f>
        <v>119.5</v>
      </c>
      <c r="H87" s="25">
        <f>MEDIAN(H47:H54)</f>
        <v>66267</v>
      </c>
      <c r="I87" s="26">
        <v>3.6999999999999998E-2</v>
      </c>
      <c r="K87" s="25">
        <f>MEDIAN(K47:K54)</f>
        <v>3.0977605381503565E-3</v>
      </c>
      <c r="L87" s="25">
        <f>MEDIAN(L47:L54)</f>
        <v>0.41950453344756189</v>
      </c>
      <c r="M87" s="25">
        <f>MEDIAN(M47:M54)</f>
        <v>0.93478260869565211</v>
      </c>
      <c r="N87" s="25"/>
      <c r="O87" s="25"/>
      <c r="P87" s="25">
        <f>MEDIAN(P47:P54)</f>
        <v>105</v>
      </c>
      <c r="Q87" s="25">
        <f>MEDIAN(Q47:Q54)</f>
        <v>66733.5</v>
      </c>
      <c r="R87" s="26">
        <v>3.6999999999999998E-2</v>
      </c>
      <c r="T87" s="25">
        <f>MEDIAN(T47:T54)</f>
        <v>3.131924952670537E-3</v>
      </c>
      <c r="U87" s="25">
        <f>MEDIAN(U47:U54)</f>
        <v>0.36140724946695096</v>
      </c>
      <c r="V87" s="25">
        <f>MEDIAN(V47:V54)</f>
        <v>0.9388004895960832</v>
      </c>
      <c r="W87" s="25"/>
      <c r="X87" s="25"/>
      <c r="Y87" s="25">
        <f>MEDIAN(Y47:Y54)</f>
        <v>89</v>
      </c>
      <c r="Z87" s="25">
        <f>MEDIAN(Z47:Z54)</f>
        <v>65750.5</v>
      </c>
      <c r="AA87" s="26">
        <v>3.3000000000000002E-2</v>
      </c>
      <c r="AC87" s="25">
        <f>MEDIAN(AC47:AC54)</f>
        <v>1.6165066100428866E-3</v>
      </c>
      <c r="AD87" s="25">
        <f>MEDIAN(AD47:AD54)</f>
        <v>0.6650874004845968</v>
      </c>
      <c r="AE87" s="25">
        <f>MEDIAN(AE47:AE54)</f>
        <v>0.90012816529439177</v>
      </c>
      <c r="AF87" s="25"/>
      <c r="AG87" s="25"/>
      <c r="AH87" s="25">
        <f>MEDIAN(AH47:AH54)</f>
        <v>146.5</v>
      </c>
      <c r="AI87" s="25">
        <f>MEDIAN(AI47:AI54)</f>
        <v>68043.5</v>
      </c>
      <c r="AJ87" s="26">
        <v>4.5999999999999999E-2</v>
      </c>
      <c r="AL87" s="25">
        <f>MEDIAN(AL47:AL54)</f>
        <v>3.0368731385939391E-3</v>
      </c>
      <c r="AM87" s="25">
        <f>MEDIAN(AM47:AM54)</f>
        <v>0.54332850686674561</v>
      </c>
      <c r="AN87" s="25">
        <f>MEDIAN(AN47:AN54)</f>
        <v>0.94193945228925968</v>
      </c>
      <c r="AO87" s="25"/>
      <c r="AP87" s="25"/>
      <c r="AQ87" s="25">
        <f>MEDIAN(AQ47:AQ54)</f>
        <v>142.5</v>
      </c>
      <c r="AR87" s="25">
        <f>MEDIAN(AR47:AR54)</f>
        <v>65947</v>
      </c>
      <c r="AS87" s="26">
        <v>3.5999999999999997E-2</v>
      </c>
      <c r="BM87" s="25">
        <v>1</v>
      </c>
      <c r="BN87" s="31">
        <f>16*BM87</f>
        <v>16</v>
      </c>
    </row>
    <row r="88" spans="2:66" x14ac:dyDescent="0.25">
      <c r="B88" s="52" t="s">
        <v>2</v>
      </c>
      <c r="C88" s="56"/>
      <c r="D88" s="56"/>
      <c r="E88" s="56"/>
      <c r="F88" s="56"/>
      <c r="G88" s="56"/>
      <c r="H88" s="56"/>
      <c r="I88" s="56"/>
      <c r="K88" s="52" t="s">
        <v>2</v>
      </c>
      <c r="L88" s="56"/>
      <c r="M88" s="56"/>
      <c r="N88" s="56"/>
      <c r="O88" s="56"/>
      <c r="P88" s="56"/>
      <c r="Q88" s="56"/>
      <c r="R88" s="56"/>
      <c r="T88" s="52" t="s">
        <v>2</v>
      </c>
      <c r="U88" s="56"/>
      <c r="V88" s="56"/>
      <c r="W88" s="56"/>
      <c r="X88" s="56"/>
      <c r="Y88" s="56"/>
      <c r="Z88" s="56"/>
      <c r="AA88" s="56"/>
      <c r="AC88" s="52" t="s">
        <v>2</v>
      </c>
      <c r="AD88" s="56"/>
      <c r="AE88" s="56"/>
      <c r="AF88" s="56"/>
      <c r="AG88" s="56"/>
      <c r="AH88" s="56"/>
      <c r="AI88" s="56"/>
      <c r="AJ88" s="56"/>
      <c r="AL88" s="52" t="s">
        <v>2</v>
      </c>
      <c r="AM88" s="56"/>
      <c r="AN88" s="56"/>
      <c r="AO88" s="56"/>
      <c r="AP88" s="56"/>
      <c r="AQ88" s="56"/>
      <c r="AR88" s="56"/>
      <c r="AS88" s="56"/>
      <c r="BM88" s="25">
        <v>1.25</v>
      </c>
      <c r="BN88" s="31">
        <f>16*BM88</f>
        <v>20</v>
      </c>
    </row>
    <row r="89" spans="2:66" x14ac:dyDescent="0.25">
      <c r="B89" s="18" t="s">
        <v>17</v>
      </c>
      <c r="C89" s="18" t="s">
        <v>18</v>
      </c>
      <c r="D89" s="18" t="s">
        <v>19</v>
      </c>
      <c r="E89" s="18"/>
      <c r="F89" s="18"/>
      <c r="G89" s="18" t="s">
        <v>30</v>
      </c>
      <c r="H89" s="14" t="s">
        <v>16</v>
      </c>
      <c r="I89" s="14" t="s">
        <v>13</v>
      </c>
      <c r="K89" s="18" t="s">
        <v>17</v>
      </c>
      <c r="L89" s="18" t="s">
        <v>18</v>
      </c>
      <c r="M89" s="18" t="s">
        <v>19</v>
      </c>
      <c r="N89" s="18"/>
      <c r="O89" s="18"/>
      <c r="P89" s="18" t="s">
        <v>30</v>
      </c>
      <c r="Q89" s="14" t="s">
        <v>16</v>
      </c>
      <c r="R89" s="14" t="s">
        <v>13</v>
      </c>
      <c r="T89" s="18" t="s">
        <v>17</v>
      </c>
      <c r="U89" s="18" t="s">
        <v>18</v>
      </c>
      <c r="V89" s="18" t="s">
        <v>19</v>
      </c>
      <c r="W89" s="18"/>
      <c r="X89" s="18"/>
      <c r="Y89" s="18" t="s">
        <v>30</v>
      </c>
      <c r="Z89" s="14" t="s">
        <v>16</v>
      </c>
      <c r="AA89" s="14" t="s">
        <v>13</v>
      </c>
      <c r="AC89" s="18" t="s">
        <v>17</v>
      </c>
      <c r="AD89" s="18" t="s">
        <v>18</v>
      </c>
      <c r="AE89" s="18" t="s">
        <v>19</v>
      </c>
      <c r="AF89" s="18"/>
      <c r="AG89" s="18"/>
      <c r="AH89" s="18" t="s">
        <v>30</v>
      </c>
      <c r="AI89" s="14" t="s">
        <v>16</v>
      </c>
      <c r="AJ89" s="4" t="s">
        <v>13</v>
      </c>
      <c r="AL89" s="18" t="s">
        <v>17</v>
      </c>
      <c r="AM89" s="18" t="s">
        <v>18</v>
      </c>
      <c r="AN89" s="18" t="s">
        <v>19</v>
      </c>
      <c r="AO89" s="18"/>
      <c r="AP89" s="18"/>
      <c r="AQ89" s="18" t="s">
        <v>30</v>
      </c>
      <c r="AR89" s="14" t="s">
        <v>16</v>
      </c>
      <c r="AS89" s="4" t="s">
        <v>13</v>
      </c>
      <c r="BM89" s="25">
        <v>1.5</v>
      </c>
      <c r="BN89" s="31">
        <f>16*BM89</f>
        <v>24</v>
      </c>
    </row>
    <row r="90" spans="2:66" x14ac:dyDescent="0.25">
      <c r="B90" s="25">
        <f>MEDIAN(B57:B64)</f>
        <v>0.50843540224836592</v>
      </c>
      <c r="C90" s="25">
        <f>MEDIAN(C57:C64)</f>
        <v>2.1272810763231483E-3</v>
      </c>
      <c r="D90" s="25">
        <f>MEDIAN(D57:D64)</f>
        <v>0.1082904940813995</v>
      </c>
      <c r="E90" s="25"/>
      <c r="F90" s="25"/>
      <c r="G90" s="25">
        <f>MEDIAN(G57:G64)</f>
        <v>529</v>
      </c>
      <c r="H90" s="25">
        <f>MEDIAN(H57:H64)</f>
        <v>4817848</v>
      </c>
      <c r="I90" s="26">
        <v>2.82</v>
      </c>
      <c r="K90" s="25">
        <f>MEDIAN(K57:K64)</f>
        <v>3.2486509542828175E-2</v>
      </c>
      <c r="L90" s="25">
        <f>MEDIAN(L57:L64)</f>
        <v>6.1659448160694512E-3</v>
      </c>
      <c r="M90" s="25">
        <f>MEDIAN(M57:M64)</f>
        <v>0.71457259731278788</v>
      </c>
      <c r="N90" s="25"/>
      <c r="O90" s="25"/>
      <c r="P90" s="25">
        <f>MEDIAN(P57:P64)</f>
        <v>597.5</v>
      </c>
      <c r="Q90" s="25">
        <f>MEDIAN(Q57:Q64)</f>
        <v>4211814</v>
      </c>
      <c r="R90" s="26">
        <v>2.2999999999999998</v>
      </c>
      <c r="T90" s="25">
        <f>MEDIAN(T57:T64)</f>
        <v>3.070366670232106E-2</v>
      </c>
      <c r="U90" s="25">
        <f>MEDIAN(U57:U64)</f>
        <v>7.1499318432176502E-3</v>
      </c>
      <c r="V90" s="25">
        <f>MEDIAN(V57:V64)</f>
        <v>0.65431168808266271</v>
      </c>
      <c r="W90" s="25"/>
      <c r="X90" s="25"/>
      <c r="Y90" s="25">
        <f>MEDIAN(Y57:Y64)</f>
        <v>558.5</v>
      </c>
      <c r="Z90" s="25">
        <f>MEDIAN(Z57:Z64)</f>
        <v>4201306.5</v>
      </c>
      <c r="AA90" s="26">
        <v>1.91</v>
      </c>
      <c r="AC90" s="25">
        <f>MEDIAN(AC57:AC64)</f>
        <v>0.52679389472392746</v>
      </c>
      <c r="AD90" s="25">
        <f>MEDIAN(AD57:AD64)</f>
        <v>9.2362808142760593E-3</v>
      </c>
      <c r="AE90" s="25">
        <f>MEDIAN(AE57:AE64)</f>
        <v>2.9043567543718236E-2</v>
      </c>
      <c r="AF90" s="25"/>
      <c r="AG90" s="25"/>
      <c r="AH90" s="25">
        <f>MEDIAN(AH57:AH64)</f>
        <v>648</v>
      </c>
      <c r="AI90" s="25">
        <f>MEDIAN(AI57:AI64)</f>
        <v>8754926.5</v>
      </c>
      <c r="AJ90" s="26">
        <v>7.0960000000000001</v>
      </c>
      <c r="AL90" s="25">
        <f>MEDIAN(AL57:AL64)</f>
        <v>3.5078758917022321E-2</v>
      </c>
      <c r="AM90" s="25">
        <f>MEDIAN(AM57:AM64)</f>
        <v>8.4797757599587523E-3</v>
      </c>
      <c r="AN90" s="25">
        <f>MEDIAN(AN57:AN64)</f>
        <v>0.51174450230136226</v>
      </c>
      <c r="AO90" s="25"/>
      <c r="AP90" s="25"/>
      <c r="AQ90" s="25">
        <f>MEDIAN(AQ57:AQ64)</f>
        <v>690</v>
      </c>
      <c r="AR90" s="25">
        <f>MEDIAN(AR57:AR64)</f>
        <v>4199800</v>
      </c>
      <c r="AS90" s="26">
        <v>1.98</v>
      </c>
      <c r="BM90" s="25">
        <v>2</v>
      </c>
      <c r="BN90" s="31">
        <f>16*BM90</f>
        <v>32</v>
      </c>
    </row>
    <row r="91" spans="2:66" x14ac:dyDescent="0.25">
      <c r="B91" s="53" t="s">
        <v>3</v>
      </c>
      <c r="C91" s="53"/>
      <c r="D91" s="53"/>
      <c r="E91" s="53"/>
      <c r="F91" s="53"/>
      <c r="G91" s="53"/>
      <c r="H91" s="53"/>
      <c r="I91" s="53"/>
      <c r="K91" s="53" t="s">
        <v>3</v>
      </c>
      <c r="L91" s="53"/>
      <c r="M91" s="53"/>
      <c r="N91" s="53"/>
      <c r="O91" s="53"/>
      <c r="P91" s="53"/>
      <c r="Q91" s="53"/>
      <c r="R91" s="53"/>
      <c r="T91" s="53" t="s">
        <v>3</v>
      </c>
      <c r="U91" s="53"/>
      <c r="V91" s="53"/>
      <c r="W91" s="53"/>
      <c r="X91" s="53"/>
      <c r="Y91" s="53"/>
      <c r="Z91" s="53"/>
      <c r="AA91" s="53"/>
      <c r="AC91" s="53" t="s">
        <v>3</v>
      </c>
      <c r="AD91" s="53"/>
      <c r="AE91" s="53"/>
      <c r="AF91" s="53"/>
      <c r="AG91" s="53"/>
      <c r="AH91" s="53"/>
      <c r="AI91" s="53"/>
      <c r="AJ91" s="53"/>
      <c r="AL91" s="53" t="s">
        <v>3</v>
      </c>
      <c r="AM91" s="53"/>
      <c r="AN91" s="53"/>
      <c r="AO91" s="53"/>
      <c r="AP91" s="53"/>
      <c r="AQ91" s="53"/>
      <c r="AR91" s="53"/>
      <c r="AS91" s="53"/>
      <c r="BM91" s="25">
        <v>4</v>
      </c>
      <c r="BN91" s="31">
        <f>16*BM91</f>
        <v>64</v>
      </c>
    </row>
    <row r="92" spans="2:66" x14ac:dyDescent="0.25">
      <c r="B92" s="15" t="s">
        <v>17</v>
      </c>
      <c r="C92" s="15" t="s">
        <v>18</v>
      </c>
      <c r="D92" s="15" t="s">
        <v>19</v>
      </c>
      <c r="E92" s="15"/>
      <c r="F92" s="15"/>
      <c r="G92" s="28" t="s">
        <v>30</v>
      </c>
      <c r="H92" s="15" t="s">
        <v>16</v>
      </c>
      <c r="I92" s="15" t="s">
        <v>13</v>
      </c>
      <c r="K92" s="15" t="s">
        <v>17</v>
      </c>
      <c r="L92" s="15" t="s">
        <v>18</v>
      </c>
      <c r="M92" s="15" t="s">
        <v>19</v>
      </c>
      <c r="N92" s="15"/>
      <c r="O92" s="15"/>
      <c r="P92" s="28" t="s">
        <v>30</v>
      </c>
      <c r="Q92" s="15" t="s">
        <v>16</v>
      </c>
      <c r="R92" s="15" t="s">
        <v>13</v>
      </c>
      <c r="T92" s="15" t="s">
        <v>17</v>
      </c>
      <c r="U92" s="15" t="s">
        <v>18</v>
      </c>
      <c r="V92" s="15" t="s">
        <v>19</v>
      </c>
      <c r="W92" s="15"/>
      <c r="X92" s="15"/>
      <c r="Y92" s="28" t="s">
        <v>30</v>
      </c>
      <c r="Z92" s="15" t="s">
        <v>16</v>
      </c>
      <c r="AA92" s="15" t="s">
        <v>13</v>
      </c>
      <c r="AC92" s="15" t="s">
        <v>17</v>
      </c>
      <c r="AD92" s="15" t="s">
        <v>18</v>
      </c>
      <c r="AE92" s="15" t="s">
        <v>19</v>
      </c>
      <c r="AF92" s="15"/>
      <c r="AG92" s="15"/>
      <c r="AH92" s="28" t="s">
        <v>30</v>
      </c>
      <c r="AI92" s="15" t="s">
        <v>16</v>
      </c>
      <c r="AJ92" s="6" t="s">
        <v>13</v>
      </c>
      <c r="AL92" s="15" t="s">
        <v>17</v>
      </c>
      <c r="AM92" s="15" t="s">
        <v>18</v>
      </c>
      <c r="AN92" s="15" t="s">
        <v>19</v>
      </c>
      <c r="AO92" s="15"/>
      <c r="AP92" s="15"/>
      <c r="AQ92" s="28" t="s">
        <v>30</v>
      </c>
      <c r="AR92" s="15" t="s">
        <v>16</v>
      </c>
      <c r="AS92" s="6" t="s">
        <v>13</v>
      </c>
      <c r="BM92" s="25">
        <f>$BN$21</f>
        <v>11.2</v>
      </c>
      <c r="BN92" s="31">
        <f>16*BM92</f>
        <v>179.2</v>
      </c>
    </row>
    <row r="93" spans="2:66" x14ac:dyDescent="0.25">
      <c r="B93" s="25">
        <f>MEDIAN(B67:B74)</f>
        <v>0.50051485648140437</v>
      </c>
      <c r="C93" s="25">
        <f>MEDIAN(C67:C74)</f>
        <v>0.99965208182851995</v>
      </c>
      <c r="D93" s="25">
        <f>MEDIAN(D67:D74)</f>
        <v>1.8310724201323896E-4</v>
      </c>
      <c r="E93" s="25"/>
      <c r="F93" s="25"/>
      <c r="G93" s="25">
        <f>MEDIAN(G67:G74)</f>
        <v>196852</v>
      </c>
      <c r="H93" s="25">
        <f>MEDIAN(H67:H74)</f>
        <v>5051118688.5</v>
      </c>
      <c r="I93" s="26">
        <v>2972.8359999999998</v>
      </c>
      <c r="K93" s="25">
        <f>MEDIAN(K67:K74)</f>
        <v>3.180849009531795E-2</v>
      </c>
      <c r="L93" s="25">
        <f>MEDIAN(L67:L74)</f>
        <v>3.1463554138608255E-2</v>
      </c>
      <c r="M93" s="25">
        <f>MEDIAN(M67:M74)</f>
        <v>4.125660754716462E-2</v>
      </c>
      <c r="N93" s="25"/>
      <c r="O93" s="25"/>
      <c r="P93" s="25">
        <f>MEDIAN(P67:P74)</f>
        <v>89949</v>
      </c>
      <c r="Q93" s="25">
        <f>MEDIAN(Q67:Q74)</f>
        <v>2151443339</v>
      </c>
      <c r="R93" s="26">
        <v>1139.97</v>
      </c>
      <c r="T93" s="25">
        <f>MEDIAN(T67:T74)</f>
        <v>3.1287578354007632E-2</v>
      </c>
      <c r="U93" s="25">
        <f>MEDIAN(U67:U74)</f>
        <v>2.3346569524113694E-2</v>
      </c>
      <c r="V93" s="25">
        <f>MEDIAN(V67:V74)</f>
        <v>2.3905393307675795E-2</v>
      </c>
      <c r="W93" s="25"/>
      <c r="X93" s="25"/>
      <c r="Y93" s="25">
        <f>MEDIAN(Y67:Y74)</f>
        <v>37066</v>
      </c>
      <c r="Z93" s="25">
        <f>MEDIAN(Z67:Z74)</f>
        <v>2155812135</v>
      </c>
      <c r="AA93" s="26">
        <v>970.51</v>
      </c>
      <c r="AC93" s="25">
        <f>MEDIAN(AC67:AC74)</f>
        <v>0.72934078180449058</v>
      </c>
      <c r="AD93" s="25">
        <f>MEDIAN(AD67:AD74)</f>
        <v>0.57871058128667796</v>
      </c>
      <c r="AE93" s="25">
        <f>MEDIAN(AE67:AE74)</f>
        <v>8.5912333124465065E-5</v>
      </c>
      <c r="AF93" s="25"/>
      <c r="AG93" s="25"/>
      <c r="AH93" s="25">
        <f>MEDIAN(AH67:AH74)</f>
        <v>196845</v>
      </c>
      <c r="AI93" s="25">
        <f>MEDIAN(AI67:AI74)</f>
        <v>24426419446.5</v>
      </c>
      <c r="AJ93" s="26">
        <v>17431.63</v>
      </c>
      <c r="AL93" s="25">
        <f>MEDIAN(AL67:AL74)</f>
        <v>3.2767577056228583E-2</v>
      </c>
      <c r="AM93" s="25">
        <f>MEDIAN(AM67:AM74)</f>
        <v>4.572997974984816E-2</v>
      </c>
      <c r="AN93" s="25">
        <f>MEDIAN(AN67:AN74)</f>
        <v>4.1896247039805823E-2</v>
      </c>
      <c r="AO93" s="25"/>
      <c r="AP93" s="25"/>
      <c r="AQ93" s="25">
        <f>MEDIAN(AQ67:AQ74)</f>
        <v>137563</v>
      </c>
      <c r="AR93" s="25">
        <f>MEDIAN(AR67:AR74)</f>
        <v>2153748279</v>
      </c>
      <c r="AS93" s="26">
        <v>993.18</v>
      </c>
    </row>
    <row r="94" spans="2:66" x14ac:dyDescent="0.25">
      <c r="B94" s="54" t="s">
        <v>4</v>
      </c>
      <c r="C94" s="54"/>
      <c r="D94" s="54"/>
      <c r="E94" s="54"/>
      <c r="F94" s="54"/>
      <c r="G94" s="54"/>
      <c r="H94" s="54"/>
      <c r="I94" s="54"/>
      <c r="K94" s="54" t="s">
        <v>4</v>
      </c>
      <c r="L94" s="54"/>
      <c r="M94" s="54"/>
      <c r="N94" s="54"/>
      <c r="O94" s="54"/>
      <c r="P94" s="54"/>
      <c r="Q94" s="54"/>
      <c r="R94" s="54"/>
      <c r="T94" s="54" t="s">
        <v>4</v>
      </c>
      <c r="U94" s="54"/>
      <c r="V94" s="54"/>
      <c r="W94" s="54"/>
      <c r="X94" s="54"/>
      <c r="Y94" s="54"/>
      <c r="Z94" s="54"/>
      <c r="AA94" s="54"/>
      <c r="AC94" s="54" t="s">
        <v>4</v>
      </c>
      <c r="AD94" s="54"/>
      <c r="AE94" s="54"/>
      <c r="AF94" s="54"/>
      <c r="AG94" s="54"/>
      <c r="AH94" s="54"/>
      <c r="AI94" s="54"/>
      <c r="AJ94" s="54"/>
      <c r="AL94" s="54" t="s">
        <v>4</v>
      </c>
      <c r="AM94" s="54"/>
      <c r="AN94" s="54"/>
      <c r="AO94" s="54"/>
      <c r="AP94" s="54"/>
      <c r="AQ94" s="54"/>
      <c r="AR94" s="54"/>
      <c r="AS94" s="54"/>
    </row>
    <row r="95" spans="2:66" x14ac:dyDescent="0.25">
      <c r="B95" s="16" t="s">
        <v>17</v>
      </c>
      <c r="C95" s="16" t="s">
        <v>18</v>
      </c>
      <c r="D95" s="16" t="s">
        <v>19</v>
      </c>
      <c r="E95" s="16"/>
      <c r="F95" s="16"/>
      <c r="G95" s="29" t="s">
        <v>30</v>
      </c>
      <c r="H95" s="16" t="s">
        <v>16</v>
      </c>
      <c r="I95" s="16" t="s">
        <v>13</v>
      </c>
      <c r="K95" s="16" t="s">
        <v>17</v>
      </c>
      <c r="L95" s="16" t="s">
        <v>18</v>
      </c>
      <c r="M95" s="16" t="s">
        <v>19</v>
      </c>
      <c r="N95" s="16"/>
      <c r="O95" s="16"/>
      <c r="P95" s="29" t="s">
        <v>30</v>
      </c>
      <c r="Q95" s="16" t="s">
        <v>16</v>
      </c>
      <c r="R95" s="16" t="s">
        <v>13</v>
      </c>
      <c r="T95" s="16" t="s">
        <v>17</v>
      </c>
      <c r="U95" s="16" t="s">
        <v>18</v>
      </c>
      <c r="V95" s="16" t="s">
        <v>19</v>
      </c>
      <c r="W95" s="16"/>
      <c r="X95" s="16"/>
      <c r="Y95" s="29" t="s">
        <v>30</v>
      </c>
      <c r="Z95" s="16" t="s">
        <v>16</v>
      </c>
      <c r="AA95" s="16" t="s">
        <v>13</v>
      </c>
      <c r="AC95" s="16" t="s">
        <v>17</v>
      </c>
      <c r="AD95" s="16" t="s">
        <v>18</v>
      </c>
      <c r="AE95" s="16" t="s">
        <v>19</v>
      </c>
      <c r="AF95" s="16"/>
      <c r="AG95" s="16"/>
      <c r="AH95" s="29" t="s">
        <v>30</v>
      </c>
      <c r="AI95" s="16" t="s">
        <v>16</v>
      </c>
      <c r="AJ95" s="8" t="s">
        <v>13</v>
      </c>
      <c r="AL95" s="16" t="s">
        <v>17</v>
      </c>
      <c r="AM95" s="16" t="s">
        <v>18</v>
      </c>
      <c r="AN95" s="16" t="s">
        <v>19</v>
      </c>
      <c r="AO95" s="16"/>
      <c r="AP95" s="16"/>
      <c r="AQ95" s="29" t="s">
        <v>30</v>
      </c>
      <c r="AR95" s="16" t="s">
        <v>16</v>
      </c>
      <c r="AS95" s="8" t="s">
        <v>13</v>
      </c>
    </row>
    <row r="96" spans="2:66" x14ac:dyDescent="0.25">
      <c r="B96" s="40"/>
      <c r="C96" s="40"/>
      <c r="D96" s="40"/>
      <c r="E96" s="40"/>
      <c r="F96" s="40"/>
      <c r="G96" s="29"/>
      <c r="H96" s="40"/>
      <c r="I96" s="40"/>
      <c r="K96" s="40"/>
      <c r="L96" s="40"/>
      <c r="M96" s="40"/>
      <c r="N96" s="40"/>
      <c r="O96" s="40"/>
      <c r="P96" s="29"/>
      <c r="Q96" s="40"/>
      <c r="R96" s="40"/>
      <c r="T96" s="40"/>
      <c r="U96" s="40"/>
      <c r="V96" s="40"/>
      <c r="W96" s="40"/>
      <c r="X96" s="40"/>
      <c r="Y96" s="29"/>
      <c r="Z96" s="40"/>
      <c r="AA96" s="40"/>
      <c r="AC96" s="40"/>
      <c r="AD96" s="40"/>
      <c r="AE96" s="40"/>
      <c r="AF96" s="40"/>
      <c r="AG96" s="40"/>
      <c r="AH96" s="29"/>
      <c r="AI96" s="40"/>
      <c r="AJ96" s="8"/>
      <c r="AL96" s="40"/>
      <c r="AM96" s="40"/>
      <c r="AN96" s="40"/>
      <c r="AO96" s="40"/>
      <c r="AP96" s="40"/>
      <c r="AQ96" s="29"/>
      <c r="AR96" s="40"/>
      <c r="AS96" s="8"/>
    </row>
    <row r="97" spans="2:45" x14ac:dyDescent="0.25">
      <c r="B97" s="25">
        <f>MEDIAN(B77:B84)</f>
        <v>0.50060535313522248</v>
      </c>
      <c r="C97" s="25">
        <f>MEDIAN(C77:C84)</f>
        <v>0.99655267619364829</v>
      </c>
      <c r="D97" s="25">
        <f>MEDIAN(D77:D84)</f>
        <v>9.1941956749890799E-5</v>
      </c>
      <c r="E97" s="25"/>
      <c r="F97" s="25"/>
      <c r="G97" s="25">
        <f>MEDIAN(G77:G84)</f>
        <v>787894.5</v>
      </c>
      <c r="H97" s="25">
        <f>MEDIAN(H77:H84)</f>
        <v>39683603954</v>
      </c>
      <c r="I97" s="26">
        <v>23635.89</v>
      </c>
      <c r="K97" s="25">
        <f>MEDIAN(K77:K84)</f>
        <v>3.1546525198233213E-2</v>
      </c>
      <c r="L97" s="25">
        <f>MEDIAN(L77:L84)</f>
        <v>2.7985009108991477E-2</v>
      </c>
      <c r="M97" s="25">
        <f>MEDIAN(M77:M84)</f>
        <v>1.9396316580892227E-2</v>
      </c>
      <c r="N97" s="25"/>
      <c r="O97" s="25"/>
      <c r="P97" s="25">
        <f>MEDIAN(P77:P84)</f>
        <v>321783</v>
      </c>
      <c r="Q97" s="25">
        <f>MEDIAN(Q77:Q84)</f>
        <v>17193516165.5</v>
      </c>
      <c r="R97" s="26">
        <v>9067.64</v>
      </c>
      <c r="T97" s="25">
        <f>MEDIAN(T77:T84)</f>
        <v>3.1284834013812587E-2</v>
      </c>
      <c r="U97" s="25">
        <f>MEDIAN(U77:U84)</f>
        <v>2.2647859228421031E-2</v>
      </c>
      <c r="V97" s="25">
        <f>MEDIAN(V77:V84)</f>
        <v>1.2531608481810452E-2</v>
      </c>
      <c r="W97" s="25"/>
      <c r="X97" s="25"/>
      <c r="Y97" s="25">
        <f>MEDIAN(Y77:Y84)</f>
        <v>152331.5</v>
      </c>
      <c r="Z97" s="25">
        <f>MEDIAN(Z77:Z84)</f>
        <v>17230299574</v>
      </c>
      <c r="AA97" s="26">
        <v>7732.51</v>
      </c>
      <c r="AC97" s="25">
        <f>MEDIAN(AC77:AC84)</f>
        <v>0.90915088842946368</v>
      </c>
      <c r="AD97" s="25">
        <f>MEDIAN(AD77:AD84)</f>
        <v>0.59078849517969467</v>
      </c>
      <c r="AE97" s="25">
        <f>MEDIAN(AE77:AE84)</f>
        <v>2.5628676422771194E-3</v>
      </c>
      <c r="AF97" s="25"/>
      <c r="AG97" s="25"/>
      <c r="AH97" s="25">
        <f>MEDIAN(AH77:AH84)</f>
        <v>64205322</v>
      </c>
      <c r="AI97" s="25">
        <f>MEDIAN(AI77:AI84)</f>
        <v>123685949205</v>
      </c>
      <c r="AJ97" s="26">
        <v>80917.899999999994</v>
      </c>
      <c r="AL97" s="25">
        <f>MEDIAN(AL77:AL84)</f>
        <v>3.2027022150282844E-2</v>
      </c>
      <c r="AM97" s="25">
        <f>MEDIAN(AM77:AM84)</f>
        <v>3.4171259801429821E-2</v>
      </c>
      <c r="AN97" s="25">
        <f>MEDIAN(AN77:AN84)</f>
        <v>3.8125750399134559E-2</v>
      </c>
      <c r="AO97" s="25"/>
      <c r="AP97" s="25"/>
      <c r="AQ97" s="25">
        <f>MEDIAN(AQ77:AQ84)</f>
        <v>897655.5</v>
      </c>
      <c r="AR97" s="25">
        <f>MEDIAN(AR77:AR84)</f>
        <v>17211330367.5</v>
      </c>
      <c r="AS97" s="26">
        <v>7851.9</v>
      </c>
    </row>
  </sheetData>
  <mergeCells count="107">
    <mergeCell ref="AU2:AV2"/>
    <mergeCell ref="BG10:BK10"/>
    <mergeCell ref="AX2:BE2"/>
    <mergeCell ref="AX15:BE15"/>
    <mergeCell ref="AX29:BE29"/>
    <mergeCell ref="AX42:BE42"/>
    <mergeCell ref="AX55:BE55"/>
    <mergeCell ref="AX3:BE3"/>
    <mergeCell ref="AX6:BE6"/>
    <mergeCell ref="AX9:BE9"/>
    <mergeCell ref="AX19:BE19"/>
    <mergeCell ref="AC2:AJ2"/>
    <mergeCell ref="AC3:AJ3"/>
    <mergeCell ref="AC14:AJ14"/>
    <mergeCell ref="AC25:AJ25"/>
    <mergeCell ref="AC35:AJ35"/>
    <mergeCell ref="AL2:AS2"/>
    <mergeCell ref="AL3:AS3"/>
    <mergeCell ref="T2:AA2"/>
    <mergeCell ref="T3:AA3"/>
    <mergeCell ref="T14:AA14"/>
    <mergeCell ref="T25:AA25"/>
    <mergeCell ref="T35:AA35"/>
    <mergeCell ref="AL14:AS14"/>
    <mergeCell ref="AL25:AS25"/>
    <mergeCell ref="AL35:AS35"/>
    <mergeCell ref="K2:R2"/>
    <mergeCell ref="K3:R3"/>
    <mergeCell ref="K14:R14"/>
    <mergeCell ref="K25:R25"/>
    <mergeCell ref="K35:R35"/>
    <mergeCell ref="B2:I2"/>
    <mergeCell ref="B3:I3"/>
    <mergeCell ref="B14:I14"/>
    <mergeCell ref="B25:I25"/>
    <mergeCell ref="B35:I35"/>
    <mergeCell ref="B55:I55"/>
    <mergeCell ref="B65:I65"/>
    <mergeCell ref="K55:R55"/>
    <mergeCell ref="K65:R65"/>
    <mergeCell ref="K75:R75"/>
    <mergeCell ref="B75:I75"/>
    <mergeCell ref="AL75:AS75"/>
    <mergeCell ref="BG34:BK34"/>
    <mergeCell ref="K85:R85"/>
    <mergeCell ref="T45:AA45"/>
    <mergeCell ref="T55:AA55"/>
    <mergeCell ref="T65:AA65"/>
    <mergeCell ref="T75:AA75"/>
    <mergeCell ref="AC45:AJ45"/>
    <mergeCell ref="AC55:AJ55"/>
    <mergeCell ref="AC65:AJ65"/>
    <mergeCell ref="AC75:AJ75"/>
    <mergeCell ref="B45:I45"/>
    <mergeCell ref="K45:R45"/>
    <mergeCell ref="AX52:BE52"/>
    <mergeCell ref="T94:AA94"/>
    <mergeCell ref="T85:AA85"/>
    <mergeCell ref="B94:I94"/>
    <mergeCell ref="B91:I91"/>
    <mergeCell ref="AC85:AJ85"/>
    <mergeCell ref="AC88:AJ88"/>
    <mergeCell ref="AC91:AJ91"/>
    <mergeCell ref="AC94:AJ94"/>
    <mergeCell ref="T88:AA88"/>
    <mergeCell ref="T91:AA91"/>
    <mergeCell ref="K88:R88"/>
    <mergeCell ref="K91:R91"/>
    <mergeCell ref="K94:R94"/>
    <mergeCell ref="B85:I85"/>
    <mergeCell ref="B88:I88"/>
    <mergeCell ref="BM81:BN81"/>
    <mergeCell ref="AX56:BE56"/>
    <mergeCell ref="AX59:BE59"/>
    <mergeCell ref="AX62:BE62"/>
    <mergeCell ref="AX65:BE65"/>
    <mergeCell ref="AL94:AS94"/>
    <mergeCell ref="BG18:BK18"/>
    <mergeCell ref="AL85:AS85"/>
    <mergeCell ref="AL88:AS88"/>
    <mergeCell ref="AL91:AS91"/>
    <mergeCell ref="AX22:BE22"/>
    <mergeCell ref="AX33:BE33"/>
    <mergeCell ref="AX36:BE36"/>
    <mergeCell ref="AX39:BE39"/>
    <mergeCell ref="AX43:BE43"/>
    <mergeCell ref="AX46:BE46"/>
    <mergeCell ref="AX49:BE49"/>
    <mergeCell ref="AL45:AS45"/>
    <mergeCell ref="AL55:AS55"/>
    <mergeCell ref="AL65:AS65"/>
    <mergeCell ref="AX26:BE26"/>
    <mergeCell ref="AX30:BE30"/>
    <mergeCell ref="AX12:BE12"/>
    <mergeCell ref="AX16:BE16"/>
    <mergeCell ref="BM2:BP2"/>
    <mergeCell ref="BM3:BN3"/>
    <mergeCell ref="BO3:BP3"/>
    <mergeCell ref="BM22:BN22"/>
    <mergeCell ref="BM42:BN42"/>
    <mergeCell ref="BM51:BN51"/>
    <mergeCell ref="BM65:BN65"/>
    <mergeCell ref="BG43:BK43"/>
    <mergeCell ref="BG26:BK26"/>
    <mergeCell ref="BO13:BP13"/>
    <mergeCell ref="BG51:BK51"/>
    <mergeCell ref="BG2:B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2019-01-25T18:50:36Z</dcterms:modified>
</cp:coreProperties>
</file>