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585984F8-677B-48DA-A39E-D2361CCCE38F}" xr6:coauthVersionLast="46" xr6:coauthVersionMax="46" xr10:uidLastSave="{00000000-0000-0000-0000-000000000000}"/>
  <workbookProtection workbookAlgorithmName="SHA-512" workbookHashValue="WfsRmqMuMbU8cH2NEpNtXqbOcAgsLeGVbnoRPkQEtxUVLgIzP4oUKqeqIykia1uxFwZRYtdoudt07ytOB1BM1g==" workbookSaltValue="Of3D6oGHwx/h3W8Q1RlB2w==" workbookSpinCount="100000" lockStructure="1"/>
  <bookViews>
    <workbookView xWindow="-120" yWindow="-120" windowWidth="33150" windowHeight="1815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25" l="1"/>
  <c r="D27" i="25"/>
  <c r="C27" i="25"/>
  <c r="R7" i="23"/>
  <c r="R6" i="23"/>
  <c r="B27" i="25" l="1"/>
  <c r="W8" i="27"/>
  <c r="P70" i="27"/>
  <c r="O70" i="27"/>
  <c r="P69" i="27"/>
  <c r="O69" i="27"/>
  <c r="P68" i="27"/>
  <c r="O68" i="27"/>
  <c r="P66" i="27"/>
  <c r="P67" i="27" s="1"/>
  <c r="O66" i="27"/>
  <c r="O67" i="27" s="1"/>
  <c r="P65" i="27"/>
  <c r="O65" i="27"/>
  <c r="AZ30" i="27"/>
  <c r="AP30" i="27"/>
  <c r="B3" i="25" l="1"/>
  <c r="B2" i="25"/>
  <c r="B6" i="25"/>
  <c r="S7" i="23"/>
  <c r="C11" i="24"/>
  <c r="R7" i="24"/>
  <c r="S7" i="24" s="1"/>
  <c r="R6" i="24"/>
  <c r="C11" i="23"/>
  <c r="D10" i="21"/>
  <c r="B12" i="26" s="1"/>
  <c r="D14" i="21"/>
  <c r="D13" i="21"/>
  <c r="D12" i="21"/>
  <c r="D9" i="21"/>
  <c r="D8" i="21"/>
  <c r="W6" i="27" s="1"/>
  <c r="D7" i="21"/>
  <c r="D19" i="21"/>
  <c r="C9" i="24" l="1"/>
  <c r="R8" i="24" s="1"/>
  <c r="W9" i="27"/>
  <c r="C6" i="24"/>
  <c r="W5" i="27"/>
  <c r="P6" i="27"/>
  <c r="P7" i="27" s="1"/>
  <c r="C5" i="24"/>
  <c r="G5" i="24" s="1"/>
  <c r="W4" i="27"/>
  <c r="B20" i="24"/>
  <c r="W12" i="27"/>
  <c r="C18" i="23"/>
  <c r="C19" i="23"/>
  <c r="C20" i="23"/>
  <c r="B18" i="24"/>
  <c r="B19" i="24"/>
  <c r="B18" i="23"/>
  <c r="B19" i="23"/>
  <c r="C18" i="24"/>
  <c r="C19" i="24"/>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K29" i="27" s="1"/>
  <c r="AL30" i="27" s="1"/>
  <c r="AB6" i="27"/>
  <c r="AS6" i="27"/>
  <c r="AU29" i="27" s="1"/>
  <c r="AV30" i="27" s="1"/>
  <c r="P70" i="14"/>
  <c r="O70" i="14"/>
  <c r="P69" i="14"/>
  <c r="O69" i="14"/>
  <c r="P68" i="14"/>
  <c r="O68" i="14"/>
  <c r="P66" i="14"/>
  <c r="P67" i="14" s="1"/>
  <c r="O66" i="14"/>
  <c r="O67" i="14" s="1"/>
  <c r="P65" i="14"/>
  <c r="O65" i="14"/>
  <c r="AI30" i="27" l="1"/>
  <c r="AS30" i="27"/>
  <c r="AT6" i="27"/>
  <c r="AU6" i="27" s="1"/>
  <c r="AT21" i="27" s="1"/>
  <c r="AS7" i="27"/>
  <c r="AJ6" i="27"/>
  <c r="AK6" i="27" s="1"/>
  <c r="AJ21"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C18" i="19"/>
  <c r="B18" i="19"/>
  <c r="C18" i="18"/>
  <c r="B18"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c r="AC12" i="27"/>
  <c r="AD12" i="27" s="1"/>
  <c r="AC21" i="27" s="1"/>
  <c r="AJ12" i="27"/>
  <c r="AK12" i="27" s="1"/>
  <c r="AI13" i="27"/>
  <c r="AS13" i="27"/>
  <c r="AT12" i="27"/>
  <c r="AU12" i="27" s="1"/>
  <c r="K6" i="24"/>
  <c r="AA6" i="23"/>
  <c r="I7" i="24"/>
  <c r="H7" i="24" s="1"/>
  <c r="G7" i="24" s="1"/>
  <c r="K7" i="24" s="1"/>
  <c r="Z7" i="23"/>
  <c r="X8" i="23"/>
  <c r="W8" i="23" s="1"/>
  <c r="V8" i="23" s="1"/>
  <c r="Y7" i="23"/>
  <c r="L6" i="24"/>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P31"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E30" i="27" l="1"/>
  <c r="AF30" i="27" s="1"/>
  <c r="AC31" i="27"/>
  <c r="AD31" i="27" s="1"/>
  <c r="AB31" i="27" s="1"/>
  <c r="AL32" i="27"/>
  <c r="AM32" i="27" s="1"/>
  <c r="AN31" i="27"/>
  <c r="AO31" i="27" s="1"/>
  <c r="AP32" i="27" s="1"/>
  <c r="AK32" i="27"/>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N32" i="27"/>
  <c r="AO32" i="27" s="1"/>
  <c r="AP33" i="27" s="1"/>
  <c r="AK33" i="27"/>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S18" i="27"/>
  <c r="AT17" i="27"/>
  <c r="AU17"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K35" i="27" s="1"/>
  <c r="AN34" i="27"/>
  <c r="AO34" i="27" s="1"/>
  <c r="AP35" i="27" s="1"/>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N35" i="27"/>
  <c r="AO35" i="27" s="1"/>
  <c r="AP36" i="27" s="1"/>
  <c r="AK36" i="27"/>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C36" i="27" l="1"/>
  <c r="AD36" i="27" s="1"/>
  <c r="AB36" i="27" s="1"/>
  <c r="AE35" i="27"/>
  <c r="AF35" i="27" s="1"/>
  <c r="AN36" i="27"/>
  <c r="AO36" i="27" s="1"/>
  <c r="AP37" i="27" s="1"/>
  <c r="AL37" i="27"/>
  <c r="AM37" i="27" s="1"/>
  <c r="AK37" i="27" s="1"/>
  <c r="AJ43" i="27"/>
  <c r="AI44" i="27"/>
  <c r="AH43" i="27"/>
  <c r="AR43" i="27"/>
  <c r="AT43" i="27"/>
  <c r="AS44" i="27"/>
  <c r="AA14" i="23"/>
  <c r="L11" i="23"/>
  <c r="K15" i="24"/>
  <c r="I16" i="24"/>
  <c r="H16" i="24" s="1"/>
  <c r="G16" i="24" s="1"/>
  <c r="J15" i="24"/>
  <c r="L15" i="24" s="1"/>
  <c r="X16" i="24"/>
  <c r="W16" i="24" s="1"/>
  <c r="V16" i="24" s="1"/>
  <c r="Y15" i="24"/>
  <c r="Z15" i="24"/>
  <c r="Z15" i="23"/>
  <c r="Y15" i="23"/>
  <c r="X16" i="23"/>
  <c r="W16" i="23" s="1"/>
  <c r="V16" i="23" s="1"/>
  <c r="I13" i="23"/>
  <c r="H13" i="23" s="1"/>
  <c r="G13" i="23" s="1"/>
  <c r="J12" i="23"/>
  <c r="K12" i="23"/>
  <c r="Z16" i="19"/>
  <c r="X17" i="19"/>
  <c r="W17" i="19" s="1"/>
  <c r="V17" i="19" s="1"/>
  <c r="AE36" i="27" l="1"/>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N39" i="27"/>
  <c r="AO39" i="27" s="1"/>
  <c r="AP40" i="27" s="1"/>
  <c r="AK40" i="27"/>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K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C41" i="27" l="1"/>
  <c r="AD41" i="27" s="1"/>
  <c r="AB41" i="27" s="1"/>
  <c r="AE40" i="27"/>
  <c r="AF40" i="27" s="1"/>
  <c r="AT48" i="27"/>
  <c r="AS49" i="27"/>
  <c r="AR48" i="27"/>
  <c r="AI49" i="27"/>
  <c r="AH48" i="27"/>
  <c r="AJ48" i="27"/>
  <c r="AN41" i="27"/>
  <c r="AO41" i="27" s="1"/>
  <c r="AP42" i="27" s="1"/>
  <c r="AL42" i="27"/>
  <c r="AM42" i="27" s="1"/>
  <c r="AK42" i="27" s="1"/>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E41" i="27" l="1"/>
  <c r="AF41" i="27" s="1"/>
  <c r="AC42" i="27"/>
  <c r="AD42" i="27" s="1"/>
  <c r="AB42" i="27" s="1"/>
  <c r="AN42" i="27"/>
  <c r="AO42" i="27" s="1"/>
  <c r="AP43" i="27" s="1"/>
  <c r="AL43" i="27"/>
  <c r="AM43" i="27" s="1"/>
  <c r="AK43"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E42" i="27" l="1"/>
  <c r="AF42" i="27" s="1"/>
  <c r="AC43" i="27"/>
  <c r="AD43" i="27" s="1"/>
  <c r="AB43" i="27" s="1"/>
  <c r="AT50" i="27"/>
  <c r="AS51" i="27"/>
  <c r="AR50" i="27"/>
  <c r="AN43" i="27"/>
  <c r="AO43" i="27" s="1"/>
  <c r="AP44" i="27" s="1"/>
  <c r="AL44" i="27"/>
  <c r="AM44" i="27" s="1"/>
  <c r="AK44" i="27" s="1"/>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E43" i="27" l="1"/>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C19" i="19"/>
  <c r="B14" i="19"/>
  <c r="C9" i="19"/>
  <c r="R8" i="19" s="1"/>
  <c r="C6" i="19"/>
  <c r="C5" i="19"/>
  <c r="G5" i="19" s="1"/>
  <c r="C20" i="18"/>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B19" i="18"/>
  <c r="B20" i="18"/>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C49" i="27" l="1"/>
  <c r="AD49" i="27" s="1"/>
  <c r="AB49" i="27" s="1"/>
  <c r="AE48" i="27"/>
  <c r="AF48"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K52" i="27" l="1"/>
  <c r="AL53" i="27" s="1"/>
  <c r="AM53" i="27" s="1"/>
  <c r="AE51" i="27"/>
  <c r="AF51" i="27" s="1"/>
  <c r="AC52" i="27"/>
  <c r="AD52" i="27" s="1"/>
  <c r="AB52" i="27" s="1"/>
  <c r="AI60" i="27"/>
  <c r="AH59" i="27"/>
  <c r="AJ59" i="27"/>
  <c r="AR59" i="27"/>
  <c r="AT59" i="27"/>
  <c r="AS60" i="27"/>
  <c r="AN52" i="27"/>
  <c r="AO52" i="27" s="1"/>
  <c r="AP53" i="27" s="1"/>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K53" i="27" l="1"/>
  <c r="AC53" i="27"/>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N54" i="27"/>
  <c r="AO54" i="27" s="1"/>
  <c r="AP55" i="27" s="1"/>
  <c r="AK55" i="27"/>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C60" i="27" l="1"/>
  <c r="AD60" i="27" s="1"/>
  <c r="AB60" i="27" s="1"/>
  <c r="AE59" i="27"/>
  <c r="AF59" i="27" s="1"/>
  <c r="AT67" i="27"/>
  <c r="AS68" i="27"/>
  <c r="AR67" i="27"/>
  <c r="AI68" i="27"/>
  <c r="AH67" i="27"/>
  <c r="AJ67" i="27"/>
  <c r="AL61" i="27"/>
  <c r="AM61" i="27" s="1"/>
  <c r="AN60" i="27"/>
  <c r="AO60" i="27" s="1"/>
  <c r="AP61" i="27" s="1"/>
  <c r="AK61" i="27"/>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K65" i="27" l="1"/>
  <c r="AL66" i="27" s="1"/>
  <c r="AM66" i="27" s="1"/>
  <c r="AK66" i="27" s="1"/>
  <c r="AE64" i="27"/>
  <c r="AF64" i="27" s="1"/>
  <c r="AC65" i="27"/>
  <c r="AD65" i="27" s="1"/>
  <c r="AB65" i="27" s="1"/>
  <c r="AR72" i="27"/>
  <c r="AT72" i="27"/>
  <c r="AS73" i="27"/>
  <c r="AN65" i="27"/>
  <c r="AO65" i="27" s="1"/>
  <c r="AP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AA51" i="23" s="1"/>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C73" i="27" l="1"/>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N75" i="27"/>
  <c r="AO75" i="27" s="1"/>
  <c r="AP76" i="27" s="1"/>
  <c r="AK76" i="27"/>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AE75" i="27" l="1"/>
  <c r="AF75" i="27" s="1"/>
  <c r="AC76" i="27"/>
  <c r="AD76" i="27" s="1"/>
  <c r="AB76" i="27" s="1"/>
  <c r="AI84" i="27"/>
  <c r="AH83" i="27"/>
  <c r="AJ83" i="27"/>
  <c r="AL77" i="27"/>
  <c r="AM77" i="27" s="1"/>
  <c r="AN76" i="27"/>
  <c r="AO76" i="27" s="1"/>
  <c r="AP77" i="27" s="1"/>
  <c r="AK77" i="27"/>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55" i="23" s="1"/>
  <c r="L34" i="19"/>
  <c r="K35" i="19"/>
  <c r="I36" i="19"/>
  <c r="H36" i="19" s="1"/>
  <c r="G36" i="19" s="1"/>
  <c r="J36" i="19" s="1"/>
  <c r="AA58" i="19"/>
  <c r="Y59" i="19"/>
  <c r="Z59" i="19"/>
  <c r="X60" i="19"/>
  <c r="W60" i="19" s="1"/>
  <c r="V60" i="19" s="1"/>
  <c r="V35" i="18"/>
  <c r="X36" i="18" s="1"/>
  <c r="W36" i="18" s="1"/>
  <c r="Z34" i="18"/>
  <c r="Y34" i="18"/>
  <c r="AA33" i="18"/>
  <c r="AC80" i="27" l="1"/>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59" i="23" s="1"/>
  <c r="L38" i="19"/>
  <c r="K39" i="19"/>
  <c r="I40" i="19"/>
  <c r="H40" i="19" s="1"/>
  <c r="G40" i="19" s="1"/>
  <c r="J40" i="19" s="1"/>
  <c r="AA62" i="19"/>
  <c r="Y63" i="19"/>
  <c r="Z63" i="19"/>
  <c r="X64" i="19"/>
  <c r="W64" i="19" s="1"/>
  <c r="V64" i="19" s="1"/>
  <c r="AA37" i="18"/>
  <c r="V39" i="18"/>
  <c r="X40" i="18" s="1"/>
  <c r="W40" i="18" s="1"/>
  <c r="Y38" i="18"/>
  <c r="Z38" i="18"/>
  <c r="AE83" i="27" l="1"/>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E84" i="27" l="1"/>
  <c r="AF84" i="27" s="1"/>
  <c r="AC85" i="27"/>
  <c r="AD85" i="27" s="1"/>
  <c r="AB85"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N87" i="27"/>
  <c r="AO87" i="27" s="1"/>
  <c r="AP88" i="27" s="1"/>
  <c r="AK88" i="27"/>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N92" i="27"/>
  <c r="AO92" i="27" s="1"/>
  <c r="AP93" i="27" s="1"/>
  <c r="AK93" i="27"/>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K74" i="24"/>
  <c r="G75" i="24"/>
  <c r="J74" i="24"/>
  <c r="L74" i="24" s="1"/>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AE95" i="27" l="1"/>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C97" i="27" l="1"/>
  <c r="AD97" i="27" s="1"/>
  <c r="AB97" i="27" s="1"/>
  <c r="AE96" i="27"/>
  <c r="AF96"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L77" i="24" s="1"/>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AE98" i="27" l="1"/>
  <c r="AF98" i="27" s="1"/>
  <c r="AC99" i="27"/>
  <c r="AD99" i="27" s="1"/>
  <c r="AB99" i="27" s="1"/>
  <c r="AR106" i="27"/>
  <c r="AT106" i="27"/>
  <c r="AS107" i="27"/>
  <c r="AL100" i="27"/>
  <c r="AM100" i="27" s="1"/>
  <c r="AN99" i="27"/>
  <c r="AO99" i="27" s="1"/>
  <c r="AP100" i="27" s="1"/>
  <c r="AK100" i="27"/>
  <c r="AI107" i="27"/>
  <c r="AH106" i="27"/>
  <c r="AJ106" i="27"/>
  <c r="X79" i="24"/>
  <c r="W79" i="24" s="1"/>
  <c r="V79" i="24" s="1"/>
  <c r="Z78"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C100" i="27" l="1"/>
  <c r="AD100" i="27" s="1"/>
  <c r="AB100" i="27" s="1"/>
  <c r="AE99" i="27"/>
  <c r="AF99" i="27" s="1"/>
  <c r="AN100" i="27"/>
  <c r="AO100" i="27" s="1"/>
  <c r="AP101" i="27" s="1"/>
  <c r="AL101" i="27"/>
  <c r="AM101" i="27" s="1"/>
  <c r="AI108" i="27"/>
  <c r="AH107" i="27"/>
  <c r="AJ107" i="27"/>
  <c r="AT107" i="27"/>
  <c r="AS108" i="27"/>
  <c r="AR107" i="27"/>
  <c r="L78" i="24"/>
  <c r="Y79" i="23"/>
  <c r="Z79" i="23"/>
  <c r="X80" i="23"/>
  <c r="W80" i="23" s="1"/>
  <c r="V80" i="23" s="1"/>
  <c r="AA78" i="23"/>
  <c r="K79" i="24"/>
  <c r="I80" i="24"/>
  <c r="H80" i="24" s="1"/>
  <c r="G80" i="24" s="1"/>
  <c r="J79" i="24"/>
  <c r="L79" i="24" s="1"/>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K101" i="27" l="1"/>
  <c r="AL102" i="27" s="1"/>
  <c r="AM102" i="27" s="1"/>
  <c r="AK102" i="27" s="1"/>
  <c r="AE100" i="27"/>
  <c r="AF100" i="27" s="1"/>
  <c r="AC101" i="27"/>
  <c r="AD101" i="27" s="1"/>
  <c r="AB101" i="27" s="1"/>
  <c r="AN101" i="27"/>
  <c r="AO101" i="27" s="1"/>
  <c r="AP102"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E101" i="27" l="1"/>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C103" i="27" l="1"/>
  <c r="AD103" i="27" s="1"/>
  <c r="AB103" i="27" s="1"/>
  <c r="AE102" i="27"/>
  <c r="AF102"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N116" i="27"/>
  <c r="AO116" i="27" s="1"/>
  <c r="AP117" i="27" s="1"/>
  <c r="AK117" i="27"/>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E121" i="27" l="1"/>
  <c r="AF121" i="27" s="1"/>
  <c r="AC122" i="27"/>
  <c r="AD122" i="27" s="1"/>
  <c r="AB122"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E124" i="27" l="1"/>
  <c r="AF124" i="27" s="1"/>
  <c r="AC125" i="27"/>
  <c r="AD125" i="27" s="1"/>
  <c r="AB125"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E128" i="27" l="1"/>
  <c r="AF128" i="27" s="1"/>
  <c r="AC129" i="27"/>
  <c r="AD129" i="27" s="1"/>
  <c r="AB129"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N130" i="27"/>
  <c r="AO130" i="27" s="1"/>
  <c r="AP131" i="27" s="1"/>
  <c r="AK131" i="27"/>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N132" i="27"/>
  <c r="AO132" i="27" s="1"/>
  <c r="AP133" i="27" s="1"/>
  <c r="AK133" i="27"/>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L112" i="23" s="1"/>
  <c r="AA116" i="19"/>
  <c r="X118" i="19"/>
  <c r="W118" i="19" s="1"/>
  <c r="V118" i="19" s="1"/>
  <c r="Z117" i="19"/>
  <c r="Y117" i="19"/>
  <c r="I93" i="19"/>
  <c r="H93" i="19" s="1"/>
  <c r="G93" i="19" s="1"/>
  <c r="J93" i="19" s="1"/>
  <c r="K92" i="19"/>
  <c r="L91" i="19"/>
  <c r="AA90" i="18"/>
  <c r="V92" i="18"/>
  <c r="X93" i="18" s="1"/>
  <c r="W93" i="18" s="1"/>
  <c r="Y91" i="18"/>
  <c r="Z91" i="18"/>
  <c r="AE136" i="27" l="1"/>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E140" i="27" l="1"/>
  <c r="AF140" i="27" s="1"/>
  <c r="AC141" i="27"/>
  <c r="AD141" i="27" s="1"/>
  <c r="AB141"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H149" i="27"/>
  <c r="AT149" i="27"/>
  <c r="AS150" i="27"/>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C143" i="27" l="1"/>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C144" i="27" l="1"/>
  <c r="AD144" i="27" s="1"/>
  <c r="AB144" i="27" s="1"/>
  <c r="AE143" i="27"/>
  <c r="AF143"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C145" i="27" l="1"/>
  <c r="AD145" i="27" s="1"/>
  <c r="AB145" i="27" s="1"/>
  <c r="AE144" i="27"/>
  <c r="AF144" i="27" s="1"/>
  <c r="AL145" i="27"/>
  <c r="AM145" i="27" s="1"/>
  <c r="AK145" i="27"/>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P145" i="27" l="1"/>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E146" i="27" l="1"/>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P147" i="27" l="1"/>
  <c r="AC148" i="27"/>
  <c r="AD148" i="27" s="1"/>
  <c r="AB148" i="27" s="1"/>
  <c r="AE147" i="27"/>
  <c r="AF147" i="27" s="1"/>
  <c r="AL148" i="27"/>
  <c r="AM148" i="27" s="1"/>
  <c r="AK148" i="27" s="1"/>
  <c r="AN147" i="27"/>
  <c r="AO147" i="27" s="1"/>
  <c r="AP148" i="27" s="1"/>
  <c r="L123" i="23"/>
  <c r="AA126" i="23"/>
  <c r="L126" i="24"/>
  <c r="Y127" i="23"/>
  <c r="X128" i="23"/>
  <c r="W128" i="23" s="1"/>
  <c r="V128" i="23" s="1"/>
  <c r="Z127" i="23"/>
  <c r="J127" i="24"/>
  <c r="K127" i="24"/>
  <c r="I128" i="24"/>
  <c r="H128" i="24" s="1"/>
  <c r="G128" i="24" s="1"/>
  <c r="X128" i="24"/>
  <c r="W128" i="24" s="1"/>
  <c r="V128" i="24" s="1"/>
  <c r="Y127" i="24"/>
  <c r="Z127" i="24"/>
  <c r="AA126" i="24"/>
  <c r="I125" i="23"/>
  <c r="H125" i="23" s="1"/>
  <c r="G125" i="23" s="1"/>
  <c r="J124" i="23"/>
  <c r="K124" i="23"/>
  <c r="AB5" i="19"/>
  <c r="AB6" i="19" s="1"/>
  <c r="I105" i="19"/>
  <c r="H105" i="19" s="1"/>
  <c r="G105" i="19" s="1"/>
  <c r="J105" i="19" s="1"/>
  <c r="J104" i="19"/>
  <c r="L103" i="19"/>
  <c r="K104" i="19"/>
  <c r="AA102" i="18"/>
  <c r="V104" i="18"/>
  <c r="X105" i="18" s="1"/>
  <c r="W105" i="18" s="1"/>
  <c r="V105" i="18" s="1"/>
  <c r="Y103" i="18"/>
  <c r="Z103" i="18"/>
  <c r="AE148" i="27" l="1"/>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AB7" i="19"/>
  <c r="K105" i="19"/>
  <c r="L105" i="19" s="1"/>
  <c r="I106" i="19"/>
  <c r="H106" i="19" s="1"/>
  <c r="G106" i="19" s="1"/>
  <c r="J106" i="19" s="1"/>
  <c r="X106" i="18"/>
  <c r="W106" i="18" s="1"/>
  <c r="V106" i="18" s="1"/>
  <c r="Z105" i="18"/>
  <c r="Y105" i="18"/>
  <c r="L104" i="19"/>
  <c r="AA103" i="18"/>
  <c r="Y104" i="18"/>
  <c r="Z104" i="18"/>
  <c r="AC150" i="27" l="1"/>
  <c r="AD150" i="27" s="1"/>
  <c r="AB150" i="27" s="1"/>
  <c r="AE150" i="27" s="1"/>
  <c r="AF150" i="27" s="1"/>
  <c r="AE149" i="27"/>
  <c r="AF149" i="27" s="1"/>
  <c r="AF28" i="27" s="1"/>
  <c r="AF27" i="27" s="1"/>
  <c r="AK149" i="27"/>
  <c r="AA128" i="23"/>
  <c r="AB5" i="23" s="1"/>
  <c r="AB7" i="23" s="1"/>
  <c r="L125" i="23"/>
  <c r="L128" i="24"/>
  <c r="M5" i="24" s="1"/>
  <c r="AA128" i="24"/>
  <c r="AB5" i="24" s="1"/>
  <c r="J126" i="23"/>
  <c r="K126" i="23"/>
  <c r="I127" i="23"/>
  <c r="H127" i="23" s="1"/>
  <c r="G127" i="23" s="1"/>
  <c r="K106" i="19"/>
  <c r="L106" i="19" s="1"/>
  <c r="I107" i="19"/>
  <c r="H107" i="19" s="1"/>
  <c r="G107" i="19" s="1"/>
  <c r="J107" i="19" s="1"/>
  <c r="AA105" i="18"/>
  <c r="Y106" i="18"/>
  <c r="X107" i="18"/>
  <c r="W107" i="18" s="1"/>
  <c r="V107" i="18" s="1"/>
  <c r="Z106" i="18"/>
  <c r="AA104" i="18"/>
  <c r="AN149" i="27" l="1"/>
  <c r="AO149" i="27" s="1"/>
  <c r="AL150" i="27"/>
  <c r="AM150" i="27" s="1"/>
  <c r="AK150" i="27" s="1"/>
  <c r="AN150" i="27" s="1"/>
  <c r="AO150" i="27" s="1"/>
  <c r="AB6" i="23"/>
  <c r="M7" i="24"/>
  <c r="M6" i="24"/>
  <c r="B15" i="24"/>
  <c r="C13" i="22" s="1"/>
  <c r="B11" i="26" s="1"/>
  <c r="B14" i="26" s="1"/>
  <c r="AB6" i="24"/>
  <c r="AB7" i="24"/>
  <c r="J127" i="23"/>
  <c r="K127" i="23"/>
  <c r="I128" i="23"/>
  <c r="H128" i="23" s="1"/>
  <c r="G128" i="23" s="1"/>
  <c r="L126" i="23"/>
  <c r="K107" i="19"/>
  <c r="L107" i="19" s="1"/>
  <c r="I108" i="19"/>
  <c r="H108" i="19" s="1"/>
  <c r="G108" i="19" s="1"/>
  <c r="J108" i="19" s="1"/>
  <c r="AA106" i="18"/>
  <c r="Y107" i="18"/>
  <c r="X108" i="18"/>
  <c r="W108" i="18" s="1"/>
  <c r="V108" i="18" s="1"/>
  <c r="Z107" i="18"/>
  <c r="C7" i="18"/>
  <c r="AP150" i="27" l="1"/>
  <c r="AP29" i="27" s="1"/>
  <c r="V23" i="27" s="1"/>
  <c r="V24" i="27" s="1"/>
  <c r="X10" i="27" s="1"/>
  <c r="AW30" i="27" s="1"/>
  <c r="AU30" i="27" s="1"/>
  <c r="AO28" i="27"/>
  <c r="AV31" i="27"/>
  <c r="AW31" i="27" s="1"/>
  <c r="AX30" i="27"/>
  <c r="AY30" i="27" s="1"/>
  <c r="AZ31" i="27" s="1"/>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U31" i="27" l="1"/>
  <c r="AO27" i="27"/>
  <c r="AO23" i="27"/>
  <c r="AO22" i="27" s="1"/>
  <c r="AX31" i="27"/>
  <c r="AY31" i="27" s="1"/>
  <c r="AZ32" i="27" s="1"/>
  <c r="AV32" i="27"/>
  <c r="AW32" i="27" s="1"/>
  <c r="AU32" i="27" s="1"/>
  <c r="L128" i="23"/>
  <c r="M5" i="23" s="1"/>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X32" i="27" l="1"/>
  <c r="AY32" i="27" s="1"/>
  <c r="AZ33" i="27" s="1"/>
  <c r="AV33" i="27"/>
  <c r="AW33" i="27" s="1"/>
  <c r="AU33" i="27" s="1"/>
  <c r="M7" i="23"/>
  <c r="B15" i="23"/>
  <c r="C14" i="22" s="1"/>
  <c r="B19" i="26" s="1"/>
  <c r="B22" i="26" s="1"/>
  <c r="M6" i="23"/>
  <c r="N6" i="23" s="1"/>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AX33" i="27" l="1"/>
  <c r="AY33" i="27" s="1"/>
  <c r="AZ34" i="27" s="1"/>
  <c r="AV34" i="27"/>
  <c r="AW34" i="27" s="1"/>
  <c r="AU34" i="27" s="1"/>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V35" i="27" l="1"/>
  <c r="AW35" i="27" s="1"/>
  <c r="AU35" i="27"/>
  <c r="AX34" i="27"/>
  <c r="AY34" i="27" s="1"/>
  <c r="AZ35" i="27" s="1"/>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X35" i="27" l="1"/>
  <c r="AY35" i="27" s="1"/>
  <c r="AZ36" i="27" s="1"/>
  <c r="AV36" i="27"/>
  <c r="AW36" i="27" s="1"/>
  <c r="AU36" i="27" s="1"/>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V37" i="27" l="1"/>
  <c r="AW37" i="27" s="1"/>
  <c r="AU37" i="27"/>
  <c r="AX36" i="27"/>
  <c r="AY36" i="27" s="1"/>
  <c r="AZ37" i="27"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V38" i="27" l="1"/>
  <c r="AW38" i="27" s="1"/>
  <c r="AU38" i="27" s="1"/>
  <c r="AX37" i="27"/>
  <c r="AY37" i="27" s="1"/>
  <c r="AZ38" i="27" s="1"/>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X38" i="27" l="1"/>
  <c r="AY38" i="27" s="1"/>
  <c r="AZ39" i="27" s="1"/>
  <c r="AV39" i="27"/>
  <c r="AW39" i="27" s="1"/>
  <c r="AU39" i="27" s="1"/>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X39" i="27" l="1"/>
  <c r="AY39" i="27" s="1"/>
  <c r="AZ40" i="27" s="1"/>
  <c r="AV40" i="27"/>
  <c r="AW40" i="27" s="1"/>
  <c r="AU40" i="27" s="1"/>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AX40" i="27" l="1"/>
  <c r="AY40" i="27" s="1"/>
  <c r="AZ41" i="27" s="1"/>
  <c r="AV41" i="27"/>
  <c r="AW41" i="27" s="1"/>
  <c r="AU4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AX41" i="27" l="1"/>
  <c r="AY41" i="27" s="1"/>
  <c r="AZ42" i="27" s="1"/>
  <c r="AV42" i="27"/>
  <c r="AW42" i="27" s="1"/>
  <c r="AU4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AV43" i="27" l="1"/>
  <c r="AW43" i="27" s="1"/>
  <c r="AU43" i="27" s="1"/>
  <c r="AX42" i="27"/>
  <c r="AY42" i="27" s="1"/>
  <c r="AZ43"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X43" i="27" l="1"/>
  <c r="AY43" i="27" s="1"/>
  <c r="AZ44" i="27" s="1"/>
  <c r="AV44" i="27"/>
  <c r="AW44" i="27" s="1"/>
  <c r="AU44"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X44" i="27" l="1"/>
  <c r="AY44" i="27" s="1"/>
  <c r="AZ45" i="27" s="1"/>
  <c r="AV45" i="27"/>
  <c r="AW45" i="27" s="1"/>
  <c r="AU45" i="27" s="1"/>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45" i="27" l="1"/>
  <c r="AY45" i="27" s="1"/>
  <c r="AZ46" i="27" s="1"/>
  <c r="AV46" i="27"/>
  <c r="AW46" i="27" s="1"/>
  <c r="AU46"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X46" i="27" l="1"/>
  <c r="AY46" i="27" s="1"/>
  <c r="AZ47" i="27" s="1"/>
  <c r="AV47" i="27"/>
  <c r="AW47" i="27" s="1"/>
  <c r="AU47"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X47" i="27" l="1"/>
  <c r="AY47" i="27" s="1"/>
  <c r="AZ48" i="27" s="1"/>
  <c r="AV48" i="27"/>
  <c r="AW48" i="27" s="1"/>
  <c r="AU48"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X48" i="27" l="1"/>
  <c r="AY48" i="27" s="1"/>
  <c r="AZ49" i="27" s="1"/>
  <c r="AV49" i="27"/>
  <c r="AW49" i="27" s="1"/>
  <c r="AU49"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49" i="27" l="1"/>
  <c r="AY49" i="27" s="1"/>
  <c r="AZ50" i="27" s="1"/>
  <c r="AV50" i="27"/>
  <c r="AW50" i="27" s="1"/>
  <c r="AU50" i="27" s="1"/>
  <c r="K127" i="19"/>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AX50" i="27" l="1"/>
  <c r="AY50" i="27" s="1"/>
  <c r="AZ51" i="27" s="1"/>
  <c r="AV51" i="27"/>
  <c r="AW51" i="27" s="1"/>
  <c r="AU51" i="27" s="1"/>
  <c r="K128" i="19"/>
  <c r="L128" i="19" s="1"/>
  <c r="L22" i="18"/>
  <c r="I24" i="18"/>
  <c r="H24" i="18" s="1"/>
  <c r="G24" i="18" s="1"/>
  <c r="J23" i="18"/>
  <c r="K23" i="18"/>
  <c r="AA127" i="18"/>
  <c r="Z128" i="18"/>
  <c r="Y128" i="18"/>
  <c r="AT46" i="14"/>
  <c r="AR46" i="14"/>
  <c r="AS47" i="14"/>
  <c r="AI48" i="14"/>
  <c r="AH47" i="14"/>
  <c r="AJ47" i="14"/>
  <c r="AV52" i="27" l="1"/>
  <c r="AW52" i="27" s="1"/>
  <c r="AU52" i="27" s="1"/>
  <c r="AX51" i="27"/>
  <c r="AY51" i="27" s="1"/>
  <c r="AZ52" i="27" s="1"/>
  <c r="M5" i="19"/>
  <c r="M6" i="19" s="1"/>
  <c r="L23" i="18"/>
  <c r="I25" i="18"/>
  <c r="H25" i="18" s="1"/>
  <c r="G25" i="18" s="1"/>
  <c r="J24" i="18"/>
  <c r="K24" i="18"/>
  <c r="AA128" i="18"/>
  <c r="AB5" i="18" s="1"/>
  <c r="AB7" i="18" s="1"/>
  <c r="AT47" i="14"/>
  <c r="AR47" i="14"/>
  <c r="AS48" i="14"/>
  <c r="AI49" i="14"/>
  <c r="AJ48" i="14"/>
  <c r="AH48" i="14"/>
  <c r="AX52" i="27" l="1"/>
  <c r="AY52" i="27" s="1"/>
  <c r="AZ53" i="27" s="1"/>
  <c r="AV53" i="27"/>
  <c r="AW53" i="27" s="1"/>
  <c r="B15" i="19"/>
  <c r="M7" i="19"/>
  <c r="AB6" i="18"/>
  <c r="L24" i="18"/>
  <c r="I26" i="18"/>
  <c r="H26" i="18" s="1"/>
  <c r="G26" i="18" s="1"/>
  <c r="J25" i="18"/>
  <c r="K25" i="18"/>
  <c r="AT48" i="14"/>
  <c r="AR48" i="14"/>
  <c r="AS49" i="14"/>
  <c r="AI50" i="14"/>
  <c r="AH49" i="14"/>
  <c r="AJ49" i="14"/>
  <c r="AU53" i="27" l="1"/>
  <c r="C13" i="16"/>
  <c r="D11" i="26" s="1"/>
  <c r="L25" i="18"/>
  <c r="I27" i="18"/>
  <c r="H27" i="18" s="1"/>
  <c r="G27" i="18" s="1"/>
  <c r="J26" i="18"/>
  <c r="K26" i="18"/>
  <c r="AT49" i="14"/>
  <c r="AR49" i="14"/>
  <c r="AS50" i="14"/>
  <c r="AI51" i="14"/>
  <c r="AJ50" i="14"/>
  <c r="AH50" i="14"/>
  <c r="AV54" i="27" l="1"/>
  <c r="AW54" i="27" s="1"/>
  <c r="AU54" i="27" s="1"/>
  <c r="AX53" i="27"/>
  <c r="AY53" i="27" s="1"/>
  <c r="AZ54" i="27" s="1"/>
  <c r="F11" i="26"/>
  <c r="F14" i="26" s="1"/>
  <c r="D14" i="26"/>
  <c r="B15" i="26" s="1"/>
  <c r="L26" i="18"/>
  <c r="I28" i="18"/>
  <c r="H28" i="18" s="1"/>
  <c r="G28" i="18" s="1"/>
  <c r="J27" i="18"/>
  <c r="K27" i="18"/>
  <c r="AT50" i="14"/>
  <c r="AR50" i="14"/>
  <c r="AS51" i="14"/>
  <c r="AI52" i="14"/>
  <c r="AH51" i="14"/>
  <c r="AJ51" i="14"/>
  <c r="AX54" i="27" l="1"/>
  <c r="AY54" i="27" s="1"/>
  <c r="AZ55" i="27" s="1"/>
  <c r="AV55" i="27"/>
  <c r="AW55" i="27" s="1"/>
  <c r="AU55" i="27" s="1"/>
  <c r="F15" i="26"/>
  <c r="L27" i="18"/>
  <c r="I29" i="18"/>
  <c r="H29" i="18" s="1"/>
  <c r="G29" i="18" s="1"/>
  <c r="J28" i="18"/>
  <c r="K28" i="18"/>
  <c r="AT51" i="14"/>
  <c r="AR51" i="14"/>
  <c r="AS52" i="14"/>
  <c r="AI53" i="14"/>
  <c r="AJ52" i="14"/>
  <c r="AH52" i="14"/>
  <c r="AV56" i="27" l="1"/>
  <c r="AW56" i="27" s="1"/>
  <c r="AU56" i="27"/>
  <c r="AX55" i="27"/>
  <c r="AY55" i="27" s="1"/>
  <c r="AZ56" i="27" s="1"/>
  <c r="L28" i="18"/>
  <c r="I30" i="18"/>
  <c r="H30" i="18" s="1"/>
  <c r="G30" i="18" s="1"/>
  <c r="J29" i="18"/>
  <c r="K29" i="18"/>
  <c r="AT52" i="14"/>
  <c r="AR52" i="14"/>
  <c r="AS53" i="14"/>
  <c r="AI54" i="14"/>
  <c r="AH53" i="14"/>
  <c r="AJ53" i="14"/>
  <c r="AX56" i="27" l="1"/>
  <c r="AY56" i="27" s="1"/>
  <c r="AZ57" i="27" s="1"/>
  <c r="AV57" i="27"/>
  <c r="AW57" i="27" s="1"/>
  <c r="AU57" i="27" s="1"/>
  <c r="L29" i="18"/>
  <c r="I31" i="18"/>
  <c r="H31" i="18" s="1"/>
  <c r="G31" i="18" s="1"/>
  <c r="J30" i="18"/>
  <c r="K30" i="18"/>
  <c r="AT53" i="14"/>
  <c r="AR53" i="14"/>
  <c r="AS54" i="14"/>
  <c r="AI55" i="14"/>
  <c r="AJ54" i="14"/>
  <c r="AH54" i="14"/>
  <c r="AX57" i="27" l="1"/>
  <c r="AY57" i="27" s="1"/>
  <c r="AZ58" i="27" s="1"/>
  <c r="AV58" i="27"/>
  <c r="AW58" i="27" s="1"/>
  <c r="AU58" i="27" s="1"/>
  <c r="L30" i="18"/>
  <c r="I32" i="18"/>
  <c r="H32" i="18" s="1"/>
  <c r="G32" i="18" s="1"/>
  <c r="J31" i="18"/>
  <c r="K31" i="18"/>
  <c r="AT54" i="14"/>
  <c r="AR54" i="14"/>
  <c r="AS55" i="14"/>
  <c r="AI56" i="14"/>
  <c r="AH55" i="14"/>
  <c r="AJ55" i="14"/>
  <c r="AV59" i="27" l="1"/>
  <c r="AW59" i="27" s="1"/>
  <c r="AU59" i="27" s="1"/>
  <c r="AX58" i="27"/>
  <c r="AY58" i="27" s="1"/>
  <c r="AZ59" i="27" s="1"/>
  <c r="L31" i="18"/>
  <c r="I33" i="18"/>
  <c r="H33" i="18" s="1"/>
  <c r="G33" i="18" s="1"/>
  <c r="J32" i="18"/>
  <c r="K32" i="18"/>
  <c r="AT55" i="14"/>
  <c r="AR55" i="14"/>
  <c r="AS56" i="14"/>
  <c r="AI57" i="14"/>
  <c r="AJ56" i="14"/>
  <c r="AH56" i="14"/>
  <c r="AX59" i="27" l="1"/>
  <c r="AY59" i="27" s="1"/>
  <c r="AZ60" i="27" s="1"/>
  <c r="AV60" i="27"/>
  <c r="AW60" i="27" s="1"/>
  <c r="AU60" i="27" s="1"/>
  <c r="L32" i="18"/>
  <c r="I34" i="18"/>
  <c r="H34" i="18" s="1"/>
  <c r="G34" i="18" s="1"/>
  <c r="J33" i="18"/>
  <c r="K33" i="18"/>
  <c r="AT56" i="14"/>
  <c r="AR56" i="14"/>
  <c r="AS57" i="14"/>
  <c r="AI58" i="14"/>
  <c r="AH57" i="14"/>
  <c r="AJ57" i="14"/>
  <c r="AX60" i="27" l="1"/>
  <c r="AY60" i="27" s="1"/>
  <c r="AZ61" i="27" s="1"/>
  <c r="AV61" i="27"/>
  <c r="AW61" i="27" s="1"/>
  <c r="AU61" i="27" s="1"/>
  <c r="L33" i="18"/>
  <c r="I35" i="18"/>
  <c r="H35" i="18" s="1"/>
  <c r="G35" i="18" s="1"/>
  <c r="J34" i="18"/>
  <c r="K34" i="18"/>
  <c r="AT57" i="14"/>
  <c r="AR57" i="14"/>
  <c r="AS58" i="14"/>
  <c r="AI59" i="14"/>
  <c r="AJ58" i="14"/>
  <c r="AH58" i="14"/>
  <c r="AX61" i="27" l="1"/>
  <c r="AY61" i="27" s="1"/>
  <c r="AZ62" i="27" s="1"/>
  <c r="AV62" i="27"/>
  <c r="AW62" i="27" s="1"/>
  <c r="AU62" i="27" s="1"/>
  <c r="L34" i="18"/>
  <c r="I36" i="18"/>
  <c r="H36" i="18" s="1"/>
  <c r="G36" i="18" s="1"/>
  <c r="J35" i="18"/>
  <c r="K35" i="18"/>
  <c r="AT58" i="14"/>
  <c r="AR58" i="14"/>
  <c r="AS59" i="14"/>
  <c r="AI60" i="14"/>
  <c r="AH59" i="14"/>
  <c r="AJ59" i="14"/>
  <c r="AX62" i="27" l="1"/>
  <c r="AY62" i="27" s="1"/>
  <c r="AZ63" i="27" s="1"/>
  <c r="AV63" i="27"/>
  <c r="AW63" i="27" s="1"/>
  <c r="AU63" i="27" s="1"/>
  <c r="L35" i="18"/>
  <c r="I37" i="18"/>
  <c r="H37" i="18" s="1"/>
  <c r="G37" i="18" s="1"/>
  <c r="J36" i="18"/>
  <c r="K36" i="18"/>
  <c r="AT59" i="14"/>
  <c r="AR59" i="14"/>
  <c r="AS60" i="14"/>
  <c r="AI61" i="14"/>
  <c r="AJ60" i="14"/>
  <c r="AH60" i="14"/>
  <c r="AX63" i="27" l="1"/>
  <c r="AY63" i="27" s="1"/>
  <c r="AZ64" i="27" s="1"/>
  <c r="AV64" i="27"/>
  <c r="AW64" i="27" s="1"/>
  <c r="AU64" i="27" s="1"/>
  <c r="L36" i="18"/>
  <c r="I38" i="18"/>
  <c r="H38" i="18" s="1"/>
  <c r="G38" i="18" s="1"/>
  <c r="J37" i="18"/>
  <c r="K37" i="18"/>
  <c r="AT60" i="14"/>
  <c r="AR60" i="14"/>
  <c r="AS61" i="14"/>
  <c r="AI62" i="14"/>
  <c r="AH61" i="14"/>
  <c r="AJ61" i="14"/>
  <c r="AX64" i="27" l="1"/>
  <c r="AY64" i="27" s="1"/>
  <c r="AZ65" i="27" s="1"/>
  <c r="AV65" i="27"/>
  <c r="AW65" i="27" s="1"/>
  <c r="L37" i="18"/>
  <c r="I39" i="18"/>
  <c r="H39" i="18" s="1"/>
  <c r="G39" i="18" s="1"/>
  <c r="J38" i="18"/>
  <c r="K38" i="18"/>
  <c r="AT61" i="14"/>
  <c r="AR61" i="14"/>
  <c r="AS62" i="14"/>
  <c r="AI63" i="14"/>
  <c r="AJ62" i="14"/>
  <c r="AH62" i="14"/>
  <c r="AU65" i="27" l="1"/>
  <c r="L38" i="18"/>
  <c r="I40" i="18"/>
  <c r="H40" i="18" s="1"/>
  <c r="G40" i="18" s="1"/>
  <c r="J39" i="18"/>
  <c r="K39" i="18"/>
  <c r="AT62" i="14"/>
  <c r="AR62" i="14"/>
  <c r="AS63" i="14"/>
  <c r="AI64" i="14"/>
  <c r="AH63" i="14"/>
  <c r="AJ63" i="14"/>
  <c r="AX65" i="27" l="1"/>
  <c r="AY65" i="27" s="1"/>
  <c r="AZ66" i="27" s="1"/>
  <c r="AV66" i="27"/>
  <c r="AW66" i="27" s="1"/>
  <c r="AU66" i="27" s="1"/>
  <c r="L39" i="18"/>
  <c r="I41" i="18"/>
  <c r="H41" i="18" s="1"/>
  <c r="G41" i="18" s="1"/>
  <c r="J40" i="18"/>
  <c r="K40" i="18"/>
  <c r="AT63" i="14"/>
  <c r="AR63" i="14"/>
  <c r="AS64" i="14"/>
  <c r="AI65" i="14"/>
  <c r="AJ64" i="14"/>
  <c r="AH64" i="14"/>
  <c r="AX66" i="27" l="1"/>
  <c r="AY66" i="27" s="1"/>
  <c r="AZ67" i="27" s="1"/>
  <c r="AV67" i="27"/>
  <c r="AW67" i="27" s="1"/>
  <c r="AU67" i="27" s="1"/>
  <c r="L40" i="18"/>
  <c r="I42" i="18"/>
  <c r="H42" i="18" s="1"/>
  <c r="G42" i="18" s="1"/>
  <c r="J41" i="18"/>
  <c r="K41" i="18"/>
  <c r="AT64" i="14"/>
  <c r="AR64" i="14"/>
  <c r="AS65" i="14"/>
  <c r="AI66" i="14"/>
  <c r="AH65" i="14"/>
  <c r="AJ65" i="14"/>
  <c r="AX67" i="27" l="1"/>
  <c r="AY67" i="27" s="1"/>
  <c r="AZ68" i="27" s="1"/>
  <c r="AV68" i="27"/>
  <c r="AW68" i="27" s="1"/>
  <c r="AU68" i="27" s="1"/>
  <c r="L41" i="18"/>
  <c r="I43" i="18"/>
  <c r="H43" i="18" s="1"/>
  <c r="G43" i="18" s="1"/>
  <c r="J42" i="18"/>
  <c r="K42" i="18"/>
  <c r="AT65" i="14"/>
  <c r="AR65" i="14"/>
  <c r="AS66" i="14"/>
  <c r="AI67" i="14"/>
  <c r="AJ66" i="14"/>
  <c r="AH66" i="14"/>
  <c r="AV69" i="27" l="1"/>
  <c r="AW69" i="27" s="1"/>
  <c r="AU69" i="27" s="1"/>
  <c r="AX68" i="27"/>
  <c r="AY68" i="27" s="1"/>
  <c r="AZ69" i="27" s="1"/>
  <c r="L42" i="18"/>
  <c r="I44" i="18"/>
  <c r="H44" i="18" s="1"/>
  <c r="G44" i="18" s="1"/>
  <c r="J43" i="18"/>
  <c r="K43" i="18"/>
  <c r="AT66" i="14"/>
  <c r="AR66" i="14"/>
  <c r="AS67" i="14"/>
  <c r="AI68" i="14"/>
  <c r="AH67" i="14"/>
  <c r="AJ67" i="14"/>
  <c r="AX69" i="27" l="1"/>
  <c r="AY69" i="27" s="1"/>
  <c r="AZ70" i="27" s="1"/>
  <c r="AV70" i="27"/>
  <c r="AW70" i="27" s="1"/>
  <c r="AU70" i="27" s="1"/>
  <c r="L43" i="18"/>
  <c r="I45" i="18"/>
  <c r="H45" i="18" s="1"/>
  <c r="G45" i="18" s="1"/>
  <c r="J44" i="18"/>
  <c r="K44" i="18"/>
  <c r="AT67" i="14"/>
  <c r="AR67" i="14"/>
  <c r="AS68" i="14"/>
  <c r="AI69" i="14"/>
  <c r="AJ68" i="14"/>
  <c r="AH68" i="14"/>
  <c r="AV71" i="27" l="1"/>
  <c r="AW71" i="27" s="1"/>
  <c r="AU71" i="27" s="1"/>
  <c r="AX70" i="27"/>
  <c r="AY70" i="27" s="1"/>
  <c r="AZ71" i="27" s="1"/>
  <c r="L44" i="18"/>
  <c r="I46" i="18"/>
  <c r="H46" i="18" s="1"/>
  <c r="G46" i="18" s="1"/>
  <c r="J45" i="18"/>
  <c r="K45" i="18"/>
  <c r="AT68" i="14"/>
  <c r="AR68" i="14"/>
  <c r="AS69" i="14"/>
  <c r="AI70" i="14"/>
  <c r="AH69" i="14"/>
  <c r="AJ69" i="14"/>
  <c r="AX71" i="27" l="1"/>
  <c r="AY71" i="27" s="1"/>
  <c r="AZ72" i="27" s="1"/>
  <c r="AV72" i="27"/>
  <c r="AW72" i="27" s="1"/>
  <c r="AU72" i="27" s="1"/>
  <c r="L45" i="18"/>
  <c r="I47" i="18"/>
  <c r="H47" i="18" s="1"/>
  <c r="G47" i="18" s="1"/>
  <c r="J46" i="18"/>
  <c r="K46" i="18"/>
  <c r="AT69" i="14"/>
  <c r="AR69" i="14"/>
  <c r="AS70" i="14"/>
  <c r="AI71" i="14"/>
  <c r="AJ70" i="14"/>
  <c r="AH70" i="14"/>
  <c r="AX72" i="27" l="1"/>
  <c r="AY72" i="27" s="1"/>
  <c r="AZ73" i="27" s="1"/>
  <c r="AV73" i="27"/>
  <c r="AW73" i="27" s="1"/>
  <c r="AU73" i="27" s="1"/>
  <c r="L46" i="18"/>
  <c r="I48" i="18"/>
  <c r="H48" i="18" s="1"/>
  <c r="G48" i="18" s="1"/>
  <c r="J47" i="18"/>
  <c r="K47" i="18"/>
  <c r="AT70" i="14"/>
  <c r="AR70" i="14"/>
  <c r="AS71" i="14"/>
  <c r="AI72" i="14"/>
  <c r="AH71" i="14"/>
  <c r="AJ71" i="14"/>
  <c r="AX73" i="27" l="1"/>
  <c r="AY73" i="27" s="1"/>
  <c r="AZ74" i="27" s="1"/>
  <c r="AV74" i="27"/>
  <c r="AW74" i="27" s="1"/>
  <c r="AU74" i="27" s="1"/>
  <c r="L47" i="18"/>
  <c r="I49" i="18"/>
  <c r="H49" i="18" s="1"/>
  <c r="G49" i="18" s="1"/>
  <c r="J48" i="18"/>
  <c r="K48" i="18"/>
  <c r="AT71" i="14"/>
  <c r="AR71" i="14"/>
  <c r="AS72" i="14"/>
  <c r="AI73" i="14"/>
  <c r="AJ72" i="14"/>
  <c r="AH72" i="14"/>
  <c r="AX74" i="27" l="1"/>
  <c r="AY74" i="27" s="1"/>
  <c r="AZ75" i="27" s="1"/>
  <c r="AV75" i="27"/>
  <c r="AW75" i="27" s="1"/>
  <c r="AU75" i="27" s="1"/>
  <c r="L48" i="18"/>
  <c r="I50" i="18"/>
  <c r="H50" i="18" s="1"/>
  <c r="G50" i="18" s="1"/>
  <c r="J49" i="18"/>
  <c r="K49" i="18"/>
  <c r="AT72" i="14"/>
  <c r="AR72" i="14"/>
  <c r="AS73" i="14"/>
  <c r="AI74" i="14"/>
  <c r="AH73" i="14"/>
  <c r="AJ73" i="14"/>
  <c r="AX75" i="27" l="1"/>
  <c r="AY75" i="27" s="1"/>
  <c r="AZ76" i="27" s="1"/>
  <c r="AV76" i="27"/>
  <c r="AW76" i="27" s="1"/>
  <c r="L49" i="18"/>
  <c r="I51" i="18"/>
  <c r="H51" i="18" s="1"/>
  <c r="G51" i="18" s="1"/>
  <c r="K51" i="18" s="1"/>
  <c r="J50" i="18"/>
  <c r="K50" i="18"/>
  <c r="AT73" i="14"/>
  <c r="AR73" i="14"/>
  <c r="AS74" i="14"/>
  <c r="AI75" i="14"/>
  <c r="AJ74" i="14"/>
  <c r="AH74" i="14"/>
  <c r="AU76" i="27" l="1"/>
  <c r="AX76" i="27"/>
  <c r="AY76" i="27" s="1"/>
  <c r="AZ77" i="27" s="1"/>
  <c r="AV77" i="27"/>
  <c r="AW77" i="27" s="1"/>
  <c r="L50" i="18"/>
  <c r="I52" i="18"/>
  <c r="H52" i="18" s="1"/>
  <c r="G52" i="18" s="1"/>
  <c r="J51" i="18"/>
  <c r="L51" i="18" s="1"/>
  <c r="AT74" i="14"/>
  <c r="AR74" i="14"/>
  <c r="AS75" i="14"/>
  <c r="AI76" i="14"/>
  <c r="AH75" i="14"/>
  <c r="AJ75" i="14"/>
  <c r="AU77" i="27" l="1"/>
  <c r="I53" i="18"/>
  <c r="H53" i="18" s="1"/>
  <c r="G53" i="18" s="1"/>
  <c r="J52" i="18"/>
  <c r="K52" i="18"/>
  <c r="AT75" i="14"/>
  <c r="AR75" i="14"/>
  <c r="AS76" i="14"/>
  <c r="AI77" i="14"/>
  <c r="AJ76" i="14"/>
  <c r="AH76" i="14"/>
  <c r="AV78" i="27" l="1"/>
  <c r="AW78" i="27" s="1"/>
  <c r="AU78" i="27" s="1"/>
  <c r="AX77" i="27"/>
  <c r="AY77" i="27" s="1"/>
  <c r="AZ78" i="27" s="1"/>
  <c r="L52" i="18"/>
  <c r="I54" i="18"/>
  <c r="H54" i="18" s="1"/>
  <c r="G54" i="18" s="1"/>
  <c r="J53" i="18"/>
  <c r="K53" i="18"/>
  <c r="AT76" i="14"/>
  <c r="AR76" i="14"/>
  <c r="AS77" i="14"/>
  <c r="AI78" i="14"/>
  <c r="AH77" i="14"/>
  <c r="AJ77" i="14"/>
  <c r="AV79" i="27" l="1"/>
  <c r="AW79" i="27" s="1"/>
  <c r="AU79" i="27"/>
  <c r="AX78" i="27"/>
  <c r="AY78" i="27" s="1"/>
  <c r="AZ79" i="27" s="1"/>
  <c r="L53" i="18"/>
  <c r="I55" i="18"/>
  <c r="H55" i="18" s="1"/>
  <c r="G55" i="18" s="1"/>
  <c r="J54" i="18"/>
  <c r="K54" i="18"/>
  <c r="AT77" i="14"/>
  <c r="AR77" i="14"/>
  <c r="AS78" i="14"/>
  <c r="AJ78" i="14"/>
  <c r="AI79" i="14"/>
  <c r="AH78" i="14"/>
  <c r="AX79" i="27" l="1"/>
  <c r="AY79" i="27" s="1"/>
  <c r="AZ80" i="27" s="1"/>
  <c r="AV80" i="27"/>
  <c r="AW80" i="27" s="1"/>
  <c r="AU80" i="27" s="1"/>
  <c r="L54" i="18"/>
  <c r="I56" i="18"/>
  <c r="H56" i="18" s="1"/>
  <c r="G56" i="18" s="1"/>
  <c r="J55" i="18"/>
  <c r="K55" i="18"/>
  <c r="AT78" i="14"/>
  <c r="AR78" i="14"/>
  <c r="AS79" i="14"/>
  <c r="AJ79" i="14"/>
  <c r="AI80" i="14"/>
  <c r="AH79" i="14"/>
  <c r="AX80" i="27" l="1"/>
  <c r="AY80" i="27" s="1"/>
  <c r="AZ81" i="27" s="1"/>
  <c r="AV81" i="27"/>
  <c r="AW81" i="27" s="1"/>
  <c r="AU81" i="27" s="1"/>
  <c r="L55" i="18"/>
  <c r="I57" i="18"/>
  <c r="H57" i="18" s="1"/>
  <c r="G57" i="18" s="1"/>
  <c r="J56" i="18"/>
  <c r="K56" i="18"/>
  <c r="AT79" i="14"/>
  <c r="AR79" i="14"/>
  <c r="AS80" i="14"/>
  <c r="AJ80" i="14"/>
  <c r="AI81" i="14"/>
  <c r="AH80" i="14"/>
  <c r="AX81" i="27" l="1"/>
  <c r="AY81" i="27" s="1"/>
  <c r="AZ82" i="27" s="1"/>
  <c r="AV82" i="27"/>
  <c r="AW82" i="27" s="1"/>
  <c r="AU82" i="27" s="1"/>
  <c r="L56" i="18"/>
  <c r="I58" i="18"/>
  <c r="H58" i="18" s="1"/>
  <c r="G58" i="18" s="1"/>
  <c r="J57" i="18"/>
  <c r="K57" i="18"/>
  <c r="AT80" i="14"/>
  <c r="AR80" i="14"/>
  <c r="AS81" i="14"/>
  <c r="AI82" i="14"/>
  <c r="AH81" i="14"/>
  <c r="AJ81" i="14"/>
  <c r="AV83" i="27" l="1"/>
  <c r="AW83" i="27" s="1"/>
  <c r="AU83" i="27" s="1"/>
  <c r="AX82" i="27"/>
  <c r="AY82" i="27" s="1"/>
  <c r="AZ83" i="27" s="1"/>
  <c r="L57" i="18"/>
  <c r="I59" i="18"/>
  <c r="H59" i="18" s="1"/>
  <c r="G59" i="18" s="1"/>
  <c r="J58" i="18"/>
  <c r="K58" i="18"/>
  <c r="AT81" i="14"/>
  <c r="AR81" i="14"/>
  <c r="AS82" i="14"/>
  <c r="AJ82" i="14"/>
  <c r="AI83" i="14"/>
  <c r="AH82" i="14"/>
  <c r="AX83" i="27" l="1"/>
  <c r="AY83" i="27" s="1"/>
  <c r="AZ84" i="27" s="1"/>
  <c r="AV84" i="27"/>
  <c r="AW84" i="27" s="1"/>
  <c r="AU84" i="27" s="1"/>
  <c r="L58" i="18"/>
  <c r="I60" i="18"/>
  <c r="H60" i="18" s="1"/>
  <c r="G60" i="18" s="1"/>
  <c r="J59" i="18"/>
  <c r="K59" i="18"/>
  <c r="AS83" i="14"/>
  <c r="AT82" i="14"/>
  <c r="AR82" i="14"/>
  <c r="AJ83" i="14"/>
  <c r="AI84" i="14"/>
  <c r="AH83" i="14"/>
  <c r="AX84" i="27" l="1"/>
  <c r="AY84" i="27" s="1"/>
  <c r="AZ85" i="27" s="1"/>
  <c r="AV85" i="27"/>
  <c r="AW85" i="27" s="1"/>
  <c r="AU85" i="27" s="1"/>
  <c r="L59" i="18"/>
  <c r="I61" i="18"/>
  <c r="H61" i="18" s="1"/>
  <c r="G61" i="18" s="1"/>
  <c r="J60" i="18"/>
  <c r="K60" i="18"/>
  <c r="AT83" i="14"/>
  <c r="AR83" i="14"/>
  <c r="AS84" i="14"/>
  <c r="AJ84" i="14"/>
  <c r="AI85" i="14"/>
  <c r="AH84" i="14"/>
  <c r="AX85" i="27" l="1"/>
  <c r="AY85" i="27" s="1"/>
  <c r="AZ86" i="27" s="1"/>
  <c r="AV86" i="27"/>
  <c r="AW86" i="27" s="1"/>
  <c r="AU86" i="27" s="1"/>
  <c r="L60" i="18"/>
  <c r="I62" i="18"/>
  <c r="H62" i="18" s="1"/>
  <c r="G62" i="18" s="1"/>
  <c r="J61" i="18"/>
  <c r="K61" i="18"/>
  <c r="AT84" i="14"/>
  <c r="AS85" i="14"/>
  <c r="AR84" i="14"/>
  <c r="AI86" i="14"/>
  <c r="AH85" i="14"/>
  <c r="AJ85" i="14"/>
  <c r="AX86" i="27" l="1"/>
  <c r="AY86" i="27" s="1"/>
  <c r="AZ87" i="27" s="1"/>
  <c r="AV87" i="27"/>
  <c r="AW87" i="27" s="1"/>
  <c r="AU87" i="27" s="1"/>
  <c r="L61" i="18"/>
  <c r="I63" i="18"/>
  <c r="H63" i="18" s="1"/>
  <c r="G63" i="18" s="1"/>
  <c r="J62" i="18"/>
  <c r="K62" i="18"/>
  <c r="AT85" i="14"/>
  <c r="AR85" i="14"/>
  <c r="AS86" i="14"/>
  <c r="AI87" i="14"/>
  <c r="AH86" i="14"/>
  <c r="AJ86" i="14"/>
  <c r="AX87" i="27" l="1"/>
  <c r="AY87" i="27" s="1"/>
  <c r="AZ88" i="27" s="1"/>
  <c r="AV88" i="27"/>
  <c r="AW88" i="27" s="1"/>
  <c r="AU88" i="27" s="1"/>
  <c r="L62" i="18"/>
  <c r="I64" i="18"/>
  <c r="H64" i="18" s="1"/>
  <c r="G64" i="18" s="1"/>
  <c r="J63" i="18"/>
  <c r="K63" i="18"/>
  <c r="AT86" i="14"/>
  <c r="AS87" i="14"/>
  <c r="AR86" i="14"/>
  <c r="AJ87" i="14"/>
  <c r="AI88" i="14"/>
  <c r="AH87" i="14"/>
  <c r="AX88" i="27" l="1"/>
  <c r="AY88" i="27" s="1"/>
  <c r="AZ89" i="27" s="1"/>
  <c r="AV89" i="27"/>
  <c r="AW89" i="27" s="1"/>
  <c r="L63" i="18"/>
  <c r="I65" i="18"/>
  <c r="H65" i="18" s="1"/>
  <c r="G65" i="18" s="1"/>
  <c r="J64" i="18"/>
  <c r="K64" i="18"/>
  <c r="AR87" i="14"/>
  <c r="AS88" i="14"/>
  <c r="AT87" i="14"/>
  <c r="AH88" i="14"/>
  <c r="AI89" i="14"/>
  <c r="AJ88" i="14"/>
  <c r="AU89" i="27" l="1"/>
  <c r="L64" i="18"/>
  <c r="I66" i="18"/>
  <c r="H66" i="18" s="1"/>
  <c r="G66" i="18" s="1"/>
  <c r="J65" i="18"/>
  <c r="K65" i="18"/>
  <c r="AT88" i="14"/>
  <c r="AR88" i="14"/>
  <c r="AS89" i="14"/>
  <c r="AI90" i="14"/>
  <c r="AH89" i="14"/>
  <c r="AJ89" i="14"/>
  <c r="AV90" i="27" l="1"/>
  <c r="AW90" i="27" s="1"/>
  <c r="AU90" i="27" s="1"/>
  <c r="AX89" i="27"/>
  <c r="AY89" i="27" s="1"/>
  <c r="AZ90" i="27" s="1"/>
  <c r="L65" i="18"/>
  <c r="I67" i="18"/>
  <c r="H67" i="18" s="1"/>
  <c r="G67" i="18" s="1"/>
  <c r="J66" i="18"/>
  <c r="K66" i="18"/>
  <c r="AS90" i="14"/>
  <c r="AT89" i="14"/>
  <c r="AR89" i="14"/>
  <c r="AH90" i="14"/>
  <c r="AI91" i="14"/>
  <c r="AJ90" i="14"/>
  <c r="AX90" i="27" l="1"/>
  <c r="AY90" i="27" s="1"/>
  <c r="AZ91" i="27" s="1"/>
  <c r="AV91" i="27"/>
  <c r="AW91" i="27" s="1"/>
  <c r="AU91" i="27" s="1"/>
  <c r="L66" i="18"/>
  <c r="I68" i="18"/>
  <c r="H68" i="18" s="1"/>
  <c r="G68" i="18" s="1"/>
  <c r="J67" i="18"/>
  <c r="K67" i="18"/>
  <c r="AS91" i="14"/>
  <c r="AR90" i="14"/>
  <c r="AT90" i="14"/>
  <c r="AJ91" i="14"/>
  <c r="AI92" i="14"/>
  <c r="AH91" i="14"/>
  <c r="AX91" i="27" l="1"/>
  <c r="AY91" i="27" s="1"/>
  <c r="AZ92" i="27" s="1"/>
  <c r="AV92" i="27"/>
  <c r="AW92" i="27" s="1"/>
  <c r="AU92" i="27" s="1"/>
  <c r="L67" i="18"/>
  <c r="I69" i="18"/>
  <c r="H69" i="18" s="1"/>
  <c r="G69" i="18" s="1"/>
  <c r="J68" i="18"/>
  <c r="K68" i="18"/>
  <c r="AS92" i="14"/>
  <c r="AR91" i="14"/>
  <c r="AT91" i="14"/>
  <c r="AH92" i="14"/>
  <c r="AJ92" i="14"/>
  <c r="AI93" i="14"/>
  <c r="AV93" i="27" l="1"/>
  <c r="AW93" i="27" s="1"/>
  <c r="AU93" i="27" s="1"/>
  <c r="AX92" i="27"/>
  <c r="AY92" i="27" s="1"/>
  <c r="AZ93" i="27" s="1"/>
  <c r="L68" i="18"/>
  <c r="I70" i="18"/>
  <c r="H70" i="18" s="1"/>
  <c r="G70" i="18" s="1"/>
  <c r="J69" i="18"/>
  <c r="K69" i="18"/>
  <c r="AS93" i="14"/>
  <c r="AR92" i="14"/>
  <c r="AT92" i="14"/>
  <c r="AH93" i="14"/>
  <c r="AJ93" i="14"/>
  <c r="AI94" i="14"/>
  <c r="AX93" i="27" l="1"/>
  <c r="AY93" i="27" s="1"/>
  <c r="AZ94" i="27" s="1"/>
  <c r="AV94" i="27"/>
  <c r="AW94" i="27" s="1"/>
  <c r="AU94" i="27" s="1"/>
  <c r="L69" i="18"/>
  <c r="I71" i="18"/>
  <c r="H71" i="18" s="1"/>
  <c r="G71" i="18" s="1"/>
  <c r="J70" i="18"/>
  <c r="K70" i="18"/>
  <c r="AT93" i="14"/>
  <c r="AS94" i="14"/>
  <c r="AR93" i="14"/>
  <c r="AJ94" i="14"/>
  <c r="AI95" i="14"/>
  <c r="AH94" i="14"/>
  <c r="AX94" i="27" l="1"/>
  <c r="AY94" i="27" s="1"/>
  <c r="AZ95" i="27" s="1"/>
  <c r="AV95" i="27"/>
  <c r="AW95" i="27" s="1"/>
  <c r="AU95" i="27" s="1"/>
  <c r="L70" i="18"/>
  <c r="I72" i="18"/>
  <c r="H72" i="18" s="1"/>
  <c r="G72" i="18" s="1"/>
  <c r="J71" i="18"/>
  <c r="K71" i="18"/>
  <c r="AS95" i="14"/>
  <c r="AR94" i="14"/>
  <c r="AT94" i="14"/>
  <c r="AJ95" i="14"/>
  <c r="AI96" i="14"/>
  <c r="AH95" i="14"/>
  <c r="AV96" i="27" l="1"/>
  <c r="AW96" i="27" s="1"/>
  <c r="AU96" i="27"/>
  <c r="AX95" i="27"/>
  <c r="AY95" i="27" s="1"/>
  <c r="AZ96" i="27" s="1"/>
  <c r="L71" i="18"/>
  <c r="I73" i="18"/>
  <c r="H73" i="18" s="1"/>
  <c r="G73" i="18" s="1"/>
  <c r="J72" i="18"/>
  <c r="K72" i="18"/>
  <c r="AT95" i="14"/>
  <c r="AR95" i="14"/>
  <c r="AS96" i="14"/>
  <c r="AJ96" i="14"/>
  <c r="AI97" i="14"/>
  <c r="AH96" i="14"/>
  <c r="AV97" i="27" l="1"/>
  <c r="AW97" i="27" s="1"/>
  <c r="AU97" i="27" s="1"/>
  <c r="AX96" i="27"/>
  <c r="AY96" i="27" s="1"/>
  <c r="AZ97" i="27" s="1"/>
  <c r="L72" i="18"/>
  <c r="I74" i="18"/>
  <c r="H74" i="18" s="1"/>
  <c r="G74" i="18" s="1"/>
  <c r="J73" i="18"/>
  <c r="K73" i="18"/>
  <c r="AR96" i="14"/>
  <c r="AS97" i="14"/>
  <c r="AT96" i="14"/>
  <c r="AJ97" i="14"/>
  <c r="AI98" i="14"/>
  <c r="AH97" i="14"/>
  <c r="AX97" i="27" l="1"/>
  <c r="AY97" i="27" s="1"/>
  <c r="AZ98" i="27" s="1"/>
  <c r="AV98" i="27"/>
  <c r="AW98" i="27" s="1"/>
  <c r="AU98" i="27" s="1"/>
  <c r="L73" i="18"/>
  <c r="I75" i="18"/>
  <c r="H75" i="18" s="1"/>
  <c r="G75" i="18" s="1"/>
  <c r="J74" i="18"/>
  <c r="K74" i="18"/>
  <c r="AT97" i="14"/>
  <c r="AS98" i="14"/>
  <c r="AR97" i="14"/>
  <c r="AH98" i="14"/>
  <c r="AJ98" i="14"/>
  <c r="AI99" i="14"/>
  <c r="AX98" i="27" l="1"/>
  <c r="AY98" i="27" s="1"/>
  <c r="AZ99" i="27" s="1"/>
  <c r="AV99" i="27"/>
  <c r="AW99" i="27" s="1"/>
  <c r="AU99" i="27" s="1"/>
  <c r="L74" i="18"/>
  <c r="I76" i="18"/>
  <c r="H76" i="18" s="1"/>
  <c r="G76" i="18" s="1"/>
  <c r="J75" i="18"/>
  <c r="K75" i="18"/>
  <c r="AR98" i="14"/>
  <c r="AS99" i="14"/>
  <c r="AT98" i="14"/>
  <c r="AJ99" i="14"/>
  <c r="AI100" i="14"/>
  <c r="AH99" i="14"/>
  <c r="AX99" i="27" l="1"/>
  <c r="AY99" i="27" s="1"/>
  <c r="AZ100" i="27" s="1"/>
  <c r="AV100" i="27"/>
  <c r="AW100" i="27" s="1"/>
  <c r="AU100" i="27" s="1"/>
  <c r="L75" i="18"/>
  <c r="I77" i="18"/>
  <c r="H77" i="18" s="1"/>
  <c r="G77" i="18" s="1"/>
  <c r="J76" i="18"/>
  <c r="K76" i="18"/>
  <c r="AS100" i="14"/>
  <c r="AT99" i="14"/>
  <c r="AR99" i="14"/>
  <c r="AJ100" i="14"/>
  <c r="AI101" i="14"/>
  <c r="AH100" i="14"/>
  <c r="AV101" i="27" l="1"/>
  <c r="AW101" i="27" s="1"/>
  <c r="AX100" i="27"/>
  <c r="AY100" i="27" s="1"/>
  <c r="AZ101" i="27" s="1"/>
  <c r="L76" i="18"/>
  <c r="I78" i="18"/>
  <c r="H78" i="18" s="1"/>
  <c r="G78" i="18" s="1"/>
  <c r="J77" i="18"/>
  <c r="K77" i="18"/>
  <c r="AR100" i="14"/>
  <c r="AT100" i="14"/>
  <c r="AS101" i="14"/>
  <c r="AH101" i="14"/>
  <c r="AJ101" i="14"/>
  <c r="AI102" i="14"/>
  <c r="AU101" i="27" l="1"/>
  <c r="L77" i="18"/>
  <c r="I79" i="18"/>
  <c r="H79" i="18" s="1"/>
  <c r="G79" i="18" s="1"/>
  <c r="J78" i="18"/>
  <c r="K78" i="18"/>
  <c r="AS102" i="14"/>
  <c r="AT101" i="14"/>
  <c r="AR101" i="14"/>
  <c r="AH102" i="14"/>
  <c r="AJ102" i="14"/>
  <c r="AI103" i="14"/>
  <c r="AV102" i="27" l="1"/>
  <c r="AW102" i="27" s="1"/>
  <c r="AU102" i="27"/>
  <c r="AX101" i="27"/>
  <c r="AY101" i="27" s="1"/>
  <c r="AZ102" i="27" s="1"/>
  <c r="L78" i="18"/>
  <c r="I80" i="18"/>
  <c r="H80" i="18" s="1"/>
  <c r="G80" i="18" s="1"/>
  <c r="J79" i="18"/>
  <c r="K79" i="18"/>
  <c r="AS103" i="14"/>
  <c r="AR102" i="14"/>
  <c r="AT102" i="14"/>
  <c r="AJ103" i="14"/>
  <c r="AI104" i="14"/>
  <c r="AH103" i="14"/>
  <c r="AV103" i="27" l="1"/>
  <c r="AW103" i="27" s="1"/>
  <c r="AU103" i="27" s="1"/>
  <c r="AX102" i="27"/>
  <c r="AY102" i="27" s="1"/>
  <c r="AZ103" i="27" s="1"/>
  <c r="L79" i="18"/>
  <c r="I81" i="18"/>
  <c r="H81" i="18" s="1"/>
  <c r="G81" i="18" s="1"/>
  <c r="J80" i="18"/>
  <c r="K80" i="18"/>
  <c r="AS104" i="14"/>
  <c r="AT103" i="14"/>
  <c r="AR103" i="14"/>
  <c r="AJ104" i="14"/>
  <c r="AI105" i="14"/>
  <c r="AH104" i="14"/>
  <c r="AV104" i="27" l="1"/>
  <c r="AW104" i="27" s="1"/>
  <c r="AU104" i="27" s="1"/>
  <c r="AX103" i="27"/>
  <c r="AY103" i="27" s="1"/>
  <c r="AZ104" i="27" s="1"/>
  <c r="L80" i="18"/>
  <c r="I82" i="18"/>
  <c r="H82" i="18" s="1"/>
  <c r="G82" i="18" s="1"/>
  <c r="J81" i="18"/>
  <c r="K81" i="18"/>
  <c r="AT104" i="14"/>
  <c r="AS105" i="14"/>
  <c r="AR104" i="14"/>
  <c r="AH105" i="14"/>
  <c r="AJ105" i="14"/>
  <c r="AI106" i="14"/>
  <c r="AX104" i="27" l="1"/>
  <c r="AY104" i="27" s="1"/>
  <c r="AZ105" i="27" s="1"/>
  <c r="AV105" i="27"/>
  <c r="AW105" i="27" s="1"/>
  <c r="AU105" i="27" s="1"/>
  <c r="L81" i="18"/>
  <c r="I83" i="18"/>
  <c r="H83" i="18" s="1"/>
  <c r="G83" i="18" s="1"/>
  <c r="J82" i="18"/>
  <c r="K82" i="18"/>
  <c r="AS106" i="14"/>
  <c r="AT105" i="14"/>
  <c r="AR105" i="14"/>
  <c r="AH106" i="14"/>
  <c r="AI107" i="14"/>
  <c r="AJ106" i="14"/>
  <c r="AX105" i="27" l="1"/>
  <c r="AY105" i="27" s="1"/>
  <c r="AZ106" i="27" s="1"/>
  <c r="AV106" i="27"/>
  <c r="AW106" i="27" s="1"/>
  <c r="AU106" i="27" s="1"/>
  <c r="L82" i="18"/>
  <c r="I84" i="18"/>
  <c r="H84" i="18" s="1"/>
  <c r="G84" i="18" s="1"/>
  <c r="K84" i="18" s="1"/>
  <c r="J83" i="18"/>
  <c r="K83" i="18"/>
  <c r="AS107" i="14"/>
  <c r="AR106" i="14"/>
  <c r="AT106" i="14"/>
  <c r="AH107" i="14"/>
  <c r="AJ107" i="14"/>
  <c r="AI108" i="14"/>
  <c r="AX106" i="27" l="1"/>
  <c r="AY106" i="27" s="1"/>
  <c r="AZ107" i="27" s="1"/>
  <c r="AV107" i="27"/>
  <c r="AW107" i="27" s="1"/>
  <c r="AU107" i="27" s="1"/>
  <c r="L83" i="18"/>
  <c r="I85" i="18"/>
  <c r="H85" i="18" s="1"/>
  <c r="G85" i="18" s="1"/>
  <c r="J84" i="18"/>
  <c r="L84" i="18" s="1"/>
  <c r="AS108" i="14"/>
  <c r="AT107" i="14"/>
  <c r="AR107" i="14"/>
  <c r="AJ108" i="14"/>
  <c r="AI109" i="14"/>
  <c r="AH108" i="14"/>
  <c r="AX107" i="27" l="1"/>
  <c r="AY107" i="27" s="1"/>
  <c r="AZ108" i="27" s="1"/>
  <c r="AV108" i="27"/>
  <c r="AW108" i="27" s="1"/>
  <c r="AU108" i="27" s="1"/>
  <c r="I86" i="18"/>
  <c r="H86" i="18" s="1"/>
  <c r="G86" i="18" s="1"/>
  <c r="J85" i="18"/>
  <c r="K85" i="18"/>
  <c r="AS109" i="14"/>
  <c r="AR108" i="14"/>
  <c r="AT108" i="14"/>
  <c r="AJ109" i="14"/>
  <c r="AI110" i="14"/>
  <c r="AH109" i="14"/>
  <c r="AX108" i="27" l="1"/>
  <c r="AY108" i="27" s="1"/>
  <c r="AZ109" i="27" s="1"/>
  <c r="AV109" i="27"/>
  <c r="AW109" i="27" s="1"/>
  <c r="AU109" i="27" s="1"/>
  <c r="L85" i="18"/>
  <c r="I87" i="18"/>
  <c r="H87" i="18" s="1"/>
  <c r="G87" i="18" s="1"/>
  <c r="J86" i="18"/>
  <c r="K86" i="18"/>
  <c r="AS110" i="14"/>
  <c r="AT109" i="14"/>
  <c r="AR109" i="14"/>
  <c r="AH110" i="14"/>
  <c r="AJ110" i="14"/>
  <c r="AI111" i="14"/>
  <c r="AX109" i="27" l="1"/>
  <c r="AY109" i="27" s="1"/>
  <c r="AZ110" i="27" s="1"/>
  <c r="AV110" i="27"/>
  <c r="AW110" i="27" s="1"/>
  <c r="AU110" i="27" s="1"/>
  <c r="L86" i="18"/>
  <c r="I88" i="18"/>
  <c r="H88" i="18" s="1"/>
  <c r="G88" i="18" s="1"/>
  <c r="J87" i="18"/>
  <c r="K87" i="18"/>
  <c r="AS111" i="14"/>
  <c r="AR110" i="14"/>
  <c r="AT110" i="14"/>
  <c r="AJ111" i="14"/>
  <c r="AI112" i="14"/>
  <c r="AH111" i="14"/>
  <c r="AX110" i="27" l="1"/>
  <c r="AY110" i="27" s="1"/>
  <c r="AZ111" i="27" s="1"/>
  <c r="AV111" i="27"/>
  <c r="AW111" i="27" s="1"/>
  <c r="AU111" i="27" s="1"/>
  <c r="L87" i="18"/>
  <c r="I89" i="18"/>
  <c r="H89" i="18" s="1"/>
  <c r="G89" i="18" s="1"/>
  <c r="J88" i="18"/>
  <c r="K88" i="18"/>
  <c r="AS112" i="14"/>
  <c r="AT111" i="14"/>
  <c r="AR111" i="14"/>
  <c r="AJ112" i="14"/>
  <c r="AI113" i="14"/>
  <c r="AH112" i="14"/>
  <c r="AV112" i="27" l="1"/>
  <c r="AW112" i="27" s="1"/>
  <c r="AU112" i="27" s="1"/>
  <c r="AX111" i="27"/>
  <c r="AY111" i="27" s="1"/>
  <c r="AZ112" i="27" s="1"/>
  <c r="L88" i="18"/>
  <c r="I90" i="18"/>
  <c r="H90" i="18" s="1"/>
  <c r="G90" i="18" s="1"/>
  <c r="J89" i="18"/>
  <c r="K89" i="18"/>
  <c r="AS113" i="14"/>
  <c r="AR112" i="14"/>
  <c r="AT112" i="14"/>
  <c r="AJ113" i="14"/>
  <c r="AI114" i="14"/>
  <c r="AH113" i="14"/>
  <c r="AX112" i="27" l="1"/>
  <c r="AY112" i="27" s="1"/>
  <c r="AZ113" i="27" s="1"/>
  <c r="AV113" i="27"/>
  <c r="AW113" i="27" s="1"/>
  <c r="L89" i="18"/>
  <c r="I91" i="18"/>
  <c r="H91" i="18" s="1"/>
  <c r="G91" i="18" s="1"/>
  <c r="J90" i="18"/>
  <c r="K90" i="18"/>
  <c r="AT113" i="14"/>
  <c r="AS114" i="14"/>
  <c r="AR113" i="14"/>
  <c r="AH114" i="14"/>
  <c r="AJ114" i="14"/>
  <c r="AI115" i="14"/>
  <c r="AU113" i="27" l="1"/>
  <c r="L90" i="18"/>
  <c r="I92" i="18"/>
  <c r="H92" i="18" s="1"/>
  <c r="G92" i="18" s="1"/>
  <c r="J91" i="18"/>
  <c r="K91" i="18"/>
  <c r="AS115" i="14"/>
  <c r="AR114" i="14"/>
  <c r="AT114" i="14"/>
  <c r="AH115" i="14"/>
  <c r="AJ115" i="14"/>
  <c r="AI116" i="14"/>
  <c r="AX113" i="27" l="1"/>
  <c r="AY113" i="27" s="1"/>
  <c r="AZ114" i="27" s="1"/>
  <c r="AV114" i="27"/>
  <c r="AW114" i="27" s="1"/>
  <c r="AU114" i="27" s="1"/>
  <c r="L91" i="18"/>
  <c r="I93" i="18"/>
  <c r="H93" i="18" s="1"/>
  <c r="G93" i="18" s="1"/>
  <c r="J92" i="18"/>
  <c r="K92" i="18"/>
  <c r="AS116" i="14"/>
  <c r="AT115" i="14"/>
  <c r="AR115" i="14"/>
  <c r="AJ116" i="14"/>
  <c r="AI117" i="14"/>
  <c r="AH116" i="14"/>
  <c r="AV115" i="27" l="1"/>
  <c r="AW115" i="27" s="1"/>
  <c r="AU115" i="27" s="1"/>
  <c r="AX114" i="27"/>
  <c r="AY114" i="27" s="1"/>
  <c r="AZ115" i="27" s="1"/>
  <c r="L92" i="18"/>
  <c r="I94" i="18"/>
  <c r="H94" i="18" s="1"/>
  <c r="G94" i="18" s="1"/>
  <c r="J93" i="18"/>
  <c r="K93" i="18"/>
  <c r="AS117" i="14"/>
  <c r="AR116" i="14"/>
  <c r="AT116" i="14"/>
  <c r="AJ117" i="14"/>
  <c r="AI118" i="14"/>
  <c r="AH117" i="14"/>
  <c r="AX115" i="27" l="1"/>
  <c r="AY115" i="27" s="1"/>
  <c r="AZ116" i="27" s="1"/>
  <c r="AV116" i="27"/>
  <c r="AW116" i="27" s="1"/>
  <c r="AU116" i="27" s="1"/>
  <c r="L93" i="18"/>
  <c r="I95" i="18"/>
  <c r="H95" i="18" s="1"/>
  <c r="G95" i="18" s="1"/>
  <c r="K95" i="18" s="1"/>
  <c r="J94" i="18"/>
  <c r="K94" i="18"/>
  <c r="AS118" i="14"/>
  <c r="AT117" i="14"/>
  <c r="AR117" i="14"/>
  <c r="AJ118" i="14"/>
  <c r="AI119" i="14"/>
  <c r="AH118" i="14"/>
  <c r="AX116" i="27" l="1"/>
  <c r="AY116" i="27" s="1"/>
  <c r="AZ117" i="27" s="1"/>
  <c r="AV117" i="27"/>
  <c r="AW117" i="27" s="1"/>
  <c r="AU117" i="27" s="1"/>
  <c r="L94" i="18"/>
  <c r="I96" i="18"/>
  <c r="H96" i="18" s="1"/>
  <c r="G96" i="18" s="1"/>
  <c r="K96" i="18" s="1"/>
  <c r="J95" i="18"/>
  <c r="L95" i="18" s="1"/>
  <c r="AS119" i="14"/>
  <c r="AR118" i="14"/>
  <c r="AT118" i="14"/>
  <c r="AH119" i="14"/>
  <c r="AJ119" i="14"/>
  <c r="AI120" i="14"/>
  <c r="AV118" i="27" l="1"/>
  <c r="AW118" i="27" s="1"/>
  <c r="AU118" i="27"/>
  <c r="AX117" i="27"/>
  <c r="AY117" i="27" s="1"/>
  <c r="AZ118" i="27" s="1"/>
  <c r="I97" i="18"/>
  <c r="H97" i="18" s="1"/>
  <c r="G97" i="18" s="1"/>
  <c r="K97" i="18" s="1"/>
  <c r="J96" i="18"/>
  <c r="L96" i="18" s="1"/>
  <c r="AS120" i="14"/>
  <c r="AR119" i="14"/>
  <c r="AT119" i="14"/>
  <c r="AH120" i="14"/>
  <c r="AJ120" i="14"/>
  <c r="AI121" i="14"/>
  <c r="AX118" i="27" l="1"/>
  <c r="AY118" i="27" s="1"/>
  <c r="AZ119" i="27" s="1"/>
  <c r="AV119" i="27"/>
  <c r="AW119" i="27" s="1"/>
  <c r="AU119" i="27" s="1"/>
  <c r="I98" i="18"/>
  <c r="H98" i="18" s="1"/>
  <c r="G98" i="18" s="1"/>
  <c r="J97" i="18"/>
  <c r="L97" i="18" s="1"/>
  <c r="AS121" i="14"/>
  <c r="AT120" i="14"/>
  <c r="AR120" i="14"/>
  <c r="AJ121" i="14"/>
  <c r="AH121" i="14"/>
  <c r="AI122" i="14"/>
  <c r="AX119" i="27" l="1"/>
  <c r="AY119" i="27" s="1"/>
  <c r="AZ120" i="27" s="1"/>
  <c r="AV120" i="27"/>
  <c r="AW120" i="27" s="1"/>
  <c r="AU120" i="27" s="1"/>
  <c r="I99" i="18"/>
  <c r="H99" i="18" s="1"/>
  <c r="G99" i="18" s="1"/>
  <c r="K99" i="18" s="1"/>
  <c r="J98" i="18"/>
  <c r="K98" i="18"/>
  <c r="AS122" i="14"/>
  <c r="AR121" i="14"/>
  <c r="AT121" i="14"/>
  <c r="AH122" i="14"/>
  <c r="AJ122" i="14"/>
  <c r="AI123" i="14"/>
  <c r="AX120" i="27" l="1"/>
  <c r="AY120" i="27" s="1"/>
  <c r="AZ121" i="27" s="1"/>
  <c r="AV121" i="27"/>
  <c r="AW121" i="27" s="1"/>
  <c r="AU121" i="27" s="1"/>
  <c r="L98" i="18"/>
  <c r="I100" i="18"/>
  <c r="H100" i="18" s="1"/>
  <c r="G100" i="18" s="1"/>
  <c r="J99" i="18"/>
  <c r="L99" i="18" s="1"/>
  <c r="AS123" i="14"/>
  <c r="AT122" i="14"/>
  <c r="AR122" i="14"/>
  <c r="AJ123" i="14"/>
  <c r="AI124" i="14"/>
  <c r="AH123" i="14"/>
  <c r="AV122" i="27" l="1"/>
  <c r="AW122" i="27" s="1"/>
  <c r="AU122" i="27" s="1"/>
  <c r="AX121" i="27"/>
  <c r="AY121" i="27" s="1"/>
  <c r="AZ122" i="27" s="1"/>
  <c r="I101" i="18"/>
  <c r="H101" i="18" s="1"/>
  <c r="G101" i="18" s="1"/>
  <c r="J100" i="18"/>
  <c r="K100" i="18"/>
  <c r="AS124" i="14"/>
  <c r="AR123" i="14"/>
  <c r="AT123" i="14"/>
  <c r="AJ124" i="14"/>
  <c r="AI125" i="14"/>
  <c r="AH124" i="14"/>
  <c r="AX122" i="27" l="1"/>
  <c r="AY122" i="27" s="1"/>
  <c r="AZ123" i="27" s="1"/>
  <c r="AV123" i="27"/>
  <c r="AW123" i="27" s="1"/>
  <c r="AU123" i="27" s="1"/>
  <c r="L100" i="18"/>
  <c r="I102" i="18"/>
  <c r="H102" i="18" s="1"/>
  <c r="G102" i="18" s="1"/>
  <c r="J101" i="18"/>
  <c r="K101" i="18"/>
  <c r="AS125" i="14"/>
  <c r="AT124" i="14"/>
  <c r="AR124" i="14"/>
  <c r="AJ125" i="14"/>
  <c r="AI126" i="14"/>
  <c r="AH125" i="14"/>
  <c r="AX123" i="27" l="1"/>
  <c r="AY123" i="27" s="1"/>
  <c r="AZ124" i="27" s="1"/>
  <c r="AV124" i="27"/>
  <c r="AW124" i="27" s="1"/>
  <c r="AU124" i="27" s="1"/>
  <c r="L101" i="18"/>
  <c r="I103" i="18"/>
  <c r="H103" i="18" s="1"/>
  <c r="G103" i="18" s="1"/>
  <c r="J102" i="18"/>
  <c r="K102" i="18"/>
  <c r="AS126" i="14"/>
  <c r="AR125" i="14"/>
  <c r="AT125" i="14"/>
  <c r="AH126" i="14"/>
  <c r="AJ126" i="14"/>
  <c r="AI127" i="14"/>
  <c r="AX124" i="27" l="1"/>
  <c r="AY124" i="27" s="1"/>
  <c r="AZ125" i="27" s="1"/>
  <c r="AV125" i="27"/>
  <c r="AW125" i="27" s="1"/>
  <c r="L102" i="18"/>
  <c r="I104" i="18"/>
  <c r="H104" i="18" s="1"/>
  <c r="G104" i="18" s="1"/>
  <c r="J103" i="18"/>
  <c r="K103" i="18"/>
  <c r="AS127" i="14"/>
  <c r="AT126" i="14"/>
  <c r="AR126" i="14"/>
  <c r="AJ127" i="14"/>
  <c r="AI128" i="14"/>
  <c r="AH127" i="14"/>
  <c r="AU125" i="27" l="1"/>
  <c r="AX125" i="27"/>
  <c r="AY125" i="27" s="1"/>
  <c r="AZ126" i="27" s="1"/>
  <c r="AV126" i="27"/>
  <c r="AW126" i="27" s="1"/>
  <c r="AU126" i="27" s="1"/>
  <c r="L103" i="18"/>
  <c r="I105" i="18"/>
  <c r="H105" i="18" s="1"/>
  <c r="G105" i="18" s="1"/>
  <c r="J104" i="18"/>
  <c r="K104" i="18"/>
  <c r="AS128" i="14"/>
  <c r="AR127" i="14"/>
  <c r="AT127" i="14"/>
  <c r="AJ128" i="14"/>
  <c r="AI129" i="14"/>
  <c r="AH128" i="14"/>
  <c r="AX126" i="27" l="1"/>
  <c r="AY126" i="27" s="1"/>
  <c r="AZ127" i="27" s="1"/>
  <c r="AV127" i="27"/>
  <c r="AW127" i="27" s="1"/>
  <c r="AU127" i="27" s="1"/>
  <c r="L104" i="18"/>
  <c r="J105" i="18"/>
  <c r="K105" i="18"/>
  <c r="I106" i="18"/>
  <c r="H106" i="18" s="1"/>
  <c r="G106" i="18" s="1"/>
  <c r="AS129" i="14"/>
  <c r="AT128" i="14"/>
  <c r="AR128" i="14"/>
  <c r="AJ129" i="14"/>
  <c r="AI130" i="14"/>
  <c r="AH129" i="14"/>
  <c r="AX127" i="27" l="1"/>
  <c r="AY127" i="27" s="1"/>
  <c r="AZ128" i="27" s="1"/>
  <c r="AV128" i="27"/>
  <c r="AW128" i="27" s="1"/>
  <c r="AU128" i="27" s="1"/>
  <c r="L105" i="18"/>
  <c r="J106" i="18"/>
  <c r="I107" i="18"/>
  <c r="H107" i="18" s="1"/>
  <c r="G107" i="18" s="1"/>
  <c r="K106" i="18"/>
  <c r="AS130" i="14"/>
  <c r="AR129" i="14"/>
  <c r="AT129" i="14"/>
  <c r="AJ130" i="14"/>
  <c r="AI131" i="14"/>
  <c r="AH130" i="14"/>
  <c r="AX128" i="27" l="1"/>
  <c r="AY128" i="27" s="1"/>
  <c r="AZ129" i="27" s="1"/>
  <c r="AV129" i="27"/>
  <c r="AW129" i="27" s="1"/>
  <c r="AU129" i="27" s="1"/>
  <c r="J107" i="18"/>
  <c r="I108" i="18"/>
  <c r="H108" i="18" s="1"/>
  <c r="G108" i="18" s="1"/>
  <c r="K107" i="18"/>
  <c r="L106" i="18"/>
  <c r="AS131" i="14"/>
  <c r="AT130" i="14"/>
  <c r="AR130" i="14"/>
  <c r="AH131" i="14"/>
  <c r="AJ131" i="14"/>
  <c r="AI132" i="14"/>
  <c r="AX129" i="27" l="1"/>
  <c r="AY129" i="27" s="1"/>
  <c r="AZ130" i="27" s="1"/>
  <c r="AV130" i="27"/>
  <c r="AW130" i="27" s="1"/>
  <c r="AU130" i="27" s="1"/>
  <c r="L107" i="18"/>
  <c r="J108" i="18"/>
  <c r="K108" i="18"/>
  <c r="I109" i="18"/>
  <c r="H109" i="18" s="1"/>
  <c r="G109" i="18" s="1"/>
  <c r="AS132" i="14"/>
  <c r="AR131" i="14"/>
  <c r="AT131" i="14"/>
  <c r="AI133" i="14"/>
  <c r="AH132" i="14"/>
  <c r="AJ132" i="14"/>
  <c r="AX130" i="27" l="1"/>
  <c r="AY130" i="27" s="1"/>
  <c r="AZ131" i="27" s="1"/>
  <c r="AV131" i="27"/>
  <c r="AW131" i="27" s="1"/>
  <c r="AU131" i="27" s="1"/>
  <c r="L108" i="18"/>
  <c r="J109" i="18"/>
  <c r="K109" i="18"/>
  <c r="I110" i="18"/>
  <c r="H110" i="18" s="1"/>
  <c r="G110" i="18" s="1"/>
  <c r="AS133" i="14"/>
  <c r="AT132" i="14"/>
  <c r="AR132" i="14"/>
  <c r="AJ133" i="14"/>
  <c r="AH133" i="14"/>
  <c r="AI134" i="14"/>
  <c r="AV132" i="27" l="1"/>
  <c r="AW132" i="27" s="1"/>
  <c r="AU132" i="27" s="1"/>
  <c r="AX131" i="27"/>
  <c r="AY131" i="27" s="1"/>
  <c r="AZ132" i="27" s="1"/>
  <c r="L109" i="18"/>
  <c r="J110" i="18"/>
  <c r="K110" i="18"/>
  <c r="I111" i="18"/>
  <c r="H111" i="18" s="1"/>
  <c r="G111" i="18" s="1"/>
  <c r="AT133" i="14"/>
  <c r="AR133" i="14"/>
  <c r="AS134" i="14"/>
  <c r="AH134" i="14"/>
  <c r="AI135" i="14"/>
  <c r="AJ134" i="14"/>
  <c r="AX132" i="27" l="1"/>
  <c r="AY132" i="27" s="1"/>
  <c r="AZ133" i="27" s="1"/>
  <c r="AV133" i="27"/>
  <c r="AW133" i="27" s="1"/>
  <c r="AU133" i="27" s="1"/>
  <c r="L110" i="18"/>
  <c r="J111" i="18"/>
  <c r="I112" i="18"/>
  <c r="H112" i="18" s="1"/>
  <c r="G112" i="18" s="1"/>
  <c r="K111" i="18"/>
  <c r="AT134" i="14"/>
  <c r="AR134" i="14"/>
  <c r="AS135" i="14"/>
  <c r="AI136" i="14"/>
  <c r="AH135" i="14"/>
  <c r="AJ135" i="14"/>
  <c r="AX133" i="27" l="1"/>
  <c r="AY133" i="27" s="1"/>
  <c r="AZ134" i="27" s="1"/>
  <c r="AV134" i="27"/>
  <c r="AW134" i="27" s="1"/>
  <c r="AU134" i="27" s="1"/>
  <c r="L111" i="18"/>
  <c r="J112" i="18"/>
  <c r="K112" i="18"/>
  <c r="I113" i="18"/>
  <c r="H113" i="18" s="1"/>
  <c r="G113" i="18" s="1"/>
  <c r="AT135" i="14"/>
  <c r="AR135" i="14"/>
  <c r="AS136" i="14"/>
  <c r="AI137" i="14"/>
  <c r="AJ136" i="14"/>
  <c r="AH136" i="14"/>
  <c r="AX134" i="27" l="1"/>
  <c r="AY134" i="27" s="1"/>
  <c r="AZ135" i="27" s="1"/>
  <c r="AV135" i="27"/>
  <c r="AW135" i="27" s="1"/>
  <c r="AU135" i="27" s="1"/>
  <c r="L112" i="18"/>
  <c r="J113" i="18"/>
  <c r="I114" i="18"/>
  <c r="H114" i="18" s="1"/>
  <c r="G114" i="18" s="1"/>
  <c r="K113" i="18"/>
  <c r="AS137" i="14"/>
  <c r="AR136" i="14"/>
  <c r="AT136" i="14"/>
  <c r="AJ137" i="14"/>
  <c r="AI138" i="14"/>
  <c r="AH137" i="14"/>
  <c r="AV136" i="27" l="1"/>
  <c r="AW136" i="27" s="1"/>
  <c r="AU136" i="27"/>
  <c r="AX135" i="27"/>
  <c r="AY135" i="27" s="1"/>
  <c r="AZ136" i="27" s="1"/>
  <c r="L113" i="18"/>
  <c r="J114" i="18"/>
  <c r="I115" i="18"/>
  <c r="H115" i="18" s="1"/>
  <c r="G115" i="18" s="1"/>
  <c r="K114" i="18"/>
  <c r="AT137" i="14"/>
  <c r="AR137" i="14"/>
  <c r="AS138" i="14"/>
  <c r="AH138" i="14"/>
  <c r="AI139" i="14"/>
  <c r="AJ138" i="14"/>
  <c r="AV137" i="27" l="1"/>
  <c r="AW137" i="27" s="1"/>
  <c r="AX136" i="27"/>
  <c r="AY136" i="27" s="1"/>
  <c r="AZ137" i="27" s="1"/>
  <c r="AU137" i="27"/>
  <c r="L114" i="18"/>
  <c r="J115" i="18"/>
  <c r="I116" i="18"/>
  <c r="H116" i="18" s="1"/>
  <c r="G116" i="18" s="1"/>
  <c r="K115" i="18"/>
  <c r="AT138" i="14"/>
  <c r="AR138" i="14"/>
  <c r="AS139" i="14"/>
  <c r="AJ139" i="14"/>
  <c r="AI140" i="14"/>
  <c r="AH139" i="14"/>
  <c r="AX137" i="27" l="1"/>
  <c r="AY137" i="27" s="1"/>
  <c r="AZ138" i="27" s="1"/>
  <c r="AV138" i="27"/>
  <c r="AW138" i="27" s="1"/>
  <c r="AU138" i="27" s="1"/>
  <c r="L115" i="18"/>
  <c r="J116" i="18"/>
  <c r="K116" i="18"/>
  <c r="I117" i="18"/>
  <c r="H117" i="18" s="1"/>
  <c r="G117" i="18" s="1"/>
  <c r="AT139" i="14"/>
  <c r="AR139" i="14"/>
  <c r="AS140" i="14"/>
  <c r="AI141" i="14"/>
  <c r="AJ140" i="14"/>
  <c r="AH140" i="14"/>
  <c r="AX138" i="27" l="1"/>
  <c r="AY138" i="27" s="1"/>
  <c r="AZ139" i="27" s="1"/>
  <c r="AV139" i="27"/>
  <c r="AW139" i="27" s="1"/>
  <c r="AU139" i="27" s="1"/>
  <c r="L116" i="18"/>
  <c r="J117" i="18"/>
  <c r="I118" i="18"/>
  <c r="H118" i="18" s="1"/>
  <c r="G118" i="18" s="1"/>
  <c r="K117" i="18"/>
  <c r="AS141" i="14"/>
  <c r="AT140" i="14"/>
  <c r="AR140" i="14"/>
  <c r="AI142" i="14"/>
  <c r="AH141" i="14"/>
  <c r="AJ141" i="14"/>
  <c r="AX139" i="27" l="1"/>
  <c r="AY139" i="27" s="1"/>
  <c r="AV140" i="27"/>
  <c r="AW140" i="27" s="1"/>
  <c r="AU140" i="27" s="1"/>
  <c r="L117" i="18"/>
  <c r="J118" i="18"/>
  <c r="I119" i="18"/>
  <c r="H119" i="18" s="1"/>
  <c r="G119" i="18" s="1"/>
  <c r="K118" i="18"/>
  <c r="AS142" i="14"/>
  <c r="AR141" i="14"/>
  <c r="AT141" i="14"/>
  <c r="AH142" i="14"/>
  <c r="AJ142" i="14"/>
  <c r="AI143" i="14"/>
  <c r="AZ140" i="27" l="1"/>
  <c r="AX140" i="27"/>
  <c r="AY140" i="27" s="1"/>
  <c r="AZ141" i="27" s="1"/>
  <c r="AV141" i="27"/>
  <c r="AW141" i="27" s="1"/>
  <c r="AU141" i="27" s="1"/>
  <c r="L118" i="18"/>
  <c r="J119" i="18"/>
  <c r="K119" i="18"/>
  <c r="I120" i="18"/>
  <c r="H120" i="18" s="1"/>
  <c r="G120" i="18" s="1"/>
  <c r="AS143" i="14"/>
  <c r="AT142" i="14"/>
  <c r="AR142" i="14"/>
  <c r="AI144" i="14"/>
  <c r="AH143" i="14"/>
  <c r="AJ143" i="14"/>
  <c r="AX141" i="27" l="1"/>
  <c r="AY141" i="27" s="1"/>
  <c r="AV142" i="27"/>
  <c r="AW142" i="27" s="1"/>
  <c r="AU142" i="27" s="1"/>
  <c r="L119" i="18"/>
  <c r="J120" i="18"/>
  <c r="K120" i="18"/>
  <c r="I121" i="18"/>
  <c r="H121" i="18" s="1"/>
  <c r="G121" i="18" s="1"/>
  <c r="AT143" i="14"/>
  <c r="AS144" i="14"/>
  <c r="AR143" i="14"/>
  <c r="AJ144" i="14"/>
  <c r="AI145" i="14"/>
  <c r="AH144" i="14"/>
  <c r="AZ142" i="27" l="1"/>
  <c r="AV143" i="27"/>
  <c r="AW143" i="27" s="1"/>
  <c r="AU143" i="27" s="1"/>
  <c r="AX142" i="27"/>
  <c r="AY142" i="27" s="1"/>
  <c r="AZ143" i="27" s="1"/>
  <c r="J121" i="18"/>
  <c r="K121" i="18"/>
  <c r="I122" i="18"/>
  <c r="H122" i="18" s="1"/>
  <c r="G122" i="18" s="1"/>
  <c r="L120" i="18"/>
  <c r="AT144" i="14"/>
  <c r="AR144" i="14"/>
  <c r="AS145" i="14"/>
  <c r="AJ145" i="14"/>
  <c r="AI146" i="14"/>
  <c r="AH145" i="14"/>
  <c r="AV144" i="27" l="1"/>
  <c r="AW144" i="27" s="1"/>
  <c r="AU144" i="27" s="1"/>
  <c r="AX143" i="27"/>
  <c r="AY143" i="27" s="1"/>
  <c r="J122" i="18"/>
  <c r="K122" i="18"/>
  <c r="I123" i="18"/>
  <c r="H123" i="18" s="1"/>
  <c r="G123" i="18" s="1"/>
  <c r="L121" i="18"/>
  <c r="AT145" i="14"/>
  <c r="AR145" i="14"/>
  <c r="AS146" i="14"/>
  <c r="AJ146" i="14"/>
  <c r="AI147" i="14"/>
  <c r="AH146" i="14"/>
  <c r="AZ144" i="27" l="1"/>
  <c r="AX144" i="27"/>
  <c r="AY144" i="27" s="1"/>
  <c r="AZ145" i="27" s="1"/>
  <c r="AV145" i="27"/>
  <c r="AW145" i="27" s="1"/>
  <c r="AU145" i="27" s="1"/>
  <c r="L122" i="18"/>
  <c r="J123" i="18"/>
  <c r="K123" i="18"/>
  <c r="I124" i="18"/>
  <c r="H124" i="18" s="1"/>
  <c r="G124" i="18" s="1"/>
  <c r="AT146" i="14"/>
  <c r="AR146" i="14"/>
  <c r="AS147" i="14"/>
  <c r="AJ147" i="14"/>
  <c r="AI148" i="14"/>
  <c r="AH147" i="14"/>
  <c r="AX145" i="27" l="1"/>
  <c r="AY145" i="27" s="1"/>
  <c r="AV146" i="27"/>
  <c r="AW146" i="27" s="1"/>
  <c r="AU146" i="27" s="1"/>
  <c r="L123" i="18"/>
  <c r="J124" i="18"/>
  <c r="K124" i="18"/>
  <c r="I125" i="18"/>
  <c r="H125" i="18" s="1"/>
  <c r="G125" i="18" s="1"/>
  <c r="AT147" i="14"/>
  <c r="AR147" i="14"/>
  <c r="AS148" i="14"/>
  <c r="AJ148" i="14"/>
  <c r="AI149" i="14"/>
  <c r="AH148" i="14"/>
  <c r="AZ146" i="27" l="1"/>
  <c r="AX146" i="27"/>
  <c r="AY146" i="27" s="1"/>
  <c r="AZ147" i="27" s="1"/>
  <c r="AV147" i="27"/>
  <c r="AW147" i="27" s="1"/>
  <c r="AU147" i="27" s="1"/>
  <c r="J125" i="18"/>
  <c r="I126" i="18"/>
  <c r="H126" i="18" s="1"/>
  <c r="G126" i="18" s="1"/>
  <c r="K125" i="18"/>
  <c r="L124" i="18"/>
  <c r="AT148" i="14"/>
  <c r="AR148" i="14"/>
  <c r="AS149" i="14"/>
  <c r="AI150" i="14"/>
  <c r="AH149" i="14"/>
  <c r="AJ149" i="14"/>
  <c r="AX147" i="27" l="1"/>
  <c r="AY147" i="27" s="1"/>
  <c r="AV148" i="27"/>
  <c r="AW148" i="27" s="1"/>
  <c r="AU148" i="27" s="1"/>
  <c r="J126" i="18"/>
  <c r="K126" i="18"/>
  <c r="I127" i="18"/>
  <c r="H127" i="18" s="1"/>
  <c r="G127" i="18" s="1"/>
  <c r="L125" i="18"/>
  <c r="AT149" i="14"/>
  <c r="AR149" i="14"/>
  <c r="AS150" i="14"/>
  <c r="AJ150" i="14"/>
  <c r="AH150" i="14"/>
  <c r="AZ148" i="27" l="1"/>
  <c r="AX148" i="27"/>
  <c r="AY148" i="27" s="1"/>
  <c r="AZ149" i="27" s="1"/>
  <c r="AV149" i="27"/>
  <c r="AW149" i="27" s="1"/>
  <c r="J127" i="18"/>
  <c r="I128" i="18"/>
  <c r="H128" i="18" s="1"/>
  <c r="G128" i="18" s="1"/>
  <c r="K127" i="18"/>
  <c r="L126" i="18"/>
  <c r="AT150" i="14"/>
  <c r="AR150" i="14"/>
  <c r="AU149" i="27" l="1"/>
  <c r="J128" i="18"/>
  <c r="K128" i="18"/>
  <c r="L127" i="18"/>
  <c r="AB5" i="14"/>
  <c r="AV150" i="27" l="1"/>
  <c r="AW150" i="27" s="1"/>
  <c r="AU150" i="27" s="1"/>
  <c r="AX150" i="27" s="1"/>
  <c r="AY150" i="27" s="1"/>
  <c r="AX149" i="27"/>
  <c r="AY149" i="27" s="1"/>
  <c r="AZ150" i="27" s="1"/>
  <c r="AZ29" i="27" s="1"/>
  <c r="V25" i="27" s="1"/>
  <c r="V26" i="27" s="1"/>
  <c r="L128" i="18"/>
  <c r="M5" i="18" s="1"/>
  <c r="M6" i="18" s="1"/>
  <c r="N6" i="18" s="1"/>
  <c r="O16" i="14"/>
  <c r="AA30" i="14"/>
  <c r="AY28" i="27" l="1"/>
  <c r="B15" i="18"/>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Y27" i="27" l="1"/>
  <c r="O17" i="27" s="1"/>
  <c r="P17" i="27" s="1"/>
  <c r="AY23" i="27"/>
  <c r="AY22" i="27" s="1"/>
  <c r="C14" i="16"/>
  <c r="D19" i="26" s="1"/>
  <c r="W7" i="14"/>
  <c r="AB6" i="14" s="1"/>
  <c r="T14" i="27" l="1"/>
  <c r="P14" i="27"/>
  <c r="P13" i="27"/>
  <c r="P12" i="27" s="1"/>
  <c r="D26" i="21" s="1"/>
  <c r="T13" i="27"/>
  <c r="T12" i="27" s="1"/>
  <c r="H26" i="21" s="1"/>
  <c r="F19" i="26"/>
  <c r="F22" i="26" s="1"/>
  <c r="D22" i="26"/>
  <c r="B15" i="16"/>
  <c r="C15" i="16"/>
  <c r="B15" i="22"/>
  <c r="C15" i="22"/>
  <c r="V14" i="14"/>
  <c r="AS6" i="14"/>
  <c r="AI6" i="14"/>
  <c r="F23" i="26" l="1"/>
  <c r="B23" i="26"/>
  <c r="AC6" i="14"/>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 r="O15" i="27" l="1"/>
  <c r="Y11" i="27"/>
  <c r="P11" i="27"/>
  <c r="T11" i="27"/>
  <c r="D21" i="21"/>
  <c r="O16" i="27" l="1"/>
  <c r="O19" i="27"/>
  <c r="O18" i="27"/>
</calcChain>
</file>

<file path=xl/sharedStrings.xml><?xml version="1.0" encoding="utf-8"?>
<sst xmlns="http://schemas.openxmlformats.org/spreadsheetml/2006/main" count="591" uniqueCount="220">
  <si>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</si>
  <si>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</si>
  <si>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</si>
  <si>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</si>
  <si>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</si>
  <si>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</si>
  <si>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</si>
  <si>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</si>
  <si>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</si>
  <si>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</si>
  <si>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</si>
  <si>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</si>
  <si>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</si>
  <si>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</si>
  <si>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</si>
  <si>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</si>
  <si>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</si>
  <si>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</si>
  <si>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</si>
  <si>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</si>
  <si>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</si>
  <si>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</si>
  <si>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</si>
  <si>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</si>
  <si>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</si>
  <si>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</si>
  <si>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</si>
  <si>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</si>
  <si>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</si>
  <si>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</si>
  <si>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</si>
  <si>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</si>
  <si>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</si>
  <si>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</si>
  <si>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</si>
  <si>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</si>
  <si>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</si>
  <si>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</si>
  <si>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</si>
  <si>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</si>
  <si>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</si>
  <si>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</si>
  <si>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</si>
  <si>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</si>
  <si>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</si>
  <si>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</si>
  <si>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</si>
  <si>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</si>
  <si>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</si>
  <si>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</si>
  <si>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</si>
  <si>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</si>
  <si>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</si>
  <si>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</si>
  <si>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</si>
  <si>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</si>
  <si>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</si>
  <si>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</si>
  <si>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</si>
  <si>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</si>
  <si>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</si>
  <si>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</si>
  <si>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</si>
  <si>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</si>
  <si>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</si>
  <si>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</si>
  <si>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</si>
  <si>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</si>
  <si>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</si>
  <si>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</si>
  <si>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</si>
  <si>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</si>
  <si>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</si>
  <si>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</si>
  <si>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</si>
  <si>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</si>
  <si>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</si>
  <si>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</si>
  <si>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</si>
  <si>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</si>
  <si>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</si>
  <si>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</si>
  <si>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</si>
  <si>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</si>
  <si>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</si>
  <si>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</si>
  <si>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</si>
  <si>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</si>
  <si>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</si>
  <si>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</si>
  <si>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</si>
  <si>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</si>
  <si>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</si>
  <si>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</si>
  <si>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</si>
  <si>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</si>
  <si>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</si>
  <si>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</si>
  <si>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</si>
  <si>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</si>
  <si>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</si>
  <si>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</si>
  <si>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</si>
  <si>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</si>
  <si>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</si>
  <si>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</si>
  <si>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</si>
  <si>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</si>
  <si>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</si>
  <si>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</si>
  <si>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</si>
  <si>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</si>
  <si>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</si>
  <si>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</si>
  <si>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</si>
  <si>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</si>
  <si>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</si>
  <si>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</si>
  <si>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</si>
  <si>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</si>
  <si>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</si>
  <si>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</si>
  <si>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</si>
  <si>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</si>
  <si>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</si>
  <si>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</si>
  <si>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</si>
  <si>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</si>
  <si>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</si>
  <si>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</si>
  <si>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</si>
  <si>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</si>
  <si>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</si>
  <si>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</si>
  <si>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</si>
  <si>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</si>
  <si>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</si>
  <si>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</si>
  <si>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</si>
  <si>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</si>
  <si>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</si>
  <si>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</si>
  <si>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</si>
  <si>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</si>
  <si>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</si>
  <si>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</si>
  <si>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</si>
  <si>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</si>
  <si>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</si>
  <si>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</si>
  <si>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</si>
  <si>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</si>
  <si>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</si>
  <si>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</si>
  <si>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</si>
  <si>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</si>
  <si>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</si>
  <si>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</si>
  <si>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</si>
  <si>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</si>
  <si>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</si>
  <si>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</si>
  <si>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</si>
  <si>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</si>
  <si>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</si>
  <si>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</si>
  <si>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</si>
  <si>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</si>
  <si>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</si>
  <si>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</si>
  <si>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</si>
  <si>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</si>
  <si>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</si>
  <si>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</si>
  <si>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</si>
  <si>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</si>
  <si>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</si>
  <si>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</si>
  <si>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</si>
  <si>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</si>
  <si>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</si>
  <si>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</si>
  <si>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</si>
  <si>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</si>
  <si>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</si>
  <si>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</si>
  <si>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</si>
  <si>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</si>
  <si>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</si>
  <si>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</si>
  <si>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</si>
  <si>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</si>
  <si>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</si>
  <si>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</si>
  <si>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</si>
  <si>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</si>
  <si>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</si>
  <si>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</si>
  <si>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</si>
  <si>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</si>
  <si>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</si>
  <si>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</si>
  <si>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</si>
  <si>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</si>
  <si>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</si>
  <si>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</si>
  <si>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</si>
  <si>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</si>
  <si>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</si>
  <si>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</si>
  <si>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</si>
  <si>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</si>
  <si>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</si>
  <si>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</si>
  <si>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</si>
  <si>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</si>
  <si>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Absicherungsquote bezogen auf das neue Kreditvolumen des am höchsten abgesicherten Bausteins (Tod, AU, AL) des Neukredits</t>
  </si>
  <si>
    <t>analog Wertbeitrag, aber gedeckelt auf Zielkondition</t>
  </si>
  <si>
    <t>Bank</t>
  </si>
  <si>
    <t>DB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</si>
</sst>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3">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4" fillId="0" borderId="0" xfId="0" quotePrefix="1" applyFont="1"/>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C6" sqref="C6"/>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z20Nbga9iG14wQNZnGGzdh/RPtxlBLtfo83tz9hJFQAQnTYzeBaInWwNYLVFEmimja+0535pf8/7hrrhmyj0Cg==" saltValue="2GUbECGnTj7zx6pL+cVI9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E27" sqref="E27"/>
    </sheetView>
  </sheetViews>
  <sheetFormatPr baseColWidth="10" defaultRowHeight="15" x14ac:dyDescent="0.25"/>
  <cols>
    <col min="1" max="1" width="47" bestFit="1" customWidth="1"/>
  </cols>
  <sheetData>
    <row r="1" spans="1:2" s="1" customFormat="1" x14ac:dyDescent="0.25">
      <c r="A1" s="5" t="s">
        <v>198</v>
      </c>
    </row>
    <row r="2" spans="1:2" x14ac:dyDescent="0.25">
      <c r="A2" t="s">
        <v>188</v>
      </c>
      <c r="B2">
        <f>'Bewertung Aufstockung'!B6</f>
        <v>0</v>
      </c>
    </row>
    <row r="3" spans="1:2" x14ac:dyDescent="0.25">
      <c r="A3" t="s">
        <v>189</v>
      </c>
      <c r="B3">
        <f>'Bewertung Aufstockung'!B6-Wertbeitrag!C11</f>
        <v>0</v>
      </c>
    </row>
    <row r="4" spans="1:2" x14ac:dyDescent="0.25">
      <c r="A4" t="s">
        <v>190</v>
      </c>
      <c r="B4">
        <v>0.88</v>
      </c>
    </row>
    <row r="5" spans="1:2" x14ac:dyDescent="0.25">
      <c r="A5" t="s">
        <v>197</v>
      </c>
      <c r="B5" s="231">
        <v>0.55000000000000004</v>
      </c>
    </row>
    <row r="6" spans="1:2" x14ac:dyDescent="0.25">
      <c r="A6" t="s">
        <v>206</v>
      </c>
      <c r="B6" s="232">
        <f>'Bewertung Aufstockung'!B5</f>
        <v>0</v>
      </c>
    </row>
    <row r="7" spans="1:2" x14ac:dyDescent="0.25">
      <c r="A7" t="s">
        <v>191</v>
      </c>
      <c r="B7" s="233" t="e">
        <f>(B2-B3)*(B2-B3+1)/B2/(B2+1)*B4*B6*B5</f>
        <v>#DIV/0!</v>
      </c>
    </row>
    <row r="26" spans="1:5" x14ac:dyDescent="0.25">
      <c r="B26" t="s">
        <v>218</v>
      </c>
      <c r="C26" t="s">
        <v>219</v>
      </c>
      <c r="D26" t="s">
        <v>5</v>
      </c>
      <c r="E26" t="s">
        <v>6</v>
      </c>
    </row>
    <row r="27" spans="1:5" x14ac:dyDescent="0.25">
      <c r="A27" t="s">
        <v>202</v>
      </c>
      <c r="B27" s="241">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28"/>
  <sheetViews>
    <sheetView zoomScale="70" zoomScaleNormal="70" workbookViewId="0">
      <selection activeCell="R6" sqref="R6"/>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8" t="s">
        <v>143</v>
      </c>
      <c r="G3" s="248"/>
      <c r="H3" s="248"/>
      <c r="I3" s="248"/>
      <c r="J3" s="248"/>
      <c r="K3" s="248"/>
      <c r="L3" s="248"/>
      <c r="M3" s="248"/>
      <c r="N3" s="170"/>
      <c r="O3" s="170"/>
      <c r="U3" s="248" t="s">
        <v>142</v>
      </c>
      <c r="V3" s="248"/>
      <c r="W3" s="248"/>
      <c r="X3" s="248"/>
      <c r="Y3" s="248"/>
      <c r="Z3" s="248"/>
      <c r="AA3" s="248"/>
      <c r="AB3" s="248"/>
    </row>
    <row r="4" spans="1:28" x14ac:dyDescent="0.25">
      <c r="A4" s="249" t="s">
        <v>144</v>
      </c>
      <c r="B4" s="249"/>
      <c r="C4" s="249"/>
      <c r="D4" s="249"/>
      <c r="E4" s="168"/>
      <c r="F4" s="1" t="s">
        <v>131</v>
      </c>
      <c r="G4" s="1" t="s">
        <v>132</v>
      </c>
      <c r="H4" s="1" t="s">
        <v>133</v>
      </c>
      <c r="I4" s="1" t="s">
        <v>134</v>
      </c>
      <c r="J4" s="1" t="s">
        <v>23</v>
      </c>
      <c r="K4" s="1" t="s">
        <v>137</v>
      </c>
      <c r="L4" s="1" t="s">
        <v>23</v>
      </c>
      <c r="M4" s="1" t="s">
        <v>23</v>
      </c>
      <c r="P4" s="249" t="s">
        <v>130</v>
      </c>
      <c r="Q4" s="249"/>
      <c r="R4" s="249"/>
      <c r="S4" s="249"/>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8" t="s">
        <v>143</v>
      </c>
      <c r="G3" s="248"/>
      <c r="H3" s="248"/>
      <c r="I3" s="248"/>
      <c r="J3" s="248"/>
      <c r="K3" s="248"/>
      <c r="L3" s="248"/>
      <c r="M3" s="248"/>
      <c r="N3" s="170"/>
      <c r="O3" s="170"/>
      <c r="U3" s="248" t="s">
        <v>142</v>
      </c>
      <c r="V3" s="248"/>
      <c r="W3" s="248"/>
      <c r="X3" s="248"/>
      <c r="Y3" s="248"/>
      <c r="Z3" s="248"/>
      <c r="AA3" s="248"/>
      <c r="AB3" s="248"/>
    </row>
    <row r="4" spans="1:28" x14ac:dyDescent="0.25">
      <c r="A4" s="249" t="s">
        <v>144</v>
      </c>
      <c r="B4" s="249"/>
      <c r="C4" s="249"/>
      <c r="D4" s="249"/>
      <c r="E4" s="168"/>
      <c r="F4" s="1" t="s">
        <v>131</v>
      </c>
      <c r="G4" s="1" t="s">
        <v>132</v>
      </c>
      <c r="H4" s="1" t="s">
        <v>133</v>
      </c>
      <c r="I4" s="1" t="s">
        <v>134</v>
      </c>
      <c r="J4" s="1" t="s">
        <v>23</v>
      </c>
      <c r="K4" s="1" t="s">
        <v>137</v>
      </c>
      <c r="L4" s="1" t="s">
        <v>23</v>
      </c>
      <c r="M4" s="1" t="s">
        <v>23</v>
      </c>
      <c r="P4" s="249" t="s">
        <v>130</v>
      </c>
      <c r="Q4" s="249"/>
      <c r="R4" s="249"/>
      <c r="S4" s="249"/>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N5" s="171"/>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sheetData>
  <mergeCells count="4">
    <mergeCell ref="F3:M3"/>
    <mergeCell ref="U3:AB3"/>
    <mergeCell ref="A4:D4"/>
    <mergeCell ref="P4:S4"/>
  </mergeCells>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51"/>
  <sheetViews>
    <sheetView topLeftCell="C1" zoomScale="70" zoomScaleNormal="70" workbookViewId="0">
      <selection activeCell="P6" sqref="P6"/>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48" t="s">
        <v>85</v>
      </c>
      <c r="AB2" s="248"/>
      <c r="AC2" s="248"/>
      <c r="AD2" s="248"/>
      <c r="AE2" s="248"/>
      <c r="AF2" s="248"/>
      <c r="AH2" s="248" t="s">
        <v>123</v>
      </c>
      <c r="AI2" s="248"/>
      <c r="AJ2" s="248"/>
      <c r="AK2" s="248"/>
      <c r="AL2" s="248"/>
      <c r="AM2" s="248"/>
      <c r="AN2" s="248"/>
      <c r="AO2" s="248"/>
      <c r="AR2" s="248" t="s">
        <v>124</v>
      </c>
      <c r="AS2" s="248"/>
      <c r="AT2" s="248"/>
      <c r="AU2" s="248"/>
      <c r="AV2" s="248"/>
      <c r="AW2" s="248"/>
      <c r="AX2" s="248"/>
      <c r="AY2" s="248"/>
    </row>
    <row r="3" spans="1:51" ht="24.75" thickBot="1" x14ac:dyDescent="0.3">
      <c r="A3" s="72">
        <v>6</v>
      </c>
      <c r="B3" s="73" t="s">
        <v>32</v>
      </c>
      <c r="D3" s="1" t="s">
        <v>0</v>
      </c>
      <c r="E3" s="1" t="s">
        <v>54</v>
      </c>
      <c r="H3" s="39" t="s">
        <v>7</v>
      </c>
      <c r="I3" s="40" t="s">
        <v>14</v>
      </c>
      <c r="J3" s="40"/>
      <c r="K3" s="40" t="s">
        <v>15</v>
      </c>
      <c r="L3" s="23"/>
      <c r="U3" s="249" t="s">
        <v>86</v>
      </c>
      <c r="V3" s="249"/>
      <c r="W3" s="249"/>
      <c r="AB3" s="251" t="s">
        <v>87</v>
      </c>
      <c r="AC3" s="251"/>
      <c r="AD3" s="251"/>
      <c r="AE3" s="108"/>
      <c r="AF3" s="108"/>
      <c r="AI3" s="251" t="s">
        <v>87</v>
      </c>
      <c r="AJ3" s="251"/>
      <c r="AK3" s="251"/>
      <c r="AL3" s="108"/>
      <c r="AM3" s="108"/>
      <c r="AS3" s="251" t="s">
        <v>87</v>
      </c>
      <c r="AT3" s="251"/>
      <c r="AU3" s="251"/>
      <c r="AV3" s="108"/>
      <c r="AW3" s="108"/>
    </row>
    <row r="4" spans="1:51" ht="15.75" thickBot="1" x14ac:dyDescent="0.3">
      <c r="A4" s="72">
        <v>11</v>
      </c>
      <c r="B4" s="73" t="s">
        <v>33</v>
      </c>
      <c r="D4" s="1" t="s">
        <v>5</v>
      </c>
      <c r="E4" s="1" t="s">
        <v>28</v>
      </c>
      <c r="H4" s="27" t="s">
        <v>8</v>
      </c>
      <c r="I4" s="22">
        <v>8.19</v>
      </c>
      <c r="J4" s="7"/>
      <c r="K4" s="8"/>
      <c r="U4" s="109" t="s">
        <v>88</v>
      </c>
      <c r="V4" s="110"/>
      <c r="W4" s="111">
        <f>Kalk_Kredit2!D10</f>
        <v>0</v>
      </c>
      <c r="AB4" s="252" t="s">
        <v>89</v>
      </c>
      <c r="AC4" s="252"/>
      <c r="AD4" s="1" t="s">
        <v>90</v>
      </c>
      <c r="AI4" s="252" t="s">
        <v>91</v>
      </c>
      <c r="AJ4" s="252"/>
      <c r="AK4" s="1" t="s">
        <v>90</v>
      </c>
      <c r="AS4" s="252" t="s">
        <v>91</v>
      </c>
      <c r="AT4" s="252"/>
      <c r="AU4" s="1" t="s">
        <v>90</v>
      </c>
    </row>
    <row r="5" spans="1:51" x14ac:dyDescent="0.25">
      <c r="A5" s="72">
        <v>16</v>
      </c>
      <c r="B5" s="73" t="s">
        <v>34</v>
      </c>
      <c r="D5" s="1" t="s">
        <v>6</v>
      </c>
      <c r="H5" s="253"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54"/>
      <c r="I6" s="124">
        <v>5.01</v>
      </c>
      <c r="J6" s="2"/>
      <c r="K6" s="13">
        <v>-1.3</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54"/>
      <c r="I7" s="124">
        <v>10.01</v>
      </c>
      <c r="J7" s="2"/>
      <c r="K7" s="13">
        <v>-1.1000000000000001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54"/>
      <c r="I8" s="124">
        <v>15.01</v>
      </c>
      <c r="J8" s="4"/>
      <c r="K8" s="13">
        <v>-0.9</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54"/>
      <c r="I9" s="124">
        <v>20.010000000000002</v>
      </c>
      <c r="J9" s="2"/>
      <c r="K9" s="13">
        <v>-0.7</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54"/>
      <c r="I10" s="124">
        <v>30.01</v>
      </c>
      <c r="J10" s="4"/>
      <c r="K10" s="13">
        <v>-0.6</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54"/>
      <c r="I11" s="124">
        <v>40.01</v>
      </c>
      <c r="J11" s="2"/>
      <c r="K11" s="13">
        <v>-0.4</v>
      </c>
      <c r="L11" s="120">
        <v>41</v>
      </c>
      <c r="N11" s="260" t="s">
        <v>22</v>
      </c>
      <c r="O11" s="202" t="s">
        <v>174</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54"/>
      <c r="I12" s="124">
        <v>50.01</v>
      </c>
      <c r="J12" s="4"/>
      <c r="K12" s="13">
        <v>-0.1</v>
      </c>
      <c r="L12" s="120">
        <v>51</v>
      </c>
      <c r="N12" s="261"/>
      <c r="O12" s="207" t="s">
        <v>175</v>
      </c>
      <c r="P12" s="208" t="str">
        <f>IF(ISNUMBER(P17),IF(Kalk_Kredit2!$D$8&gt;84,Background2!P14,Background2!P13),"")</f>
        <v/>
      </c>
      <c r="Q12" s="208"/>
      <c r="R12" s="207"/>
      <c r="S12" s="207"/>
      <c r="T12" s="209" t="str">
        <f>IF(ISNUMBER(P17),IF(Kalk_Kredit2!$D$8&gt;84,Background2!T14,Background2!T13),"")</f>
        <v/>
      </c>
      <c r="U12" s="116" t="s">
        <v>12</v>
      </c>
      <c r="V12" s="116"/>
      <c r="W12" s="117">
        <f>Kalk_Kredit2!D13</f>
        <v>0</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54"/>
      <c r="I13" s="124">
        <v>60.01</v>
      </c>
      <c r="J13" s="2"/>
      <c r="K13" s="13">
        <v>0</v>
      </c>
      <c r="L13" s="120">
        <v>61</v>
      </c>
      <c r="N13" s="261"/>
      <c r="O13" s="29" t="s">
        <v>176</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54"/>
      <c r="I14" s="124">
        <v>70.010000000000005</v>
      </c>
      <c r="J14" s="4"/>
      <c r="K14" s="13">
        <v>0.2</v>
      </c>
      <c r="L14" s="120">
        <v>71</v>
      </c>
      <c r="N14" s="262"/>
      <c r="O14" s="196" t="s">
        <v>177</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54"/>
      <c r="I15" s="124">
        <v>80.010000000000005</v>
      </c>
      <c r="J15" s="4"/>
      <c r="K15" s="13">
        <v>0.3</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54"/>
      <c r="I16" s="124">
        <v>90.01</v>
      </c>
      <c r="J16" s="4"/>
      <c r="K16" s="13">
        <v>0.5</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54"/>
      <c r="I17" s="124">
        <v>100.01</v>
      </c>
      <c r="J17" s="4"/>
      <c r="K17" s="13">
        <v>0.7</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54"/>
      <c r="I18" s="124">
        <v>125.01</v>
      </c>
      <c r="J18" s="4"/>
      <c r="K18" s="13">
        <v>0.8</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54"/>
      <c r="I19" s="124">
        <v>150.01</v>
      </c>
      <c r="J19" s="4"/>
      <c r="K19" s="13">
        <v>1.2</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54"/>
      <c r="I20" s="125">
        <v>175.01</v>
      </c>
      <c r="J20" s="6"/>
      <c r="K20" s="15">
        <v>1.5</v>
      </c>
      <c r="L20" s="120">
        <v>176</v>
      </c>
      <c r="U20" s="1" t="s">
        <v>103</v>
      </c>
      <c r="V20" s="1">
        <f>W6+V18+W6/12</f>
        <v>0</v>
      </c>
    </row>
    <row r="21" spans="1:52" x14ac:dyDescent="0.25">
      <c r="A21" s="52">
        <v>351</v>
      </c>
      <c r="B21" s="73" t="s">
        <v>50</v>
      </c>
      <c r="H21" s="254"/>
      <c r="I21" s="125">
        <v>200.01</v>
      </c>
      <c r="J21" s="6"/>
      <c r="K21" s="15">
        <v>1.6</v>
      </c>
      <c r="L21" s="120">
        <v>201</v>
      </c>
      <c r="N21" s="143"/>
      <c r="O21" s="144"/>
      <c r="P21" s="148"/>
      <c r="U21" s="1" t="s">
        <v>104</v>
      </c>
      <c r="V21" s="1">
        <f>W6+V16</f>
        <v>0</v>
      </c>
      <c r="AA21" s="252" t="s">
        <v>105</v>
      </c>
      <c r="AB21" s="252"/>
      <c r="AC21" s="1">
        <f>LOOKUP(V16,AA5:AA13,AD5:AD13)</f>
        <v>0</v>
      </c>
      <c r="AH21" s="252" t="s">
        <v>106</v>
      </c>
      <c r="AI21" s="252"/>
      <c r="AJ21" s="1">
        <f>IF(ISERROR(LOOKUP(V18,AH5:AH17,AK5:AK17)),0,LOOKUP(V18,AH5:AH17,AK5:AK17))</f>
        <v>0</v>
      </c>
      <c r="AO21" s="76"/>
      <c r="AR21" s="252" t="s">
        <v>106</v>
      </c>
      <c r="AS21" s="252"/>
      <c r="AT21" s="1">
        <f>IF(ISERROR(LOOKUP(V18,AR5:AR17,AU5:AU17)),0,LOOKUP(V18,AR5:AR17,AU5:AU17))</f>
        <v>0</v>
      </c>
      <c r="AY21" s="76"/>
    </row>
    <row r="22" spans="1:52" x14ac:dyDescent="0.25">
      <c r="A22" s="52">
        <v>401</v>
      </c>
      <c r="B22" s="73" t="s">
        <v>51</v>
      </c>
      <c r="H22" s="254"/>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54"/>
      <c r="I23" s="125">
        <v>300.01</v>
      </c>
      <c r="J23" s="6"/>
      <c r="K23" s="15">
        <v>2.2999999999999998</v>
      </c>
      <c r="L23" s="120">
        <v>301</v>
      </c>
      <c r="U23" s="136" t="s">
        <v>120</v>
      </c>
      <c r="V23" s="137" t="e">
        <f>AJ22+AP29</f>
        <v>#DIV/0!</v>
      </c>
      <c r="AO23" s="120" t="e">
        <f>AO28-AO95</f>
        <v>#DIV/0!</v>
      </c>
      <c r="AY23" s="120" t="e">
        <f>AY28-AY95</f>
        <v>#DIV/0!</v>
      </c>
    </row>
    <row r="24" spans="1:52" x14ac:dyDescent="0.25">
      <c r="H24" s="254"/>
      <c r="I24" s="126">
        <v>350.01</v>
      </c>
      <c r="K24" s="15">
        <v>2.5</v>
      </c>
      <c r="L24" s="120">
        <v>351</v>
      </c>
      <c r="U24" s="136" t="s">
        <v>121</v>
      </c>
      <c r="V24" s="138" t="e">
        <f>V23-W5</f>
        <v>#DIV/0!</v>
      </c>
    </row>
    <row r="25" spans="1:52" x14ac:dyDescent="0.25">
      <c r="H25" s="254"/>
      <c r="I25" s="126">
        <v>400.01</v>
      </c>
      <c r="K25" s="15">
        <v>2.8</v>
      </c>
      <c r="L25" s="120">
        <v>401</v>
      </c>
      <c r="U25" s="139" t="s">
        <v>122</v>
      </c>
      <c r="V25" s="140" t="e">
        <f>AZ29+AT22</f>
        <v>#DIV/0!</v>
      </c>
      <c r="AA25" s="259" t="s">
        <v>107</v>
      </c>
      <c r="AB25" s="259"/>
      <c r="AC25" s="259"/>
      <c r="AD25" s="259"/>
      <c r="AE25" s="259"/>
      <c r="AF25" s="259"/>
      <c r="AH25" s="250" t="s">
        <v>108</v>
      </c>
      <c r="AI25" s="250"/>
      <c r="AJ25" s="250"/>
      <c r="AK25" s="250"/>
      <c r="AL25" s="250"/>
      <c r="AM25" s="250"/>
      <c r="AN25" s="250"/>
      <c r="AO25" s="250"/>
      <c r="AR25" s="250" t="s">
        <v>108</v>
      </c>
      <c r="AS25" s="250"/>
      <c r="AT25" s="250"/>
      <c r="AU25" s="250"/>
      <c r="AV25" s="250"/>
      <c r="AW25" s="250"/>
      <c r="AX25" s="250"/>
      <c r="AY25" s="250"/>
    </row>
    <row r="26" spans="1:52" ht="15.75" thickBot="1" x14ac:dyDescent="0.3">
      <c r="H26" s="239"/>
      <c r="I26" s="126">
        <v>600.01</v>
      </c>
      <c r="K26" s="15">
        <v>50</v>
      </c>
      <c r="L26" s="120"/>
      <c r="U26" s="141" t="s">
        <v>121</v>
      </c>
      <c r="V26" s="142" t="e">
        <f>V25-W5</f>
        <v>#DIV/0!</v>
      </c>
      <c r="AA26" s="240" t="s">
        <v>131</v>
      </c>
      <c r="AB26" s="240" t="s">
        <v>132</v>
      </c>
      <c r="AC26" s="240" t="s">
        <v>134</v>
      </c>
      <c r="AD26" s="240" t="s">
        <v>133</v>
      </c>
      <c r="AE26" s="240" t="s">
        <v>23</v>
      </c>
      <c r="AF26" s="240"/>
      <c r="AH26" s="240"/>
      <c r="AI26" s="240"/>
      <c r="AJ26" s="240"/>
      <c r="AK26" s="240"/>
      <c r="AL26" s="240"/>
      <c r="AM26" s="240"/>
      <c r="AN26" s="240"/>
      <c r="AO26" s="240"/>
      <c r="AR26" s="240"/>
      <c r="AS26" s="240"/>
      <c r="AT26" s="240"/>
      <c r="AU26" s="240"/>
      <c r="AV26" s="240"/>
      <c r="AW26" s="240"/>
      <c r="AX26" s="240"/>
      <c r="AY26" s="240"/>
    </row>
    <row r="27" spans="1:52" x14ac:dyDescent="0.25">
      <c r="H27" s="255" t="s">
        <v>9</v>
      </c>
      <c r="I27" s="101">
        <v>0</v>
      </c>
      <c r="J27" s="64"/>
      <c r="K27" s="47">
        <v>0</v>
      </c>
      <c r="AB27" s="121"/>
      <c r="AF27" s="120" t="e">
        <f>AF28+AC21</f>
        <v>#DIV/0!</v>
      </c>
      <c r="AK27" s="121"/>
      <c r="AO27" s="120" t="e">
        <f>AO28+AJ21</f>
        <v>#DIV/0!</v>
      </c>
      <c r="AU27" s="121"/>
      <c r="AY27" s="120" t="e">
        <f>AY28+AT21</f>
        <v>#DIV/0!</v>
      </c>
    </row>
    <row r="28" spans="1:52" x14ac:dyDescent="0.25">
      <c r="H28" s="256"/>
      <c r="I28" s="102">
        <v>9.9999999999999995E-7</v>
      </c>
      <c r="J28" s="48"/>
      <c r="K28" s="15">
        <v>0.1</v>
      </c>
      <c r="AA28" s="1" t="s">
        <v>109</v>
      </c>
      <c r="AF28" s="120" t="e">
        <f>SUM(AF30:AF150)</f>
        <v>#DIV/0!</v>
      </c>
      <c r="AJ28" s="1" t="s">
        <v>109</v>
      </c>
      <c r="AO28" s="120" t="e">
        <f>SUM(AO30:AO150)</f>
        <v>#DIV/0!</v>
      </c>
      <c r="AT28" s="1" t="s">
        <v>109</v>
      </c>
      <c r="AY28" s="120" t="e">
        <f>SUM(AY30:AY150)</f>
        <v>#DIV/0!</v>
      </c>
    </row>
    <row r="29" spans="1:52" x14ac:dyDescent="0.25">
      <c r="H29" s="256"/>
      <c r="I29" s="102">
        <v>0.20000100000000001</v>
      </c>
      <c r="J29" s="65"/>
      <c r="K29" s="49">
        <v>0.3</v>
      </c>
      <c r="AB29" s="119">
        <f>LOOKUP(V16,AA5:AA13,AB5:AB13)</f>
        <v>0</v>
      </c>
      <c r="AK29" s="119">
        <f>LOOKUP(V18,AH5:AH13,AI5:AI13)</f>
        <v>0</v>
      </c>
      <c r="AP29" s="1" t="e">
        <f>SUM(AP30:AP150)</f>
        <v>#DIV/0!</v>
      </c>
      <c r="AU29" s="119">
        <f>LOOKUP(V18,AR5:AR13,AS5:AS13)</f>
        <v>0</v>
      </c>
      <c r="AZ29" s="1" t="e">
        <f>SUM(AZ30:AZ150)</f>
        <v>#DIV/0!</v>
      </c>
    </row>
    <row r="30" spans="1:52" x14ac:dyDescent="0.25">
      <c r="H30" s="256"/>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6"/>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7"/>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4"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4"/>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4"/>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4"/>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8"/>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 ref="AA2:AF2"/>
    <mergeCell ref="AH2:AO2"/>
    <mergeCell ref="AR2:AY2"/>
    <mergeCell ref="U3:W3"/>
    <mergeCell ref="AB3:AD3"/>
    <mergeCell ref="AI3:AK3"/>
    <mergeCell ref="AS3:AU3"/>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13" sqref="D13"/>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44742.755176157407</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t="s">
        <v>82</v>
      </c>
      <c r="G20" s="82"/>
      <c r="H20" s="82"/>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2" t="s">
        <v>22</v>
      </c>
      <c r="E23" s="243"/>
      <c r="F23" s="82"/>
      <c r="G23" s="82"/>
      <c r="H23" s="180" t="s">
        <v>22</v>
      </c>
      <c r="I23" s="82"/>
      <c r="J23" s="82"/>
      <c r="K23" s="82"/>
      <c r="L23" s="82"/>
      <c r="M23" s="82"/>
      <c r="N23" s="82"/>
      <c r="O23" s="82"/>
      <c r="P23" s="82"/>
      <c r="Q23" s="82"/>
      <c r="R23" s="82"/>
    </row>
    <row r="24" spans="2:18" x14ac:dyDescent="0.25">
      <c r="B24" s="82"/>
      <c r="C24" s="82"/>
      <c r="D24" s="244" t="s">
        <v>152</v>
      </c>
      <c r="E24" s="245"/>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6" t="str">
        <f>IF(ISNUMBER(D20),Background!P12,"")</f>
        <v/>
      </c>
      <c r="E26" s="247"/>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P+Wn/61W/TrxXxUKZ4I/v/W5QIeWYT6Jlm9XEpM7RQy+GM+H6HGCwKfyKHEStheQQajjv8fxIgYP1aNz741aNg==" saltValue="SNidU6kkloZbck94FuuWVA=="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2D+9Lotgu2P7U1H+PwVgF1im5lvvR9XOavovglc6McqG2AWHvLZ4KTo2xEpnHzQVy3F2ITHZMsGtUPJzBcsh4g==" saltValue="XI+aAEhvS16zEgjUuCBvgA=="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G36"/>
  <sheetViews>
    <sheetView zoomScaleNormal="100" workbookViewId="0">
      <selection activeCell="B7" sqref="B7"/>
    </sheetView>
  </sheetViews>
  <sheetFormatPr baseColWidth="10" defaultRowHeight="15" x14ac:dyDescent="0.25"/>
  <cols>
    <col min="1" max="1" width="51.7109375" customWidth="1"/>
    <col min="3" max="3" width="8.5703125" customWidth="1"/>
    <col min="4" max="4" width="12" bestFit="1" customWidth="1"/>
    <col min="5" max="5" width="8.5703125" style="1" customWidth="1"/>
    <col min="6" max="6" width="12" style="1" bestFit="1" customWidth="1"/>
    <col min="7" max="7" width="80" bestFit="1" customWidth="1"/>
  </cols>
  <sheetData>
    <row r="1" spans="1:7" s="1" customFormat="1" ht="19.5" x14ac:dyDescent="0.3">
      <c r="A1" s="68" t="s">
        <v>29</v>
      </c>
      <c r="B1" s="69"/>
    </row>
    <row r="2" spans="1:7" s="1" customFormat="1" x14ac:dyDescent="0.25">
      <c r="A2" s="71" t="s">
        <v>214</v>
      </c>
      <c r="B2" s="70"/>
    </row>
    <row r="3" spans="1:7" s="1" customFormat="1" x14ac:dyDescent="0.25">
      <c r="A3" s="77" t="s">
        <v>205</v>
      </c>
      <c r="B3" s="70"/>
    </row>
    <row r="4" spans="1:7" s="1" customFormat="1" x14ac:dyDescent="0.25">
      <c r="A4" s="81"/>
      <c r="B4" s="194" t="s">
        <v>52</v>
      </c>
      <c r="C4" s="192" t="s">
        <v>58</v>
      </c>
      <c r="D4" s="97"/>
      <c r="E4" s="192"/>
      <c r="F4" s="97"/>
      <c r="G4" s="98"/>
    </row>
    <row r="5" spans="1:7" x14ac:dyDescent="0.25">
      <c r="A5" s="100" t="s">
        <v>192</v>
      </c>
      <c r="B5" s="227"/>
      <c r="C5" s="228">
        <v>840</v>
      </c>
      <c r="D5" s="93" t="s">
        <v>195</v>
      </c>
      <c r="E5" s="228"/>
      <c r="F5" s="93"/>
      <c r="G5" s="93"/>
    </row>
    <row r="6" spans="1:7" x14ac:dyDescent="0.25">
      <c r="A6" s="100" t="s">
        <v>193</v>
      </c>
      <c r="B6" s="165"/>
      <c r="C6" s="229">
        <v>91</v>
      </c>
      <c r="D6" s="93" t="s">
        <v>196</v>
      </c>
      <c r="E6" s="229"/>
      <c r="F6" s="92"/>
      <c r="G6" s="93"/>
    </row>
    <row r="7" spans="1:7" x14ac:dyDescent="0.25">
      <c r="A7" s="100" t="s">
        <v>194</v>
      </c>
      <c r="B7" s="226"/>
      <c r="C7" s="230">
        <v>1</v>
      </c>
      <c r="D7" s="93" t="s">
        <v>216</v>
      </c>
      <c r="E7" s="230"/>
      <c r="F7" s="92"/>
      <c r="G7" s="93"/>
    </row>
    <row r="10" spans="1:7" s="5" customFormat="1" x14ac:dyDescent="0.25">
      <c r="A10" s="81"/>
      <c r="B10" s="237" t="s">
        <v>199</v>
      </c>
      <c r="C10" s="237"/>
      <c r="D10" s="237" t="s">
        <v>200</v>
      </c>
      <c r="E10" s="237"/>
      <c r="F10" s="237" t="s">
        <v>213</v>
      </c>
      <c r="G10" s="81"/>
    </row>
    <row r="11" spans="1:7" x14ac:dyDescent="0.25">
      <c r="A11" s="155" t="s">
        <v>209</v>
      </c>
      <c r="B11" s="234" t="str">
        <f>IFERROR(+Wert_Kredit2!Wertbeitrag_Zielkondition,"")</f>
        <v/>
      </c>
      <c r="C11" s="82"/>
      <c r="D11" s="234" t="str">
        <f>IFERROR(+[0]!Wertbeitrag_Zielkondition,"")</f>
        <v/>
      </c>
      <c r="E11" s="82"/>
      <c r="F11" s="234" t="str">
        <f>IFERROR(+D11,"")</f>
        <v/>
      </c>
      <c r="G11" s="82"/>
    </row>
    <row r="12" spans="1:7" s="1" customFormat="1" x14ac:dyDescent="0.25">
      <c r="A12" s="155" t="s">
        <v>201</v>
      </c>
      <c r="B12" s="235">
        <f>IFERROR(Kalk_Kredit2!D10*B7*Kalk_RKV!B27,"")</f>
        <v>0</v>
      </c>
      <c r="C12" s="82"/>
      <c r="D12" s="235" t="str">
        <f>IFERROR(Kalkulationstool!D10*B7*Kalk_RKV!B27-Kalk_RKV!B7,"")</f>
        <v/>
      </c>
      <c r="E12" s="82"/>
      <c r="F12" s="235">
        <f>IFERROR(+B12,"")</f>
        <v>0</v>
      </c>
      <c r="G12" s="93" t="s">
        <v>207</v>
      </c>
    </row>
    <row r="13" spans="1:7" x14ac:dyDescent="0.25">
      <c r="A13" s="82"/>
      <c r="B13" s="82"/>
      <c r="C13" s="82"/>
      <c r="D13" s="82"/>
      <c r="E13" s="82"/>
      <c r="F13" s="82"/>
      <c r="G13" s="82"/>
    </row>
    <row r="14" spans="1:7" s="1" customFormat="1" x14ac:dyDescent="0.25">
      <c r="A14" s="155" t="s">
        <v>210</v>
      </c>
      <c r="B14" s="234" t="str">
        <f>IFERROR(+B12+B11,"")</f>
        <v/>
      </c>
      <c r="C14" s="82"/>
      <c r="D14" s="234" t="str">
        <f>IFERROR(+D12+D11,"")</f>
        <v/>
      </c>
      <c r="E14" s="82"/>
      <c r="F14" s="234" t="str">
        <f>IFERROR(+F12+F11,"")</f>
        <v/>
      </c>
      <c r="G14" s="93" t="s">
        <v>203</v>
      </c>
    </row>
    <row r="15" spans="1:7" x14ac:dyDescent="0.25">
      <c r="A15" s="188" t="s">
        <v>212</v>
      </c>
      <c r="B15" s="236" t="str">
        <f>IFERROR(+B14-D14,"")</f>
        <v/>
      </c>
      <c r="D15" s="236"/>
      <c r="F15" s="236" t="str">
        <f>IFERROR(+F14-D14,"")</f>
        <v/>
      </c>
    </row>
    <row r="17" spans="1:7" s="1" customFormat="1" x14ac:dyDescent="0.25"/>
    <row r="18" spans="1:7" x14ac:dyDescent="0.25">
      <c r="A18" s="81"/>
      <c r="B18" s="237" t="s">
        <v>199</v>
      </c>
      <c r="C18" s="237"/>
      <c r="D18" s="237" t="s">
        <v>200</v>
      </c>
      <c r="E18" s="237"/>
      <c r="F18" s="237" t="s">
        <v>213</v>
      </c>
      <c r="G18" s="81"/>
    </row>
    <row r="19" spans="1:7" x14ac:dyDescent="0.25">
      <c r="A19" s="155" t="s">
        <v>208</v>
      </c>
      <c r="B19" s="234" t="str">
        <f>IFERROR(+Wert_Kredit2!Wertbeitrag_vereinbarter_Effektivzins,"")</f>
        <v/>
      </c>
      <c r="C19" s="82"/>
      <c r="D19" s="234" t="str">
        <f>IFERROR(+[0]!Wertbeitrag_vereinbarter_Effektivzins,"")</f>
        <v/>
      </c>
      <c r="E19" s="82"/>
      <c r="F19" s="234" t="str">
        <f>IFERROR(+D19,"")</f>
        <v/>
      </c>
      <c r="G19" s="82"/>
    </row>
    <row r="20" spans="1:7" x14ac:dyDescent="0.25">
      <c r="A20" s="155" t="s">
        <v>201</v>
      </c>
      <c r="B20" s="235">
        <f>+B12</f>
        <v>0</v>
      </c>
      <c r="C20" s="82"/>
      <c r="D20" s="235" t="str">
        <f>+D12</f>
        <v/>
      </c>
      <c r="E20" s="82"/>
      <c r="F20" s="235">
        <f>+F12</f>
        <v>0</v>
      </c>
      <c r="G20" s="93" t="s">
        <v>207</v>
      </c>
    </row>
    <row r="21" spans="1:7" x14ac:dyDescent="0.25">
      <c r="A21" s="82"/>
      <c r="B21" s="82"/>
      <c r="C21" s="82"/>
      <c r="D21" s="82"/>
      <c r="E21" s="82"/>
      <c r="F21" s="82"/>
      <c r="G21" s="82"/>
    </row>
    <row r="22" spans="1:7" x14ac:dyDescent="0.25">
      <c r="A22" s="155" t="s">
        <v>211</v>
      </c>
      <c r="B22" s="234" t="str">
        <f>IFERROR(+B20+B19,"")</f>
        <v/>
      </c>
      <c r="C22" s="82"/>
      <c r="D22" s="234" t="str">
        <f>IFERROR(+D20+D19,"")</f>
        <v/>
      </c>
      <c r="E22" s="82"/>
      <c r="F22" s="234" t="str">
        <f>IFERROR(+F20+F19,"")</f>
        <v/>
      </c>
      <c r="G22" s="93" t="s">
        <v>204</v>
      </c>
    </row>
    <row r="23" spans="1:7" x14ac:dyDescent="0.25">
      <c r="A23" s="188" t="s">
        <v>212</v>
      </c>
      <c r="B23" s="236" t="str">
        <f>IFERROR(+B22-D22,"")</f>
        <v/>
      </c>
      <c r="C23" s="1"/>
      <c r="D23" s="236"/>
      <c r="F23" s="236" t="str">
        <f>IFERROR(+F22-D22,"")</f>
        <v/>
      </c>
      <c r="G23" s="1"/>
    </row>
    <row r="26" spans="1:7" x14ac:dyDescent="0.25">
      <c r="A26" s="238" t="s">
        <v>215</v>
      </c>
    </row>
    <row r="28" spans="1:7" x14ac:dyDescent="0.25">
      <c r="A28" s="1"/>
      <c r="B28" s="1"/>
      <c r="C28" s="1"/>
      <c r="D28" s="1"/>
    </row>
    <row r="29" spans="1:7" x14ac:dyDescent="0.25">
      <c r="A29" s="1"/>
      <c r="B29" s="1"/>
      <c r="C29" s="1"/>
      <c r="D29" s="1"/>
    </row>
    <row r="30" spans="1:7" x14ac:dyDescent="0.25">
      <c r="A30" s="1"/>
      <c r="B30" s="1"/>
      <c r="C30" s="1"/>
      <c r="D30" s="1"/>
    </row>
    <row r="31" spans="1:7" x14ac:dyDescent="0.25">
      <c r="A31" s="1"/>
      <c r="B31" s="1"/>
      <c r="C31" s="1"/>
      <c r="D31" s="1"/>
    </row>
    <row r="32" spans="1:7"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sheetData>
  <sheetProtection algorithmName="SHA-512" hashValue="VsChMf49peYBwX92/HWlYY04/nXyiztpYPFBKqrZRkz4bim/A/P52YDarZ3FePjnQcEks1WqwoI5NpOyVpi0hA==" saltValue="MTrQ4ur7eKD4nkYiPxQjvQ=="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71"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48" t="s">
        <v>143</v>
      </c>
      <c r="G3" s="248"/>
      <c r="H3" s="248"/>
      <c r="I3" s="248"/>
      <c r="J3" s="248"/>
      <c r="K3" s="248"/>
      <c r="L3" s="248"/>
      <c r="M3" s="248"/>
      <c r="N3" s="170"/>
      <c r="O3" s="170"/>
      <c r="P3" s="1"/>
      <c r="Q3" s="1"/>
      <c r="R3" s="1"/>
      <c r="S3" s="1"/>
      <c r="U3" s="248" t="s">
        <v>142</v>
      </c>
      <c r="V3" s="248"/>
      <c r="W3" s="248"/>
      <c r="X3" s="248"/>
      <c r="Y3" s="248"/>
      <c r="Z3" s="248"/>
      <c r="AA3" s="248"/>
      <c r="AB3" s="248"/>
    </row>
    <row r="4" spans="1:28" x14ac:dyDescent="0.25">
      <c r="A4" s="249" t="s">
        <v>144</v>
      </c>
      <c r="B4" s="249"/>
      <c r="C4" s="249"/>
      <c r="D4" s="249"/>
      <c r="E4" s="168"/>
      <c r="F4" s="1" t="s">
        <v>131</v>
      </c>
      <c r="G4" s="1" t="s">
        <v>132</v>
      </c>
      <c r="H4" s="1" t="s">
        <v>133</v>
      </c>
      <c r="I4" s="1" t="s">
        <v>134</v>
      </c>
      <c r="J4" s="1" t="s">
        <v>23</v>
      </c>
      <c r="K4" s="1" t="s">
        <v>137</v>
      </c>
      <c r="L4" s="1" t="s">
        <v>23</v>
      </c>
      <c r="M4" s="1" t="s">
        <v>23</v>
      </c>
      <c r="P4" s="249" t="s">
        <v>130</v>
      </c>
      <c r="Q4" s="249"/>
      <c r="R4" s="249"/>
      <c r="S4" s="249"/>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8" t="s">
        <v>143</v>
      </c>
      <c r="G3" s="248"/>
      <c r="H3" s="248"/>
      <c r="I3" s="248"/>
      <c r="J3" s="248"/>
      <c r="K3" s="248"/>
      <c r="L3" s="248"/>
      <c r="M3" s="248"/>
      <c r="N3" s="170"/>
      <c r="O3" s="170"/>
      <c r="U3" s="248" t="s">
        <v>142</v>
      </c>
      <c r="V3" s="248"/>
      <c r="W3" s="248"/>
      <c r="X3" s="248"/>
      <c r="Y3" s="248"/>
      <c r="Z3" s="248"/>
      <c r="AA3" s="248"/>
      <c r="AB3" s="248"/>
    </row>
    <row r="4" spans="1:28" x14ac:dyDescent="0.25">
      <c r="A4" s="249" t="s">
        <v>144</v>
      </c>
      <c r="B4" s="249"/>
      <c r="C4" s="249"/>
      <c r="D4" s="249"/>
      <c r="E4" s="168"/>
      <c r="F4" s="1" t="s">
        <v>131</v>
      </c>
      <c r="G4" s="1" t="s">
        <v>132</v>
      </c>
      <c r="H4" s="1" t="s">
        <v>133</v>
      </c>
      <c r="I4" s="1" t="s">
        <v>134</v>
      </c>
      <c r="J4" s="1" t="s">
        <v>23</v>
      </c>
      <c r="K4" s="1" t="s">
        <v>137</v>
      </c>
      <c r="L4" s="1" t="s">
        <v>23</v>
      </c>
      <c r="M4" s="1" t="s">
        <v>23</v>
      </c>
      <c r="P4" s="249" t="s">
        <v>130</v>
      </c>
      <c r="Q4" s="249"/>
      <c r="R4" s="249"/>
      <c r="S4" s="249"/>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topLeftCell="C1" zoomScale="70" zoomScaleNormal="70" workbookViewId="0">
      <selection activeCell="K42" sqref="K42"/>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48" t="s">
        <v>85</v>
      </c>
      <c r="AB2" s="248"/>
      <c r="AC2" s="248"/>
      <c r="AD2" s="248"/>
      <c r="AE2" s="248"/>
      <c r="AF2" s="248"/>
      <c r="AH2" s="248" t="s">
        <v>123</v>
      </c>
      <c r="AI2" s="248"/>
      <c r="AJ2" s="248"/>
      <c r="AK2" s="248"/>
      <c r="AL2" s="248"/>
      <c r="AM2" s="248"/>
      <c r="AN2" s="248"/>
      <c r="AO2" s="248"/>
      <c r="AP2" s="1"/>
      <c r="AQ2" s="1"/>
      <c r="AR2" s="248" t="s">
        <v>124</v>
      </c>
      <c r="AS2" s="248"/>
      <c r="AT2" s="248"/>
      <c r="AU2" s="248"/>
      <c r="AV2" s="248"/>
      <c r="AW2" s="248"/>
      <c r="AX2" s="248"/>
      <c r="AY2" s="248"/>
      <c r="AZ2" s="1"/>
    </row>
    <row r="3" spans="1:52" ht="24.75" thickBot="1" x14ac:dyDescent="0.3">
      <c r="A3" s="72">
        <v>6</v>
      </c>
      <c r="B3" s="73" t="s">
        <v>32</v>
      </c>
      <c r="D3" t="s">
        <v>0</v>
      </c>
      <c r="E3" t="s">
        <v>54</v>
      </c>
      <c r="H3" s="39" t="s">
        <v>7</v>
      </c>
      <c r="I3" s="40" t="s">
        <v>14</v>
      </c>
      <c r="J3" s="40"/>
      <c r="K3" s="40" t="s">
        <v>15</v>
      </c>
      <c r="L3" s="23"/>
      <c r="U3" s="249" t="s">
        <v>86</v>
      </c>
      <c r="V3" s="249"/>
      <c r="W3" s="249"/>
      <c r="AB3" s="251" t="s">
        <v>87</v>
      </c>
      <c r="AC3" s="251"/>
      <c r="AD3" s="251"/>
      <c r="AE3" s="108"/>
      <c r="AF3" s="108"/>
      <c r="AI3" s="251" t="s">
        <v>87</v>
      </c>
      <c r="AJ3" s="251"/>
      <c r="AK3" s="251"/>
      <c r="AL3" s="108"/>
      <c r="AM3" s="108"/>
      <c r="AP3" s="1"/>
      <c r="AQ3" s="1"/>
      <c r="AR3" s="1"/>
      <c r="AS3" s="251" t="s">
        <v>87</v>
      </c>
      <c r="AT3" s="251"/>
      <c r="AU3" s="251"/>
      <c r="AV3" s="108"/>
      <c r="AW3" s="108"/>
      <c r="AX3" s="1"/>
      <c r="AY3" s="1"/>
      <c r="AZ3" s="1"/>
    </row>
    <row r="4" spans="1:52" ht="15.75" thickBot="1" x14ac:dyDescent="0.3">
      <c r="A4" s="72">
        <v>11</v>
      </c>
      <c r="B4" s="73" t="s">
        <v>33</v>
      </c>
      <c r="D4" t="s">
        <v>5</v>
      </c>
      <c r="E4" t="s">
        <v>28</v>
      </c>
      <c r="H4" s="27" t="s">
        <v>8</v>
      </c>
      <c r="I4" s="22">
        <v>8.19</v>
      </c>
      <c r="J4" s="7"/>
      <c r="K4" s="8"/>
      <c r="L4" s="1"/>
      <c r="U4" s="109" t="s">
        <v>88</v>
      </c>
      <c r="V4" s="110"/>
      <c r="W4" s="111">
        <f>Kalkulationstool!D10</f>
        <v>0</v>
      </c>
      <c r="AB4" s="252" t="s">
        <v>89</v>
      </c>
      <c r="AC4" s="252"/>
      <c r="AD4" s="1" t="s">
        <v>90</v>
      </c>
      <c r="AI4" s="252" t="s">
        <v>91</v>
      </c>
      <c r="AJ4" s="252"/>
      <c r="AK4" s="1" t="s">
        <v>90</v>
      </c>
      <c r="AP4" s="1"/>
      <c r="AQ4" s="1"/>
      <c r="AR4" s="1"/>
      <c r="AS4" s="252" t="s">
        <v>91</v>
      </c>
      <c r="AT4" s="252"/>
      <c r="AU4" s="1" t="s">
        <v>90</v>
      </c>
      <c r="AV4" s="1"/>
      <c r="AW4" s="1"/>
      <c r="AX4" s="1"/>
      <c r="AY4" s="1"/>
      <c r="AZ4" s="1"/>
    </row>
    <row r="5" spans="1:52" x14ac:dyDescent="0.25">
      <c r="A5" s="72">
        <v>16</v>
      </c>
      <c r="B5" s="73" t="s">
        <v>34</v>
      </c>
      <c r="D5" t="s">
        <v>6</v>
      </c>
      <c r="H5" s="253"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54"/>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54"/>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54"/>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54"/>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54"/>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54"/>
      <c r="I11" s="124">
        <v>40.01</v>
      </c>
      <c r="J11" s="2"/>
      <c r="K11" s="13">
        <v>-0.4</v>
      </c>
      <c r="L11" s="120">
        <v>41</v>
      </c>
      <c r="N11" s="260"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54"/>
      <c r="I12" s="124">
        <v>50.01</v>
      </c>
      <c r="J12" s="4"/>
      <c r="K12" s="13">
        <v>-0.1</v>
      </c>
      <c r="L12" s="120">
        <v>51</v>
      </c>
      <c r="N12" s="261"/>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f>Kalkulationstool!D13</f>
        <v>0</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54"/>
      <c r="I13" s="124">
        <v>60.01</v>
      </c>
      <c r="J13" s="2"/>
      <c r="K13" s="13">
        <v>0</v>
      </c>
      <c r="L13" s="120">
        <v>61</v>
      </c>
      <c r="N13" s="261"/>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54"/>
      <c r="I14" s="124">
        <v>70.010000000000005</v>
      </c>
      <c r="J14" s="4"/>
      <c r="K14" s="13">
        <v>0.2</v>
      </c>
      <c r="L14" s="120">
        <v>71</v>
      </c>
      <c r="N14" s="262"/>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54"/>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54"/>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54"/>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54"/>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54"/>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54"/>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54"/>
      <c r="I21" s="125">
        <v>200.01</v>
      </c>
      <c r="J21" s="6"/>
      <c r="K21" s="15">
        <v>1.6</v>
      </c>
      <c r="L21" s="120">
        <v>201</v>
      </c>
      <c r="N21" s="143"/>
      <c r="O21" s="144"/>
      <c r="P21" s="148"/>
      <c r="U21" s="1" t="s">
        <v>104</v>
      </c>
      <c r="V21" s="1">
        <f>W6+V16</f>
        <v>0</v>
      </c>
      <c r="AA21" s="252" t="s">
        <v>105</v>
      </c>
      <c r="AB21" s="252"/>
      <c r="AC21" s="1">
        <f>LOOKUP(V16,AA5:AA13,AD5:AD13)</f>
        <v>0</v>
      </c>
      <c r="AH21" s="252" t="s">
        <v>106</v>
      </c>
      <c r="AI21" s="252"/>
      <c r="AJ21" s="1">
        <f>IF(ISERROR(LOOKUP(V18,AH5:AH17,AK5:AK17)),0,LOOKUP(V18,AH5:AH17,AK5:AK17))</f>
        <v>0</v>
      </c>
      <c r="AO21" s="76"/>
      <c r="AP21" s="1"/>
      <c r="AQ21" s="1"/>
      <c r="AR21" s="252" t="s">
        <v>106</v>
      </c>
      <c r="AS21" s="252"/>
      <c r="AT21" s="1">
        <f>IF(ISERROR(LOOKUP(V18,AR5:AR17,AU5:AU17)),0,LOOKUP(V18,AR5:AR17,AU5:AU17))</f>
        <v>0</v>
      </c>
      <c r="AU21" s="1"/>
      <c r="AV21" s="1"/>
      <c r="AW21" s="1"/>
      <c r="AX21" s="1"/>
      <c r="AY21" s="76"/>
      <c r="AZ21" s="1"/>
    </row>
    <row r="22" spans="1:52" x14ac:dyDescent="0.25">
      <c r="A22" s="52">
        <v>401</v>
      </c>
      <c r="B22" s="73" t="s">
        <v>51</v>
      </c>
      <c r="H22" s="254"/>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54"/>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54"/>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54"/>
      <c r="I25" s="126">
        <v>400.01</v>
      </c>
      <c r="J25" s="1"/>
      <c r="K25" s="15">
        <v>2.8</v>
      </c>
      <c r="L25" s="120">
        <v>401</v>
      </c>
      <c r="U25" s="139" t="s">
        <v>122</v>
      </c>
      <c r="V25" s="140" t="e">
        <f>AZ29+AT22</f>
        <v>#DIV/0!</v>
      </c>
      <c r="AA25" s="259" t="s">
        <v>107</v>
      </c>
      <c r="AB25" s="259"/>
      <c r="AC25" s="259"/>
      <c r="AD25" s="259"/>
      <c r="AE25" s="259"/>
      <c r="AF25" s="259"/>
      <c r="AH25" s="250" t="s">
        <v>108</v>
      </c>
      <c r="AI25" s="250"/>
      <c r="AJ25" s="250"/>
      <c r="AK25" s="250"/>
      <c r="AL25" s="250"/>
      <c r="AM25" s="250"/>
      <c r="AN25" s="250"/>
      <c r="AO25" s="250"/>
      <c r="AP25" s="1"/>
      <c r="AQ25" s="1"/>
      <c r="AR25" s="250" t="s">
        <v>108</v>
      </c>
      <c r="AS25" s="250"/>
      <c r="AT25" s="250"/>
      <c r="AU25" s="250"/>
      <c r="AV25" s="250"/>
      <c r="AW25" s="250"/>
      <c r="AX25" s="250"/>
      <c r="AY25" s="250"/>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5"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6"/>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56"/>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56"/>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6"/>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7"/>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4"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4"/>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4"/>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4"/>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8"/>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10.99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2.99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20" sqref="D20"/>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187</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f>Kalkulationstool!D13</f>
        <v>0</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44742.755176157407</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2" t="s">
        <v>22</v>
      </c>
      <c r="E23" s="243"/>
      <c r="F23" s="82"/>
      <c r="G23" s="82"/>
      <c r="H23" s="180" t="s">
        <v>22</v>
      </c>
      <c r="I23" s="82"/>
      <c r="J23" s="82"/>
      <c r="K23" s="82"/>
      <c r="L23" s="82"/>
      <c r="M23" s="82"/>
      <c r="N23" s="82"/>
      <c r="O23" s="82"/>
      <c r="P23" s="82"/>
      <c r="Q23" s="82"/>
      <c r="R23" s="82"/>
    </row>
    <row r="24" spans="2:18" x14ac:dyDescent="0.25">
      <c r="B24" s="82"/>
      <c r="C24" s="82"/>
      <c r="D24" s="244" t="s">
        <v>152</v>
      </c>
      <c r="E24" s="245"/>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6" t="str">
        <f>IF(ISNUMBER(D20),Background2!P12,"")</f>
        <v/>
      </c>
      <c r="E26" s="247"/>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C13" sqref="C13"/>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187</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217</v>
      </c>
    </row>
    <row r="6" spans="2:6" x14ac:dyDescent="0.25">
      <c r="B6" s="150" t="s">
        <v>158</v>
      </c>
      <c r="C6" s="164" t="e">
        <f>IF(C5&gt;0,ROUND(NOMINAL(C5,12),4),"")</f>
        <v>#DIV/0!</v>
      </c>
      <c r="D6" s="151"/>
      <c r="E6" s="152"/>
      <c r="F6" s="93" t="s">
        <v>217</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186</v>
      </c>
    </row>
    <row r="10" spans="2:6" x14ac:dyDescent="0.25">
      <c r="B10" s="100" t="s">
        <v>141</v>
      </c>
      <c r="C10" s="163"/>
      <c r="D10" s="146"/>
      <c r="E10" s="92"/>
      <c r="F10" s="93" t="s">
        <v>186</v>
      </c>
    </row>
    <row r="11" spans="2:6" x14ac:dyDescent="0.25">
      <c r="B11" s="100" t="s">
        <v>159</v>
      </c>
      <c r="C11" s="163"/>
      <c r="D11" s="92"/>
      <c r="E11" s="92"/>
      <c r="F11" s="93" t="s">
        <v>186</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081DD128C43F34C81CDF4F1C61BE2A7" ma:contentTypeVersion="4" ma:contentTypeDescription="Ein neues Dokument erstellen." ma:contentTypeScope="" ma:versionID="bdb195f631c4cc8a0fb36ed72265ffff">
  <xsd:schema xmlns:xsd="http://www.w3.org/2001/XMLSchema" xmlns:xs="http://www.w3.org/2001/XMLSchema" xmlns:p="http://schemas.microsoft.com/office/2006/metadata/properties" xmlns:ns2="3a476897-a11d-4614-96b3-29f20c7c16bc" xmlns:ns3="65d884a3-203f-4fc6-8b3c-c00fb8e9fcbf" targetNamespace="http://schemas.microsoft.com/office/2006/metadata/properties" ma:root="true" ma:fieldsID="bb5b8ff8b9ab49cd66785fa7235a92a8" ns2:_="" ns3:_="">
    <xsd:import namespace="3a476897-a11d-4614-96b3-29f20c7c16bc"/>
    <xsd:import namespace="65d884a3-203f-4fc6-8b3c-c00fb8e9fc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476897-a11d-4614-96b3-29f20c7c16bc"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d884a3-203f-4fc6-8b3c-c00fb8e9fc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154419-134C-436B-9698-D5528D5767EA}"/>
</file>

<file path=customXml/itemProps2.xml><?xml version="1.0" encoding="utf-8"?>
<ds:datastoreItem xmlns:ds="http://schemas.openxmlformats.org/officeDocument/2006/customXml" ds:itemID="{3B1CCE96-2142-4984-AD10-DE83503B565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41</vt:i4>
      </vt:variant>
    </vt:vector>
  </HeadingPairs>
  <TitlesOfParts>
    <vt:vector size="54"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2022-06-30T16:07:27Z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2022-06-30T16:07:20Z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83f1fbd1-f606-4149-b6b8-6d979a615ecb</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