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13_ncr:1_{328FDBF1-0BFE-4717-A1A3-47129F7B3CAD}" xr6:coauthVersionLast="47" xr6:coauthVersionMax="47" xr10:uidLastSave="{00000000-0000-0000-0000-000000000000}"/>
  <bookViews>
    <workbookView xWindow="-120" yWindow="-120" windowWidth="51840" windowHeight="2124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r:id="rId5"/>
    <sheet name="Background Produktkalk I" sheetId="19" r:id="rId6"/>
    <sheet name="Background" sheetId="14" r:id="rId7"/>
    <sheet name="Kalk_Kredit2" sheetId="21" r:id="rId8"/>
    <sheet name="Wert_Kredit2" sheetId="22" r:id="rId9"/>
    <sheet name="Kalk_RKV" sheetId="25" r:id="rId10"/>
    <sheet name="Bg WB vereinb_Kredit2" sheetId="23" r:id="rId11"/>
    <sheet name="Bg Produktkalk I_Kredit2" sheetId="24" r:id="rId12"/>
    <sheet name="Background2" sheetId="27" r:id="rId13"/>
    <sheet name="Aufstockungsquoten" sheetId="28"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A78" i="24" l="1"/>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<sst xmlns="http://schemas.openxmlformats.org/spreadsheetml/2006/main" count="624" uniqueCount="244">
  <si>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</si>
  <si>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</si>
  <si>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</si>
  <si>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</si>
  <si>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</si>
  <si>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</si>
  <si>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</si>
  <si>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</si>
  <si>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</si>
  <si>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</si>
  <si>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</si>
  <si>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</si>
  <si>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</si>
  <si>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</si>
  <si>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</si>
  <si>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</si>
  <si>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</si>
  <si>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</si>
  <si>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</si>
  <si>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</si>
  <si>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</si>
  <si>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</si>
  <si>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</si>
  <si>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</si>
  <si>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</si>
  <si>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</si>
  <si>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</si>
  <si>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</si>
  <si>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</si>
  <si>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</si>
  <si>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</si>
  <si>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</si>
  <si>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</si>
  <si>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</si>
  <si>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</si>
  <si>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</si>
  <si>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</si>
  <si>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</si>
  <si>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</si>
  <si>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</si>
  <si>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</si>
  <si>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</si>
  <si>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</si>
  <si>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</si>
  <si>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</si>
  <si>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</si>
  <si>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</si>
  <si>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</si>
  <si>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</si>
  <si>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</si>
  <si>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</si>
  <si>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</si>
  <si>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</si>
  <si>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</si>
  <si>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</si>
  <si>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</si>
  <si>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</si>
  <si>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</si>
  <si>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</si>
  <si>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</si>
  <si>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</si>
  <si>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</si>
  <si>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</si>
  <si>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</si>
  <si>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</si>
  <si>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</si>
  <si>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</si>
  <si>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</si>
  <si>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</si>
  <si>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</si>
  <si>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</si>
  <si>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</si>
  <si>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</si>
  <si>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</si>
  <si>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</si>
  <si>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</si>
  <si>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</si>
  <si>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</si>
  <si>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</si>
  <si>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</si>
  <si>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</si>
  <si>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</si>
  <si>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</si>
  <si>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</si>
  <si>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</si>
  <si>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</si>
  <si>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</si>
  <si>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</si>
  <si>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</si>
  <si>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</si>
  <si>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</si>
  <si>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</si>
  <si>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</si>
  <si>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</si>
  <si>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</si>
  <si>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</si>
  <si>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</si>
  <si>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</si>
  <si>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</si>
  <si>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</si>
  <si>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</si>
  <si>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</si>
  <si>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</si>
  <si>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</si>
  <si>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</si>
  <si>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</si>
  <si>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</si>
  <si>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</si>
  <si>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</si>
  <si>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</si>
  <si>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</si>
  <si>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</si>
  <si>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</si>
  <si>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</si>
  <si>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</si>
  <si>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</si>
  <si>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</si>
  <si>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</si>
  <si>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</si>
  <si>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</si>
  <si>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</si>
  <si>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</si>
  <si>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</si>
  <si>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</si>
  <si>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</si>
  <si>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</si>
  <si>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</si>
  <si>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</si>
  <si>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</si>
  <si>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</si>
  <si>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</si>
  <si>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</si>
  <si>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</si>
  <si>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</si>
  <si>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</si>
  <si>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</si>
  <si>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</si>
  <si>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</si>
  <si>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</si>
  <si>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</si>
  <si>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</si>
  <si>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</si>
  <si>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</si>
  <si>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</si>
  <si>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</si>
  <si>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</si>
  <si>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</si>
  <si>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</si>
  <si>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</si>
  <si>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</si>
  <si>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</si>
  <si>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</si>
  <si>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</si>
  <si>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</si>
  <si>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</si>
  <si>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</si>
  <si>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</si>
  <si>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</si>
  <si>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</si>
  <si>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</si>
  <si>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</si>
  <si>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</si>
  <si>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</si>
  <si>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</si>
  <si>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</si>
  <si>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</si>
  <si>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</si>
  <si>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</si>
  <si>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</si>
  <si>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</si>
  <si>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</si>
  <si>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</si>
  <si>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</si>
  <si>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</si>
  <si>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</si>
  <si>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</si>
  <si>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</si>
  <si>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</si>
  <si>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</si>
  <si>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</si>
  <si>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</si>
  <si>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</si>
  <si>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</si>
  <si>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</si>
  <si>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</si>
  <si>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</si>
  <si>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</si>
  <si>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</si>
  <si>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</si>
  <si>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</si>
  <si>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</si>
  <si>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</si>
  <si>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</si>
  <si>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</si>
  <si>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</si>
  <si>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</si>
  <si>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</si>
  <si>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</si>
  <si>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</si>
  <si>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</si>
  <si>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</si>
  <si>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</si>
  <si>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</si>
  <si>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</si>
  <si>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</si>
  <si>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</si>
  <si>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</si>
  <si>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</si>
  <si>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</si>
  <si>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</si>
  <si>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</si>
  <si>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</si>
  <si>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</si>
  <si>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</si>
  <si>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</si>
  <si>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</si>
  <si>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</si>
  <si>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</si>
  <si>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</si>
  <si>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</si>
  <si>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</si>
  <si>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</si>
  <si>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</si>
  <si>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</si>
  <si>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</si>
  <si>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</si>
  <si>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</si>
  <si>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</si>
  <si>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</si>
  <si>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</si>
  <si>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</si>
  <si>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</si>
  <si>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</si>
  <si>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</si>
  <si>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</si>
  <si>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</si>
  <si>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</si>
  <si>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</si>
  <si>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</si>
  <si>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</si>
  <si>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</si>
  <si>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</si>
  <si>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</si>
  <si>
    <t>Gültig ab 01.04.2023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</si>
</sst>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639536</xdr:colOff>
      <xdr:row>46</xdr:row>
      <xdr:rowOff>13609</xdr:rowOff>
    </xdr:from>
    <xdr:to>
      <xdr:col>20</xdr:col>
      <xdr:colOff>1415143</xdr:colOff>
      <xdr:row>56</xdr:row>
      <xdr:rowOff>67080</xdr:rowOff>
    </xdr:to>
    <xdr:pic>
      <xdr:nvPicPr>
        <xdr:cNvPr id="3" name="Grafik 2">
          <a:extLst>
            <a:ext uri="{FF2B5EF4-FFF2-40B4-BE49-F238E27FC236}">
              <a16:creationId xmlns:a16="http://schemas.microsoft.com/office/drawing/2014/main" id="{B7A26DD5-29C1-A71D-35C3-F730D6F934C3}"/>
            </a:ext>
          </a:extLst>
        </xdr:cNvPr>
        <xdr:cNvPicPr>
          <a:picLocks noChangeAspect="1"/>
        </xdr:cNvPicPr>
      </xdr:nvPicPr>
      <xdr:blipFill>
        <a:blip xmlns:r="http://schemas.openxmlformats.org/officeDocument/2006/relationships" r:embed="rId2"/>
        <a:stretch>
          <a:fillRect/>
        </a:stretch>
      </xdr:blipFill>
      <xdr:spPr>
        <a:xfrm>
          <a:off x="11212286" y="9007930"/>
          <a:ext cx="5660571" cy="19856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zoomScale="70" zoomScaleNormal="70" workbookViewId="0">
      <selection activeCell="K8" sqref="K8"/>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73" t="s">
        <v>87</v>
      </c>
      <c r="AC3" s="273"/>
      <c r="AD3" s="273"/>
      <c r="AE3" s="108"/>
      <c r="AF3" s="108"/>
      <c r="AI3" s="273" t="s">
        <v>87</v>
      </c>
      <c r="AJ3" s="273"/>
      <c r="AK3" s="273"/>
      <c r="AL3" s="108"/>
      <c r="AM3" s="108"/>
      <c r="AS3" s="273" t="s">
        <v>87</v>
      </c>
      <c r="AT3" s="273"/>
      <c r="AU3" s="273"/>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74" t="s">
        <v>89</v>
      </c>
      <c r="AC4" s="274"/>
      <c r="AD4" s="1" t="s">
        <v>90</v>
      </c>
      <c r="AI4" s="274" t="s">
        <v>91</v>
      </c>
      <c r="AJ4" s="274"/>
      <c r="AK4" s="1" t="s">
        <v>90</v>
      </c>
      <c r="AS4" s="274" t="s">
        <v>91</v>
      </c>
      <c r="AT4" s="274"/>
      <c r="AU4" s="1" t="s">
        <v>90</v>
      </c>
    </row>
    <row r="5" spans="1:51" x14ac:dyDescent="0.25">
      <c r="A5" s="72">
        <v>16</v>
      </c>
      <c r="B5" s="73" t="s">
        <v>34</v>
      </c>
      <c r="D5" s="1" t="s">
        <v>6</v>
      </c>
      <c r="H5" s="267"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68"/>
      <c r="I6" s="124">
        <v>5.01</v>
      </c>
      <c r="J6" s="2"/>
      <c r="K6" s="13">
        <v>-1.2</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68"/>
      <c r="I7" s="124">
        <v>10.01</v>
      </c>
      <c r="J7" s="2"/>
      <c r="K7" s="13">
        <v>-1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68"/>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68"/>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68"/>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68"/>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68"/>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68"/>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68"/>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68"/>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68"/>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68"/>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68"/>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68"/>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68"/>
      <c r="I20" s="125">
        <v>175.01</v>
      </c>
      <c r="J20" s="6"/>
      <c r="K20" s="15">
        <v>1.6</v>
      </c>
      <c r="L20" s="120">
        <v>176</v>
      </c>
      <c r="U20" s="1" t="s">
        <v>103</v>
      </c>
      <c r="V20" s="1">
        <f>W6+V18+W6/12</f>
        <v>0</v>
      </c>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R21" s="274" t="s">
        <v>106</v>
      </c>
      <c r="AS21" s="274"/>
      <c r="AT21" s="1">
        <f>IF(ISERROR(LOOKUP(V18,AR5:AR17,AU5:AU17)),0,LOOKUP(V18,AR5:AR17,AU5:AU17))</f>
        <v>0</v>
      </c>
      <c r="AY21" s="76"/>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68"/>
      <c r="I23" s="125">
        <v>300.01</v>
      </c>
      <c r="J23" s="6"/>
      <c r="K23" s="15">
        <v>2.6</v>
      </c>
      <c r="L23" s="120">
        <v>301</v>
      </c>
      <c r="U23" s="136" t="s">
        <v>120</v>
      </c>
      <c r="V23" s="137" t="e">
        <f>AJ22+AP29</f>
        <v>#DIV/0!</v>
      </c>
      <c r="AO23" s="120" t="e">
        <f>AO28-AO95</f>
        <v>#DIV/0!</v>
      </c>
      <c r="AY23" s="120" t="e">
        <f>AY28-AY95</f>
        <v>#DIV/0!</v>
      </c>
    </row>
    <row r="24" spans="1:52" x14ac:dyDescent="0.25">
      <c r="H24" s="268"/>
      <c r="I24" s="126">
        <v>350.01</v>
      </c>
      <c r="K24" s="15">
        <v>2.8</v>
      </c>
      <c r="L24" s="120">
        <v>351</v>
      </c>
      <c r="U24" s="136" t="s">
        <v>121</v>
      </c>
      <c r="V24" s="138" t="e">
        <f>V23-W5</f>
        <v>#DIV/0!</v>
      </c>
    </row>
    <row r="25" spans="1:52" x14ac:dyDescent="0.25">
      <c r="H25" s="268"/>
      <c r="I25" s="126">
        <v>400.01</v>
      </c>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R25" s="276" t="s">
        <v>108</v>
      </c>
      <c r="AS25" s="276"/>
      <c r="AT25" s="276"/>
      <c r="AU25" s="276"/>
      <c r="AV25" s="276"/>
      <c r="AW25" s="276"/>
      <c r="AX25" s="276"/>
      <c r="AY25" s="276"/>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69" t="s">
        <v>9</v>
      </c>
      <c r="I27" s="101">
        <v>0</v>
      </c>
      <c r="J27" s="64"/>
      <c r="K27" s="47">
        <v>0</v>
      </c>
      <c r="AB27" s="121"/>
      <c r="AF27" s="120" t="e">
        <f>AF28+AC21</f>
        <v>#DIV/0!</v>
      </c>
      <c r="AK27" s="121"/>
      <c r="AO27" s="120" t="e">
        <f>AO28+AJ21</f>
        <v>#DIV/0!</v>
      </c>
      <c r="AU27" s="121"/>
      <c r="AY27" s="120" t="e">
        <f>AY28+AT21</f>
        <v>#DIV/0!</v>
      </c>
    </row>
    <row r="28" spans="1:52" x14ac:dyDescent="0.25">
      <c r="H28" s="270"/>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0"/>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0"/>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R4" sqref="R4"/>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243</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45008.746126851853</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B22" sqref="B22"/>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242</v>
      </c>
      <c r="D19" s="154"/>
      <c r="E19" s="154"/>
      <c r="F19" s="154"/>
    </row>
    <row r="20" spans="2:6" ht="15" customHeight="1" x14ac:dyDescent="0.25">
      <c r="B20" s="1" t="s">
        <v>241</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7" sqref="B7"/>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70" zoomScaleNormal="70" workbookViewId="0"/>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73" t="s">
        <v>87</v>
      </c>
      <c r="AC3" s="273"/>
      <c r="AD3" s="273"/>
      <c r="AE3" s="108"/>
      <c r="AF3" s="108"/>
      <c r="AI3" s="273" t="s">
        <v>87</v>
      </c>
      <c r="AJ3" s="273"/>
      <c r="AK3" s="273"/>
      <c r="AL3" s="108"/>
      <c r="AM3" s="108"/>
      <c r="AP3" s="1"/>
      <c r="AQ3" s="1"/>
      <c r="AR3" s="1"/>
      <c r="AS3" s="273" t="s">
        <v>87</v>
      </c>
      <c r="AT3" s="273"/>
      <c r="AU3" s="273"/>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74" t="s">
        <v>89</v>
      </c>
      <c r="AC4" s="274"/>
      <c r="AD4" s="1" t="s">
        <v>90</v>
      </c>
      <c r="AI4" s="274" t="s">
        <v>91</v>
      </c>
      <c r="AJ4" s="274"/>
      <c r="AK4" s="1" t="s">
        <v>90</v>
      </c>
      <c r="AP4" s="1"/>
      <c r="AQ4" s="1"/>
      <c r="AR4" s="1"/>
      <c r="AS4" s="274" t="s">
        <v>91</v>
      </c>
      <c r="AT4" s="274"/>
      <c r="AU4" s="1" t="s">
        <v>90</v>
      </c>
      <c r="AV4" s="1"/>
      <c r="AW4" s="1"/>
      <c r="AX4" s="1"/>
      <c r="AY4" s="1"/>
      <c r="AZ4" s="1"/>
    </row>
    <row r="5" spans="1:52" x14ac:dyDescent="0.25">
      <c r="A5" s="72">
        <v>16</v>
      </c>
      <c r="B5" s="73" t="s">
        <v>34</v>
      </c>
      <c r="D5" t="s">
        <v>6</v>
      </c>
      <c r="H5" s="267"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68"/>
      <c r="I6" s="124">
        <v>5.01</v>
      </c>
      <c r="J6" s="2"/>
      <c r="K6" s="13">
        <v>-1.2</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68"/>
      <c r="I7" s="124">
        <v>10.01</v>
      </c>
      <c r="J7" s="2"/>
      <c r="K7" s="13">
        <v>-1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68"/>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68"/>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68"/>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68"/>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68"/>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68"/>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68"/>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68"/>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68"/>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68"/>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68"/>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68"/>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68"/>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P21" s="1"/>
      <c r="AQ21" s="1"/>
      <c r="AR21" s="274" t="s">
        <v>106</v>
      </c>
      <c r="AS21" s="274"/>
      <c r="AT21" s="1">
        <f>IF(ISERROR(LOOKUP(V18,AR5:AR17,AU5:AU17)),0,LOOKUP(V18,AR5:AR17,AU5:AU17))</f>
        <v>0</v>
      </c>
      <c r="AU21" s="1"/>
      <c r="AV21" s="1"/>
      <c r="AW21" s="1"/>
      <c r="AX21" s="1"/>
      <c r="AY21" s="76"/>
      <c r="AZ21" s="1"/>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68"/>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68"/>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68"/>
      <c r="I25" s="126">
        <v>400.01</v>
      </c>
      <c r="J25" s="1"/>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P25" s="1"/>
      <c r="AQ25" s="1"/>
      <c r="AR25" s="276" t="s">
        <v>108</v>
      </c>
      <c r="AS25" s="276"/>
      <c r="AT25" s="276"/>
      <c r="AU25" s="276"/>
      <c r="AV25" s="276"/>
      <c r="AW25" s="276"/>
      <c r="AX25" s="276"/>
      <c r="AY25" s="276"/>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69"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0"/>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0"/>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45008.746126851853</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2023-03-23T16:54:25Z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2023-03-23T16:54:18Z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e9dcd814-946d-4042-88c9-a029fc786f3d</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