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hidePivotFieldList="1"/>
  <mc:AlternateContent xmlns:mc="http://schemas.openxmlformats.org/markup-compatibility/2006">
    <mc:Choice Requires="x15">
      <x15ac:absPath xmlns:x15ac="http://schemas.microsoft.com/office/spreadsheetml/2010/11/ac" url="X:\V\DATEN\BN_BSS11\T_PRO_PKG\Performance\DB Verprobung\Vertriebstool\"/>
    </mc:Choice>
  </mc:AlternateContent>
  <xr:revisionPtr revIDLastSave="0" documentId="8_{E836CB9D-EADF-4C19-88D8-7D87608507AD}" xr6:coauthVersionLast="47" xr6:coauthVersionMax="47" xr10:uidLastSave="{00000000-0000-0000-0000-000000000000}"/>
  <workbookProtection workbookAlgorithmName="SHA-512" workbookHashValue="wEJNkYnY8gVcLKVJuX5xYI01v+xT7mMbPUW9YMbfyQqFAdvz/vLcRbAW7UntaSWe7/ak+hm2Lv3UEJf1fGqoRw==" workbookSaltValue="3xh6rzkNeT3MNYZgrUASLg==" workbookSpinCount="100000" lockStructure="1"/>
  <bookViews>
    <workbookView xWindow="-120" yWindow="-120" windowWidth="29040" windowHeight="15840" tabRatio="814" xr2:uid="{00000000-000D-0000-FFFF-FFFF00000000}"/>
  </bookViews>
  <sheets>
    <sheet name="Startseite" sheetId="15" r:id="rId1"/>
    <sheet name="Kalkulationstool" sheetId="13" r:id="rId2"/>
    <sheet name="Wertbeitrag" sheetId="16" r:id="rId3"/>
    <sheet name="Bewertung Aufstockung" sheetId="26" r:id="rId4"/>
    <sheet name="Background WB vereinb" sheetId="18" state="hidden" r:id="rId5"/>
    <sheet name="Background Produktkalk I" sheetId="19" state="hidden" r:id="rId6"/>
    <sheet name="Background" sheetId="14" state="hidden" r:id="rId7"/>
    <sheet name="Kalk_Kredit2" sheetId="21" state="hidden" r:id="rId8"/>
    <sheet name="Wert_Kredit2" sheetId="22" state="hidden" r:id="rId9"/>
    <sheet name="Kalk_RKV" sheetId="25" state="hidden" r:id="rId10"/>
    <sheet name="Bg WB vereinb_Kredit2" sheetId="23" state="hidden" r:id="rId11"/>
    <sheet name="Bg Produktkalk I_Kredit2" sheetId="24" state="hidden" r:id="rId12"/>
    <sheet name="Background2" sheetId="27" state="hidden" r:id="rId13"/>
  </sheets>
  <definedNames>
    <definedName name="Anzahl_der_Raten" localSheetId="7">Kalk_Kredit2!$D$8</definedName>
    <definedName name="Anzahl_der_Raten">Kalkulationstool!$D$8</definedName>
    <definedName name="Bezahlter_RKV_Einmalbeitrag_für_den_Altkredit">'Bewertung Aufstockung'!$B$5</definedName>
    <definedName name="_xlnm.Print_Area" localSheetId="7">Kalk_Kredit2!$A$1:$R$26</definedName>
    <definedName name="_xlnm.Print_Area" localSheetId="1">Kalkulationstool!$A$1:$R$26</definedName>
    <definedName name="Eigenablösebetrag" localSheetId="7">Kalk_Kredit2!$D$11</definedName>
    <definedName name="Eigenablösebetrag">Kalkulationstool!$D$11</definedName>
    <definedName name="Expected_Loss" localSheetId="7">Kalk_Kredit2!$D$7</definedName>
    <definedName name="Expected_Loss">Kalkulationstool!$D$7</definedName>
    <definedName name="Fremdablösebetrag" localSheetId="7">Kalk_Kredit2!$D$12</definedName>
    <definedName name="Fremdablösebetrag">Kalkulationstool!$D$12</definedName>
    <definedName name="Gesamtkreditbetrag" localSheetId="7">Kalk_Kredit2!$D$10</definedName>
    <definedName name="Gesamtkreditbetrag">Kalkulationstool!$D$10</definedName>
    <definedName name="Höchste_Absicherungsquote_des_Neukredits">'Bewertung Aufstockung'!$B$7</definedName>
    <definedName name="IVS" localSheetId="7">Kalk_Kredit2!$D$14</definedName>
    <definedName name="IVS">Kalkulationstool!$D$14</definedName>
    <definedName name="Konditionskompetenz_Filiale_RBC" localSheetId="7">Kalk_Kredit2!$D$26</definedName>
    <definedName name="Konditionskompetenz_Filiale_RBC">Kalkulationstool!$D$26</definedName>
    <definedName name="Konditionskompetenz_MGL_LRBC_RL" localSheetId="7">Kalk_Kredit2!$H$26</definedName>
    <definedName name="Konditionskompetenz_MGL_LRBC_RL">Kalkulationstool!$H$26</definedName>
    <definedName name="Laufzeit_in_Monaten" localSheetId="7">Kalk_Kredit2!$D$9</definedName>
    <definedName name="Laufzeit_in_Monaten">Kalkulationstool!$D$9</definedName>
    <definedName name="Marge_Altkredit" localSheetId="8">Wert_Kredit2!$C$10</definedName>
    <definedName name="Marge_Altkredit">Wertbeitrag!$C$10</definedName>
    <definedName name="Restlaufzeit_Altkredit_in_Monaten" localSheetId="8">Wert_Kredit2!$C$11</definedName>
    <definedName name="Restlaufzeit_Altkredit_in_Monaten">Wertbeitrag!$C$11</definedName>
    <definedName name="Ursprungslaufzeit_des_Altkredits_in_Monaten">'Bewertung Aufstockung'!$B$6</definedName>
    <definedName name="vereinbarter_Effektivzins_p.a." localSheetId="8">Wert_Kredit2!$C$5</definedName>
    <definedName name="vereinbarter_Effektivzins_p.a.">Wertbeitrag!$C$5</definedName>
    <definedName name="vereinbarter_Nominalzins_p.a." localSheetId="8">Wert_Kredit2!$C$6</definedName>
    <definedName name="vereinbarter_Nominalzins_p.a.">Wertbeitrag!$C$6</definedName>
    <definedName name="Wertbeitrag_vereinbarter_Effektivzins" localSheetId="8">Wert_Kredit2!$C$14</definedName>
    <definedName name="Wertbeitrag_vereinbarter_Effektivzins">Wertbeitrag!$C$14</definedName>
    <definedName name="Wertbeitrag_Zielkondition" localSheetId="8">Wert_Kredit2!$C$13</definedName>
    <definedName name="Wertbeitrag_Zielkondition">Wertbeitrag!$C$13</definedName>
    <definedName name="Zielkondition_effektiv" localSheetId="7">Kalk_Kredit2!$D$20</definedName>
    <definedName name="Zielkondition_effektiv">Kalkulationstool!$D$20</definedName>
    <definedName name="Zielkondition_nominal" localSheetId="7">Kalk_Kredit2!$D$21</definedName>
    <definedName name="Zielkondition_nominal">Kalkulationstool!$D$21</definedName>
    <definedName name="Zuführer" localSheetId="7">Kalk_Kredit2!$D$13</definedName>
    <definedName name="Zuführer">Kalkulationstool!$D$13</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25" l="1"/>
  <c r="D27" i="25"/>
  <c r="C27" i="25"/>
  <c r="R7" i="23"/>
  <c r="R6" i="23"/>
  <c r="B27" i="25" l="1"/>
  <c r="P70" i="27"/>
  <c r="O70" i="27"/>
  <c r="P69" i="27"/>
  <c r="O69" i="27"/>
  <c r="P68" i="27"/>
  <c r="O68" i="27"/>
  <c r="P66" i="27"/>
  <c r="P67" i="27" s="1"/>
  <c r="O66" i="27"/>
  <c r="O67" i="27" s="1"/>
  <c r="P65" i="27"/>
  <c r="O65" i="27"/>
  <c r="AZ30" i="27"/>
  <c r="AP30" i="27"/>
  <c r="B3" i="25" l="1"/>
  <c r="B2" i="25"/>
  <c r="B6" i="25"/>
  <c r="S7" i="23"/>
  <c r="R7" i="24"/>
  <c r="S7" i="24" s="1"/>
  <c r="R6" i="24"/>
  <c r="D10" i="21"/>
  <c r="B12" i="26" s="1"/>
  <c r="D14" i="21"/>
  <c r="W8" i="27" s="1"/>
  <c r="D13" i="21"/>
  <c r="D12" i="21"/>
  <c r="D9" i="21"/>
  <c r="D8" i="21"/>
  <c r="W6" i="27" s="1"/>
  <c r="D7" i="21"/>
  <c r="D19" i="21"/>
  <c r="C11" i="23" l="1"/>
  <c r="C11" i="24"/>
  <c r="C9" i="24"/>
  <c r="R8" i="24" s="1"/>
  <c r="W9" i="27"/>
  <c r="C6" i="24"/>
  <c r="W5" i="27"/>
  <c r="P6" i="27"/>
  <c r="P7" i="27" s="1"/>
  <c r="C5" i="24"/>
  <c r="G5" i="24" s="1"/>
  <c r="W4" i="27"/>
  <c r="B20" i="24"/>
  <c r="W12" i="27"/>
  <c r="C18" i="23"/>
  <c r="C19" i="23"/>
  <c r="C20" i="23"/>
  <c r="B18" i="24"/>
  <c r="B19" i="24"/>
  <c r="B18" i="23"/>
  <c r="B19" i="23"/>
  <c r="C18" i="24"/>
  <c r="C19" i="24"/>
  <c r="C20" i="24"/>
  <c r="C9" i="23"/>
  <c r="R8" i="23" s="1"/>
  <c r="C6" i="23"/>
  <c r="B7" i="25"/>
  <c r="D12" i="26" s="1"/>
  <c r="C5" i="23"/>
  <c r="G5" i="23" s="1"/>
  <c r="K5" i="23" s="1"/>
  <c r="K5" i="24"/>
  <c r="V22" i="27" l="1"/>
  <c r="W11" i="27"/>
  <c r="W22" i="27"/>
  <c r="V16" i="27"/>
  <c r="V18" i="27"/>
  <c r="B20" i="23"/>
  <c r="D20" i="21"/>
  <c r="D5" i="22" s="1"/>
  <c r="C5" i="22" s="1"/>
  <c r="C6" i="22" s="1"/>
  <c r="C7" i="23" s="1"/>
  <c r="W7" i="27"/>
  <c r="V14" i="27" s="1"/>
  <c r="C7" i="24"/>
  <c r="V15" i="27"/>
  <c r="AI5" i="27"/>
  <c r="AB5" i="27"/>
  <c r="AS5" i="27"/>
  <c r="C11" i="19"/>
  <c r="C11" i="18"/>
  <c r="AA30" i="27" l="1"/>
  <c r="AA31" i="27" s="1"/>
  <c r="AA32" i="27" s="1"/>
  <c r="AA33" i="27" s="1"/>
  <c r="AA34" i="27" s="1"/>
  <c r="AA35" i="27" s="1"/>
  <c r="AA36" i="27" s="1"/>
  <c r="AA37" i="27" s="1"/>
  <c r="AA38" i="27" s="1"/>
  <c r="AA39" i="27" s="1"/>
  <c r="AA40" i="27" s="1"/>
  <c r="AA41" i="27" s="1"/>
  <c r="AA42" i="27" s="1"/>
  <c r="AA43" i="27" s="1"/>
  <c r="AA44" i="27" s="1"/>
  <c r="AA45" i="27" s="1"/>
  <c r="AA46" i="27" s="1"/>
  <c r="AA47" i="27" s="1"/>
  <c r="AA48" i="27" s="1"/>
  <c r="AA49" i="27" s="1"/>
  <c r="AA50" i="27" s="1"/>
  <c r="AA51" i="27" s="1"/>
  <c r="AA52" i="27" s="1"/>
  <c r="AA53" i="27" s="1"/>
  <c r="AA54" i="27" s="1"/>
  <c r="AA55" i="27" s="1"/>
  <c r="AA56" i="27" s="1"/>
  <c r="AA57" i="27" s="1"/>
  <c r="AA58" i="27" s="1"/>
  <c r="AA59" i="27" s="1"/>
  <c r="AA60" i="27" s="1"/>
  <c r="AA61" i="27" s="1"/>
  <c r="AA62" i="27" s="1"/>
  <c r="AA63" i="27" s="1"/>
  <c r="AA64" i="27" s="1"/>
  <c r="AA65" i="27" s="1"/>
  <c r="AA66" i="27" s="1"/>
  <c r="AA67" i="27" s="1"/>
  <c r="AA68" i="27" s="1"/>
  <c r="AA69" i="27" s="1"/>
  <c r="AA70" i="27" s="1"/>
  <c r="AA71" i="27" s="1"/>
  <c r="AA72" i="27" s="1"/>
  <c r="AA73" i="27" s="1"/>
  <c r="AA74" i="27" s="1"/>
  <c r="AA75" i="27" s="1"/>
  <c r="AA76" i="27" s="1"/>
  <c r="AA77" i="27" s="1"/>
  <c r="AA78" i="27" s="1"/>
  <c r="AA79" i="27" s="1"/>
  <c r="AA80" i="27" s="1"/>
  <c r="AA81" i="27" s="1"/>
  <c r="AA82" i="27" s="1"/>
  <c r="AA83" i="27" s="1"/>
  <c r="AA84" i="27" s="1"/>
  <c r="AA85" i="27" s="1"/>
  <c r="AA86" i="27" s="1"/>
  <c r="AA87" i="27" s="1"/>
  <c r="AA88" i="27" s="1"/>
  <c r="AA89" i="27" s="1"/>
  <c r="AA90" i="27" s="1"/>
  <c r="AA91" i="27" s="1"/>
  <c r="AA92" i="27" s="1"/>
  <c r="AA93" i="27" s="1"/>
  <c r="AA94" i="27" s="1"/>
  <c r="AA95" i="27" s="1"/>
  <c r="AA96" i="27" s="1"/>
  <c r="AA97" i="27" s="1"/>
  <c r="AA98" i="27" s="1"/>
  <c r="AA99" i="27" s="1"/>
  <c r="AA100" i="27" s="1"/>
  <c r="AA101" i="27" s="1"/>
  <c r="AA102" i="27" s="1"/>
  <c r="AA103" i="27" s="1"/>
  <c r="AA104" i="27" s="1"/>
  <c r="AA105" i="27" s="1"/>
  <c r="AA106" i="27" s="1"/>
  <c r="AA107" i="27" s="1"/>
  <c r="AA108" i="27" s="1"/>
  <c r="AA109" i="27" s="1"/>
  <c r="AA110" i="27" s="1"/>
  <c r="AA111" i="27" s="1"/>
  <c r="AA112" i="27" s="1"/>
  <c r="AA113" i="27" s="1"/>
  <c r="AA114" i="27" s="1"/>
  <c r="AA115" i="27" s="1"/>
  <c r="AA116" i="27" s="1"/>
  <c r="AA117" i="27" s="1"/>
  <c r="AA118" i="27" s="1"/>
  <c r="AA119" i="27" s="1"/>
  <c r="AA120" i="27" s="1"/>
  <c r="AA121" i="27" s="1"/>
  <c r="AA122" i="27" s="1"/>
  <c r="AA123" i="27" s="1"/>
  <c r="AA124" i="27" s="1"/>
  <c r="AA125" i="27" s="1"/>
  <c r="AA126" i="27" s="1"/>
  <c r="AA127" i="27" s="1"/>
  <c r="AA128" i="27" s="1"/>
  <c r="AA129" i="27" s="1"/>
  <c r="AA130" i="27" s="1"/>
  <c r="AA131" i="27" s="1"/>
  <c r="AA132" i="27" s="1"/>
  <c r="AA133" i="27" s="1"/>
  <c r="AA134" i="27" s="1"/>
  <c r="AA135" i="27" s="1"/>
  <c r="AA136" i="27" s="1"/>
  <c r="AA137" i="27" s="1"/>
  <c r="AA138" i="27" s="1"/>
  <c r="AA139" i="27" s="1"/>
  <c r="AA140" i="27" s="1"/>
  <c r="AA141" i="27" s="1"/>
  <c r="AA142" i="27" s="1"/>
  <c r="AA143" i="27" s="1"/>
  <c r="AA144" i="27" s="1"/>
  <c r="AA145" i="27" s="1"/>
  <c r="AA146" i="27" s="1"/>
  <c r="AA147" i="27" s="1"/>
  <c r="AA148" i="27" s="1"/>
  <c r="AA149" i="27" s="1"/>
  <c r="AA150" i="27" s="1"/>
  <c r="V21" i="27"/>
  <c r="V17" i="27"/>
  <c r="V19" i="27"/>
  <c r="V20" i="27"/>
  <c r="AI6" i="27"/>
  <c r="AB6" i="27"/>
  <c r="AS6" i="27"/>
  <c r="P70" i="14"/>
  <c r="O70" i="14"/>
  <c r="P69" i="14"/>
  <c r="O69" i="14"/>
  <c r="P68" i="14"/>
  <c r="O68" i="14"/>
  <c r="P66" i="14"/>
  <c r="P67" i="14" s="1"/>
  <c r="O66" i="14"/>
  <c r="O67" i="14" s="1"/>
  <c r="P65" i="14"/>
  <c r="O65" i="14"/>
  <c r="AI30" i="27" l="1"/>
  <c r="AS30" i="27"/>
  <c r="AT6" i="27"/>
  <c r="AU6" i="27" s="1"/>
  <c r="AS7" i="27"/>
  <c r="AJ6" i="27"/>
  <c r="AK6" i="27" s="1"/>
  <c r="AI7" i="27"/>
  <c r="AB7" i="27"/>
  <c r="AC6" i="27"/>
  <c r="AD6" i="27" s="1"/>
  <c r="P6" i="14"/>
  <c r="D20" i="13" s="1"/>
  <c r="AT30" i="27" l="1"/>
  <c r="AS31" i="27"/>
  <c r="AR30" i="27"/>
  <c r="AJ30" i="27"/>
  <c r="AI31" i="27"/>
  <c r="AH30" i="27"/>
  <c r="AJ7" i="27"/>
  <c r="AK7" i="27" s="1"/>
  <c r="AI8" i="27"/>
  <c r="AS8" i="27"/>
  <c r="AT7" i="27"/>
  <c r="AU7" i="27" s="1"/>
  <c r="AB8" i="27"/>
  <c r="AC7" i="27"/>
  <c r="AD7" i="27" s="1"/>
  <c r="Y11" i="14"/>
  <c r="C9" i="16"/>
  <c r="B14" i="23" s="1"/>
  <c r="D19" i="13"/>
  <c r="AT31" i="27" l="1"/>
  <c r="AS32" i="27"/>
  <c r="AR31" i="27"/>
  <c r="AJ31" i="27"/>
  <c r="AI32" i="27"/>
  <c r="AH31" i="27"/>
  <c r="AJ8" i="27"/>
  <c r="AK8" i="27" s="1"/>
  <c r="AI9" i="27"/>
  <c r="AB9" i="27"/>
  <c r="AC8" i="27"/>
  <c r="AD8" i="27" s="1"/>
  <c r="AT8" i="27"/>
  <c r="AU8" i="27" s="1"/>
  <c r="AS9" i="27"/>
  <c r="B14" i="24"/>
  <c r="B14" i="18"/>
  <c r="C18" i="19"/>
  <c r="B18" i="19"/>
  <c r="C18" i="18"/>
  <c r="B18" i="18"/>
  <c r="R5" i="19"/>
  <c r="V5" i="19" s="1"/>
  <c r="Z5" i="19" s="1"/>
  <c r="R6" i="19"/>
  <c r="R7" i="19"/>
  <c r="S7" i="19" s="1"/>
  <c r="P7" i="14"/>
  <c r="AJ32" i="27" l="1"/>
  <c r="AI33" i="27"/>
  <c r="AH32" i="27"/>
  <c r="AT32" i="27"/>
  <c r="AS33" i="27"/>
  <c r="AR32" i="27"/>
  <c r="AS10" i="27"/>
  <c r="AT9" i="27"/>
  <c r="AU9" i="27" s="1"/>
  <c r="AJ9" i="27"/>
  <c r="AK9" i="27" s="1"/>
  <c r="AI10" i="27"/>
  <c r="AB10" i="27"/>
  <c r="AC9" i="27"/>
  <c r="AD9" i="27" s="1"/>
  <c r="D20" i="26"/>
  <c r="V5" i="24"/>
  <c r="S9" i="24"/>
  <c r="R9" i="24"/>
  <c r="C12" i="24"/>
  <c r="D7" i="24"/>
  <c r="C8" i="24"/>
  <c r="C10" i="24"/>
  <c r="S9" i="23"/>
  <c r="V5" i="23"/>
  <c r="R9" i="23"/>
  <c r="D21" i="13"/>
  <c r="S9" i="19"/>
  <c r="R9" i="19"/>
  <c r="X6" i="19"/>
  <c r="AR33" i="27" l="1"/>
  <c r="AT33" i="27"/>
  <c r="AS34" i="27"/>
  <c r="AI34" i="27"/>
  <c r="AH33" i="27"/>
  <c r="AJ33" i="27"/>
  <c r="AJ10" i="27"/>
  <c r="AK10" i="27" s="1"/>
  <c r="AI11" i="27"/>
  <c r="AB11" i="27"/>
  <c r="AC10" i="27"/>
  <c r="AD10" i="27" s="1"/>
  <c r="AT10" i="27"/>
  <c r="AU10" i="27" s="1"/>
  <c r="AS11" i="27"/>
  <c r="F12" i="26"/>
  <c r="F20" i="26" s="1"/>
  <c r="B20" i="26"/>
  <c r="D12" i="24"/>
  <c r="J5" i="24"/>
  <c r="L5" i="24" s="1"/>
  <c r="X6" i="23"/>
  <c r="W6" i="23" s="1"/>
  <c r="V6" i="23" s="1"/>
  <c r="Y5" i="23"/>
  <c r="Z5" i="23"/>
  <c r="D10" i="24"/>
  <c r="I6" i="24"/>
  <c r="Y5" i="24"/>
  <c r="X6" i="24"/>
  <c r="W6" i="24" s="1"/>
  <c r="V6" i="24" s="1"/>
  <c r="Z5" i="24"/>
  <c r="D5" i="16"/>
  <c r="W6" i="19"/>
  <c r="V6" i="19" s="1"/>
  <c r="X7" i="19" s="1"/>
  <c r="W7" i="19" s="1"/>
  <c r="V7" i="19" s="1"/>
  <c r="AT34" i="27" l="1"/>
  <c r="AS35" i="27"/>
  <c r="AR34" i="27"/>
  <c r="AJ34" i="27"/>
  <c r="AI35" i="27"/>
  <c r="AH34" i="27"/>
  <c r="AS12" i="27"/>
  <c r="AT11" i="27"/>
  <c r="AU11" i="27" s="1"/>
  <c r="AI12" i="27"/>
  <c r="AJ11" i="27"/>
  <c r="AK11" i="27" s="1"/>
  <c r="AB12" i="27"/>
  <c r="AC11" i="27"/>
  <c r="AD11" i="27" s="1"/>
  <c r="AA5" i="24"/>
  <c r="H6" i="24"/>
  <c r="G6" i="24" s="1"/>
  <c r="J6" i="24" s="1"/>
  <c r="Y6" i="24"/>
  <c r="X7" i="24"/>
  <c r="W7" i="24" s="1"/>
  <c r="V7" i="24" s="1"/>
  <c r="Z6" i="24"/>
  <c r="Z6" i="23"/>
  <c r="Y6" i="23"/>
  <c r="X7" i="23"/>
  <c r="W7" i="23" s="1"/>
  <c r="V7" i="23" s="1"/>
  <c r="AA5" i="23"/>
  <c r="C6" i="16"/>
  <c r="Z6" i="19"/>
  <c r="X8" i="19"/>
  <c r="W8" i="19" s="1"/>
  <c r="V8" i="19" s="1"/>
  <c r="Z7" i="19"/>
  <c r="AJ35" i="27" l="1"/>
  <c r="AI36" i="27"/>
  <c r="AH35" i="27"/>
  <c r="AR35" i="27"/>
  <c r="AT35" i="27"/>
  <c r="AS36" i="27"/>
  <c r="AB13" i="27"/>
  <c r="AB29" i="27" s="1"/>
  <c r="AC12" i="27"/>
  <c r="AD12" i="27" s="1"/>
  <c r="AJ12" i="27"/>
  <c r="AK12" i="27" s="1"/>
  <c r="AI13" i="27"/>
  <c r="AK29" i="27" s="1"/>
  <c r="AL30" i="27" s="1"/>
  <c r="AS13" i="27"/>
  <c r="AU29" i="27" s="1"/>
  <c r="AV30" i="27" s="1"/>
  <c r="AT12" i="27"/>
  <c r="AU12" i="27" s="1"/>
  <c r="K6" i="24"/>
  <c r="L6" i="24" s="1"/>
  <c r="AA6" i="23"/>
  <c r="I7" i="24"/>
  <c r="H7" i="24" s="1"/>
  <c r="G7" i="24" s="1"/>
  <c r="K7" i="24" s="1"/>
  <c r="Z7" i="23"/>
  <c r="X8" i="23"/>
  <c r="W8" i="23" s="1"/>
  <c r="V8" i="23" s="1"/>
  <c r="Y7" i="23"/>
  <c r="X8" i="24"/>
  <c r="W8" i="24" s="1"/>
  <c r="V8" i="24" s="1"/>
  <c r="Y7" i="24"/>
  <c r="Z7" i="24"/>
  <c r="AA6" i="24"/>
  <c r="C10" i="23"/>
  <c r="C8" i="23"/>
  <c r="C12" i="23"/>
  <c r="D7" i="23"/>
  <c r="X9" i="19"/>
  <c r="W9" i="19" s="1"/>
  <c r="V9" i="19" s="1"/>
  <c r="Z8" i="19"/>
  <c r="AC30" i="27" l="1"/>
  <c r="W10" i="27"/>
  <c r="AM30" i="27" s="1"/>
  <c r="AK30" i="27" s="1"/>
  <c r="AI37" i="27"/>
  <c r="AH36" i="27"/>
  <c r="AJ36" i="27"/>
  <c r="AR36" i="27"/>
  <c r="AT36" i="27"/>
  <c r="AS37" i="27"/>
  <c r="J7" i="24"/>
  <c r="AS14" i="27"/>
  <c r="AT13" i="27"/>
  <c r="AU13" i="27" s="1"/>
  <c r="AJ13" i="27"/>
  <c r="AK13" i="27" s="1"/>
  <c r="AI14" i="27"/>
  <c r="AB14" i="27"/>
  <c r="AC13" i="27"/>
  <c r="AD13" i="27" s="1"/>
  <c r="AC21" i="27" s="1"/>
  <c r="I8" i="24"/>
  <c r="H8" i="24" s="1"/>
  <c r="G8" i="24" s="1"/>
  <c r="J8" i="24" s="1"/>
  <c r="Z8" i="23"/>
  <c r="X9" i="23"/>
  <c r="W9" i="23" s="1"/>
  <c r="V9" i="23" s="1"/>
  <c r="Y8" i="23"/>
  <c r="AA7" i="24"/>
  <c r="L7" i="24"/>
  <c r="Z8" i="24"/>
  <c r="Y8" i="24"/>
  <c r="X9" i="24"/>
  <c r="W9" i="24" s="1"/>
  <c r="V9" i="24" s="1"/>
  <c r="AA7" i="23"/>
  <c r="I6" i="23"/>
  <c r="D10" i="23"/>
  <c r="D12" i="23"/>
  <c r="J5" i="23"/>
  <c r="L5" i="23" s="1"/>
  <c r="Z9" i="19"/>
  <c r="X10" i="19"/>
  <c r="W10" i="19" s="1"/>
  <c r="V10" i="19" s="1"/>
  <c r="AD30" i="27" l="1"/>
  <c r="AB30" i="27" s="1"/>
  <c r="AR37" i="27"/>
  <c r="AT37" i="27"/>
  <c r="AS38" i="27"/>
  <c r="AI38" i="27"/>
  <c r="AH37" i="27"/>
  <c r="AJ37" i="27"/>
  <c r="AL31" i="27"/>
  <c r="AM31" i="27" s="1"/>
  <c r="AK31" i="27" s="1"/>
  <c r="AN30" i="27"/>
  <c r="AO30" i="27" s="1"/>
  <c r="AI15" i="27"/>
  <c r="AJ14" i="27"/>
  <c r="AK14" i="27" s="1"/>
  <c r="AB15" i="27"/>
  <c r="AC14" i="27"/>
  <c r="AD14" i="27" s="1"/>
  <c r="AS15" i="27"/>
  <c r="AT14" i="27"/>
  <c r="AU14" i="27" s="1"/>
  <c r="K8" i="24"/>
  <c r="L8" i="24" s="1"/>
  <c r="I9" i="24"/>
  <c r="H9" i="24" s="1"/>
  <c r="G9" i="24" s="1"/>
  <c r="J9" i="24" s="1"/>
  <c r="AA8" i="23"/>
  <c r="H6" i="23"/>
  <c r="G6" i="23" s="1"/>
  <c r="J6" i="23" s="1"/>
  <c r="AA8" i="24"/>
  <c r="Y9" i="24"/>
  <c r="X10" i="24"/>
  <c r="W10" i="24" s="1"/>
  <c r="V10" i="24" s="1"/>
  <c r="Z9" i="24"/>
  <c r="Y9" i="23"/>
  <c r="X10" i="23"/>
  <c r="W10" i="23" s="1"/>
  <c r="V10" i="23" s="1"/>
  <c r="Z9" i="23"/>
  <c r="Z10" i="19"/>
  <c r="X11" i="19"/>
  <c r="W11" i="19" s="1"/>
  <c r="V11" i="19" s="1"/>
  <c r="AP31" i="27" l="1"/>
  <c r="AE30" i="27"/>
  <c r="AF30" i="27" s="1"/>
  <c r="AC31" i="27"/>
  <c r="AD31" i="27" s="1"/>
  <c r="AB31" i="27" s="1"/>
  <c r="AL32" i="27"/>
  <c r="AM32" i="27" s="1"/>
  <c r="AN31" i="27"/>
  <c r="AO31" i="27" s="1"/>
  <c r="AP32" i="27" s="1"/>
  <c r="AK32" i="27"/>
  <c r="AJ38" i="27"/>
  <c r="AI39" i="27"/>
  <c r="AH38" i="27"/>
  <c r="AR38" i="27"/>
  <c r="AT38" i="27"/>
  <c r="AS39" i="27"/>
  <c r="I10" i="24"/>
  <c r="H10" i="24" s="1"/>
  <c r="G10" i="24" s="1"/>
  <c r="I11" i="24" s="1"/>
  <c r="H11" i="24" s="1"/>
  <c r="G11" i="24" s="1"/>
  <c r="AT15" i="27"/>
  <c r="AU15" i="27" s="1"/>
  <c r="AS16" i="27"/>
  <c r="AC15" i="27"/>
  <c r="AD15" i="27" s="1"/>
  <c r="AB16" i="27"/>
  <c r="AJ15" i="27"/>
  <c r="AK15" i="27" s="1"/>
  <c r="AI16" i="27"/>
  <c r="K9" i="24"/>
  <c r="K6" i="23"/>
  <c r="L6" i="23" s="1"/>
  <c r="I7" i="23"/>
  <c r="H7" i="23" s="1"/>
  <c r="G7" i="23" s="1"/>
  <c r="K7" i="23" s="1"/>
  <c r="X11" i="23"/>
  <c r="W11" i="23" s="1"/>
  <c r="V11" i="23" s="1"/>
  <c r="Z10" i="23"/>
  <c r="Y10" i="23"/>
  <c r="AA9" i="23"/>
  <c r="X11" i="24"/>
  <c r="W11" i="24" s="1"/>
  <c r="V11" i="24" s="1"/>
  <c r="Y10" i="24"/>
  <c r="Z10" i="24"/>
  <c r="L9" i="24"/>
  <c r="AA9" i="24"/>
  <c r="Z11" i="19"/>
  <c r="X12" i="19"/>
  <c r="W12" i="19" s="1"/>
  <c r="V12" i="19" s="1"/>
  <c r="AE31" i="27" l="1"/>
  <c r="AF31" i="27" s="1"/>
  <c r="AC32" i="27"/>
  <c r="AD32" i="27" s="1"/>
  <c r="AB32" i="27" s="1"/>
  <c r="AT39" i="27"/>
  <c r="AS40" i="27"/>
  <c r="AR39" i="27"/>
  <c r="AI40" i="27"/>
  <c r="AH39" i="27"/>
  <c r="AJ39" i="27"/>
  <c r="AL33" i="27"/>
  <c r="AM33" i="27" s="1"/>
  <c r="AN32" i="27"/>
  <c r="AO32" i="27" s="1"/>
  <c r="AP33" i="27" s="1"/>
  <c r="AK33" i="27"/>
  <c r="J10" i="24"/>
  <c r="I8" i="23"/>
  <c r="H8" i="23" s="1"/>
  <c r="G8" i="23" s="1"/>
  <c r="K8" i="23" s="1"/>
  <c r="K10" i="24"/>
  <c r="AJ16" i="27"/>
  <c r="AK16" i="27" s="1"/>
  <c r="AI17" i="27"/>
  <c r="AB17" i="27"/>
  <c r="AC16" i="27"/>
  <c r="AD16" i="27" s="1"/>
  <c r="AS17" i="27"/>
  <c r="AT16" i="27"/>
  <c r="AU16" i="27" s="1"/>
  <c r="J7" i="23"/>
  <c r="L7" i="23" s="1"/>
  <c r="AA10" i="24"/>
  <c r="J11" i="24"/>
  <c r="K11" i="24"/>
  <c r="I12" i="24"/>
  <c r="H12" i="24" s="1"/>
  <c r="G12" i="24" s="1"/>
  <c r="Y11" i="24"/>
  <c r="X12" i="24"/>
  <c r="W12" i="24" s="1"/>
  <c r="V12" i="24" s="1"/>
  <c r="Z11" i="24"/>
  <c r="AA10" i="23"/>
  <c r="Y11" i="23"/>
  <c r="Z11" i="23"/>
  <c r="X12" i="23"/>
  <c r="W12" i="23" s="1"/>
  <c r="V12" i="23" s="1"/>
  <c r="Z12" i="19"/>
  <c r="X13" i="19"/>
  <c r="W13" i="19" s="1"/>
  <c r="V13" i="19" s="1"/>
  <c r="L10" i="24" l="1"/>
  <c r="AC33" i="27"/>
  <c r="AD33" i="27" s="1"/>
  <c r="AB33" i="27" s="1"/>
  <c r="AE32" i="27"/>
  <c r="AF32" i="27" s="1"/>
  <c r="AN33" i="27"/>
  <c r="AO33" i="27" s="1"/>
  <c r="AP34" i="27" s="1"/>
  <c r="AL34" i="27"/>
  <c r="AM34" i="27" s="1"/>
  <c r="AK34" i="27" s="1"/>
  <c r="AR40" i="27"/>
  <c r="AT40" i="27"/>
  <c r="AS41" i="27"/>
  <c r="AI41" i="27"/>
  <c r="AH40" i="27"/>
  <c r="AJ40" i="27"/>
  <c r="I9" i="23"/>
  <c r="H9" i="23" s="1"/>
  <c r="G9" i="23" s="1"/>
  <c r="I10" i="23" s="1"/>
  <c r="H10" i="23" s="1"/>
  <c r="G10" i="23" s="1"/>
  <c r="J8" i="23"/>
  <c r="L8" i="23" s="1"/>
  <c r="AI18" i="27"/>
  <c r="AJ17" i="27"/>
  <c r="AK17" i="27" s="1"/>
  <c r="AJ21" i="27" s="1"/>
  <c r="AS18" i="27"/>
  <c r="AT17" i="27"/>
  <c r="AU17" i="27" s="1"/>
  <c r="AT21" i="27" s="1"/>
  <c r="AC17" i="27"/>
  <c r="AD17" i="27" s="1"/>
  <c r="AB18" i="27"/>
  <c r="L11" i="24"/>
  <c r="AA11" i="24"/>
  <c r="X13" i="24"/>
  <c r="W13" i="24" s="1"/>
  <c r="Z12" i="24"/>
  <c r="V13" i="24"/>
  <c r="Y12" i="24"/>
  <c r="I13" i="24"/>
  <c r="H13" i="24" s="1"/>
  <c r="G13" i="24" s="1"/>
  <c r="K12" i="24"/>
  <c r="J12" i="24"/>
  <c r="X13" i="23"/>
  <c r="W13" i="23" s="1"/>
  <c r="V13" i="23" s="1"/>
  <c r="Z12" i="23"/>
  <c r="Y12" i="23"/>
  <c r="AA11" i="23"/>
  <c r="Z13" i="19"/>
  <c r="X14" i="19"/>
  <c r="W14" i="19" s="1"/>
  <c r="V14" i="19" s="1"/>
  <c r="J9" i="23" l="1"/>
  <c r="K9" i="23"/>
  <c r="AE33" i="27"/>
  <c r="AF33" i="27" s="1"/>
  <c r="AC34" i="27"/>
  <c r="AD34" i="27" s="1"/>
  <c r="AB34" i="27" s="1"/>
  <c r="AL35" i="27"/>
  <c r="AM35" i="27" s="1"/>
  <c r="AN34" i="27"/>
  <c r="AO34" i="27" s="1"/>
  <c r="AP35" i="27" s="1"/>
  <c r="AK35" i="27"/>
  <c r="AJ41" i="27"/>
  <c r="AI42" i="27"/>
  <c r="AH41" i="27"/>
  <c r="AT41" i="27"/>
  <c r="AS42" i="27"/>
  <c r="AR41" i="27"/>
  <c r="AT18" i="27"/>
  <c r="AU18" i="27" s="1"/>
  <c r="AS19" i="27"/>
  <c r="AT19" i="27" s="1"/>
  <c r="AJ18" i="27"/>
  <c r="AK18" i="27" s="1"/>
  <c r="AI19" i="27"/>
  <c r="AJ19" i="27" s="1"/>
  <c r="AC18" i="27"/>
  <c r="AD18" i="27" s="1"/>
  <c r="AB19" i="27"/>
  <c r="AC19" i="27" s="1"/>
  <c r="L12" i="24"/>
  <c r="AA12" i="24"/>
  <c r="X14" i="23"/>
  <c r="W14" i="23" s="1"/>
  <c r="V14" i="23" s="1"/>
  <c r="Y13" i="23"/>
  <c r="Z13" i="23"/>
  <c r="AA12" i="23"/>
  <c r="I14" i="24"/>
  <c r="H14" i="24" s="1"/>
  <c r="G14" i="24" s="1"/>
  <c r="K13" i="24"/>
  <c r="J13" i="24"/>
  <c r="Z13" i="24"/>
  <c r="Y13" i="24"/>
  <c r="X14" i="24"/>
  <c r="W14" i="24" s="1"/>
  <c r="V14" i="24" s="1"/>
  <c r="I11" i="23"/>
  <c r="H11" i="23" s="1"/>
  <c r="G11" i="23" s="1"/>
  <c r="K10" i="23"/>
  <c r="J10" i="23"/>
  <c r="Z14" i="19"/>
  <c r="X15" i="19"/>
  <c r="W15" i="19" s="1"/>
  <c r="V15" i="19" s="1"/>
  <c r="L9" i="23" l="1"/>
  <c r="AE34" i="27"/>
  <c r="AF34" i="27" s="1"/>
  <c r="AC35" i="27"/>
  <c r="AD35" i="27" s="1"/>
  <c r="AB35" i="27" s="1"/>
  <c r="AT42" i="27"/>
  <c r="AS43" i="27"/>
  <c r="AR42" i="27"/>
  <c r="AJ42" i="27"/>
  <c r="AI43" i="27"/>
  <c r="AH42" i="27"/>
  <c r="AL36" i="27"/>
  <c r="AM36" i="27" s="1"/>
  <c r="AK36" i="27" s="1"/>
  <c r="AN35" i="27"/>
  <c r="AO35" i="27" s="1"/>
  <c r="AP36" i="27" s="1"/>
  <c r="AD19" i="27"/>
  <c r="AK19" i="27"/>
  <c r="AJ22" i="27" s="1"/>
  <c r="AU19" i="27"/>
  <c r="AT22" i="27" s="1"/>
  <c r="AA13" i="24"/>
  <c r="L13" i="24"/>
  <c r="X15" i="23"/>
  <c r="W15" i="23" s="1"/>
  <c r="V15" i="23" s="1"/>
  <c r="Y14" i="23"/>
  <c r="Z14" i="23"/>
  <c r="Z14" i="24"/>
  <c r="X15" i="24"/>
  <c r="W15" i="24" s="1"/>
  <c r="V15" i="24" s="1"/>
  <c r="Y14" i="24"/>
  <c r="AA14" i="24" s="1"/>
  <c r="AA13" i="23"/>
  <c r="K14" i="24"/>
  <c r="I15" i="24"/>
  <c r="H15" i="24" s="1"/>
  <c r="G15" i="24" s="1"/>
  <c r="J14" i="24"/>
  <c r="L14" i="24" s="1"/>
  <c r="L10" i="23"/>
  <c r="J11" i="23"/>
  <c r="K11" i="23"/>
  <c r="I12" i="23"/>
  <c r="H12" i="23" s="1"/>
  <c r="G12" i="23" s="1"/>
  <c r="Z15" i="19"/>
  <c r="X16" i="19"/>
  <c r="W16" i="19" s="1"/>
  <c r="V16" i="19" s="1"/>
  <c r="AE35" i="27" l="1"/>
  <c r="AF35" i="27" s="1"/>
  <c r="AC36" i="27"/>
  <c r="AD36" i="27" s="1"/>
  <c r="AB36" i="27" s="1"/>
  <c r="AN36" i="27"/>
  <c r="AO36" i="27" s="1"/>
  <c r="AP37" i="27" s="1"/>
  <c r="AL37" i="27"/>
  <c r="AM37" i="27" s="1"/>
  <c r="AK37" i="27" s="1"/>
  <c r="AJ43" i="27"/>
  <c r="AI44" i="27"/>
  <c r="AH43" i="27"/>
  <c r="AR43" i="27"/>
  <c r="AT43" i="27"/>
  <c r="AS44" i="27"/>
  <c r="AA14" i="23"/>
  <c r="L11" i="23"/>
  <c r="K15" i="24"/>
  <c r="I16" i="24"/>
  <c r="H16" i="24" s="1"/>
  <c r="G16" i="24" s="1"/>
  <c r="J15" i="24"/>
  <c r="X16" i="24"/>
  <c r="W16" i="24" s="1"/>
  <c r="V16" i="24" s="1"/>
  <c r="Y15" i="24"/>
  <c r="Z15" i="24"/>
  <c r="Z15" i="23"/>
  <c r="Y15" i="23"/>
  <c r="X16" i="23"/>
  <c r="W16" i="23" s="1"/>
  <c r="V16" i="23" s="1"/>
  <c r="I13" i="23"/>
  <c r="H13" i="23" s="1"/>
  <c r="G13" i="23" s="1"/>
  <c r="J12" i="23"/>
  <c r="K12" i="23"/>
  <c r="Z16" i="19"/>
  <c r="X17" i="19"/>
  <c r="W17" i="19" s="1"/>
  <c r="V17" i="19" s="1"/>
  <c r="L15" i="24" l="1"/>
  <c r="AE36" i="27"/>
  <c r="AF36" i="27" s="1"/>
  <c r="AC37" i="27"/>
  <c r="AD37" i="27" s="1"/>
  <c r="AB37" i="27" s="1"/>
  <c r="AN37" i="27"/>
  <c r="AO37" i="27" s="1"/>
  <c r="AP38" i="27" s="1"/>
  <c r="AL38" i="27"/>
  <c r="AM38" i="27" s="1"/>
  <c r="AK38" i="27" s="1"/>
  <c r="AT44" i="27"/>
  <c r="AS45" i="27"/>
  <c r="AR44" i="27"/>
  <c r="AI45" i="27"/>
  <c r="AH44" i="27"/>
  <c r="AJ44" i="27"/>
  <c r="L12" i="23"/>
  <c r="AA15" i="23"/>
  <c r="Y16" i="23"/>
  <c r="Z16" i="23"/>
  <c r="X17" i="23"/>
  <c r="W17" i="23" s="1"/>
  <c r="V17" i="23" s="1"/>
  <c r="X17" i="24"/>
  <c r="W17" i="24" s="1"/>
  <c r="V17" i="24" s="1"/>
  <c r="Z16" i="24"/>
  <c r="Y16" i="24"/>
  <c r="I17" i="24"/>
  <c r="H17" i="24" s="1"/>
  <c r="G17" i="24" s="1"/>
  <c r="K16" i="24"/>
  <c r="J16" i="24"/>
  <c r="AA15" i="24"/>
  <c r="J13" i="23"/>
  <c r="I14" i="23"/>
  <c r="H14" i="23" s="1"/>
  <c r="G14" i="23" s="1"/>
  <c r="K13" i="23"/>
  <c r="Z17" i="19"/>
  <c r="X18" i="19"/>
  <c r="W18" i="19" s="1"/>
  <c r="V18" i="19" s="1"/>
  <c r="AE37" i="27" l="1"/>
  <c r="AF37" i="27" s="1"/>
  <c r="AC38" i="27"/>
  <c r="AD38" i="27" s="1"/>
  <c r="AB38" i="27" s="1"/>
  <c r="AL39" i="27"/>
  <c r="AM39" i="27" s="1"/>
  <c r="AN38" i="27"/>
  <c r="AO38" i="27" s="1"/>
  <c r="AP39" i="27" s="1"/>
  <c r="AK39" i="27"/>
  <c r="AJ45" i="27"/>
  <c r="AI46" i="27"/>
  <c r="AH45" i="27"/>
  <c r="AR45" i="27"/>
  <c r="AT45" i="27"/>
  <c r="AS46" i="27"/>
  <c r="L16" i="24"/>
  <c r="AA16" i="24"/>
  <c r="X18" i="24"/>
  <c r="W18" i="24" s="1"/>
  <c r="Z17" i="24"/>
  <c r="V18" i="24"/>
  <c r="Y17" i="24"/>
  <c r="I18" i="24"/>
  <c r="H18" i="24" s="1"/>
  <c r="G18" i="24" s="1"/>
  <c r="K17" i="24"/>
  <c r="J17" i="24"/>
  <c r="Y17" i="23"/>
  <c r="Z17" i="23"/>
  <c r="X18" i="23"/>
  <c r="W18" i="23" s="1"/>
  <c r="V18" i="23" s="1"/>
  <c r="AA16" i="23"/>
  <c r="L13" i="23"/>
  <c r="I15" i="23"/>
  <c r="H15" i="23" s="1"/>
  <c r="G15" i="23" s="1"/>
  <c r="K14" i="23"/>
  <c r="J14" i="23"/>
  <c r="Z18" i="19"/>
  <c r="X19" i="19"/>
  <c r="W19" i="19" s="1"/>
  <c r="V19" i="19" s="1"/>
  <c r="AE38" i="27" l="1"/>
  <c r="AF38" i="27" s="1"/>
  <c r="AC39" i="27"/>
  <c r="AD39" i="27" s="1"/>
  <c r="AB39" i="27" s="1"/>
  <c r="AR46" i="27"/>
  <c r="AT46" i="27"/>
  <c r="AS47" i="27"/>
  <c r="AI47" i="27"/>
  <c r="AH46" i="27"/>
  <c r="AJ46" i="27"/>
  <c r="AL40" i="27"/>
  <c r="AM40" i="27" s="1"/>
  <c r="AK40" i="27" s="1"/>
  <c r="AN39" i="27"/>
  <c r="AO39" i="27" s="1"/>
  <c r="AP40" i="27" s="1"/>
  <c r="L17" i="24"/>
  <c r="AA17" i="24"/>
  <c r="L14" i="23"/>
  <c r="X19" i="23"/>
  <c r="W19" i="23" s="1"/>
  <c r="V19" i="23" s="1"/>
  <c r="Y18" i="23"/>
  <c r="Z18" i="23"/>
  <c r="AA17" i="23"/>
  <c r="J18" i="24"/>
  <c r="I19" i="24"/>
  <c r="H19" i="24" s="1"/>
  <c r="G19" i="24" s="1"/>
  <c r="K18" i="24"/>
  <c r="Y18" i="24"/>
  <c r="Z18" i="24"/>
  <c r="X19" i="24"/>
  <c r="W19" i="24" s="1"/>
  <c r="V19" i="24" s="1"/>
  <c r="J15" i="23"/>
  <c r="K15" i="23"/>
  <c r="I16" i="23"/>
  <c r="H16" i="23" s="1"/>
  <c r="G16" i="23" s="1"/>
  <c r="Z19" i="19"/>
  <c r="X20" i="19"/>
  <c r="W20" i="19" s="1"/>
  <c r="V20" i="19" s="1"/>
  <c r="AE39" i="27" l="1"/>
  <c r="AF39" i="27" s="1"/>
  <c r="AC40" i="27"/>
  <c r="AD40" i="27" s="1"/>
  <c r="AB40" i="27" s="1"/>
  <c r="AN40" i="27"/>
  <c r="AO40" i="27" s="1"/>
  <c r="AP41" i="27" s="1"/>
  <c r="AL41" i="27"/>
  <c r="AM41" i="27" s="1"/>
  <c r="AT47" i="27"/>
  <c r="AS48" i="27"/>
  <c r="AR47" i="27"/>
  <c r="AJ47" i="27"/>
  <c r="AI48" i="27"/>
  <c r="AH47" i="27"/>
  <c r="AA18" i="24"/>
  <c r="AA18" i="23"/>
  <c r="Y19" i="24"/>
  <c r="X20" i="24"/>
  <c r="W20" i="24" s="1"/>
  <c r="V20" i="24" s="1"/>
  <c r="Z19" i="24"/>
  <c r="J19" i="24"/>
  <c r="I20" i="24"/>
  <c r="H20" i="24" s="1"/>
  <c r="G20" i="24" s="1"/>
  <c r="K19" i="24"/>
  <c r="L18" i="24"/>
  <c r="Y19" i="23"/>
  <c r="Z19" i="23"/>
  <c r="X20" i="23"/>
  <c r="W20" i="23" s="1"/>
  <c r="V20" i="23" s="1"/>
  <c r="J16" i="23"/>
  <c r="K16" i="23"/>
  <c r="I17" i="23"/>
  <c r="H17" i="23" s="1"/>
  <c r="G17" i="23" s="1"/>
  <c r="L15" i="23"/>
  <c r="Z20" i="19"/>
  <c r="X21" i="19"/>
  <c r="W21" i="19" s="1"/>
  <c r="V21" i="19" s="1"/>
  <c r="AK41" i="27" l="1"/>
  <c r="AN41" i="27" s="1"/>
  <c r="AO41" i="27" s="1"/>
  <c r="AP42" i="27" s="1"/>
  <c r="AC41" i="27"/>
  <c r="AD41" i="27" s="1"/>
  <c r="AB41" i="27" s="1"/>
  <c r="AE40" i="27"/>
  <c r="AF40" i="27" s="1"/>
  <c r="AT48" i="27"/>
  <c r="AS49" i="27"/>
  <c r="AR48" i="27"/>
  <c r="AI49" i="27"/>
  <c r="AH48" i="27"/>
  <c r="AJ48" i="27"/>
  <c r="AA19" i="23"/>
  <c r="Y20" i="24"/>
  <c r="X21" i="24"/>
  <c r="W21" i="24" s="1"/>
  <c r="V21" i="24" s="1"/>
  <c r="Z20" i="24"/>
  <c r="J20" i="24"/>
  <c r="K20" i="24"/>
  <c r="I21" i="24"/>
  <c r="H21" i="24" s="1"/>
  <c r="G21" i="24" s="1"/>
  <c r="X21" i="23"/>
  <c r="W21" i="23" s="1"/>
  <c r="V21" i="23" s="1"/>
  <c r="Z20" i="23"/>
  <c r="Y20" i="23"/>
  <c r="L19" i="24"/>
  <c r="AA19" i="24"/>
  <c r="J17" i="23"/>
  <c r="K17" i="23"/>
  <c r="I18" i="23"/>
  <c r="H18" i="23" s="1"/>
  <c r="G18" i="23" s="1"/>
  <c r="L16" i="23"/>
  <c r="Z21" i="19"/>
  <c r="X22" i="19"/>
  <c r="W22" i="19" s="1"/>
  <c r="V22" i="19" s="1"/>
  <c r="AL42" i="27" l="1"/>
  <c r="AM42" i="27" s="1"/>
  <c r="AK42" i="27" s="1"/>
  <c r="AN42" i="27" s="1"/>
  <c r="AO42" i="27" s="1"/>
  <c r="AP43" i="27" s="1"/>
  <c r="AE41" i="27"/>
  <c r="AF41" i="27" s="1"/>
  <c r="AC42" i="27"/>
  <c r="AD42" i="27" s="1"/>
  <c r="AB42" i="27" s="1"/>
  <c r="AJ49" i="27"/>
  <c r="AI50" i="27"/>
  <c r="AH49" i="27"/>
  <c r="AT49" i="27"/>
  <c r="AS50" i="27"/>
  <c r="AR49" i="27"/>
  <c r="AA20" i="23"/>
  <c r="L20" i="24"/>
  <c r="L17" i="23"/>
  <c r="J21" i="24"/>
  <c r="I22" i="24"/>
  <c r="H22" i="24" s="1"/>
  <c r="G22" i="24" s="1"/>
  <c r="K21" i="24"/>
  <c r="Y21" i="24"/>
  <c r="X22" i="24"/>
  <c r="W22" i="24" s="1"/>
  <c r="V22" i="24" s="1"/>
  <c r="Z21" i="24"/>
  <c r="AA20" i="24"/>
  <c r="Y21" i="23"/>
  <c r="X22" i="23"/>
  <c r="W22" i="23" s="1"/>
  <c r="V22" i="23" s="1"/>
  <c r="Z21" i="23"/>
  <c r="J18" i="23"/>
  <c r="K18" i="23"/>
  <c r="I19" i="23"/>
  <c r="H19" i="23" s="1"/>
  <c r="G19" i="23" s="1"/>
  <c r="Z22" i="19"/>
  <c r="X23" i="19"/>
  <c r="W23" i="19" s="1"/>
  <c r="V23" i="19" s="1"/>
  <c r="AL43" i="27" l="1"/>
  <c r="AM43" i="27" s="1"/>
  <c r="AK43" i="27" s="1"/>
  <c r="AL44" i="27" s="1"/>
  <c r="AM44" i="27" s="1"/>
  <c r="AK44" i="27" s="1"/>
  <c r="AE42" i="27"/>
  <c r="AF42" i="27" s="1"/>
  <c r="AC43" i="27"/>
  <c r="AD43" i="27" s="1"/>
  <c r="AB43" i="27" s="1"/>
  <c r="AT50" i="27"/>
  <c r="AS51" i="27"/>
  <c r="AR50" i="27"/>
  <c r="AN43" i="27"/>
  <c r="AO43" i="27" s="1"/>
  <c r="AP44" i="27" s="1"/>
  <c r="AJ50" i="27"/>
  <c r="AH50" i="27"/>
  <c r="AI51" i="27"/>
  <c r="AA21" i="23"/>
  <c r="K22" i="24"/>
  <c r="J22" i="24"/>
  <c r="I23" i="24"/>
  <c r="H23" i="24" s="1"/>
  <c r="G23" i="24" s="1"/>
  <c r="Y22" i="23"/>
  <c r="X23" i="23"/>
  <c r="W23" i="23" s="1"/>
  <c r="V23" i="23" s="1"/>
  <c r="Z22" i="23"/>
  <c r="X23" i="24"/>
  <c r="W23" i="24" s="1"/>
  <c r="V23" i="24" s="1"/>
  <c r="Y22" i="24"/>
  <c r="Z22" i="24"/>
  <c r="AA21" i="24"/>
  <c r="L21" i="24"/>
  <c r="J19" i="23"/>
  <c r="K19" i="23"/>
  <c r="I20" i="23"/>
  <c r="H20" i="23" s="1"/>
  <c r="G20" i="23" s="1"/>
  <c r="L18" i="23"/>
  <c r="Z23" i="19"/>
  <c r="X24" i="19"/>
  <c r="W24" i="19" s="1"/>
  <c r="V24" i="19" s="1"/>
  <c r="AE43" i="27" l="1"/>
  <c r="AF43" i="27" s="1"/>
  <c r="AC44" i="27"/>
  <c r="AD44" i="27" s="1"/>
  <c r="AB44" i="27" s="1"/>
  <c r="AN44" i="27"/>
  <c r="AO44" i="27" s="1"/>
  <c r="AP45" i="27" s="1"/>
  <c r="AL45" i="27"/>
  <c r="AM45" i="27" s="1"/>
  <c r="AK45" i="27" s="1"/>
  <c r="AI52" i="27"/>
  <c r="AH51" i="27"/>
  <c r="AJ51" i="27"/>
  <c r="AT51" i="27"/>
  <c r="AR51" i="27"/>
  <c r="AS52" i="27"/>
  <c r="L22" i="24"/>
  <c r="AA22" i="24"/>
  <c r="Y23" i="23"/>
  <c r="X24" i="23"/>
  <c r="W24" i="23" s="1"/>
  <c r="V24" i="23" s="1"/>
  <c r="Z23" i="23"/>
  <c r="I24" i="24"/>
  <c r="H24" i="24" s="1"/>
  <c r="G24" i="24" s="1"/>
  <c r="J23" i="24"/>
  <c r="K23" i="24"/>
  <c r="Y23" i="24"/>
  <c r="X24" i="24"/>
  <c r="W24" i="24" s="1"/>
  <c r="V24" i="24" s="1"/>
  <c r="Z23" i="24"/>
  <c r="AA22" i="23"/>
  <c r="J20" i="23"/>
  <c r="K20" i="23"/>
  <c r="I21" i="23"/>
  <c r="H21" i="23" s="1"/>
  <c r="G21" i="23" s="1"/>
  <c r="L19" i="23"/>
  <c r="Z24" i="19"/>
  <c r="X25" i="19"/>
  <c r="W25" i="19" s="1"/>
  <c r="V25" i="19" s="1"/>
  <c r="AC45" i="27" l="1"/>
  <c r="AD45" i="27" s="1"/>
  <c r="AB45" i="27" s="1"/>
  <c r="AE44" i="27"/>
  <c r="AF44" i="27" s="1"/>
  <c r="AL46" i="27"/>
  <c r="AM46" i="27" s="1"/>
  <c r="AN45" i="27"/>
  <c r="AO45" i="27" s="1"/>
  <c r="AP46" i="27" s="1"/>
  <c r="AK46" i="27"/>
  <c r="AJ52" i="27"/>
  <c r="AI53" i="27"/>
  <c r="AH52" i="27"/>
  <c r="AR52" i="27"/>
  <c r="AT52" i="27"/>
  <c r="AS53" i="27"/>
  <c r="L23" i="24"/>
  <c r="AA23" i="24"/>
  <c r="X25" i="23"/>
  <c r="W25" i="23" s="1"/>
  <c r="V25" i="23" s="1"/>
  <c r="Y24" i="23"/>
  <c r="Z24" i="23"/>
  <c r="Z24" i="24"/>
  <c r="Y24" i="24"/>
  <c r="X25" i="24"/>
  <c r="W25" i="24" s="1"/>
  <c r="V25" i="24" s="1"/>
  <c r="J24" i="24"/>
  <c r="K24" i="24"/>
  <c r="I25" i="24"/>
  <c r="H25" i="24" s="1"/>
  <c r="G25" i="24" s="1"/>
  <c r="AA23" i="23"/>
  <c r="I22" i="23"/>
  <c r="H22" i="23" s="1"/>
  <c r="G22" i="23" s="1"/>
  <c r="K21" i="23"/>
  <c r="J21" i="23"/>
  <c r="L20" i="23"/>
  <c r="Z25" i="19"/>
  <c r="X26" i="19"/>
  <c r="W26" i="19" s="1"/>
  <c r="V26" i="19" s="1"/>
  <c r="AC46" i="27" l="1"/>
  <c r="AD46" i="27" s="1"/>
  <c r="AB46" i="27" s="1"/>
  <c r="AE45" i="27"/>
  <c r="AF45" i="27" s="1"/>
  <c r="AR53" i="27"/>
  <c r="AT53" i="27"/>
  <c r="AS54" i="27"/>
  <c r="AJ53" i="27"/>
  <c r="AI54" i="27"/>
  <c r="AH53" i="27"/>
  <c r="AN46" i="27"/>
  <c r="AO46" i="27" s="1"/>
  <c r="AP47" i="27" s="1"/>
  <c r="AL47" i="27"/>
  <c r="AM47" i="27" s="1"/>
  <c r="AK47" i="27" s="1"/>
  <c r="L24" i="24"/>
  <c r="AA24" i="24"/>
  <c r="I26" i="24"/>
  <c r="H26" i="24" s="1"/>
  <c r="G26" i="24" s="1"/>
  <c r="J25" i="24"/>
  <c r="K25" i="24"/>
  <c r="X26" i="23"/>
  <c r="W26" i="23" s="1"/>
  <c r="V26" i="23" s="1"/>
  <c r="Y25" i="23"/>
  <c r="Z25" i="23"/>
  <c r="Y25" i="24"/>
  <c r="X26" i="24"/>
  <c r="W26" i="24" s="1"/>
  <c r="V26" i="24" s="1"/>
  <c r="Z25" i="24"/>
  <c r="AA24" i="23"/>
  <c r="J22" i="23"/>
  <c r="K22" i="23"/>
  <c r="I23" i="23"/>
  <c r="H23" i="23" s="1"/>
  <c r="G23" i="23" s="1"/>
  <c r="L21" i="23"/>
  <c r="Z26" i="19"/>
  <c r="X27" i="19"/>
  <c r="W27" i="19" s="1"/>
  <c r="V27" i="19" s="1"/>
  <c r="R7" i="18"/>
  <c r="R6" i="18"/>
  <c r="R5" i="18"/>
  <c r="C19" i="18" s="1"/>
  <c r="C20" i="19"/>
  <c r="C19" i="19"/>
  <c r="B14" i="19"/>
  <c r="C9" i="19"/>
  <c r="R8" i="19" s="1"/>
  <c r="C6" i="19"/>
  <c r="C5" i="19"/>
  <c r="G5" i="19" s="1"/>
  <c r="C20" i="18"/>
  <c r="C7" i="19"/>
  <c r="C12" i="19" s="1"/>
  <c r="O15" i="14"/>
  <c r="AC47" i="27" l="1"/>
  <c r="AD47" i="27" s="1"/>
  <c r="AB47" i="27" s="1"/>
  <c r="AE46" i="27"/>
  <c r="AF46" i="27" s="1"/>
  <c r="AL48" i="27"/>
  <c r="AM48" i="27" s="1"/>
  <c r="AN47" i="27"/>
  <c r="AO47" i="27" s="1"/>
  <c r="AP48" i="27" s="1"/>
  <c r="AK48" i="27"/>
  <c r="AI55" i="27"/>
  <c r="AH54" i="27"/>
  <c r="AJ54" i="27"/>
  <c r="AT54" i="27"/>
  <c r="AS55" i="27"/>
  <c r="AR54" i="27"/>
  <c r="B20" i="19"/>
  <c r="L25" i="24"/>
  <c r="Z26" i="24"/>
  <c r="Y26" i="24"/>
  <c r="X27" i="24"/>
  <c r="W27" i="24" s="1"/>
  <c r="V27" i="24" s="1"/>
  <c r="Y26" i="23"/>
  <c r="Z26" i="23"/>
  <c r="X27" i="23"/>
  <c r="W27" i="23" s="1"/>
  <c r="V27" i="23" s="1"/>
  <c r="AA25" i="24"/>
  <c r="AA25" i="23"/>
  <c r="J26" i="24"/>
  <c r="K26" i="24"/>
  <c r="I27" i="24"/>
  <c r="H27" i="24" s="1"/>
  <c r="G27" i="24" s="1"/>
  <c r="I24" i="23"/>
  <c r="H24" i="23" s="1"/>
  <c r="G24" i="23" s="1"/>
  <c r="J23" i="23"/>
  <c r="K23" i="23"/>
  <c r="L22" i="23"/>
  <c r="Y26" i="19"/>
  <c r="AA26" i="19" s="1"/>
  <c r="D12" i="19"/>
  <c r="J5" i="19"/>
  <c r="B19" i="19"/>
  <c r="Y27" i="19"/>
  <c r="Z27" i="19"/>
  <c r="X28" i="19"/>
  <c r="W28" i="19" s="1"/>
  <c r="V28" i="19" s="1"/>
  <c r="Y5" i="19"/>
  <c r="AA5" i="19" s="1"/>
  <c r="Y6" i="19"/>
  <c r="AA6" i="19" s="1"/>
  <c r="Y7" i="19"/>
  <c r="AA7" i="19" s="1"/>
  <c r="Y8" i="19"/>
  <c r="AA8" i="19" s="1"/>
  <c r="Y9" i="19"/>
  <c r="AA9" i="19" s="1"/>
  <c r="Y10" i="19"/>
  <c r="AA10" i="19" s="1"/>
  <c r="Y11" i="19"/>
  <c r="AA11" i="19" s="1"/>
  <c r="Y12" i="19"/>
  <c r="AA12" i="19" s="1"/>
  <c r="Y13" i="19"/>
  <c r="AA13" i="19" s="1"/>
  <c r="Y14" i="19"/>
  <c r="AA14" i="19" s="1"/>
  <c r="Y15" i="19"/>
  <c r="AA15" i="19" s="1"/>
  <c r="Y16" i="19"/>
  <c r="AA16" i="19" s="1"/>
  <c r="Y17" i="19"/>
  <c r="AA17" i="19" s="1"/>
  <c r="Y18" i="19"/>
  <c r="AA18" i="19" s="1"/>
  <c r="Y19" i="19"/>
  <c r="AA19" i="19" s="1"/>
  <c r="Y20" i="19"/>
  <c r="AA20" i="19" s="1"/>
  <c r="Y21" i="19"/>
  <c r="AA21" i="19" s="1"/>
  <c r="Y22" i="19"/>
  <c r="AA22" i="19" s="1"/>
  <c r="Y23" i="19"/>
  <c r="AA23" i="19" s="1"/>
  <c r="Y24" i="19"/>
  <c r="AA24" i="19" s="1"/>
  <c r="Y25" i="19"/>
  <c r="AA25" i="19" s="1"/>
  <c r="R9" i="18"/>
  <c r="D7" i="19"/>
  <c r="D10" i="19" s="1"/>
  <c r="C10" i="19"/>
  <c r="C8" i="19"/>
  <c r="K5" i="19"/>
  <c r="C9" i="18"/>
  <c r="C6" i="18"/>
  <c r="C5" i="18"/>
  <c r="S7" i="18"/>
  <c r="S9" i="18" s="1"/>
  <c r="V5" i="18"/>
  <c r="X6" i="18" s="1"/>
  <c r="AC48" i="27" l="1"/>
  <c r="AD48" i="27" s="1"/>
  <c r="AB48" i="27" s="1"/>
  <c r="AE47" i="27"/>
  <c r="AF47" i="27" s="1"/>
  <c r="AR55" i="27"/>
  <c r="AT55" i="27"/>
  <c r="AS56" i="27"/>
  <c r="AI56" i="27"/>
  <c r="AH55" i="27"/>
  <c r="AJ55" i="27"/>
  <c r="AN48" i="27"/>
  <c r="AO48" i="27" s="1"/>
  <c r="AP49" i="27" s="1"/>
  <c r="AL49" i="27"/>
  <c r="AM49" i="27" s="1"/>
  <c r="AK49" i="27" s="1"/>
  <c r="B19" i="18"/>
  <c r="B20" i="18"/>
  <c r="AA26" i="23"/>
  <c r="AA26" i="24"/>
  <c r="X28" i="23"/>
  <c r="W28" i="23" s="1"/>
  <c r="V28" i="23" s="1"/>
  <c r="Y27" i="23"/>
  <c r="Z27" i="23"/>
  <c r="L23" i="23"/>
  <c r="I28" i="24"/>
  <c r="H28" i="24" s="1"/>
  <c r="G28" i="24" s="1"/>
  <c r="K27" i="24"/>
  <c r="J27" i="24"/>
  <c r="L26" i="24"/>
  <c r="Y27" i="24"/>
  <c r="X28" i="24"/>
  <c r="W28" i="24" s="1"/>
  <c r="V28" i="24" s="1"/>
  <c r="Z27" i="24"/>
  <c r="J24" i="23"/>
  <c r="K24" i="23"/>
  <c r="I25" i="23"/>
  <c r="H25" i="23" s="1"/>
  <c r="G25" i="23" s="1"/>
  <c r="R8" i="18"/>
  <c r="Y5" i="18" s="1"/>
  <c r="W6" i="18"/>
  <c r="AA27" i="19"/>
  <c r="Z28" i="19"/>
  <c r="X29" i="19"/>
  <c r="W29" i="19" s="1"/>
  <c r="V29" i="19" s="1"/>
  <c r="Y28" i="19"/>
  <c r="I6" i="19"/>
  <c r="H6" i="19" s="1"/>
  <c r="G6" i="19" s="1"/>
  <c r="J6" i="19" s="1"/>
  <c r="L5" i="19"/>
  <c r="G5" i="18"/>
  <c r="Z5" i="18"/>
  <c r="AE48" i="27" l="1"/>
  <c r="AF48" i="27" s="1"/>
  <c r="AC49" i="27"/>
  <c r="AD49" i="27" s="1"/>
  <c r="AB49" i="27" s="1"/>
  <c r="AN49" i="27"/>
  <c r="AO49" i="27" s="1"/>
  <c r="AP50" i="27" s="1"/>
  <c r="AL50" i="27"/>
  <c r="AM50" i="27" s="1"/>
  <c r="AK50" i="27" s="1"/>
  <c r="AJ56" i="27"/>
  <c r="AI57" i="27"/>
  <c r="AH56" i="27"/>
  <c r="AR56" i="27"/>
  <c r="AT56" i="27"/>
  <c r="AS57" i="27"/>
  <c r="L27" i="24"/>
  <c r="AA27" i="23"/>
  <c r="AA27" i="24"/>
  <c r="L24" i="23"/>
  <c r="Y28" i="24"/>
  <c r="X29" i="24"/>
  <c r="W29" i="24" s="1"/>
  <c r="V29" i="24" s="1"/>
  <c r="Z28" i="24"/>
  <c r="I29" i="24"/>
  <c r="H29" i="24" s="1"/>
  <c r="G29" i="24" s="1"/>
  <c r="J28" i="24"/>
  <c r="K28" i="24"/>
  <c r="X29" i="23"/>
  <c r="W29" i="23" s="1"/>
  <c r="V29" i="23" s="1"/>
  <c r="Y28" i="23"/>
  <c r="Z28" i="23"/>
  <c r="I26" i="23"/>
  <c r="H26" i="23" s="1"/>
  <c r="G26" i="23" s="1"/>
  <c r="J25" i="23"/>
  <c r="K25" i="23"/>
  <c r="AA28" i="19"/>
  <c r="Y29" i="19"/>
  <c r="Z29" i="19"/>
  <c r="X30" i="19"/>
  <c r="W30" i="19" s="1"/>
  <c r="V30" i="19" s="1"/>
  <c r="K6" i="19"/>
  <c r="I7" i="19"/>
  <c r="H7" i="19" s="1"/>
  <c r="G7" i="19" s="1"/>
  <c r="K5" i="18"/>
  <c r="AA5" i="18"/>
  <c r="V6" i="18"/>
  <c r="X7" i="18" s="1"/>
  <c r="W7" i="18" s="1"/>
  <c r="AC50" i="27" l="1"/>
  <c r="AD50" i="27" s="1"/>
  <c r="AB50" i="27" s="1"/>
  <c r="AE49" i="27"/>
  <c r="AF49" i="27" s="1"/>
  <c r="AN50" i="27"/>
  <c r="AO50" i="27" s="1"/>
  <c r="AP51" i="27" s="1"/>
  <c r="AL51" i="27"/>
  <c r="AM51" i="27" s="1"/>
  <c r="AK51" i="27" s="1"/>
  <c r="AR57" i="27"/>
  <c r="AT57" i="27"/>
  <c r="AS58" i="27"/>
  <c r="AI58" i="27"/>
  <c r="AH57" i="27"/>
  <c r="AJ57" i="27"/>
  <c r="AA28" i="23"/>
  <c r="L25" i="23"/>
  <c r="I30" i="24"/>
  <c r="H30" i="24" s="1"/>
  <c r="G30" i="24" s="1"/>
  <c r="J29" i="24"/>
  <c r="K29" i="24"/>
  <c r="Y29" i="24"/>
  <c r="X30" i="24"/>
  <c r="W30" i="24" s="1"/>
  <c r="V30" i="24" s="1"/>
  <c r="Z29" i="24"/>
  <c r="X30" i="23"/>
  <c r="W30" i="23" s="1"/>
  <c r="V30" i="23" s="1"/>
  <c r="Z29" i="23"/>
  <c r="Y29" i="23"/>
  <c r="L28" i="24"/>
  <c r="AA28" i="24"/>
  <c r="J26" i="23"/>
  <c r="K26" i="23"/>
  <c r="I27" i="23"/>
  <c r="H27" i="23" s="1"/>
  <c r="G27" i="23" s="1"/>
  <c r="K7" i="19"/>
  <c r="J7" i="19"/>
  <c r="AA29" i="19"/>
  <c r="Z30" i="19"/>
  <c r="X31" i="19"/>
  <c r="W31" i="19" s="1"/>
  <c r="V31" i="19" s="1"/>
  <c r="Y30" i="19"/>
  <c r="L6" i="19"/>
  <c r="I8" i="19"/>
  <c r="H8" i="19" s="1"/>
  <c r="G8" i="19" s="1"/>
  <c r="Y6" i="18"/>
  <c r="V7" i="18"/>
  <c r="X8" i="18" s="1"/>
  <c r="W8" i="18" s="1"/>
  <c r="Z6" i="18"/>
  <c r="AC51" i="27" l="1"/>
  <c r="AD51" i="27" s="1"/>
  <c r="AB51" i="27" s="1"/>
  <c r="AE50" i="27"/>
  <c r="AF50" i="27" s="1"/>
  <c r="AL52" i="27"/>
  <c r="AM52" i="27" s="1"/>
  <c r="AN51" i="27"/>
  <c r="AO51" i="27" s="1"/>
  <c r="AP52" i="27" s="1"/>
  <c r="AK52" i="27"/>
  <c r="AT58" i="27"/>
  <c r="AS59" i="27"/>
  <c r="AR58" i="27"/>
  <c r="AJ58" i="27"/>
  <c r="AI59" i="27"/>
  <c r="AH58" i="27"/>
  <c r="AA29" i="24"/>
  <c r="L29" i="24"/>
  <c r="Y30" i="23"/>
  <c r="Z30" i="23"/>
  <c r="X31" i="23"/>
  <c r="W31" i="23" s="1"/>
  <c r="V31" i="23" s="1"/>
  <c r="AA29" i="23"/>
  <c r="Z30" i="24"/>
  <c r="Y30" i="24"/>
  <c r="X31" i="24"/>
  <c r="W31" i="24" s="1"/>
  <c r="V31" i="24" s="1"/>
  <c r="J30" i="24"/>
  <c r="K30" i="24"/>
  <c r="I31" i="24"/>
  <c r="H31" i="24" s="1"/>
  <c r="G31" i="24" s="1"/>
  <c r="I28" i="23"/>
  <c r="H28" i="23" s="1"/>
  <c r="G28" i="23" s="1"/>
  <c r="J27" i="23"/>
  <c r="K27" i="23"/>
  <c r="L26" i="23"/>
  <c r="L7" i="19"/>
  <c r="K8" i="19"/>
  <c r="J8" i="19"/>
  <c r="AA30" i="19"/>
  <c r="Y31" i="19"/>
  <c r="Z31" i="19"/>
  <c r="X32" i="19"/>
  <c r="W32" i="19" s="1"/>
  <c r="V32" i="19" s="1"/>
  <c r="I9" i="19"/>
  <c r="H9" i="19" s="1"/>
  <c r="G9" i="19" s="1"/>
  <c r="J9" i="19" s="1"/>
  <c r="AA6" i="18"/>
  <c r="Y7" i="18"/>
  <c r="V8" i="18"/>
  <c r="X9" i="18" s="1"/>
  <c r="W9" i="18" s="1"/>
  <c r="Z7" i="18"/>
  <c r="AE51" i="27" l="1"/>
  <c r="AF51" i="27" s="1"/>
  <c r="AC52" i="27"/>
  <c r="AD52" i="27" s="1"/>
  <c r="AB52" i="27" s="1"/>
  <c r="AI60" i="27"/>
  <c r="AH59" i="27"/>
  <c r="AJ59" i="27"/>
  <c r="AR59" i="27"/>
  <c r="AT59" i="27"/>
  <c r="AS60" i="27"/>
  <c r="AL53" i="27"/>
  <c r="AM53" i="27" s="1"/>
  <c r="AN52" i="27"/>
  <c r="AO52" i="27" s="1"/>
  <c r="AP53" i="27" s="1"/>
  <c r="AK53" i="27"/>
  <c r="L27" i="23"/>
  <c r="AA30" i="23"/>
  <c r="I32" i="24"/>
  <c r="H32" i="24" s="1"/>
  <c r="G32" i="24" s="1"/>
  <c r="J31" i="24"/>
  <c r="K31" i="24"/>
  <c r="L30" i="24"/>
  <c r="AA30" i="24"/>
  <c r="Y31" i="24"/>
  <c r="X32" i="24"/>
  <c r="W32" i="24" s="1"/>
  <c r="V32" i="24" s="1"/>
  <c r="Z31" i="24"/>
  <c r="X32" i="23"/>
  <c r="W32" i="23" s="1"/>
  <c r="V32" i="23" s="1"/>
  <c r="Z31" i="23"/>
  <c r="Y31" i="23"/>
  <c r="I29" i="23"/>
  <c r="H29" i="23" s="1"/>
  <c r="G29" i="23" s="1"/>
  <c r="J28" i="23"/>
  <c r="K28" i="23"/>
  <c r="L8" i="19"/>
  <c r="I10" i="19"/>
  <c r="H10" i="19" s="1"/>
  <c r="G10" i="19" s="1"/>
  <c r="J10" i="19" s="1"/>
  <c r="AA31" i="19"/>
  <c r="Z32" i="19"/>
  <c r="X33" i="19"/>
  <c r="W33" i="19" s="1"/>
  <c r="V33" i="19" s="1"/>
  <c r="Y32" i="19"/>
  <c r="V9" i="18"/>
  <c r="X10" i="18" s="1"/>
  <c r="W10" i="18" s="1"/>
  <c r="K9" i="19"/>
  <c r="AA7" i="18"/>
  <c r="Z8" i="18"/>
  <c r="Y8" i="18"/>
  <c r="AC53" i="27" l="1"/>
  <c r="AD53" i="27" s="1"/>
  <c r="AB53" i="27" s="1"/>
  <c r="AE52" i="27"/>
  <c r="AF52" i="27" s="1"/>
  <c r="AR60" i="27"/>
  <c r="AT60" i="27"/>
  <c r="AS61" i="27"/>
  <c r="AN53" i="27"/>
  <c r="AO53" i="27" s="1"/>
  <c r="AP54" i="27" s="1"/>
  <c r="AL54" i="27"/>
  <c r="AM54" i="27" s="1"/>
  <c r="AK54" i="27" s="1"/>
  <c r="AJ60" i="27"/>
  <c r="AI61" i="27"/>
  <c r="AH60" i="27"/>
  <c r="AA31" i="23"/>
  <c r="L28" i="23"/>
  <c r="L31" i="24"/>
  <c r="AA31" i="24"/>
  <c r="X33" i="23"/>
  <c r="W33" i="23" s="1"/>
  <c r="V33" i="23" s="1"/>
  <c r="Z32" i="23"/>
  <c r="Y32" i="23"/>
  <c r="Z32" i="24"/>
  <c r="Y32" i="24"/>
  <c r="X33" i="24"/>
  <c r="W33" i="24" s="1"/>
  <c r="V33" i="24" s="1"/>
  <c r="J32" i="24"/>
  <c r="K32" i="24"/>
  <c r="I33" i="24"/>
  <c r="H33" i="24" s="1"/>
  <c r="G33" i="24" s="1"/>
  <c r="I30" i="23"/>
  <c r="H30" i="23" s="1"/>
  <c r="G30" i="23" s="1"/>
  <c r="J29" i="23"/>
  <c r="K29" i="23"/>
  <c r="K10" i="19"/>
  <c r="I11" i="19"/>
  <c r="AA32" i="19"/>
  <c r="Y33" i="19"/>
  <c r="Z33" i="19"/>
  <c r="X34" i="19"/>
  <c r="W34" i="19" s="1"/>
  <c r="V34" i="19" s="1"/>
  <c r="L9" i="19"/>
  <c r="Y9" i="18"/>
  <c r="V10" i="18"/>
  <c r="X11" i="18" s="1"/>
  <c r="W11" i="18" s="1"/>
  <c r="Z9" i="18"/>
  <c r="AA8" i="18"/>
  <c r="AC54" i="27" l="1"/>
  <c r="AD54" i="27" s="1"/>
  <c r="AB54" i="27" s="1"/>
  <c r="AE53" i="27"/>
  <c r="AF53" i="27" s="1"/>
  <c r="AJ61" i="27"/>
  <c r="AI62" i="27"/>
  <c r="AH61" i="27"/>
  <c r="AL55" i="27"/>
  <c r="AM55" i="27" s="1"/>
  <c r="AK55" i="27" s="1"/>
  <c r="AN54" i="27"/>
  <c r="AO54" i="27" s="1"/>
  <c r="AP55" i="27" s="1"/>
  <c r="AT61" i="27"/>
  <c r="AS62" i="27"/>
  <c r="AR61" i="27"/>
  <c r="AA32" i="23"/>
  <c r="Y33" i="23"/>
  <c r="X34" i="23"/>
  <c r="W34" i="23" s="1"/>
  <c r="V34" i="23" s="1"/>
  <c r="Z33" i="23"/>
  <c r="Z33" i="24"/>
  <c r="Y33" i="24"/>
  <c r="X34" i="24"/>
  <c r="W34" i="24" s="1"/>
  <c r="V34" i="24" s="1"/>
  <c r="L29" i="23"/>
  <c r="J33" i="24"/>
  <c r="K33" i="24"/>
  <c r="I34" i="24"/>
  <c r="H34" i="24" s="1"/>
  <c r="G34" i="24" s="1"/>
  <c r="L32" i="24"/>
  <c r="AA32" i="24"/>
  <c r="I31" i="23"/>
  <c r="H31" i="23" s="1"/>
  <c r="G31" i="23" s="1"/>
  <c r="J30" i="23"/>
  <c r="K30" i="23"/>
  <c r="L10" i="19"/>
  <c r="H11" i="19"/>
  <c r="G11" i="19" s="1"/>
  <c r="J11" i="19" s="1"/>
  <c r="Z34" i="19"/>
  <c r="X35" i="19"/>
  <c r="W35" i="19" s="1"/>
  <c r="V35" i="19" s="1"/>
  <c r="Y34" i="19"/>
  <c r="AA33" i="19"/>
  <c r="AA9" i="18"/>
  <c r="Y10" i="18"/>
  <c r="V11" i="18"/>
  <c r="X12" i="18" s="1"/>
  <c r="W12" i="18" s="1"/>
  <c r="Z10" i="18"/>
  <c r="AE54" i="27" l="1"/>
  <c r="AF54" i="27" s="1"/>
  <c r="AC55" i="27"/>
  <c r="AD55" i="27" s="1"/>
  <c r="AB55" i="27" s="1"/>
  <c r="AR62" i="27"/>
  <c r="AT62" i="27"/>
  <c r="AS63" i="27"/>
  <c r="AL56" i="27"/>
  <c r="AM56" i="27" s="1"/>
  <c r="AK56" i="27" s="1"/>
  <c r="AN55" i="27"/>
  <c r="AO55" i="27" s="1"/>
  <c r="AP56" i="27" s="1"/>
  <c r="AJ62" i="27"/>
  <c r="AI63" i="27"/>
  <c r="AH62" i="27"/>
  <c r="L30" i="23"/>
  <c r="AA33" i="24"/>
  <c r="Y34" i="23"/>
  <c r="Z34" i="23"/>
  <c r="X35" i="23"/>
  <c r="W35" i="23" s="1"/>
  <c r="V35" i="23" s="1"/>
  <c r="J34" i="24"/>
  <c r="K34" i="24"/>
  <c r="I35" i="24"/>
  <c r="H35" i="24" s="1"/>
  <c r="G35" i="24" s="1"/>
  <c r="L33" i="24"/>
  <c r="Z34" i="24"/>
  <c r="Y34" i="24"/>
  <c r="X35" i="24"/>
  <c r="W35" i="24" s="1"/>
  <c r="V35" i="24" s="1"/>
  <c r="AA33" i="23"/>
  <c r="J31" i="23"/>
  <c r="K31" i="23"/>
  <c r="I32" i="23"/>
  <c r="H32" i="23" s="1"/>
  <c r="G32" i="23" s="1"/>
  <c r="I12" i="19"/>
  <c r="H12" i="19" s="1"/>
  <c r="G12" i="19" s="1"/>
  <c r="J12" i="19" s="1"/>
  <c r="K11" i="19"/>
  <c r="AA34" i="19"/>
  <c r="Y35" i="19"/>
  <c r="Z35" i="19"/>
  <c r="X36" i="19"/>
  <c r="W36" i="19" s="1"/>
  <c r="V36" i="19" s="1"/>
  <c r="AA10" i="18"/>
  <c r="Y11" i="18"/>
  <c r="V12" i="18"/>
  <c r="X13" i="18" s="1"/>
  <c r="W13" i="18" s="1"/>
  <c r="Z11" i="18"/>
  <c r="AC56" i="27" l="1"/>
  <c r="AD56" i="27" s="1"/>
  <c r="AB56" i="27" s="1"/>
  <c r="AE55" i="27"/>
  <c r="AF55" i="27" s="1"/>
  <c r="AL57" i="27"/>
  <c r="AM57" i="27" s="1"/>
  <c r="AK57" i="27" s="1"/>
  <c r="AN56" i="27"/>
  <c r="AO56" i="27" s="1"/>
  <c r="AP57" i="27" s="1"/>
  <c r="AI64" i="27"/>
  <c r="AH63" i="27"/>
  <c r="AJ63" i="27"/>
  <c r="AR63" i="27"/>
  <c r="AT63" i="27"/>
  <c r="AS64" i="27"/>
  <c r="L34" i="24"/>
  <c r="Z35" i="24"/>
  <c r="Y35" i="24"/>
  <c r="X36" i="24"/>
  <c r="W36" i="24" s="1"/>
  <c r="V36" i="24" s="1"/>
  <c r="J35" i="24"/>
  <c r="K35" i="24"/>
  <c r="I36" i="24"/>
  <c r="H36" i="24" s="1"/>
  <c r="G36" i="24" s="1"/>
  <c r="AA34" i="24"/>
  <c r="X36" i="23"/>
  <c r="W36" i="23" s="1"/>
  <c r="V36" i="23" s="1"/>
  <c r="Y35" i="23"/>
  <c r="Z35" i="23"/>
  <c r="AA34" i="23"/>
  <c r="I33" i="23"/>
  <c r="H33" i="23" s="1"/>
  <c r="G33" i="23" s="1"/>
  <c r="J32" i="23"/>
  <c r="K32" i="23"/>
  <c r="L31" i="23"/>
  <c r="L11" i="19"/>
  <c r="I13" i="19"/>
  <c r="H13" i="19" s="1"/>
  <c r="G13" i="19" s="1"/>
  <c r="J13" i="19" s="1"/>
  <c r="K12" i="19"/>
  <c r="Z36" i="19"/>
  <c r="X37" i="19"/>
  <c r="W37" i="19" s="1"/>
  <c r="V37" i="19" s="1"/>
  <c r="Y36" i="19"/>
  <c r="AA35" i="19"/>
  <c r="AA11" i="18"/>
  <c r="Z12" i="18"/>
  <c r="Y12" i="18"/>
  <c r="V13" i="18"/>
  <c r="X14" i="18" s="1"/>
  <c r="W14" i="18" s="1"/>
  <c r="AE56" i="27" l="1"/>
  <c r="AF56" i="27" s="1"/>
  <c r="AC57" i="27"/>
  <c r="AD57" i="27" s="1"/>
  <c r="AB57" i="27" s="1"/>
  <c r="AR64" i="27"/>
  <c r="AT64" i="27"/>
  <c r="AS65" i="27"/>
  <c r="AI65" i="27"/>
  <c r="AH64" i="27"/>
  <c r="AJ64" i="27"/>
  <c r="AL58" i="27"/>
  <c r="AM58" i="27" s="1"/>
  <c r="AK58" i="27" s="1"/>
  <c r="AN57" i="27"/>
  <c r="AO57" i="27" s="1"/>
  <c r="AP58" i="27" s="1"/>
  <c r="L35" i="24"/>
  <c r="AA35" i="24"/>
  <c r="X37" i="23"/>
  <c r="W37" i="23" s="1"/>
  <c r="V37" i="23" s="1"/>
  <c r="Z36" i="23"/>
  <c r="Y36" i="23"/>
  <c r="J36" i="24"/>
  <c r="K36" i="24"/>
  <c r="I37" i="24"/>
  <c r="H37" i="24" s="1"/>
  <c r="G37" i="24" s="1"/>
  <c r="L32" i="23"/>
  <c r="AA35" i="23"/>
  <c r="Y36" i="24"/>
  <c r="X37" i="24"/>
  <c r="W37" i="24" s="1"/>
  <c r="V37" i="24" s="1"/>
  <c r="Z36" i="24"/>
  <c r="J33" i="23"/>
  <c r="K33" i="23"/>
  <c r="I34" i="23"/>
  <c r="H34" i="23" s="1"/>
  <c r="G34" i="23" s="1"/>
  <c r="AA36" i="19"/>
  <c r="I14" i="19"/>
  <c r="H14" i="19" s="1"/>
  <c r="G14" i="19" s="1"/>
  <c r="J14" i="19" s="1"/>
  <c r="K13" i="19"/>
  <c r="L12" i="19"/>
  <c r="Y37" i="19"/>
  <c r="Z37" i="19"/>
  <c r="X38" i="19"/>
  <c r="W38" i="19" s="1"/>
  <c r="V38" i="19" s="1"/>
  <c r="AA12" i="18"/>
  <c r="Y13" i="18"/>
  <c r="V14" i="18"/>
  <c r="X15" i="18" s="1"/>
  <c r="W15" i="18" s="1"/>
  <c r="Z13" i="18"/>
  <c r="AE57" i="27" l="1"/>
  <c r="AF57" i="27" s="1"/>
  <c r="AC58" i="27"/>
  <c r="AD58" i="27" s="1"/>
  <c r="AB58" i="27" s="1"/>
  <c r="AJ65" i="27"/>
  <c r="AI66" i="27"/>
  <c r="AH65" i="27"/>
  <c r="AL59" i="27"/>
  <c r="AM59" i="27" s="1"/>
  <c r="AK59" i="27" s="1"/>
  <c r="AN58" i="27"/>
  <c r="AO58" i="27" s="1"/>
  <c r="AP59" i="27" s="1"/>
  <c r="AT65" i="27"/>
  <c r="AS66" i="27"/>
  <c r="AR65" i="27"/>
  <c r="I38" i="24"/>
  <c r="H38" i="24" s="1"/>
  <c r="G38" i="24" s="1"/>
  <c r="K37" i="24"/>
  <c r="J37" i="24"/>
  <c r="Y37" i="24"/>
  <c r="X38" i="24"/>
  <c r="W38" i="24" s="1"/>
  <c r="V38" i="24" s="1"/>
  <c r="Z37" i="24"/>
  <c r="X38" i="23"/>
  <c r="W38" i="23" s="1"/>
  <c r="V38" i="23" s="1"/>
  <c r="Y37" i="23"/>
  <c r="Z37" i="23"/>
  <c r="AA36" i="24"/>
  <c r="L36" i="24"/>
  <c r="AA36" i="23"/>
  <c r="I35" i="23"/>
  <c r="H35" i="23" s="1"/>
  <c r="G35" i="23" s="1"/>
  <c r="J34" i="23"/>
  <c r="K34" i="23"/>
  <c r="L33" i="23"/>
  <c r="L13" i="19"/>
  <c r="I15" i="19"/>
  <c r="H15" i="19" s="1"/>
  <c r="G15" i="19" s="1"/>
  <c r="J15" i="19" s="1"/>
  <c r="K14" i="19"/>
  <c r="AA37" i="19"/>
  <c r="Z38" i="19"/>
  <c r="X39" i="19"/>
  <c r="W39" i="19" s="1"/>
  <c r="V39" i="19" s="1"/>
  <c r="Y38" i="19"/>
  <c r="Y14" i="18"/>
  <c r="V15" i="18"/>
  <c r="X16" i="18" s="1"/>
  <c r="W16" i="18" s="1"/>
  <c r="Z14" i="18"/>
  <c r="AA13" i="18"/>
  <c r="AE58" i="27" l="1"/>
  <c r="AF58" i="27" s="1"/>
  <c r="AC59" i="27"/>
  <c r="AD59" i="27" s="1"/>
  <c r="AB59" i="27" s="1"/>
  <c r="AL60" i="27"/>
  <c r="AM60" i="27" s="1"/>
  <c r="AK60" i="27" s="1"/>
  <c r="AN59" i="27"/>
  <c r="AO59" i="27" s="1"/>
  <c r="AP60" i="27" s="1"/>
  <c r="AI67" i="27"/>
  <c r="AH66" i="27"/>
  <c r="AJ66" i="27"/>
  <c r="AT66" i="27"/>
  <c r="AS67" i="27"/>
  <c r="AR66" i="27"/>
  <c r="L34" i="23"/>
  <c r="Y38" i="24"/>
  <c r="X39" i="24"/>
  <c r="W39" i="24" s="1"/>
  <c r="V39" i="24" s="1"/>
  <c r="Z38" i="24"/>
  <c r="I39" i="24"/>
  <c r="H39" i="24" s="1"/>
  <c r="G39" i="24" s="1"/>
  <c r="J38" i="24"/>
  <c r="K38" i="24"/>
  <c r="X39" i="23"/>
  <c r="W39" i="23" s="1"/>
  <c r="V39" i="23" s="1"/>
  <c r="Z38" i="23"/>
  <c r="Y38" i="23"/>
  <c r="AA37" i="23"/>
  <c r="AA37" i="24"/>
  <c r="L37" i="24"/>
  <c r="I36" i="23"/>
  <c r="H36" i="23" s="1"/>
  <c r="G36" i="23" s="1"/>
  <c r="J35" i="23"/>
  <c r="K35" i="23"/>
  <c r="L14" i="19"/>
  <c r="K15" i="19"/>
  <c r="I16" i="19"/>
  <c r="H16" i="19" s="1"/>
  <c r="G16" i="19" s="1"/>
  <c r="J16" i="19" s="1"/>
  <c r="AA38" i="19"/>
  <c r="Y39" i="19"/>
  <c r="Z39" i="19"/>
  <c r="X40" i="19"/>
  <c r="W40" i="19" s="1"/>
  <c r="V40" i="19" s="1"/>
  <c r="AA14" i="18"/>
  <c r="Y15" i="18"/>
  <c r="V16" i="18"/>
  <c r="X17" i="18" s="1"/>
  <c r="W17" i="18" s="1"/>
  <c r="Z15" i="18"/>
  <c r="AE59" i="27" l="1"/>
  <c r="AF59" i="27" s="1"/>
  <c r="AC60" i="27"/>
  <c r="AD60" i="27" s="1"/>
  <c r="AB60" i="27" s="1"/>
  <c r="AT67" i="27"/>
  <c r="AS68" i="27"/>
  <c r="AR67" i="27"/>
  <c r="AI68" i="27"/>
  <c r="AH67" i="27"/>
  <c r="AJ67" i="27"/>
  <c r="AL61" i="27"/>
  <c r="AM61" i="27" s="1"/>
  <c r="AK61" i="27" s="1"/>
  <c r="AN60" i="27"/>
  <c r="AO60" i="27" s="1"/>
  <c r="AP61" i="27" s="1"/>
  <c r="L35" i="23"/>
  <c r="I40" i="24"/>
  <c r="H40" i="24" s="1"/>
  <c r="G40" i="24" s="1"/>
  <c r="J39" i="24"/>
  <c r="K39" i="24"/>
  <c r="Y39" i="24"/>
  <c r="X40" i="24"/>
  <c r="W40" i="24" s="1"/>
  <c r="V40" i="24" s="1"/>
  <c r="Z39" i="24"/>
  <c r="AA38" i="23"/>
  <c r="X40" i="23"/>
  <c r="W40" i="23" s="1"/>
  <c r="V40" i="23" s="1"/>
  <c r="Z39" i="23"/>
  <c r="Y39" i="23"/>
  <c r="L38" i="24"/>
  <c r="AA38" i="24"/>
  <c r="I37" i="23"/>
  <c r="H37" i="23" s="1"/>
  <c r="G37" i="23" s="1"/>
  <c r="J36" i="23"/>
  <c r="K36" i="23"/>
  <c r="L15" i="19"/>
  <c r="K16" i="19"/>
  <c r="I17" i="19"/>
  <c r="H17" i="19" s="1"/>
  <c r="G17" i="19" s="1"/>
  <c r="J17" i="19" s="1"/>
  <c r="Z40" i="19"/>
  <c r="X41" i="19"/>
  <c r="W41" i="19" s="1"/>
  <c r="V41" i="19" s="1"/>
  <c r="Y40" i="19"/>
  <c r="AA39" i="19"/>
  <c r="AA15" i="18"/>
  <c r="Z16" i="18"/>
  <c r="Y16" i="18"/>
  <c r="V17" i="18"/>
  <c r="X18" i="18" s="1"/>
  <c r="W18" i="18" s="1"/>
  <c r="AE60" i="27" l="1"/>
  <c r="AF60" i="27" s="1"/>
  <c r="AC61" i="27"/>
  <c r="AD61" i="27" s="1"/>
  <c r="AB61" i="27" s="1"/>
  <c r="AN61" i="27"/>
  <c r="AO61" i="27" s="1"/>
  <c r="AP62" i="27" s="1"/>
  <c r="AL62" i="27"/>
  <c r="AM62" i="27" s="1"/>
  <c r="AK62" i="27" s="1"/>
  <c r="AJ68" i="27"/>
  <c r="AI69" i="27"/>
  <c r="AH68" i="27"/>
  <c r="AT68" i="27"/>
  <c r="AS69" i="27"/>
  <c r="AR68" i="27"/>
  <c r="AA39" i="23"/>
  <c r="AA39" i="24"/>
  <c r="L39" i="24"/>
  <c r="Y40" i="23"/>
  <c r="X41" i="23"/>
  <c r="W41" i="23" s="1"/>
  <c r="V41" i="23" s="1"/>
  <c r="Z40" i="23"/>
  <c r="L36" i="23"/>
  <c r="Y40" i="24"/>
  <c r="X41" i="24"/>
  <c r="W41" i="24" s="1"/>
  <c r="V41" i="24" s="1"/>
  <c r="Z40" i="24"/>
  <c r="I41" i="24"/>
  <c r="H41" i="24" s="1"/>
  <c r="G41" i="24" s="1"/>
  <c r="J40" i="24"/>
  <c r="K40" i="24"/>
  <c r="J37" i="23"/>
  <c r="K37" i="23"/>
  <c r="I38" i="23"/>
  <c r="H38" i="23" s="1"/>
  <c r="G38" i="23" s="1"/>
  <c r="L16" i="19"/>
  <c r="I18" i="19"/>
  <c r="H18" i="19" s="1"/>
  <c r="G18" i="19" s="1"/>
  <c r="J18" i="19" s="1"/>
  <c r="K17" i="19"/>
  <c r="AA40" i="19"/>
  <c r="Y41" i="19"/>
  <c r="Z41" i="19"/>
  <c r="X42" i="19"/>
  <c r="W42" i="19" s="1"/>
  <c r="V42" i="19" s="1"/>
  <c r="AA16" i="18"/>
  <c r="Y17" i="18"/>
  <c r="Z17" i="18"/>
  <c r="V18" i="18"/>
  <c r="X19" i="18" s="1"/>
  <c r="W19" i="18" s="1"/>
  <c r="AE61" i="27" l="1"/>
  <c r="AF61" i="27" s="1"/>
  <c r="AC62" i="27"/>
  <c r="AD62" i="27" s="1"/>
  <c r="AB62" i="27" s="1"/>
  <c r="AJ69" i="27"/>
  <c r="AI70" i="27"/>
  <c r="AH69" i="27"/>
  <c r="AN62" i="27"/>
  <c r="AO62" i="27" s="1"/>
  <c r="AP63" i="27" s="1"/>
  <c r="AL63" i="27"/>
  <c r="AM63" i="27" s="1"/>
  <c r="AK63" i="27" s="1"/>
  <c r="AT69" i="27"/>
  <c r="AS70" i="27"/>
  <c r="AR69" i="27"/>
  <c r="L37" i="23"/>
  <c r="L40" i="24"/>
  <c r="AA40" i="24"/>
  <c r="Y41" i="23"/>
  <c r="Z41" i="23"/>
  <c r="X42" i="23"/>
  <c r="W42" i="23" s="1"/>
  <c r="V42" i="23" s="1"/>
  <c r="I42" i="24"/>
  <c r="H42" i="24" s="1"/>
  <c r="G42" i="24" s="1"/>
  <c r="J41" i="24"/>
  <c r="K41" i="24"/>
  <c r="Y41" i="24"/>
  <c r="X42" i="24"/>
  <c r="W42" i="24" s="1"/>
  <c r="V42" i="24" s="1"/>
  <c r="Z41" i="24"/>
  <c r="AA40" i="23"/>
  <c r="J38" i="23"/>
  <c r="I39" i="23"/>
  <c r="H39" i="23" s="1"/>
  <c r="G39" i="23" s="1"/>
  <c r="K38" i="23"/>
  <c r="K18" i="19"/>
  <c r="I19" i="19"/>
  <c r="H19" i="19" s="1"/>
  <c r="G19" i="19" s="1"/>
  <c r="J19" i="19" s="1"/>
  <c r="L17" i="19"/>
  <c r="AA41" i="19"/>
  <c r="Z42" i="19"/>
  <c r="X43" i="19"/>
  <c r="W43" i="19" s="1"/>
  <c r="V43" i="19" s="1"/>
  <c r="Y42" i="19"/>
  <c r="AA17" i="18"/>
  <c r="Y18" i="18"/>
  <c r="V19" i="18"/>
  <c r="X20" i="18" s="1"/>
  <c r="W20" i="18" s="1"/>
  <c r="Z18" i="18"/>
  <c r="AC63" i="27" l="1"/>
  <c r="AD63" i="27" s="1"/>
  <c r="AB63" i="27" s="1"/>
  <c r="AE62" i="27"/>
  <c r="AF62" i="27" s="1"/>
  <c r="AJ70" i="27"/>
  <c r="AI71" i="27"/>
  <c r="AH70" i="27"/>
  <c r="AT70" i="27"/>
  <c r="AS71" i="27"/>
  <c r="AR70" i="27"/>
  <c r="AL64" i="27"/>
  <c r="AM64" i="27" s="1"/>
  <c r="AN63" i="27"/>
  <c r="AO63" i="27" s="1"/>
  <c r="AP64" i="27" s="1"/>
  <c r="AK64" i="27"/>
  <c r="AA41" i="23"/>
  <c r="L41" i="24"/>
  <c r="AA41" i="24"/>
  <c r="X43" i="23"/>
  <c r="W43" i="23" s="1"/>
  <c r="V43" i="23" s="1"/>
  <c r="Y42" i="23"/>
  <c r="Z42" i="23"/>
  <c r="Y42" i="24"/>
  <c r="X43" i="24"/>
  <c r="W43" i="24" s="1"/>
  <c r="V43" i="24" s="1"/>
  <c r="Z42" i="24"/>
  <c r="I43" i="24"/>
  <c r="H43" i="24" s="1"/>
  <c r="G43" i="24" s="1"/>
  <c r="J42" i="24"/>
  <c r="K42" i="24"/>
  <c r="I40" i="23"/>
  <c r="H40" i="23" s="1"/>
  <c r="G40" i="23" s="1"/>
  <c r="J39" i="23"/>
  <c r="K39" i="23"/>
  <c r="L38" i="23"/>
  <c r="L18" i="19"/>
  <c r="K19" i="19"/>
  <c r="I20" i="19"/>
  <c r="H20" i="19" s="1"/>
  <c r="G20" i="19" s="1"/>
  <c r="J20" i="19" s="1"/>
  <c r="AA42" i="19"/>
  <c r="Y43" i="19"/>
  <c r="Z43" i="19"/>
  <c r="X44" i="19"/>
  <c r="W44" i="19" s="1"/>
  <c r="V44" i="19" s="1"/>
  <c r="AA18" i="18"/>
  <c r="Y19" i="18"/>
  <c r="V20" i="18"/>
  <c r="X21" i="18" s="1"/>
  <c r="W21" i="18" s="1"/>
  <c r="Z19" i="18"/>
  <c r="AC64" i="27" l="1"/>
  <c r="AD64" i="27" s="1"/>
  <c r="AB64" i="27" s="1"/>
  <c r="AE63" i="27"/>
  <c r="AF63" i="27" s="1"/>
  <c r="AJ71" i="27"/>
  <c r="AH71" i="27"/>
  <c r="AI72" i="27"/>
  <c r="AN64" i="27"/>
  <c r="AO64" i="27" s="1"/>
  <c r="AP65" i="27" s="1"/>
  <c r="AL65" i="27"/>
  <c r="AM65" i="27" s="1"/>
  <c r="AK65" i="27" s="1"/>
  <c r="AT71" i="27"/>
  <c r="AS72" i="27"/>
  <c r="AR71" i="27"/>
  <c r="L39" i="23"/>
  <c r="J43" i="24"/>
  <c r="K43" i="24"/>
  <c r="I44" i="24"/>
  <c r="H44" i="24" s="1"/>
  <c r="G44" i="24" s="1"/>
  <c r="Z43" i="24"/>
  <c r="Y43" i="24"/>
  <c r="X44" i="24"/>
  <c r="W44" i="24" s="1"/>
  <c r="V44" i="24" s="1"/>
  <c r="Y43" i="23"/>
  <c r="X44" i="23"/>
  <c r="W44" i="23" s="1"/>
  <c r="V44" i="23" s="1"/>
  <c r="Z43" i="23"/>
  <c r="L42" i="24"/>
  <c r="AA42" i="24"/>
  <c r="AA42" i="23"/>
  <c r="I41" i="23"/>
  <c r="H41" i="23" s="1"/>
  <c r="G41" i="23" s="1"/>
  <c r="J40" i="23"/>
  <c r="K40" i="23"/>
  <c r="L19" i="19"/>
  <c r="I21" i="19"/>
  <c r="H21" i="19" s="1"/>
  <c r="G21" i="19" s="1"/>
  <c r="J21" i="19" s="1"/>
  <c r="K20" i="19"/>
  <c r="AA43" i="19"/>
  <c r="Z44" i="19"/>
  <c r="X45" i="19"/>
  <c r="W45" i="19" s="1"/>
  <c r="V45" i="19" s="1"/>
  <c r="Y44" i="19"/>
  <c r="AA19" i="18"/>
  <c r="Z20" i="18"/>
  <c r="Y20" i="18"/>
  <c r="V21" i="18"/>
  <c r="X22" i="18" s="1"/>
  <c r="W22" i="18" s="1"/>
  <c r="AE64" i="27" l="1"/>
  <c r="AF64" i="27" s="1"/>
  <c r="AC65" i="27"/>
  <c r="AD65" i="27" s="1"/>
  <c r="AB65" i="27" s="1"/>
  <c r="AR72" i="27"/>
  <c r="AT72" i="27"/>
  <c r="AS73" i="27"/>
  <c r="AN65" i="27"/>
  <c r="AO65" i="27" s="1"/>
  <c r="AP66" i="27" s="1"/>
  <c r="AL66" i="27"/>
  <c r="AM66" i="27" s="1"/>
  <c r="AK66" i="27" s="1"/>
  <c r="AI73" i="27"/>
  <c r="AH72" i="27"/>
  <c r="AJ72" i="27"/>
  <c r="L40" i="23"/>
  <c r="X45" i="23"/>
  <c r="W45" i="23" s="1"/>
  <c r="V45" i="23" s="1"/>
  <c r="Z44" i="23"/>
  <c r="Y44" i="23"/>
  <c r="Y44" i="24"/>
  <c r="X45" i="24"/>
  <c r="W45" i="24" s="1"/>
  <c r="V45" i="24" s="1"/>
  <c r="Z44" i="24"/>
  <c r="AA43" i="23"/>
  <c r="AA43" i="24"/>
  <c r="I45" i="24"/>
  <c r="H45" i="24" s="1"/>
  <c r="G45" i="24" s="1"/>
  <c r="J44" i="24"/>
  <c r="K44" i="24"/>
  <c r="L43" i="24"/>
  <c r="I42" i="23"/>
  <c r="H42" i="23" s="1"/>
  <c r="G42" i="23" s="1"/>
  <c r="J41" i="23"/>
  <c r="K41" i="23"/>
  <c r="L20" i="19"/>
  <c r="K21" i="19"/>
  <c r="I22" i="19"/>
  <c r="H22" i="19" s="1"/>
  <c r="G22" i="19" s="1"/>
  <c r="J22" i="19" s="1"/>
  <c r="AA44" i="19"/>
  <c r="Y45" i="19"/>
  <c r="Z45" i="19"/>
  <c r="X46" i="19"/>
  <c r="W46" i="19" s="1"/>
  <c r="V46" i="19" s="1"/>
  <c r="AA20" i="18"/>
  <c r="V22" i="18"/>
  <c r="X23" i="18" s="1"/>
  <c r="W23" i="18" s="1"/>
  <c r="Z21" i="18"/>
  <c r="Y21" i="18"/>
  <c r="AE65" i="27" l="1"/>
  <c r="AF65" i="27" s="1"/>
  <c r="AC66" i="27"/>
  <c r="AD66" i="27" s="1"/>
  <c r="AB66" i="27" s="1"/>
  <c r="AN66" i="27"/>
  <c r="AO66" i="27" s="1"/>
  <c r="AP67" i="27" s="1"/>
  <c r="AL67" i="27"/>
  <c r="AM67" i="27" s="1"/>
  <c r="AK67" i="27" s="1"/>
  <c r="AJ73" i="27"/>
  <c r="AI74" i="27"/>
  <c r="AH73" i="27"/>
  <c r="AT73" i="27"/>
  <c r="AS74" i="27"/>
  <c r="AR73" i="27"/>
  <c r="L44" i="24"/>
  <c r="AA44" i="24"/>
  <c r="L41" i="23"/>
  <c r="J45" i="24"/>
  <c r="I46" i="24"/>
  <c r="H46" i="24" s="1"/>
  <c r="G46" i="24" s="1"/>
  <c r="K45" i="24"/>
  <c r="Z45" i="24"/>
  <c r="Y45" i="24"/>
  <c r="X46" i="24"/>
  <c r="W46" i="24" s="1"/>
  <c r="V46" i="24" s="1"/>
  <c r="AA44" i="23"/>
  <c r="Y45" i="23"/>
  <c r="Z45" i="23"/>
  <c r="X46" i="23"/>
  <c r="W46" i="23" s="1"/>
  <c r="V46" i="23" s="1"/>
  <c r="J42" i="23"/>
  <c r="K42" i="23"/>
  <c r="I43" i="23"/>
  <c r="H43" i="23" s="1"/>
  <c r="G43" i="23" s="1"/>
  <c r="L21" i="19"/>
  <c r="I23" i="19"/>
  <c r="H23" i="19" s="1"/>
  <c r="G23" i="19" s="1"/>
  <c r="J23" i="19" s="1"/>
  <c r="K22" i="19"/>
  <c r="AA45" i="19"/>
  <c r="Z46" i="19"/>
  <c r="X47" i="19"/>
  <c r="W47" i="19" s="1"/>
  <c r="V47" i="19" s="1"/>
  <c r="Y46" i="19"/>
  <c r="AA21" i="18"/>
  <c r="Y22" i="18"/>
  <c r="V23" i="18"/>
  <c r="X24" i="18" s="1"/>
  <c r="W24" i="18" s="1"/>
  <c r="Z22" i="18"/>
  <c r="AC67" i="27" l="1"/>
  <c r="AD67" i="27" s="1"/>
  <c r="AB67" i="27" s="1"/>
  <c r="AE66" i="27"/>
  <c r="AF66" i="27" s="1"/>
  <c r="AJ74" i="27"/>
  <c r="AI75" i="27"/>
  <c r="AH74" i="27"/>
  <c r="AL68" i="27"/>
  <c r="AM68" i="27" s="1"/>
  <c r="AK68" i="27" s="1"/>
  <c r="AN67" i="27"/>
  <c r="AO67" i="27" s="1"/>
  <c r="AP68" i="27" s="1"/>
  <c r="AT74" i="27"/>
  <c r="AS75" i="27"/>
  <c r="AR74" i="27"/>
  <c r="AA45" i="24"/>
  <c r="X47" i="23"/>
  <c r="W47" i="23" s="1"/>
  <c r="V47" i="23" s="1"/>
  <c r="Y46" i="23"/>
  <c r="Z46" i="23"/>
  <c r="I47" i="24"/>
  <c r="H47" i="24" s="1"/>
  <c r="G47" i="24" s="1"/>
  <c r="K46" i="24"/>
  <c r="J46" i="24"/>
  <c r="AA45" i="23"/>
  <c r="Y46" i="24"/>
  <c r="X47" i="24"/>
  <c r="W47" i="24" s="1"/>
  <c r="V47" i="24" s="1"/>
  <c r="Z46" i="24"/>
  <c r="L45" i="24"/>
  <c r="I44" i="23"/>
  <c r="H44" i="23" s="1"/>
  <c r="G44" i="23" s="1"/>
  <c r="J43" i="23"/>
  <c r="K43" i="23"/>
  <c r="L42" i="23"/>
  <c r="K23" i="19"/>
  <c r="I24" i="19"/>
  <c r="H24" i="19" s="1"/>
  <c r="G24" i="19" s="1"/>
  <c r="J24" i="19" s="1"/>
  <c r="L22" i="19"/>
  <c r="AA46" i="19"/>
  <c r="Y47" i="19"/>
  <c r="Z47" i="19"/>
  <c r="X48" i="19"/>
  <c r="W48" i="19" s="1"/>
  <c r="V48" i="19" s="1"/>
  <c r="AA22" i="18"/>
  <c r="Y23" i="18"/>
  <c r="Z23" i="18"/>
  <c r="AC68" i="27" l="1"/>
  <c r="AD68" i="27" s="1"/>
  <c r="AB68" i="27" s="1"/>
  <c r="AE67" i="27"/>
  <c r="AF67" i="27" s="1"/>
  <c r="AL69" i="27"/>
  <c r="AM69" i="27" s="1"/>
  <c r="AK69" i="27" s="1"/>
  <c r="AN68" i="27"/>
  <c r="AO68" i="27" s="1"/>
  <c r="AP69" i="27" s="1"/>
  <c r="AJ75" i="27"/>
  <c r="AI76" i="27"/>
  <c r="AH75" i="27"/>
  <c r="AT75" i="27"/>
  <c r="AS76" i="27"/>
  <c r="AR75" i="27"/>
  <c r="L43" i="23"/>
  <c r="L46" i="24"/>
  <c r="AA46" i="23"/>
  <c r="J47" i="24"/>
  <c r="K47" i="24"/>
  <c r="I48" i="24"/>
  <c r="H48" i="24" s="1"/>
  <c r="G48" i="24" s="1"/>
  <c r="Z47" i="23"/>
  <c r="X48" i="23"/>
  <c r="W48" i="23" s="1"/>
  <c r="V48" i="23" s="1"/>
  <c r="Y47" i="23"/>
  <c r="AA47" i="23" s="1"/>
  <c r="AA46" i="24"/>
  <c r="Z47" i="24"/>
  <c r="X48" i="24"/>
  <c r="W48" i="24" s="1"/>
  <c r="V48" i="24" s="1"/>
  <c r="Y47" i="24"/>
  <c r="AA47" i="24" s="1"/>
  <c r="I45" i="23"/>
  <c r="H45" i="23" s="1"/>
  <c r="G45" i="23" s="1"/>
  <c r="J44" i="23"/>
  <c r="K44" i="23"/>
  <c r="L23" i="19"/>
  <c r="I25" i="19"/>
  <c r="H25" i="19" s="1"/>
  <c r="G25" i="19" s="1"/>
  <c r="J25" i="19" s="1"/>
  <c r="K24" i="19"/>
  <c r="Z48" i="19"/>
  <c r="X49" i="19"/>
  <c r="W49" i="19" s="1"/>
  <c r="V49" i="19" s="1"/>
  <c r="Y48" i="19"/>
  <c r="AA47" i="19"/>
  <c r="V24" i="18"/>
  <c r="X25" i="18" s="1"/>
  <c r="W25" i="18" s="1"/>
  <c r="AA23" i="18"/>
  <c r="AC69" i="27" l="1"/>
  <c r="AD69" i="27" s="1"/>
  <c r="AB69" i="27" s="1"/>
  <c r="AE68" i="27"/>
  <c r="AF68" i="27" s="1"/>
  <c r="AI77" i="27"/>
  <c r="AH76" i="27"/>
  <c r="AJ76" i="27"/>
  <c r="AR76" i="27"/>
  <c r="AT76" i="27"/>
  <c r="AS77" i="27"/>
  <c r="AL70" i="27"/>
  <c r="AM70" i="27" s="1"/>
  <c r="AN69" i="27"/>
  <c r="AO69" i="27" s="1"/>
  <c r="AP70" i="27" s="1"/>
  <c r="AK70" i="27"/>
  <c r="Y48" i="24"/>
  <c r="X49" i="24"/>
  <c r="W49" i="24" s="1"/>
  <c r="V49" i="24" s="1"/>
  <c r="Z48" i="24"/>
  <c r="X49" i="23"/>
  <c r="W49" i="23" s="1"/>
  <c r="V49" i="23" s="1"/>
  <c r="Y48" i="23"/>
  <c r="Z48" i="23"/>
  <c r="I49" i="24"/>
  <c r="H49" i="24" s="1"/>
  <c r="G49" i="24" s="1"/>
  <c r="J48" i="24"/>
  <c r="K48" i="24"/>
  <c r="L47" i="24"/>
  <c r="L44" i="23"/>
  <c r="I46" i="23"/>
  <c r="H46" i="23" s="1"/>
  <c r="G46" i="23" s="1"/>
  <c r="J45" i="23"/>
  <c r="K45" i="23"/>
  <c r="L24" i="19"/>
  <c r="K25" i="19"/>
  <c r="I26" i="19"/>
  <c r="H26" i="19" s="1"/>
  <c r="G26" i="19" s="1"/>
  <c r="J26" i="19" s="1"/>
  <c r="AA48" i="19"/>
  <c r="Y49" i="19"/>
  <c r="Z49" i="19"/>
  <c r="X50" i="19"/>
  <c r="W50" i="19" s="1"/>
  <c r="V50" i="19" s="1"/>
  <c r="Y24" i="18"/>
  <c r="V25" i="18"/>
  <c r="X26" i="18" s="1"/>
  <c r="W26" i="18" s="1"/>
  <c r="Z24" i="18"/>
  <c r="AC70" i="27" l="1"/>
  <c r="AD70" i="27" s="1"/>
  <c r="AB70" i="27" s="1"/>
  <c r="AE69" i="27"/>
  <c r="AF69" i="27" s="1"/>
  <c r="AT77" i="27"/>
  <c r="AS78" i="27"/>
  <c r="AR77" i="27"/>
  <c r="AN70" i="27"/>
  <c r="AO70" i="27" s="1"/>
  <c r="AP71" i="27" s="1"/>
  <c r="AL71" i="27"/>
  <c r="AM71" i="27" s="1"/>
  <c r="AK71" i="27" s="1"/>
  <c r="AJ77" i="27"/>
  <c r="AI78" i="27"/>
  <c r="AH77" i="27"/>
  <c r="L48" i="24"/>
  <c r="X50" i="23"/>
  <c r="W50" i="23" s="1"/>
  <c r="V50" i="23" s="1"/>
  <c r="Z49" i="23"/>
  <c r="Y49" i="23"/>
  <c r="Z49" i="24"/>
  <c r="Y49" i="24"/>
  <c r="X50" i="24"/>
  <c r="W50" i="24" s="1"/>
  <c r="V50" i="24" s="1"/>
  <c r="J49" i="24"/>
  <c r="K49" i="24"/>
  <c r="I50" i="24"/>
  <c r="H50" i="24" s="1"/>
  <c r="G50" i="24" s="1"/>
  <c r="AA48" i="23"/>
  <c r="AA48" i="24"/>
  <c r="J46" i="23"/>
  <c r="K46" i="23"/>
  <c r="I47" i="23"/>
  <c r="H47" i="23" s="1"/>
  <c r="G47" i="23" s="1"/>
  <c r="L45" i="23"/>
  <c r="L25" i="19"/>
  <c r="K26" i="19"/>
  <c r="I27" i="19"/>
  <c r="H27" i="19" s="1"/>
  <c r="G27" i="19" s="1"/>
  <c r="J27" i="19" s="1"/>
  <c r="X51" i="19"/>
  <c r="W51" i="19" s="1"/>
  <c r="V51" i="19" s="1"/>
  <c r="Y50" i="19"/>
  <c r="Z50" i="19"/>
  <c r="AA49" i="19"/>
  <c r="AA24" i="18"/>
  <c r="V26" i="18"/>
  <c r="X27" i="18" s="1"/>
  <c r="W27" i="18" s="1"/>
  <c r="Y25" i="18"/>
  <c r="Z25" i="18"/>
  <c r="AE70" i="27" l="1"/>
  <c r="AF70" i="27" s="1"/>
  <c r="AC71" i="27"/>
  <c r="AD71" i="27" s="1"/>
  <c r="AB71" i="27" s="1"/>
  <c r="AI79" i="27"/>
  <c r="AH78" i="27"/>
  <c r="AJ78" i="27"/>
  <c r="AL72" i="27"/>
  <c r="AM72" i="27" s="1"/>
  <c r="AK72" i="27" s="1"/>
  <c r="AN71" i="27"/>
  <c r="AO71" i="27" s="1"/>
  <c r="AP72" i="27" s="1"/>
  <c r="AR78" i="27"/>
  <c r="AT78" i="27"/>
  <c r="AS79" i="27"/>
  <c r="L49" i="24"/>
  <c r="AA49" i="23"/>
  <c r="AA49" i="24"/>
  <c r="J50" i="24"/>
  <c r="K50" i="24"/>
  <c r="I51" i="24"/>
  <c r="H51" i="24" s="1"/>
  <c r="G51" i="24" s="1"/>
  <c r="Z50" i="24"/>
  <c r="Y50" i="24"/>
  <c r="X51" i="24"/>
  <c r="W51" i="24" s="1"/>
  <c r="V51" i="24" s="1"/>
  <c r="Y50" i="23"/>
  <c r="Z50" i="23"/>
  <c r="X51" i="23"/>
  <c r="W51" i="23" s="1"/>
  <c r="V51" i="23" s="1"/>
  <c r="I48" i="23"/>
  <c r="H48" i="23" s="1"/>
  <c r="G48" i="23" s="1"/>
  <c r="J47" i="23"/>
  <c r="K47" i="23"/>
  <c r="L46" i="23"/>
  <c r="L26" i="19"/>
  <c r="K27" i="19"/>
  <c r="I28" i="19"/>
  <c r="H28" i="19" s="1"/>
  <c r="G28" i="19" s="1"/>
  <c r="J28" i="19" s="1"/>
  <c r="Y51" i="19"/>
  <c r="Z51" i="19"/>
  <c r="X52" i="19"/>
  <c r="W52" i="19" s="1"/>
  <c r="V52" i="19" s="1"/>
  <c r="AA50" i="19"/>
  <c r="AA25" i="18"/>
  <c r="V27" i="18"/>
  <c r="X28" i="18" s="1"/>
  <c r="W28" i="18" s="1"/>
  <c r="Y26" i="18"/>
  <c r="Z26" i="18"/>
  <c r="AC72" i="27" l="1"/>
  <c r="AD72" i="27" s="1"/>
  <c r="AB72" i="27" s="1"/>
  <c r="AE71" i="27"/>
  <c r="AF71" i="27" s="1"/>
  <c r="AJ79" i="27"/>
  <c r="AI80" i="27"/>
  <c r="AH79" i="27"/>
  <c r="AT79" i="27"/>
  <c r="AS80" i="27"/>
  <c r="AR79" i="27"/>
  <c r="AN72" i="27"/>
  <c r="AO72" i="27" s="1"/>
  <c r="AP73" i="27" s="1"/>
  <c r="AL73" i="27"/>
  <c r="AM73" i="27" s="1"/>
  <c r="AK73" i="27" s="1"/>
  <c r="L47" i="23"/>
  <c r="AA50" i="23"/>
  <c r="X52" i="23"/>
  <c r="W52" i="23" s="1"/>
  <c r="V52" i="23" s="1"/>
  <c r="Z51" i="23"/>
  <c r="Y51" i="23"/>
  <c r="X52" i="24"/>
  <c r="W52" i="24" s="1"/>
  <c r="V52" i="24" s="1"/>
  <c r="Z51" i="24"/>
  <c r="Y51" i="24"/>
  <c r="AA50" i="24"/>
  <c r="I52" i="24"/>
  <c r="H52" i="24" s="1"/>
  <c r="G52" i="24" s="1"/>
  <c r="J51" i="24"/>
  <c r="K51" i="24"/>
  <c r="L50" i="24"/>
  <c r="I49" i="23"/>
  <c r="H49" i="23" s="1"/>
  <c r="G49" i="23" s="1"/>
  <c r="J48" i="23"/>
  <c r="K48" i="23"/>
  <c r="L27" i="19"/>
  <c r="K28" i="19"/>
  <c r="I29" i="19"/>
  <c r="H29" i="19" s="1"/>
  <c r="G29" i="19" s="1"/>
  <c r="J29" i="19" s="1"/>
  <c r="Z52" i="19"/>
  <c r="X53" i="19"/>
  <c r="W53" i="19" s="1"/>
  <c r="V53" i="19" s="1"/>
  <c r="Y52" i="19"/>
  <c r="AA51" i="19"/>
  <c r="AA26" i="18"/>
  <c r="V28" i="18"/>
  <c r="X29" i="18" s="1"/>
  <c r="W29" i="18" s="1"/>
  <c r="Y27" i="18"/>
  <c r="Z27" i="18"/>
  <c r="AA51" i="23" l="1"/>
  <c r="AC73" i="27"/>
  <c r="AD73" i="27" s="1"/>
  <c r="AB73" i="27" s="1"/>
  <c r="AE72" i="27"/>
  <c r="AF72" i="27" s="1"/>
  <c r="AJ80" i="27"/>
  <c r="AI81" i="27"/>
  <c r="AH80" i="27"/>
  <c r="AN73" i="27"/>
  <c r="AO73" i="27" s="1"/>
  <c r="AP74" i="27" s="1"/>
  <c r="AL74" i="27"/>
  <c r="AM74" i="27" s="1"/>
  <c r="AK74" i="27" s="1"/>
  <c r="AT80" i="27"/>
  <c r="AS81" i="27"/>
  <c r="AR80" i="27"/>
  <c r="I53" i="24"/>
  <c r="H53" i="24" s="1"/>
  <c r="G53" i="24" s="1"/>
  <c r="J52" i="24"/>
  <c r="K52" i="24"/>
  <c r="Y52" i="24"/>
  <c r="Z52" i="24"/>
  <c r="X53" i="24"/>
  <c r="W53" i="24" s="1"/>
  <c r="V53" i="24" s="1"/>
  <c r="L48" i="23"/>
  <c r="L51" i="24"/>
  <c r="AA51" i="24"/>
  <c r="Z52" i="23"/>
  <c r="X53" i="23"/>
  <c r="W53" i="23" s="1"/>
  <c r="V53" i="23" s="1"/>
  <c r="Y52" i="23"/>
  <c r="AA52" i="23" s="1"/>
  <c r="K49" i="23"/>
  <c r="I50" i="23"/>
  <c r="H50" i="23" s="1"/>
  <c r="G50" i="23" s="1"/>
  <c r="J49" i="23"/>
  <c r="K29" i="19"/>
  <c r="I30" i="19"/>
  <c r="H30" i="19" s="1"/>
  <c r="G30" i="19" s="1"/>
  <c r="J30" i="19" s="1"/>
  <c r="L28" i="19"/>
  <c r="AA52" i="19"/>
  <c r="Y53" i="19"/>
  <c r="Z53" i="19"/>
  <c r="X54" i="19"/>
  <c r="W54" i="19" s="1"/>
  <c r="V54" i="19" s="1"/>
  <c r="V29" i="18"/>
  <c r="X30" i="18" s="1"/>
  <c r="W30" i="18" s="1"/>
  <c r="Y28" i="18"/>
  <c r="Z28" i="18"/>
  <c r="AA27" i="18"/>
  <c r="AE73" i="27" l="1"/>
  <c r="AF73" i="27" s="1"/>
  <c r="AC74" i="27"/>
  <c r="AD74" i="27" s="1"/>
  <c r="AB74" i="27" s="1"/>
  <c r="AJ81" i="27"/>
  <c r="AI82" i="27"/>
  <c r="AH81" i="27"/>
  <c r="AT81" i="27"/>
  <c r="AS82" i="27"/>
  <c r="AR81" i="27"/>
  <c r="AN74" i="27"/>
  <c r="AO74" i="27" s="1"/>
  <c r="AP75" i="27" s="1"/>
  <c r="AL75" i="27"/>
  <c r="AM75" i="27" s="1"/>
  <c r="AK75" i="27" s="1"/>
  <c r="L49" i="23"/>
  <c r="AA52" i="24"/>
  <c r="L52" i="24"/>
  <c r="X54" i="24"/>
  <c r="W54" i="24" s="1"/>
  <c r="V54" i="24" s="1"/>
  <c r="Y53" i="24"/>
  <c r="Z53" i="24"/>
  <c r="X54" i="23"/>
  <c r="W54" i="23" s="1"/>
  <c r="V54" i="23" s="1"/>
  <c r="Z53" i="23"/>
  <c r="Y53" i="23"/>
  <c r="J53" i="24"/>
  <c r="K53" i="24"/>
  <c r="I54" i="24"/>
  <c r="H54" i="24" s="1"/>
  <c r="G54" i="24" s="1"/>
  <c r="I51" i="23"/>
  <c r="H51" i="23" s="1"/>
  <c r="G51" i="23" s="1"/>
  <c r="J50" i="23"/>
  <c r="K50" i="23"/>
  <c r="L29" i="19"/>
  <c r="K30" i="19"/>
  <c r="I31" i="19"/>
  <c r="H31" i="19" s="1"/>
  <c r="G31" i="19" s="1"/>
  <c r="J31" i="19" s="1"/>
  <c r="X55" i="19"/>
  <c r="W55" i="19" s="1"/>
  <c r="V55" i="19" s="1"/>
  <c r="Y54" i="19"/>
  <c r="Z54" i="19"/>
  <c r="AA53" i="19"/>
  <c r="V30" i="18"/>
  <c r="X31" i="18" s="1"/>
  <c r="W31" i="18" s="1"/>
  <c r="Y29" i="18"/>
  <c r="Z29" i="18"/>
  <c r="AA28" i="18"/>
  <c r="AC75" i="27" l="1"/>
  <c r="AD75" i="27" s="1"/>
  <c r="AB75" i="27" s="1"/>
  <c r="AE74" i="27"/>
  <c r="AF74" i="27" s="1"/>
  <c r="AR82" i="27"/>
  <c r="AT82" i="27"/>
  <c r="AS83" i="27"/>
  <c r="AL76" i="27"/>
  <c r="AM76" i="27" s="1"/>
  <c r="AN75" i="27"/>
  <c r="AO75" i="27" s="1"/>
  <c r="AP76" i="27" s="1"/>
  <c r="AK76" i="27"/>
  <c r="AI83" i="27"/>
  <c r="AH82" i="27"/>
  <c r="AJ82" i="27"/>
  <c r="AA53" i="23"/>
  <c r="L50" i="23"/>
  <c r="Y54" i="24"/>
  <c r="X55" i="24"/>
  <c r="W55" i="24" s="1"/>
  <c r="V55" i="24" s="1"/>
  <c r="Z54" i="24"/>
  <c r="I55" i="24"/>
  <c r="H55" i="24" s="1"/>
  <c r="G55" i="24" s="1"/>
  <c r="J54" i="24"/>
  <c r="K54" i="24"/>
  <c r="L53" i="24"/>
  <c r="Y54" i="23"/>
  <c r="X55" i="23"/>
  <c r="W55" i="23" s="1"/>
  <c r="V55" i="23" s="1"/>
  <c r="Z54" i="23"/>
  <c r="AA53" i="24"/>
  <c r="K51" i="23"/>
  <c r="I52" i="23"/>
  <c r="H52" i="23" s="1"/>
  <c r="G52" i="23" s="1"/>
  <c r="J51" i="23"/>
  <c r="L51" i="23" s="1"/>
  <c r="L30" i="19"/>
  <c r="K31" i="19"/>
  <c r="I32" i="19"/>
  <c r="H32" i="19" s="1"/>
  <c r="G32" i="19" s="1"/>
  <c r="J32" i="19" s="1"/>
  <c r="AA54" i="19"/>
  <c r="Y55" i="19"/>
  <c r="Z55" i="19"/>
  <c r="X56" i="19"/>
  <c r="W56" i="19" s="1"/>
  <c r="V56" i="19" s="1"/>
  <c r="AA29" i="18"/>
  <c r="V31" i="18"/>
  <c r="X32" i="18" s="1"/>
  <c r="W32" i="18" s="1"/>
  <c r="Z30" i="18"/>
  <c r="Y30" i="18"/>
  <c r="AE75" i="27" l="1"/>
  <c r="AF75" i="27" s="1"/>
  <c r="AC76" i="27"/>
  <c r="AD76" i="27" s="1"/>
  <c r="AB76" i="27" s="1"/>
  <c r="AI84" i="27"/>
  <c r="AH83" i="27"/>
  <c r="AJ83" i="27"/>
  <c r="AL77" i="27"/>
  <c r="AM77" i="27" s="1"/>
  <c r="AK77" i="27" s="1"/>
  <c r="AN76" i="27"/>
  <c r="AO76" i="27" s="1"/>
  <c r="AP77" i="27" s="1"/>
  <c r="AT83" i="27"/>
  <c r="AR83" i="27"/>
  <c r="AS84" i="27"/>
  <c r="X56" i="23"/>
  <c r="W56" i="23" s="1"/>
  <c r="V56" i="23" s="1"/>
  <c r="Z55" i="23"/>
  <c r="Y55" i="23"/>
  <c r="J55" i="24"/>
  <c r="K55" i="24"/>
  <c r="I56" i="24"/>
  <c r="H56" i="24" s="1"/>
  <c r="G56" i="24" s="1"/>
  <c r="X56" i="24"/>
  <c r="W56" i="24" s="1"/>
  <c r="V56" i="24" s="1"/>
  <c r="Y55" i="24"/>
  <c r="Z55" i="24"/>
  <c r="AA54" i="23"/>
  <c r="L54" i="24"/>
  <c r="AA54" i="24"/>
  <c r="I53" i="23"/>
  <c r="H53" i="23" s="1"/>
  <c r="G53" i="23" s="1"/>
  <c r="J52" i="23"/>
  <c r="K52" i="23"/>
  <c r="L31" i="19"/>
  <c r="I33" i="19"/>
  <c r="H33" i="19" s="1"/>
  <c r="G33" i="19" s="1"/>
  <c r="J33" i="19" s="1"/>
  <c r="K32" i="19"/>
  <c r="Z56" i="19"/>
  <c r="X57" i="19"/>
  <c r="W57" i="19" s="1"/>
  <c r="V57" i="19" s="1"/>
  <c r="Y56" i="19"/>
  <c r="AA55" i="19"/>
  <c r="AA30" i="18"/>
  <c r="V32" i="18"/>
  <c r="X33" i="18" s="1"/>
  <c r="W33" i="18" s="1"/>
  <c r="Z31" i="18"/>
  <c r="Y31" i="18"/>
  <c r="AE76" i="27" l="1"/>
  <c r="AF76" i="27" s="1"/>
  <c r="AC77" i="27"/>
  <c r="AD77" i="27" s="1"/>
  <c r="AB77" i="27" s="1"/>
  <c r="AL78" i="27"/>
  <c r="AM78" i="27" s="1"/>
  <c r="AK78" i="27" s="1"/>
  <c r="AN77" i="27"/>
  <c r="AO77" i="27" s="1"/>
  <c r="AP78" i="27" s="1"/>
  <c r="AT84" i="27"/>
  <c r="AS85" i="27"/>
  <c r="AR84" i="27"/>
  <c r="AJ84" i="27"/>
  <c r="AI85" i="27"/>
  <c r="AH84" i="27"/>
  <c r="L55" i="24"/>
  <c r="AA55" i="24"/>
  <c r="AA55" i="23"/>
  <c r="Y56" i="23"/>
  <c r="X57" i="23"/>
  <c r="W57" i="23" s="1"/>
  <c r="V57" i="23" s="1"/>
  <c r="Z56" i="23"/>
  <c r="X57" i="24"/>
  <c r="W57" i="24" s="1"/>
  <c r="V57" i="24" s="1"/>
  <c r="Y56" i="24"/>
  <c r="Z56" i="24"/>
  <c r="J56" i="24"/>
  <c r="K56" i="24"/>
  <c r="I57" i="24"/>
  <c r="H57" i="24" s="1"/>
  <c r="G57" i="24" s="1"/>
  <c r="K53" i="23"/>
  <c r="I54" i="23"/>
  <c r="H54" i="23" s="1"/>
  <c r="G54" i="23" s="1"/>
  <c r="J53" i="23"/>
  <c r="L52" i="23"/>
  <c r="L32" i="19"/>
  <c r="K33" i="19"/>
  <c r="I34" i="19"/>
  <c r="H34" i="19" s="1"/>
  <c r="G34" i="19" s="1"/>
  <c r="J34" i="19" s="1"/>
  <c r="AA56" i="19"/>
  <c r="Y57" i="19"/>
  <c r="Z57" i="19"/>
  <c r="X58" i="19"/>
  <c r="W58" i="19" s="1"/>
  <c r="V58" i="19" s="1"/>
  <c r="AA31" i="18"/>
  <c r="V33" i="18"/>
  <c r="X34" i="18" s="1"/>
  <c r="W34" i="18" s="1"/>
  <c r="Z32" i="18"/>
  <c r="Y32" i="18"/>
  <c r="AE77" i="27" l="1"/>
  <c r="AF77" i="27" s="1"/>
  <c r="AC78" i="27"/>
  <c r="AD78" i="27" s="1"/>
  <c r="AB78" i="27" s="1"/>
  <c r="AJ85" i="27"/>
  <c r="AI86" i="27"/>
  <c r="AH85" i="27"/>
  <c r="AR85" i="27"/>
  <c r="AT85" i="27"/>
  <c r="AS86" i="27"/>
  <c r="AN78" i="27"/>
  <c r="AO78" i="27" s="1"/>
  <c r="AP79" i="27" s="1"/>
  <c r="AL79" i="27"/>
  <c r="AM79" i="27" s="1"/>
  <c r="AK79" i="27" s="1"/>
  <c r="L53" i="23"/>
  <c r="L56" i="24"/>
  <c r="AA56" i="24"/>
  <c r="X58" i="23"/>
  <c r="W58" i="23" s="1"/>
  <c r="V58" i="23" s="1"/>
  <c r="Z57" i="23"/>
  <c r="Y57" i="23"/>
  <c r="J57" i="24"/>
  <c r="K57" i="24"/>
  <c r="I58" i="24"/>
  <c r="H58" i="24" s="1"/>
  <c r="G58" i="24" s="1"/>
  <c r="AA56" i="23"/>
  <c r="X58" i="24"/>
  <c r="W58" i="24" s="1"/>
  <c r="V58" i="24" s="1"/>
  <c r="Y57" i="24"/>
  <c r="Z57" i="24"/>
  <c r="I55" i="23"/>
  <c r="H55" i="23" s="1"/>
  <c r="G55" i="23" s="1"/>
  <c r="K54" i="23"/>
  <c r="J54" i="23"/>
  <c r="L33" i="19"/>
  <c r="K34" i="19"/>
  <c r="I35" i="19"/>
  <c r="H35" i="19" s="1"/>
  <c r="G35" i="19" s="1"/>
  <c r="J35" i="19" s="1"/>
  <c r="X59" i="19"/>
  <c r="W59" i="19" s="1"/>
  <c r="V59" i="19" s="1"/>
  <c r="Y58" i="19"/>
  <c r="Z58" i="19"/>
  <c r="AA57" i="19"/>
  <c r="AA32" i="18"/>
  <c r="V34" i="18"/>
  <c r="X35" i="18" s="1"/>
  <c r="W35" i="18" s="1"/>
  <c r="Y33" i="18"/>
  <c r="Z33" i="18"/>
  <c r="AC79" i="27" l="1"/>
  <c r="AD79" i="27" s="1"/>
  <c r="AB79" i="27" s="1"/>
  <c r="AE78" i="27"/>
  <c r="AF78" i="27" s="1"/>
  <c r="AL80" i="27"/>
  <c r="AM80" i="27" s="1"/>
  <c r="AK80" i="27" s="1"/>
  <c r="AN79" i="27"/>
  <c r="AO79" i="27" s="1"/>
  <c r="AP80" i="27" s="1"/>
  <c r="AJ86" i="27"/>
  <c r="AI87" i="27"/>
  <c r="AH86" i="27"/>
  <c r="AT86" i="27"/>
  <c r="AS87" i="27"/>
  <c r="AR86" i="27"/>
  <c r="AA57" i="23"/>
  <c r="AA57" i="24"/>
  <c r="X59" i="24"/>
  <c r="W59" i="24" s="1"/>
  <c r="V59" i="24" s="1"/>
  <c r="Y58" i="24"/>
  <c r="Z58" i="24"/>
  <c r="J58" i="24"/>
  <c r="K58" i="24"/>
  <c r="I59" i="24"/>
  <c r="H59" i="24" s="1"/>
  <c r="G59" i="24" s="1"/>
  <c r="L57" i="24"/>
  <c r="X59" i="23"/>
  <c r="W59" i="23" s="1"/>
  <c r="V59" i="23" s="1"/>
  <c r="Z58" i="23"/>
  <c r="Y58" i="23"/>
  <c r="L54" i="23"/>
  <c r="K55" i="23"/>
  <c r="I56" i="23"/>
  <c r="H56" i="23" s="1"/>
  <c r="G56" i="23" s="1"/>
  <c r="J55" i="23"/>
  <c r="L55" i="23" s="1"/>
  <c r="L34" i="19"/>
  <c r="K35" i="19"/>
  <c r="I36" i="19"/>
  <c r="H36" i="19" s="1"/>
  <c r="G36" i="19" s="1"/>
  <c r="J36" i="19" s="1"/>
  <c r="AA58" i="19"/>
  <c r="Y59" i="19"/>
  <c r="Z59" i="19"/>
  <c r="X60" i="19"/>
  <c r="W60" i="19" s="1"/>
  <c r="V60" i="19" s="1"/>
  <c r="V35" i="18"/>
  <c r="X36" i="18" s="1"/>
  <c r="W36" i="18" s="1"/>
  <c r="Z34" i="18"/>
  <c r="Y34" i="18"/>
  <c r="AA33" i="18"/>
  <c r="AC80" i="27" l="1"/>
  <c r="AD80" i="27" s="1"/>
  <c r="AB80" i="27" s="1"/>
  <c r="AE79" i="27"/>
  <c r="AF79" i="27" s="1"/>
  <c r="AH87" i="27"/>
  <c r="AI88" i="27"/>
  <c r="AJ87" i="27"/>
  <c r="AT87" i="27"/>
  <c r="AS88" i="27"/>
  <c r="AR87" i="27"/>
  <c r="AN80" i="27"/>
  <c r="AO80" i="27" s="1"/>
  <c r="AP81" i="27" s="1"/>
  <c r="AL81" i="27"/>
  <c r="AM81" i="27" s="1"/>
  <c r="AK81" i="27" s="1"/>
  <c r="AA58" i="23"/>
  <c r="AA58" i="24"/>
  <c r="L58" i="24"/>
  <c r="X60" i="23"/>
  <c r="W60" i="23" s="1"/>
  <c r="V60" i="23" s="1"/>
  <c r="Z59" i="23"/>
  <c r="Y59" i="23"/>
  <c r="I60" i="24"/>
  <c r="H60" i="24" s="1"/>
  <c r="G60" i="24" s="1"/>
  <c r="J59" i="24"/>
  <c r="K59" i="24"/>
  <c r="Y59" i="24"/>
  <c r="Z59" i="24"/>
  <c r="X60" i="24"/>
  <c r="W60" i="24" s="1"/>
  <c r="V60" i="24" s="1"/>
  <c r="K56" i="23"/>
  <c r="J56" i="23"/>
  <c r="I57" i="23"/>
  <c r="H57" i="23" s="1"/>
  <c r="G57" i="23" s="1"/>
  <c r="L35" i="19"/>
  <c r="K36" i="19"/>
  <c r="I37" i="19"/>
  <c r="H37" i="19" s="1"/>
  <c r="G37" i="19" s="1"/>
  <c r="J37" i="19" s="1"/>
  <c r="Z60" i="19"/>
  <c r="Y60" i="19"/>
  <c r="X61" i="19"/>
  <c r="W61" i="19" s="1"/>
  <c r="V61" i="19" s="1"/>
  <c r="AA59" i="19"/>
  <c r="AA34" i="18"/>
  <c r="V36" i="18"/>
  <c r="X37" i="18" s="1"/>
  <c r="W37" i="18" s="1"/>
  <c r="Y35" i="18"/>
  <c r="Z35" i="18"/>
  <c r="AC81" i="27" l="1"/>
  <c r="AD81" i="27" s="1"/>
  <c r="AB81" i="27" s="1"/>
  <c r="AE80" i="27"/>
  <c r="AF80" i="27" s="1"/>
  <c r="AL82" i="27"/>
  <c r="AM82" i="27" s="1"/>
  <c r="AK82" i="27" s="1"/>
  <c r="AN81" i="27"/>
  <c r="AO81" i="27" s="1"/>
  <c r="AP82" i="27" s="1"/>
  <c r="AH88" i="27"/>
  <c r="AI89" i="27"/>
  <c r="AJ88" i="27"/>
  <c r="AT88" i="27"/>
  <c r="AS89" i="27"/>
  <c r="AR88" i="27"/>
  <c r="AA59" i="23"/>
  <c r="L56" i="23"/>
  <c r="X61" i="24"/>
  <c r="W61" i="24" s="1"/>
  <c r="V61" i="24" s="1"/>
  <c r="Z60" i="24"/>
  <c r="Y60" i="24"/>
  <c r="AA59" i="24"/>
  <c r="L59" i="24"/>
  <c r="J60" i="24"/>
  <c r="K60" i="24"/>
  <c r="I61" i="24"/>
  <c r="H61" i="24" s="1"/>
  <c r="G61" i="24" s="1"/>
  <c r="X61" i="23"/>
  <c r="W61" i="23" s="1"/>
  <c r="V61" i="23" s="1"/>
  <c r="Y60" i="23"/>
  <c r="Z60" i="23"/>
  <c r="K57" i="23"/>
  <c r="J57" i="23"/>
  <c r="I58" i="23"/>
  <c r="H58" i="23" s="1"/>
  <c r="G58" i="23" s="1"/>
  <c r="L36" i="19"/>
  <c r="AA60" i="19"/>
  <c r="K37" i="19"/>
  <c r="I38" i="19"/>
  <c r="H38" i="19" s="1"/>
  <c r="G38" i="19" s="1"/>
  <c r="J38" i="19" s="1"/>
  <c r="Y61" i="19"/>
  <c r="Z61" i="19"/>
  <c r="X62" i="19"/>
  <c r="W62" i="19" s="1"/>
  <c r="V62" i="19" s="1"/>
  <c r="V37" i="18"/>
  <c r="X38" i="18" s="1"/>
  <c r="W38" i="18" s="1"/>
  <c r="Y36" i="18"/>
  <c r="Z36" i="18"/>
  <c r="AA35" i="18"/>
  <c r="AC82" i="27" l="1"/>
  <c r="AD82" i="27" s="1"/>
  <c r="AB82" i="27" s="1"/>
  <c r="AE81" i="27"/>
  <c r="AF81" i="27" s="1"/>
  <c r="AH89" i="27"/>
  <c r="AI90" i="27"/>
  <c r="AJ89" i="27"/>
  <c r="AR89" i="27"/>
  <c r="AT89" i="27"/>
  <c r="AS90" i="27"/>
  <c r="AL83" i="27"/>
  <c r="AM83" i="27" s="1"/>
  <c r="AN82" i="27"/>
  <c r="AO82" i="27" s="1"/>
  <c r="AP83" i="27" s="1"/>
  <c r="AK83" i="27"/>
  <c r="L57" i="23"/>
  <c r="X62" i="23"/>
  <c r="W62" i="23" s="1"/>
  <c r="V62" i="23" s="1"/>
  <c r="Z61" i="23"/>
  <c r="Y61" i="23"/>
  <c r="Y61" i="24"/>
  <c r="X62" i="24"/>
  <c r="W62" i="24" s="1"/>
  <c r="V62" i="24" s="1"/>
  <c r="Z61" i="24"/>
  <c r="AA60" i="23"/>
  <c r="J61" i="24"/>
  <c r="I62" i="24"/>
  <c r="H62" i="24" s="1"/>
  <c r="G62" i="24" s="1"/>
  <c r="K61" i="24"/>
  <c r="L60" i="24"/>
  <c r="AA60" i="24"/>
  <c r="K58" i="23"/>
  <c r="J58" i="23"/>
  <c r="I59" i="23"/>
  <c r="H59" i="23" s="1"/>
  <c r="G59" i="23" s="1"/>
  <c r="L37" i="19"/>
  <c r="K38" i="19"/>
  <c r="I39" i="19"/>
  <c r="H39" i="19" s="1"/>
  <c r="G39" i="19" s="1"/>
  <c r="J39" i="19" s="1"/>
  <c r="Y62" i="19"/>
  <c r="Z62" i="19"/>
  <c r="X63" i="19"/>
  <c r="W63" i="19" s="1"/>
  <c r="V63" i="19" s="1"/>
  <c r="AA61" i="19"/>
  <c r="V38" i="18"/>
  <c r="X39" i="18" s="1"/>
  <c r="W39" i="18" s="1"/>
  <c r="Z37" i="18"/>
  <c r="Y37" i="18"/>
  <c r="AA36" i="18"/>
  <c r="AC83" i="27" l="1"/>
  <c r="AD83" i="27" s="1"/>
  <c r="AB83" i="27" s="1"/>
  <c r="AE82" i="27"/>
  <c r="AF82" i="27" s="1"/>
  <c r="AL84" i="27"/>
  <c r="AM84" i="27" s="1"/>
  <c r="AN83" i="27"/>
  <c r="AO83" i="27" s="1"/>
  <c r="AP84" i="27" s="1"/>
  <c r="AK84" i="27"/>
  <c r="AT90" i="27"/>
  <c r="AS91" i="27"/>
  <c r="AR90" i="27"/>
  <c r="AH90" i="27"/>
  <c r="AI91" i="27"/>
  <c r="AJ90" i="27"/>
  <c r="AA61" i="23"/>
  <c r="L61" i="24"/>
  <c r="J62" i="24"/>
  <c r="K62" i="24"/>
  <c r="I63" i="24"/>
  <c r="H63" i="24" s="1"/>
  <c r="G63" i="24" s="1"/>
  <c r="X63" i="24"/>
  <c r="W63" i="24" s="1"/>
  <c r="V63" i="24" s="1"/>
  <c r="Y62" i="24"/>
  <c r="Z62" i="24"/>
  <c r="L58" i="23"/>
  <c r="AA61" i="24"/>
  <c r="Y62" i="23"/>
  <c r="X63" i="23"/>
  <c r="W63" i="23" s="1"/>
  <c r="V63" i="23" s="1"/>
  <c r="Z62" i="23"/>
  <c r="K59" i="23"/>
  <c r="I60" i="23"/>
  <c r="H60" i="23" s="1"/>
  <c r="G60" i="23" s="1"/>
  <c r="J59" i="23"/>
  <c r="L38" i="19"/>
  <c r="K39" i="19"/>
  <c r="I40" i="19"/>
  <c r="H40" i="19" s="1"/>
  <c r="G40" i="19" s="1"/>
  <c r="J40" i="19" s="1"/>
  <c r="AA62" i="19"/>
  <c r="Y63" i="19"/>
  <c r="Z63" i="19"/>
  <c r="X64" i="19"/>
  <c r="W64" i="19" s="1"/>
  <c r="V64" i="19" s="1"/>
  <c r="AA37" i="18"/>
  <c r="V39" i="18"/>
  <c r="X40" i="18" s="1"/>
  <c r="W40" i="18" s="1"/>
  <c r="Y38" i="18"/>
  <c r="Z38" i="18"/>
  <c r="L59" i="23" l="1"/>
  <c r="AE83" i="27"/>
  <c r="AF83" i="27" s="1"/>
  <c r="AC84" i="27"/>
  <c r="AD84" i="27" s="1"/>
  <c r="AB84" i="27" s="1"/>
  <c r="AH91" i="27"/>
  <c r="AJ91" i="27"/>
  <c r="AI92" i="27"/>
  <c r="AT91" i="27"/>
  <c r="AS92" i="27"/>
  <c r="AR91" i="27"/>
  <c r="AL85" i="27"/>
  <c r="AM85" i="27" s="1"/>
  <c r="AK85" i="27" s="1"/>
  <c r="AN84" i="27"/>
  <c r="AO84" i="27" s="1"/>
  <c r="AP85" i="27" s="1"/>
  <c r="L62" i="24"/>
  <c r="AA62" i="24"/>
  <c r="Y63" i="23"/>
  <c r="X64" i="23"/>
  <c r="W64" i="23" s="1"/>
  <c r="V64" i="23" s="1"/>
  <c r="Z63" i="23"/>
  <c r="AA62" i="23"/>
  <c r="Y63" i="24"/>
  <c r="Z63" i="24"/>
  <c r="X64" i="24"/>
  <c r="W64" i="24" s="1"/>
  <c r="V64" i="24" s="1"/>
  <c r="I64" i="24"/>
  <c r="H64" i="24" s="1"/>
  <c r="G64" i="24" s="1"/>
  <c r="J63" i="24"/>
  <c r="K63" i="24"/>
  <c r="I61" i="23"/>
  <c r="H61" i="23" s="1"/>
  <c r="G61" i="23" s="1"/>
  <c r="J60" i="23"/>
  <c r="K60" i="23"/>
  <c r="L39" i="19"/>
  <c r="K40" i="19"/>
  <c r="I41" i="19"/>
  <c r="H41" i="19" s="1"/>
  <c r="G41" i="19" s="1"/>
  <c r="J41" i="19" s="1"/>
  <c r="AA63" i="19"/>
  <c r="Y64" i="19"/>
  <c r="Z64" i="19"/>
  <c r="X65" i="19"/>
  <c r="W65" i="19" s="1"/>
  <c r="V65" i="19" s="1"/>
  <c r="V40" i="18"/>
  <c r="X41" i="18" s="1"/>
  <c r="W41" i="18" s="1"/>
  <c r="Y39" i="18"/>
  <c r="Z39" i="18"/>
  <c r="AA38" i="18"/>
  <c r="AC85" i="27" l="1"/>
  <c r="AD85" i="27" s="1"/>
  <c r="AB85" i="27" s="1"/>
  <c r="AE84" i="27"/>
  <c r="AF84" i="27" s="1"/>
  <c r="AL86" i="27"/>
  <c r="AM86" i="27" s="1"/>
  <c r="AK86" i="27" s="1"/>
  <c r="AN85" i="27"/>
  <c r="AO85" i="27" s="1"/>
  <c r="AP86" i="27" s="1"/>
  <c r="AR92" i="27"/>
  <c r="AT92" i="27"/>
  <c r="AS93" i="27"/>
  <c r="AI93" i="27"/>
  <c r="AJ92" i="27"/>
  <c r="AH92" i="27"/>
  <c r="L60" i="23"/>
  <c r="L63" i="24"/>
  <c r="AA63" i="24"/>
  <c r="AA63" i="23"/>
  <c r="X65" i="23"/>
  <c r="W65" i="23" s="1"/>
  <c r="Z64" i="23"/>
  <c r="V65" i="23"/>
  <c r="Y64" i="23"/>
  <c r="AA64" i="23" s="1"/>
  <c r="X65" i="24"/>
  <c r="W65" i="24" s="1"/>
  <c r="V65" i="24" s="1"/>
  <c r="Y64" i="24"/>
  <c r="Z64" i="24"/>
  <c r="J64" i="24"/>
  <c r="K64" i="24"/>
  <c r="I65" i="24"/>
  <c r="H65" i="24" s="1"/>
  <c r="G65" i="24" s="1"/>
  <c r="I62" i="23"/>
  <c r="H62" i="23" s="1"/>
  <c r="G62" i="23" s="1"/>
  <c r="J61" i="23"/>
  <c r="K61" i="23"/>
  <c r="L40" i="19"/>
  <c r="K41" i="19"/>
  <c r="I42" i="19"/>
  <c r="H42" i="19" s="1"/>
  <c r="G42" i="19" s="1"/>
  <c r="J42" i="19" s="1"/>
  <c r="AA64" i="19"/>
  <c r="Y65" i="19"/>
  <c r="Z65" i="19"/>
  <c r="X66" i="19"/>
  <c r="W66" i="19" s="1"/>
  <c r="V66" i="19" s="1"/>
  <c r="AA39" i="18"/>
  <c r="V41" i="18"/>
  <c r="X42" i="18" s="1"/>
  <c r="W42" i="18" s="1"/>
  <c r="Z40" i="18"/>
  <c r="Y40" i="18"/>
  <c r="AC86" i="27" l="1"/>
  <c r="AD86" i="27" s="1"/>
  <c r="AB86" i="27" s="1"/>
  <c r="AE85" i="27"/>
  <c r="AF85" i="27" s="1"/>
  <c r="AH93" i="27"/>
  <c r="AI94" i="27"/>
  <c r="AJ93" i="27"/>
  <c r="AT93" i="27"/>
  <c r="AS94" i="27"/>
  <c r="AR93" i="27"/>
  <c r="AN86" i="27"/>
  <c r="AO86" i="27" s="1"/>
  <c r="AP87" i="27" s="1"/>
  <c r="AL87" i="27"/>
  <c r="AM87" i="27" s="1"/>
  <c r="AK87" i="27" s="1"/>
  <c r="L64" i="24"/>
  <c r="AA64" i="24"/>
  <c r="I66" i="24"/>
  <c r="H66" i="24" s="1"/>
  <c r="G66" i="24" s="1"/>
  <c r="J65" i="24"/>
  <c r="K65" i="24"/>
  <c r="L61" i="23"/>
  <c r="Y65" i="24"/>
  <c r="Z65" i="24"/>
  <c r="X66" i="24"/>
  <c r="W66" i="24" s="1"/>
  <c r="V66" i="24" s="1"/>
  <c r="X66" i="23"/>
  <c r="W66" i="23" s="1"/>
  <c r="V66" i="23" s="1"/>
  <c r="Z65" i="23"/>
  <c r="Y65" i="23"/>
  <c r="K62" i="23"/>
  <c r="I63" i="23"/>
  <c r="H63" i="23" s="1"/>
  <c r="G63" i="23" s="1"/>
  <c r="J62" i="23"/>
  <c r="L62" i="23" s="1"/>
  <c r="L41" i="19"/>
  <c r="K42" i="19"/>
  <c r="I43" i="19"/>
  <c r="H43" i="19" s="1"/>
  <c r="G43" i="19" s="1"/>
  <c r="J43" i="19" s="1"/>
  <c r="AA65" i="19"/>
  <c r="Y66" i="19"/>
  <c r="X67" i="19"/>
  <c r="W67" i="19" s="1"/>
  <c r="V67" i="19" s="1"/>
  <c r="Z66" i="19"/>
  <c r="V42" i="18"/>
  <c r="X43" i="18" s="1"/>
  <c r="W43" i="18" s="1"/>
  <c r="Y41" i="18"/>
  <c r="Z41" i="18"/>
  <c r="AA40" i="18"/>
  <c r="AC87" i="27" l="1"/>
  <c r="AD87" i="27" s="1"/>
  <c r="AB87" i="27" s="1"/>
  <c r="AE86" i="27"/>
  <c r="AF86" i="27" s="1"/>
  <c r="AL88" i="27"/>
  <c r="AM88" i="27" s="1"/>
  <c r="AK88" i="27" s="1"/>
  <c r="AN87" i="27"/>
  <c r="AO87" i="27" s="1"/>
  <c r="AP88" i="27" s="1"/>
  <c r="AI95" i="27"/>
  <c r="AH94" i="27"/>
  <c r="AJ94" i="27"/>
  <c r="AR94" i="27"/>
  <c r="AT94" i="27"/>
  <c r="AS95" i="27"/>
  <c r="AA65" i="23"/>
  <c r="L65" i="24"/>
  <c r="X67" i="23"/>
  <c r="W67" i="23" s="1"/>
  <c r="V67" i="23" s="1"/>
  <c r="Z66" i="23"/>
  <c r="Y66" i="23"/>
  <c r="Y66" i="24"/>
  <c r="Z66" i="24"/>
  <c r="X67" i="24"/>
  <c r="W67" i="24" s="1"/>
  <c r="V67" i="24" s="1"/>
  <c r="AA65" i="24"/>
  <c r="I67" i="24"/>
  <c r="H67" i="24" s="1"/>
  <c r="G67" i="24" s="1"/>
  <c r="J66" i="24"/>
  <c r="K66" i="24"/>
  <c r="K63" i="23"/>
  <c r="I64" i="23"/>
  <c r="H64" i="23" s="1"/>
  <c r="G64" i="23" s="1"/>
  <c r="J63" i="23"/>
  <c r="L42" i="19"/>
  <c r="K43" i="19"/>
  <c r="I44" i="19"/>
  <c r="H44" i="19" s="1"/>
  <c r="G44" i="19" s="1"/>
  <c r="J44" i="19" s="1"/>
  <c r="Y67" i="19"/>
  <c r="Z67" i="19"/>
  <c r="X68" i="19"/>
  <c r="W68" i="19" s="1"/>
  <c r="V68" i="19" s="1"/>
  <c r="AA66" i="19"/>
  <c r="AA41" i="18"/>
  <c r="V43" i="18"/>
  <c r="X44" i="18" s="1"/>
  <c r="W44" i="18" s="1"/>
  <c r="Y42" i="18"/>
  <c r="Z42" i="18"/>
  <c r="AC88" i="27" l="1"/>
  <c r="AD88" i="27" s="1"/>
  <c r="AB88" i="27" s="1"/>
  <c r="AE87" i="27"/>
  <c r="AF87" i="27" s="1"/>
  <c r="AJ95" i="27"/>
  <c r="AI96" i="27"/>
  <c r="AH95" i="27"/>
  <c r="AT95" i="27"/>
  <c r="AS96" i="27"/>
  <c r="AR95" i="27"/>
  <c r="AL89" i="27"/>
  <c r="AM89" i="27" s="1"/>
  <c r="AN88" i="27"/>
  <c r="AO88" i="27" s="1"/>
  <c r="AP89" i="27" s="1"/>
  <c r="AK89" i="27"/>
  <c r="AA66" i="23"/>
  <c r="L63" i="23"/>
  <c r="AA66" i="24"/>
  <c r="L66" i="24"/>
  <c r="J67" i="24"/>
  <c r="K67" i="24"/>
  <c r="I68" i="24"/>
  <c r="H68" i="24" s="1"/>
  <c r="G68" i="24" s="1"/>
  <c r="X68" i="24"/>
  <c r="W68" i="24" s="1"/>
  <c r="V68" i="24" s="1"/>
  <c r="Y67" i="24"/>
  <c r="Z67" i="24"/>
  <c r="Y67" i="23"/>
  <c r="X68" i="23"/>
  <c r="W68" i="23" s="1"/>
  <c r="V68" i="23" s="1"/>
  <c r="Z67" i="23"/>
  <c r="I65" i="23"/>
  <c r="H65" i="23" s="1"/>
  <c r="G65" i="23" s="1"/>
  <c r="J64" i="23"/>
  <c r="K64" i="23"/>
  <c r="L43" i="19"/>
  <c r="K44" i="19"/>
  <c r="I45" i="19"/>
  <c r="H45" i="19" s="1"/>
  <c r="G45" i="19" s="1"/>
  <c r="J45" i="19" s="1"/>
  <c r="Y68" i="19"/>
  <c r="X69" i="19"/>
  <c r="W69" i="19" s="1"/>
  <c r="V69" i="19" s="1"/>
  <c r="Z68" i="19"/>
  <c r="AA67" i="19"/>
  <c r="AA42" i="18"/>
  <c r="V44" i="18"/>
  <c r="X45" i="18" s="1"/>
  <c r="W45" i="18" s="1"/>
  <c r="Y43" i="18"/>
  <c r="Z43" i="18"/>
  <c r="AE88" i="27" l="1"/>
  <c r="AF88" i="27" s="1"/>
  <c r="AC89" i="27"/>
  <c r="AD89" i="27" s="1"/>
  <c r="AB89" i="27" s="1"/>
  <c r="AN89" i="27"/>
  <c r="AO89" i="27" s="1"/>
  <c r="AP90" i="27" s="1"/>
  <c r="AL90" i="27"/>
  <c r="AM90" i="27" s="1"/>
  <c r="AK90" i="27" s="1"/>
  <c r="AJ96" i="27"/>
  <c r="AI97" i="27"/>
  <c r="AH96" i="27"/>
  <c r="AT96" i="27"/>
  <c r="AS97" i="27"/>
  <c r="AR96" i="27"/>
  <c r="L64" i="23"/>
  <c r="Y68" i="23"/>
  <c r="X69" i="23"/>
  <c r="W69" i="23" s="1"/>
  <c r="V69" i="23" s="1"/>
  <c r="Z68" i="23"/>
  <c r="AA67" i="24"/>
  <c r="J68" i="24"/>
  <c r="K68" i="24"/>
  <c r="I69" i="24"/>
  <c r="H69" i="24" s="1"/>
  <c r="G69" i="24" s="1"/>
  <c r="L67" i="24"/>
  <c r="AA67" i="23"/>
  <c r="X69" i="24"/>
  <c r="W69" i="24" s="1"/>
  <c r="V69" i="24" s="1"/>
  <c r="Y68" i="24"/>
  <c r="Z68" i="24"/>
  <c r="K65" i="23"/>
  <c r="I66" i="23"/>
  <c r="H66" i="23" s="1"/>
  <c r="G66" i="23" s="1"/>
  <c r="J65" i="23"/>
  <c r="L65" i="23" s="1"/>
  <c r="L44" i="19"/>
  <c r="K45" i="19"/>
  <c r="I46" i="19"/>
  <c r="H46" i="19" s="1"/>
  <c r="G46" i="19" s="1"/>
  <c r="J46" i="19" s="1"/>
  <c r="AA68" i="19"/>
  <c r="Y69" i="19"/>
  <c r="Z69" i="19"/>
  <c r="X70" i="19"/>
  <c r="W70" i="19" s="1"/>
  <c r="V70" i="19" s="1"/>
  <c r="AA43" i="18"/>
  <c r="V45" i="18"/>
  <c r="X46" i="18" s="1"/>
  <c r="W46" i="18" s="1"/>
  <c r="Z44" i="18"/>
  <c r="Y44" i="18"/>
  <c r="AC90" i="27" l="1"/>
  <c r="AD90" i="27" s="1"/>
  <c r="AB90" i="27" s="1"/>
  <c r="AE89" i="27"/>
  <c r="AF89" i="27" s="1"/>
  <c r="AI98" i="27"/>
  <c r="AH97" i="27"/>
  <c r="AJ97" i="27"/>
  <c r="AL91" i="27"/>
  <c r="AM91" i="27" s="1"/>
  <c r="AK91" i="27" s="1"/>
  <c r="AN90" i="27"/>
  <c r="AO90" i="27" s="1"/>
  <c r="AP91" i="27" s="1"/>
  <c r="AR97" i="27"/>
  <c r="AT97" i="27"/>
  <c r="AS98" i="27"/>
  <c r="Z69" i="23"/>
  <c r="X70" i="23"/>
  <c r="W70" i="23" s="1"/>
  <c r="V70" i="23" s="1"/>
  <c r="Y69" i="23"/>
  <c r="AA69" i="23" s="1"/>
  <c r="AA68" i="24"/>
  <c r="K69" i="24"/>
  <c r="I70" i="24"/>
  <c r="H70" i="24" s="1"/>
  <c r="G70" i="24" s="1"/>
  <c r="J69" i="24"/>
  <c r="L69" i="24" s="1"/>
  <c r="L68" i="24"/>
  <c r="AA68" i="23"/>
  <c r="Z69" i="24"/>
  <c r="X70" i="24"/>
  <c r="W70" i="24" s="1"/>
  <c r="V70" i="24" s="1"/>
  <c r="Y69" i="24"/>
  <c r="AA69" i="24" s="1"/>
  <c r="I67" i="23"/>
  <c r="H67" i="23" s="1"/>
  <c r="G67" i="23" s="1"/>
  <c r="J66" i="23"/>
  <c r="K66" i="23"/>
  <c r="L45" i="19"/>
  <c r="K46" i="19"/>
  <c r="I47" i="19"/>
  <c r="H47" i="19" s="1"/>
  <c r="G47" i="19" s="1"/>
  <c r="J47" i="19" s="1"/>
  <c r="AA69" i="19"/>
  <c r="Y70" i="19"/>
  <c r="Z70" i="19"/>
  <c r="X71" i="19"/>
  <c r="W71" i="19" s="1"/>
  <c r="V71" i="19" s="1"/>
  <c r="AA44" i="18"/>
  <c r="V46" i="18"/>
  <c r="X47" i="18" s="1"/>
  <c r="W47" i="18" s="1"/>
  <c r="Z45" i="18"/>
  <c r="Y45" i="18"/>
  <c r="AC91" i="27" l="1"/>
  <c r="AD91" i="27" s="1"/>
  <c r="AB91" i="27" s="1"/>
  <c r="AE90" i="27"/>
  <c r="AF90" i="27" s="1"/>
  <c r="AR98" i="27"/>
  <c r="AT98" i="27"/>
  <c r="AS99" i="27"/>
  <c r="AN91" i="27"/>
  <c r="AO91" i="27" s="1"/>
  <c r="AP92" i="27" s="1"/>
  <c r="AL92" i="27"/>
  <c r="AM92" i="27" s="1"/>
  <c r="AK92" i="27" s="1"/>
  <c r="AI99" i="27"/>
  <c r="AH98" i="27"/>
  <c r="AJ98" i="27"/>
  <c r="I71" i="24"/>
  <c r="H71" i="24" s="1"/>
  <c r="G71" i="24" s="1"/>
  <c r="K70" i="24"/>
  <c r="J70" i="24"/>
  <c r="X71" i="24"/>
  <c r="W71" i="24" s="1"/>
  <c r="V71" i="24" s="1"/>
  <c r="Z70" i="24"/>
  <c r="Y70" i="24"/>
  <c r="AA70" i="24" s="1"/>
  <c r="L66" i="23"/>
  <c r="X71" i="23"/>
  <c r="W71" i="23" s="1"/>
  <c r="V71" i="23" s="1"/>
  <c r="Z70" i="23"/>
  <c r="Y70" i="23"/>
  <c r="I68" i="23"/>
  <c r="H68" i="23" s="1"/>
  <c r="G68" i="23" s="1"/>
  <c r="J67" i="23"/>
  <c r="K67" i="23"/>
  <c r="L46" i="19"/>
  <c r="K47" i="19"/>
  <c r="I48" i="19"/>
  <c r="H48" i="19" s="1"/>
  <c r="G48" i="19" s="1"/>
  <c r="J48" i="19" s="1"/>
  <c r="AA70" i="19"/>
  <c r="Y71" i="19"/>
  <c r="Z71" i="19"/>
  <c r="X72" i="19"/>
  <c r="W72" i="19" s="1"/>
  <c r="V72" i="19" s="1"/>
  <c r="AA45" i="18"/>
  <c r="V47" i="18"/>
  <c r="X48" i="18" s="1"/>
  <c r="W48" i="18" s="1"/>
  <c r="Y46" i="18"/>
  <c r="Z46" i="18"/>
  <c r="AC92" i="27" l="1"/>
  <c r="AD92" i="27" s="1"/>
  <c r="AB92" i="27" s="1"/>
  <c r="AE91" i="27"/>
  <c r="AF91" i="27" s="1"/>
  <c r="AL93" i="27"/>
  <c r="AM93" i="27" s="1"/>
  <c r="AN92" i="27"/>
  <c r="AO92" i="27" s="1"/>
  <c r="AP93" i="27" s="1"/>
  <c r="AK93" i="27"/>
  <c r="AR99" i="27"/>
  <c r="AT99" i="27"/>
  <c r="AS100" i="27"/>
  <c r="AI100" i="27"/>
  <c r="AH99" i="27"/>
  <c r="AJ99" i="27"/>
  <c r="L70" i="24"/>
  <c r="AA70" i="23"/>
  <c r="Y71" i="23"/>
  <c r="X72" i="23"/>
  <c r="W72" i="23" s="1"/>
  <c r="V72" i="23" s="1"/>
  <c r="Z71" i="23"/>
  <c r="L67" i="23"/>
  <c r="Y71" i="24"/>
  <c r="Z71" i="24"/>
  <c r="X72" i="24"/>
  <c r="W72" i="24" s="1"/>
  <c r="V72" i="24" s="1"/>
  <c r="K71" i="24"/>
  <c r="I72" i="24"/>
  <c r="H72" i="24" s="1"/>
  <c r="G72" i="24" s="1"/>
  <c r="J71" i="24"/>
  <c r="K68" i="23"/>
  <c r="I69" i="23"/>
  <c r="H69" i="23" s="1"/>
  <c r="G69" i="23" s="1"/>
  <c r="J68" i="23"/>
  <c r="L47" i="19"/>
  <c r="K48" i="19"/>
  <c r="I49" i="19"/>
  <c r="H49" i="19" s="1"/>
  <c r="G49" i="19" s="1"/>
  <c r="J49" i="19" s="1"/>
  <c r="Y72" i="19"/>
  <c r="Z72" i="19"/>
  <c r="X73" i="19"/>
  <c r="W73" i="19" s="1"/>
  <c r="V73" i="19" s="1"/>
  <c r="AA71" i="19"/>
  <c r="V48" i="18"/>
  <c r="X49" i="18" s="1"/>
  <c r="W49" i="18" s="1"/>
  <c r="Z47" i="18"/>
  <c r="Y47" i="18"/>
  <c r="AA46" i="18"/>
  <c r="AE92" i="27" l="1"/>
  <c r="AF92" i="27" s="1"/>
  <c r="AC93" i="27"/>
  <c r="AD93" i="27" s="1"/>
  <c r="AB93" i="27" s="1"/>
  <c r="AR100" i="27"/>
  <c r="AT100" i="27"/>
  <c r="AS101" i="27"/>
  <c r="AJ100" i="27"/>
  <c r="AI101" i="27"/>
  <c r="AH100" i="27"/>
  <c r="AL94" i="27"/>
  <c r="AM94" i="27" s="1"/>
  <c r="AN93" i="27"/>
  <c r="AO93" i="27" s="1"/>
  <c r="AP94" i="27" s="1"/>
  <c r="AK94" i="27"/>
  <c r="L68" i="23"/>
  <c r="L71" i="24"/>
  <c r="AA71" i="24"/>
  <c r="Y72" i="23"/>
  <c r="Z72" i="23"/>
  <c r="X73" i="23"/>
  <c r="W73" i="23" s="1"/>
  <c r="V73" i="23" s="1"/>
  <c r="Y72" i="24"/>
  <c r="X73" i="24"/>
  <c r="W73" i="24" s="1"/>
  <c r="V73" i="24" s="1"/>
  <c r="Z72" i="24"/>
  <c r="AA71" i="23"/>
  <c r="J72" i="24"/>
  <c r="I73" i="24"/>
  <c r="H73" i="24" s="1"/>
  <c r="G73" i="24" s="1"/>
  <c r="K72" i="24"/>
  <c r="I70" i="23"/>
  <c r="H70" i="23" s="1"/>
  <c r="G70" i="23" s="1"/>
  <c r="J69" i="23"/>
  <c r="K69" i="23"/>
  <c r="K49" i="19"/>
  <c r="I50" i="19"/>
  <c r="H50" i="19" s="1"/>
  <c r="G50" i="19" s="1"/>
  <c r="J50" i="19" s="1"/>
  <c r="L48" i="19"/>
  <c r="AA72" i="19"/>
  <c r="Y73" i="19"/>
  <c r="Z73" i="19"/>
  <c r="X74" i="19"/>
  <c r="W74" i="19" s="1"/>
  <c r="V74" i="19" s="1"/>
  <c r="AA47" i="18"/>
  <c r="V49" i="18"/>
  <c r="X50" i="18" s="1"/>
  <c r="W50" i="18" s="1"/>
  <c r="Y48" i="18"/>
  <c r="Z48" i="18"/>
  <c r="AE93" i="27" l="1"/>
  <c r="AF93" i="27" s="1"/>
  <c r="AC94" i="27"/>
  <c r="AD94" i="27" s="1"/>
  <c r="AB94" i="27" s="1"/>
  <c r="AN94" i="27"/>
  <c r="AO94" i="27" s="1"/>
  <c r="AP95" i="27" s="1"/>
  <c r="AL95" i="27"/>
  <c r="AM95" i="27" s="1"/>
  <c r="AK95" i="27" s="1"/>
  <c r="AJ101" i="27"/>
  <c r="AI102" i="27"/>
  <c r="AH101" i="27"/>
  <c r="AT101" i="27"/>
  <c r="AS102" i="27"/>
  <c r="AR101" i="27"/>
  <c r="AA72" i="23"/>
  <c r="I74" i="24"/>
  <c r="H74" i="24" s="1"/>
  <c r="G74" i="24" s="1"/>
  <c r="J73" i="24"/>
  <c r="K73" i="24"/>
  <c r="Z73" i="24"/>
  <c r="X74" i="24"/>
  <c r="W74" i="24" s="1"/>
  <c r="V74" i="24" s="1"/>
  <c r="Y73" i="24"/>
  <c r="AA73" i="24" s="1"/>
  <c r="X74" i="23"/>
  <c r="W74" i="23" s="1"/>
  <c r="V74" i="23" s="1"/>
  <c r="Z73" i="23"/>
  <c r="Y73" i="23"/>
  <c r="AA72" i="24"/>
  <c r="L69" i="23"/>
  <c r="L72" i="24"/>
  <c r="I71" i="23"/>
  <c r="H71" i="23" s="1"/>
  <c r="G71" i="23" s="1"/>
  <c r="J70" i="23"/>
  <c r="K70" i="23"/>
  <c r="L49" i="19"/>
  <c r="K50" i="19"/>
  <c r="I51" i="19"/>
  <c r="H51" i="19" s="1"/>
  <c r="G51" i="19" s="1"/>
  <c r="J51" i="19" s="1"/>
  <c r="Y74" i="19"/>
  <c r="X75" i="19"/>
  <c r="W75" i="19" s="1"/>
  <c r="V75" i="19" s="1"/>
  <c r="Z74" i="19"/>
  <c r="AA73" i="19"/>
  <c r="V50" i="18"/>
  <c r="X51" i="18" s="1"/>
  <c r="W51" i="18" s="1"/>
  <c r="Y49" i="18"/>
  <c r="Z49" i="18"/>
  <c r="AA48" i="18"/>
  <c r="AE94" i="27" l="1"/>
  <c r="AF94" i="27" s="1"/>
  <c r="AC95" i="27"/>
  <c r="AD95" i="27" s="1"/>
  <c r="AB95" i="27" s="1"/>
  <c r="AR102" i="27"/>
  <c r="AS103" i="27"/>
  <c r="AT102" i="27"/>
  <c r="AI103" i="27"/>
  <c r="AH102" i="27"/>
  <c r="AJ102" i="27"/>
  <c r="AN95" i="27"/>
  <c r="AO95" i="27" s="1"/>
  <c r="AP96" i="27" s="1"/>
  <c r="AL96" i="27"/>
  <c r="AM96" i="27" s="1"/>
  <c r="AK96" i="27" s="1"/>
  <c r="L73" i="24"/>
  <c r="AA73" i="23"/>
  <c r="L70" i="23"/>
  <c r="X75" i="23"/>
  <c r="W75" i="23" s="1"/>
  <c r="V75" i="23" s="1"/>
  <c r="Z74" i="23"/>
  <c r="Y74" i="23"/>
  <c r="X75" i="24"/>
  <c r="W75" i="24" s="1"/>
  <c r="V75" i="24" s="1"/>
  <c r="Z74" i="24"/>
  <c r="Y74" i="24"/>
  <c r="I75" i="24"/>
  <c r="H75" i="24" s="1"/>
  <c r="G75" i="24" s="1"/>
  <c r="K74" i="24"/>
  <c r="J74" i="24"/>
  <c r="I72" i="23"/>
  <c r="H72" i="23" s="1"/>
  <c r="G72" i="23" s="1"/>
  <c r="J71" i="23"/>
  <c r="K71" i="23"/>
  <c r="L50" i="19"/>
  <c r="K51" i="19"/>
  <c r="I52" i="19"/>
  <c r="H52" i="19" s="1"/>
  <c r="G52" i="19" s="1"/>
  <c r="J52" i="19" s="1"/>
  <c r="Y75" i="19"/>
  <c r="Z75" i="19"/>
  <c r="X76" i="19"/>
  <c r="W76" i="19" s="1"/>
  <c r="V76" i="19" s="1"/>
  <c r="AA74" i="19"/>
  <c r="AA49" i="18"/>
  <c r="V51" i="18"/>
  <c r="X52" i="18" s="1"/>
  <c r="W52" i="18" s="1"/>
  <c r="Z50" i="18"/>
  <c r="Y50" i="18"/>
  <c r="L74" i="24" l="1"/>
  <c r="AE95" i="27"/>
  <c r="AF95" i="27" s="1"/>
  <c r="AC96" i="27"/>
  <c r="AD96" i="27" s="1"/>
  <c r="AB96" i="27" s="1"/>
  <c r="AA74" i="24"/>
  <c r="AL97" i="27"/>
  <c r="AM97" i="27" s="1"/>
  <c r="AK97" i="27" s="1"/>
  <c r="AN96" i="27"/>
  <c r="AO96" i="27" s="1"/>
  <c r="AP97" i="27" s="1"/>
  <c r="AI104" i="27"/>
  <c r="AH103" i="27"/>
  <c r="AJ103" i="27"/>
  <c r="AR103" i="27"/>
  <c r="AT103" i="27"/>
  <c r="AS104" i="27"/>
  <c r="L71" i="23"/>
  <c r="AA74" i="23"/>
  <c r="Y75" i="23"/>
  <c r="X76" i="23"/>
  <c r="W76" i="23" s="1"/>
  <c r="V76" i="23" s="1"/>
  <c r="Z75" i="23"/>
  <c r="I76" i="24"/>
  <c r="H76" i="24" s="1"/>
  <c r="G76" i="24" s="1"/>
  <c r="J75" i="24"/>
  <c r="K75" i="24"/>
  <c r="Z75" i="24"/>
  <c r="X76" i="24"/>
  <c r="W76" i="24" s="1"/>
  <c r="V76" i="24" s="1"/>
  <c r="Y75" i="24"/>
  <c r="AA75" i="24" s="1"/>
  <c r="I73" i="23"/>
  <c r="H73" i="23" s="1"/>
  <c r="G73" i="23" s="1"/>
  <c r="J72" i="23"/>
  <c r="K72" i="23"/>
  <c r="L51" i="19"/>
  <c r="I53" i="19"/>
  <c r="H53" i="19" s="1"/>
  <c r="G53" i="19" s="1"/>
  <c r="J53" i="19" s="1"/>
  <c r="K52" i="19"/>
  <c r="Y76" i="19"/>
  <c r="Z76" i="19"/>
  <c r="X77" i="19"/>
  <c r="W77" i="19" s="1"/>
  <c r="V77" i="19" s="1"/>
  <c r="AA75" i="19"/>
  <c r="AA50" i="18"/>
  <c r="V52" i="18"/>
  <c r="X53" i="18" s="1"/>
  <c r="W53" i="18" s="1"/>
  <c r="Y51" i="18"/>
  <c r="Z51" i="18"/>
  <c r="AE96" i="27" l="1"/>
  <c r="AF96" i="27" s="1"/>
  <c r="AC97" i="27"/>
  <c r="AD97" i="27" s="1"/>
  <c r="AB97" i="27" s="1"/>
  <c r="AR104" i="27"/>
  <c r="AT104" i="27"/>
  <c r="AS105" i="27"/>
  <c r="AI105" i="27"/>
  <c r="AH104" i="27"/>
  <c r="AJ104" i="27"/>
  <c r="AN97" i="27"/>
  <c r="AO97" i="27" s="1"/>
  <c r="AP98" i="27" s="1"/>
  <c r="AL98" i="27"/>
  <c r="AM98" i="27" s="1"/>
  <c r="AK98" i="27" s="1"/>
  <c r="L72" i="23"/>
  <c r="L75" i="24"/>
  <c r="Y76" i="23"/>
  <c r="X77" i="23"/>
  <c r="W77" i="23" s="1"/>
  <c r="V77" i="23" s="1"/>
  <c r="Z76" i="23"/>
  <c r="AA75" i="23"/>
  <c r="X77" i="24"/>
  <c r="W77" i="24" s="1"/>
  <c r="Z76" i="24"/>
  <c r="V77" i="24"/>
  <c r="Y76" i="24"/>
  <c r="AA76" i="24" s="1"/>
  <c r="I77" i="24"/>
  <c r="H77" i="24" s="1"/>
  <c r="G77" i="24" s="1"/>
  <c r="J76" i="24"/>
  <c r="K76" i="24"/>
  <c r="I74" i="23"/>
  <c r="H74" i="23" s="1"/>
  <c r="G74" i="23" s="1"/>
  <c r="J73" i="23"/>
  <c r="K73" i="23"/>
  <c r="I54" i="19"/>
  <c r="H54" i="19" s="1"/>
  <c r="G54" i="19" s="1"/>
  <c r="J54" i="19" s="1"/>
  <c r="K53" i="19"/>
  <c r="L52" i="19"/>
  <c r="AA76" i="19"/>
  <c r="Y77" i="19"/>
  <c r="Z77" i="19"/>
  <c r="X78" i="19"/>
  <c r="W78" i="19" s="1"/>
  <c r="V78" i="19" s="1"/>
  <c r="AA51" i="18"/>
  <c r="V53" i="18"/>
  <c r="X54" i="18" s="1"/>
  <c r="W54" i="18" s="1"/>
  <c r="Z52" i="18"/>
  <c r="Y52" i="18"/>
  <c r="AC98" i="27" l="1"/>
  <c r="AD98" i="27" s="1"/>
  <c r="AB98" i="27" s="1"/>
  <c r="AE97" i="27"/>
  <c r="AF97" i="27" s="1"/>
  <c r="AN98" i="27"/>
  <c r="AO98" i="27" s="1"/>
  <c r="AP99" i="27" s="1"/>
  <c r="AL99" i="27"/>
  <c r="AM99" i="27" s="1"/>
  <c r="AK99" i="27" s="1"/>
  <c r="AI106" i="27"/>
  <c r="AH105" i="27"/>
  <c r="AJ105" i="27"/>
  <c r="AR105" i="27"/>
  <c r="AT105" i="27"/>
  <c r="AS106" i="27"/>
  <c r="Y77" i="23"/>
  <c r="X78" i="23"/>
  <c r="W78" i="23" s="1"/>
  <c r="V78" i="23" s="1"/>
  <c r="Z77" i="23"/>
  <c r="K77" i="24"/>
  <c r="I78" i="24"/>
  <c r="H78" i="24" s="1"/>
  <c r="G78" i="24" s="1"/>
  <c r="J77" i="24"/>
  <c r="Y77" i="24"/>
  <c r="X78" i="24"/>
  <c r="W78" i="24" s="1"/>
  <c r="V78" i="24" s="1"/>
  <c r="Z77" i="24"/>
  <c r="AA76" i="23"/>
  <c r="L73" i="23"/>
  <c r="L76" i="24"/>
  <c r="I75" i="23"/>
  <c r="H75" i="23" s="1"/>
  <c r="G75" i="23" s="1"/>
  <c r="J74" i="23"/>
  <c r="K74" i="23"/>
  <c r="I55" i="19"/>
  <c r="H55" i="19" s="1"/>
  <c r="G55" i="19" s="1"/>
  <c r="J55" i="19" s="1"/>
  <c r="K54" i="19"/>
  <c r="L53" i="19"/>
  <c r="Y78" i="19"/>
  <c r="Z78" i="19"/>
  <c r="X79" i="19"/>
  <c r="W79" i="19" s="1"/>
  <c r="V79" i="19" s="1"/>
  <c r="AA77" i="19"/>
  <c r="AA52" i="18"/>
  <c r="V54" i="18"/>
  <c r="X55" i="18" s="1"/>
  <c r="W55" i="18" s="1"/>
  <c r="Y53" i="18"/>
  <c r="Z53" i="18"/>
  <c r="L77" i="24" l="1"/>
  <c r="AC99" i="27"/>
  <c r="AD99" i="27" s="1"/>
  <c r="AB99" i="27" s="1"/>
  <c r="AE98" i="27"/>
  <c r="AF98" i="27" s="1"/>
  <c r="AR106" i="27"/>
  <c r="AT106" i="27"/>
  <c r="AS107" i="27"/>
  <c r="AL100" i="27"/>
  <c r="AM100" i="27" s="1"/>
  <c r="AN99" i="27"/>
  <c r="AO99" i="27" s="1"/>
  <c r="AP100" i="27" s="1"/>
  <c r="AI107" i="27"/>
  <c r="AH106" i="27"/>
  <c r="AJ106" i="27"/>
  <c r="X79" i="24"/>
  <c r="W79" i="24" s="1"/>
  <c r="V79" i="24" s="1"/>
  <c r="Z78" i="24"/>
  <c r="Y78" i="24"/>
  <c r="AA78" i="24" s="1"/>
  <c r="Y78" i="23"/>
  <c r="X79" i="23"/>
  <c r="W79" i="23" s="1"/>
  <c r="V79" i="23" s="1"/>
  <c r="Z78" i="23"/>
  <c r="I79" i="24"/>
  <c r="H79" i="24" s="1"/>
  <c r="G79" i="24" s="1"/>
  <c r="J78" i="24"/>
  <c r="K78" i="24"/>
  <c r="AA77" i="23"/>
  <c r="AA77" i="24"/>
  <c r="K75" i="23"/>
  <c r="I76" i="23"/>
  <c r="H76" i="23" s="1"/>
  <c r="G76" i="23" s="1"/>
  <c r="J75" i="23"/>
  <c r="L75" i="23" s="1"/>
  <c r="L74" i="23"/>
  <c r="L54" i="19"/>
  <c r="I56" i="19"/>
  <c r="H56" i="19" s="1"/>
  <c r="G56" i="19" s="1"/>
  <c r="J56" i="19" s="1"/>
  <c r="K55" i="19"/>
  <c r="AA78" i="19"/>
  <c r="Y79" i="19"/>
  <c r="Z79" i="19"/>
  <c r="X80" i="19"/>
  <c r="W80" i="19" s="1"/>
  <c r="V80" i="19" s="1"/>
  <c r="AA53" i="18"/>
  <c r="V55" i="18"/>
  <c r="X56" i="18" s="1"/>
  <c r="W56" i="18" s="1"/>
  <c r="Z54" i="18"/>
  <c r="Y54" i="18"/>
  <c r="AK100" i="27" l="1"/>
  <c r="AN100" i="27" s="1"/>
  <c r="AO100" i="27" s="1"/>
  <c r="AP101" i="27" s="1"/>
  <c r="AC100" i="27"/>
  <c r="AD100" i="27" s="1"/>
  <c r="AB100" i="27" s="1"/>
  <c r="AE99" i="27"/>
  <c r="AF99" i="27" s="1"/>
  <c r="AI108" i="27"/>
  <c r="AH107" i="27"/>
  <c r="AJ107" i="27"/>
  <c r="AT107" i="27"/>
  <c r="AS108" i="27"/>
  <c r="AR107" i="27"/>
  <c r="L78" i="24"/>
  <c r="Y79" i="23"/>
  <c r="Z79" i="23"/>
  <c r="X80" i="23"/>
  <c r="W80" i="23" s="1"/>
  <c r="V80" i="23" s="1"/>
  <c r="AA78" i="23"/>
  <c r="K79" i="24"/>
  <c r="I80" i="24"/>
  <c r="H80" i="24" s="1"/>
  <c r="G80" i="24" s="1"/>
  <c r="J79" i="24"/>
  <c r="Y79" i="24"/>
  <c r="X80" i="24"/>
  <c r="W80" i="24" s="1"/>
  <c r="V80" i="24" s="1"/>
  <c r="Z79" i="24"/>
  <c r="I77" i="23"/>
  <c r="H77" i="23" s="1"/>
  <c r="G77" i="23" s="1"/>
  <c r="J76" i="23"/>
  <c r="K76" i="23"/>
  <c r="L55" i="19"/>
  <c r="K56" i="19"/>
  <c r="I57" i="19"/>
  <c r="H57" i="19" s="1"/>
  <c r="G57" i="19" s="1"/>
  <c r="J57" i="19" s="1"/>
  <c r="AA79" i="19"/>
  <c r="Y80" i="19"/>
  <c r="Z80" i="19"/>
  <c r="X81" i="19"/>
  <c r="W81" i="19" s="1"/>
  <c r="V81" i="19" s="1"/>
  <c r="AA54" i="18"/>
  <c r="V56" i="18"/>
  <c r="X57" i="18" s="1"/>
  <c r="W57" i="18" s="1"/>
  <c r="Z55" i="18"/>
  <c r="Y55" i="18"/>
  <c r="AL101" i="27" l="1"/>
  <c r="AM101" i="27" s="1"/>
  <c r="L79" i="24"/>
  <c r="AK101" i="27"/>
  <c r="AL102" i="27" s="1"/>
  <c r="AM102" i="27" s="1"/>
  <c r="AK102" i="27" s="1"/>
  <c r="AE100" i="27"/>
  <c r="AF100" i="27" s="1"/>
  <c r="AC101" i="27"/>
  <c r="AD101" i="27" s="1"/>
  <c r="AB101" i="27" s="1"/>
  <c r="AR108" i="27"/>
  <c r="AT108" i="27"/>
  <c r="AS109" i="27"/>
  <c r="AI109" i="27"/>
  <c r="AH108" i="27"/>
  <c r="AJ108" i="27"/>
  <c r="Y80" i="24"/>
  <c r="X81" i="24"/>
  <c r="W81" i="24" s="1"/>
  <c r="V81" i="24" s="1"/>
  <c r="Z80" i="24"/>
  <c r="I81" i="24"/>
  <c r="H81" i="24" s="1"/>
  <c r="G81" i="24" s="1"/>
  <c r="J80" i="24"/>
  <c r="K80" i="24"/>
  <c r="L76" i="23"/>
  <c r="AA79" i="24"/>
  <c r="X81" i="23"/>
  <c r="W81" i="23" s="1"/>
  <c r="V81" i="23" s="1"/>
  <c r="Y80" i="23"/>
  <c r="Z80" i="23"/>
  <c r="AA79" i="23"/>
  <c r="I78" i="23"/>
  <c r="H78" i="23" s="1"/>
  <c r="G78" i="23" s="1"/>
  <c r="J77" i="23"/>
  <c r="K77" i="23"/>
  <c r="L56" i="19"/>
  <c r="K57" i="19"/>
  <c r="I58" i="19"/>
  <c r="H58" i="19" s="1"/>
  <c r="G58" i="19" s="1"/>
  <c r="J58" i="19" s="1"/>
  <c r="AA80" i="19"/>
  <c r="Y81" i="19"/>
  <c r="Z81" i="19"/>
  <c r="X82" i="19"/>
  <c r="W82" i="19" s="1"/>
  <c r="V82" i="19" s="1"/>
  <c r="AA55" i="18"/>
  <c r="V57" i="18"/>
  <c r="X58" i="18" s="1"/>
  <c r="W58" i="18" s="1"/>
  <c r="Z56" i="18"/>
  <c r="Y56" i="18"/>
  <c r="AN101" i="27" l="1"/>
  <c r="AO101" i="27" s="1"/>
  <c r="AP102" i="27" s="1"/>
  <c r="AE101" i="27"/>
  <c r="AF101" i="27" s="1"/>
  <c r="AC102" i="27"/>
  <c r="AD102" i="27" s="1"/>
  <c r="AB102" i="27" s="1"/>
  <c r="AT109" i="27"/>
  <c r="AS110" i="27"/>
  <c r="AR109" i="27"/>
  <c r="AL103" i="27"/>
  <c r="AM103" i="27" s="1"/>
  <c r="AK103" i="27" s="1"/>
  <c r="AN102" i="27"/>
  <c r="AO102" i="27" s="1"/>
  <c r="AP103" i="27" s="1"/>
  <c r="AJ109" i="27"/>
  <c r="AH109" i="27"/>
  <c r="AI110" i="27"/>
  <c r="L80" i="24"/>
  <c r="Y81" i="24"/>
  <c r="X82" i="24"/>
  <c r="W82" i="24" s="1"/>
  <c r="V82" i="24" s="1"/>
  <c r="Z81" i="24"/>
  <c r="Y81" i="23"/>
  <c r="Z81" i="23"/>
  <c r="X82" i="23"/>
  <c r="W82" i="23" s="1"/>
  <c r="V82" i="23" s="1"/>
  <c r="AA80" i="24"/>
  <c r="L77" i="23"/>
  <c r="AA80" i="23"/>
  <c r="I82" i="24"/>
  <c r="H82" i="24" s="1"/>
  <c r="G82" i="24" s="1"/>
  <c r="J81" i="24"/>
  <c r="K81" i="24"/>
  <c r="K78" i="23"/>
  <c r="I79" i="23"/>
  <c r="H79" i="23" s="1"/>
  <c r="G79" i="23" s="1"/>
  <c r="J78" i="23"/>
  <c r="L57" i="19"/>
  <c r="K58" i="19"/>
  <c r="I59" i="19"/>
  <c r="H59" i="19" s="1"/>
  <c r="G59" i="19" s="1"/>
  <c r="J59" i="19" s="1"/>
  <c r="AA81" i="19"/>
  <c r="Y82" i="19"/>
  <c r="X83" i="19"/>
  <c r="W83" i="19" s="1"/>
  <c r="V83" i="19" s="1"/>
  <c r="Z82" i="19"/>
  <c r="AA56" i="18"/>
  <c r="V58" i="18"/>
  <c r="X59" i="18" s="1"/>
  <c r="W59" i="18" s="1"/>
  <c r="Y57" i="18"/>
  <c r="Z57" i="18"/>
  <c r="AE102" i="27" l="1"/>
  <c r="AF102" i="27" s="1"/>
  <c r="AC103" i="27"/>
  <c r="AD103" i="27" s="1"/>
  <c r="AB103" i="27" s="1"/>
  <c r="AI111" i="27"/>
  <c r="AH110" i="27"/>
  <c r="AJ110" i="27"/>
  <c r="AN103" i="27"/>
  <c r="AO103" i="27" s="1"/>
  <c r="AP104" i="27" s="1"/>
  <c r="AL104" i="27"/>
  <c r="AM104" i="27" s="1"/>
  <c r="AK104" i="27" s="1"/>
  <c r="AR110" i="27"/>
  <c r="AT110" i="27"/>
  <c r="AS111" i="27"/>
  <c r="L78" i="23"/>
  <c r="AA81" i="23"/>
  <c r="X83" i="24"/>
  <c r="W83" i="24" s="1"/>
  <c r="V83" i="24" s="1"/>
  <c r="Z82" i="24"/>
  <c r="Y82" i="24"/>
  <c r="L81" i="24"/>
  <c r="AA81" i="24"/>
  <c r="I83" i="24"/>
  <c r="H83" i="24" s="1"/>
  <c r="G83" i="24" s="1"/>
  <c r="K82" i="24"/>
  <c r="J82" i="24"/>
  <c r="Y82" i="23"/>
  <c r="Z82" i="23"/>
  <c r="X83" i="23"/>
  <c r="W83" i="23" s="1"/>
  <c r="V83" i="23" s="1"/>
  <c r="I80" i="23"/>
  <c r="H80" i="23" s="1"/>
  <c r="G80" i="23" s="1"/>
  <c r="K79" i="23"/>
  <c r="J79" i="23"/>
  <c r="I60" i="19"/>
  <c r="H60" i="19" s="1"/>
  <c r="G60" i="19" s="1"/>
  <c r="J60" i="19" s="1"/>
  <c r="K59" i="19"/>
  <c r="L58" i="19"/>
  <c r="Y83" i="19"/>
  <c r="X84" i="19"/>
  <c r="W84" i="19" s="1"/>
  <c r="V84" i="19" s="1"/>
  <c r="Z83" i="19"/>
  <c r="AA82" i="19"/>
  <c r="AA57" i="18"/>
  <c r="V59" i="18"/>
  <c r="X60" i="18" s="1"/>
  <c r="W60" i="18" s="1"/>
  <c r="Y58" i="18"/>
  <c r="Z58" i="18"/>
  <c r="AC104" i="27" l="1"/>
  <c r="AD104" i="27" s="1"/>
  <c r="AB104" i="27" s="1"/>
  <c r="AE103" i="27"/>
  <c r="AF103" i="27" s="1"/>
  <c r="AR111" i="27"/>
  <c r="AT111" i="27"/>
  <c r="AS112" i="27"/>
  <c r="AL105" i="27"/>
  <c r="AM105" i="27" s="1"/>
  <c r="AK105" i="27" s="1"/>
  <c r="AN104" i="27"/>
  <c r="AO104" i="27" s="1"/>
  <c r="AP105" i="27" s="1"/>
  <c r="AI112" i="27"/>
  <c r="AH111" i="27"/>
  <c r="AJ111" i="27"/>
  <c r="L82" i="24"/>
  <c r="X84" i="24"/>
  <c r="W84" i="24" s="1"/>
  <c r="Z83" i="24"/>
  <c r="V84" i="24"/>
  <c r="Y83" i="24"/>
  <c r="AA83" i="24" s="1"/>
  <c r="X84" i="23"/>
  <c r="W84" i="23" s="1"/>
  <c r="V84" i="23" s="1"/>
  <c r="Z83" i="23"/>
  <c r="Y83" i="23"/>
  <c r="AA82" i="23"/>
  <c r="I84" i="24"/>
  <c r="H84" i="24" s="1"/>
  <c r="G84" i="24" s="1"/>
  <c r="K83" i="24"/>
  <c r="J83" i="24"/>
  <c r="AA82" i="24"/>
  <c r="L79" i="23"/>
  <c r="J80" i="23"/>
  <c r="I81" i="23"/>
  <c r="H81" i="23" s="1"/>
  <c r="G81" i="23" s="1"/>
  <c r="K80" i="23"/>
  <c r="L59" i="19"/>
  <c r="K60" i="19"/>
  <c r="I61" i="19"/>
  <c r="H61" i="19" s="1"/>
  <c r="G61" i="19" s="1"/>
  <c r="J61" i="19" s="1"/>
  <c r="Y84" i="19"/>
  <c r="Z84" i="19"/>
  <c r="X85" i="19"/>
  <c r="W85" i="19" s="1"/>
  <c r="V85" i="19" s="1"/>
  <c r="AA83" i="19"/>
  <c r="AA58" i="18"/>
  <c r="V60" i="18"/>
  <c r="X61" i="18" s="1"/>
  <c r="W61" i="18" s="1"/>
  <c r="Y59" i="18"/>
  <c r="Z59" i="18"/>
  <c r="AE104" i="27" l="1"/>
  <c r="AF104" i="27" s="1"/>
  <c r="AC105" i="27"/>
  <c r="AD105" i="27" s="1"/>
  <c r="AB105" i="27" s="1"/>
  <c r="AJ112" i="27"/>
  <c r="AI113" i="27"/>
  <c r="AH112" i="27"/>
  <c r="AN105" i="27"/>
  <c r="AO105" i="27" s="1"/>
  <c r="AP106" i="27" s="1"/>
  <c r="AL106" i="27"/>
  <c r="AM106" i="27" s="1"/>
  <c r="AK106" i="27" s="1"/>
  <c r="AT112" i="27"/>
  <c r="AS113" i="27"/>
  <c r="AR112" i="27"/>
  <c r="L83" i="24"/>
  <c r="AA83" i="23"/>
  <c r="I85" i="24"/>
  <c r="H85" i="24" s="1"/>
  <c r="G85" i="24" s="1"/>
  <c r="J84" i="24"/>
  <c r="K84" i="24"/>
  <c r="X85" i="23"/>
  <c r="W85" i="23" s="1"/>
  <c r="V85" i="23" s="1"/>
  <c r="Z84" i="23"/>
  <c r="Y84" i="23"/>
  <c r="Y84" i="24"/>
  <c r="X85" i="24"/>
  <c r="W85" i="24" s="1"/>
  <c r="V85" i="24" s="1"/>
  <c r="Z84" i="24"/>
  <c r="L80" i="23"/>
  <c r="K81" i="23"/>
  <c r="J81" i="23"/>
  <c r="I82" i="23"/>
  <c r="H82" i="23" s="1"/>
  <c r="G82" i="23" s="1"/>
  <c r="L60" i="19"/>
  <c r="I62" i="19"/>
  <c r="H62" i="19" s="1"/>
  <c r="G62" i="19" s="1"/>
  <c r="J62" i="19" s="1"/>
  <c r="K61" i="19"/>
  <c r="Y85" i="19"/>
  <c r="Z85" i="19"/>
  <c r="X86" i="19"/>
  <c r="W86" i="19" s="1"/>
  <c r="V86" i="19" s="1"/>
  <c r="AA84" i="19"/>
  <c r="AA59" i="18"/>
  <c r="V61" i="18"/>
  <c r="X62" i="18" s="1"/>
  <c r="W62" i="18" s="1"/>
  <c r="Z60" i="18"/>
  <c r="Y60" i="18"/>
  <c r="AC106" i="27" l="1"/>
  <c r="AD106" i="27" s="1"/>
  <c r="AB106" i="27" s="1"/>
  <c r="AE105" i="27"/>
  <c r="AF105" i="27" s="1"/>
  <c r="AN106" i="27"/>
  <c r="AO106" i="27" s="1"/>
  <c r="AP107" i="27" s="1"/>
  <c r="AL107" i="27"/>
  <c r="AM107" i="27" s="1"/>
  <c r="AK107" i="27" s="1"/>
  <c r="AS114" i="27"/>
  <c r="AR113" i="27"/>
  <c r="AT113" i="27"/>
  <c r="AJ113" i="27"/>
  <c r="AI114" i="27"/>
  <c r="AH113" i="27"/>
  <c r="AA84" i="23"/>
  <c r="L84" i="24"/>
  <c r="Y85" i="24"/>
  <c r="X86" i="24"/>
  <c r="W86" i="24" s="1"/>
  <c r="V86" i="24" s="1"/>
  <c r="Z85" i="24"/>
  <c r="Y85" i="23"/>
  <c r="Z85" i="23"/>
  <c r="X86" i="23"/>
  <c r="W86" i="23" s="1"/>
  <c r="V86" i="23" s="1"/>
  <c r="AA84" i="24"/>
  <c r="L81" i="23"/>
  <c r="J85" i="24"/>
  <c r="I86" i="24"/>
  <c r="H86" i="24" s="1"/>
  <c r="G86" i="24" s="1"/>
  <c r="K85" i="24"/>
  <c r="K82" i="23"/>
  <c r="J82" i="23"/>
  <c r="I83" i="23"/>
  <c r="H83" i="23" s="1"/>
  <c r="G83" i="23" s="1"/>
  <c r="L61" i="19"/>
  <c r="I63" i="19"/>
  <c r="H63" i="19" s="1"/>
  <c r="G63" i="19" s="1"/>
  <c r="J63" i="19" s="1"/>
  <c r="K62" i="19"/>
  <c r="Y86" i="19"/>
  <c r="X87" i="19"/>
  <c r="W87" i="19" s="1"/>
  <c r="V87" i="19" s="1"/>
  <c r="Z86" i="19"/>
  <c r="AA85" i="19"/>
  <c r="AA60" i="18"/>
  <c r="V62" i="18"/>
  <c r="X63" i="18" s="1"/>
  <c r="W63" i="18" s="1"/>
  <c r="Y61" i="18"/>
  <c r="Z61" i="18"/>
  <c r="AC107" i="27" l="1"/>
  <c r="AD107" i="27" s="1"/>
  <c r="AB107" i="27" s="1"/>
  <c r="AE106" i="27"/>
  <c r="AF106" i="27" s="1"/>
  <c r="AL108" i="27"/>
  <c r="AM108" i="27" s="1"/>
  <c r="AN107" i="27"/>
  <c r="AO107" i="27" s="1"/>
  <c r="AP108" i="27" s="1"/>
  <c r="AK108" i="27"/>
  <c r="AI115" i="27"/>
  <c r="AH114" i="27"/>
  <c r="AJ114" i="27"/>
  <c r="AR114" i="27"/>
  <c r="AT114" i="27"/>
  <c r="AS115" i="27"/>
  <c r="L82" i="23"/>
  <c r="J86" i="24"/>
  <c r="I87" i="24"/>
  <c r="H87" i="24" s="1"/>
  <c r="G87" i="24" s="1"/>
  <c r="K86" i="24"/>
  <c r="Y86" i="24"/>
  <c r="X87" i="24"/>
  <c r="W87" i="24" s="1"/>
  <c r="V87" i="24" s="1"/>
  <c r="Z86" i="24"/>
  <c r="AA85" i="24"/>
  <c r="L85" i="24"/>
  <c r="Y86" i="23"/>
  <c r="Z86" i="23"/>
  <c r="X87" i="23"/>
  <c r="W87" i="23" s="1"/>
  <c r="V87" i="23" s="1"/>
  <c r="AA85" i="23"/>
  <c r="J83" i="23"/>
  <c r="I84" i="23"/>
  <c r="H84" i="23" s="1"/>
  <c r="G84" i="23" s="1"/>
  <c r="K83" i="23"/>
  <c r="L62" i="19"/>
  <c r="I64" i="19"/>
  <c r="H64" i="19" s="1"/>
  <c r="G64" i="19" s="1"/>
  <c r="J64" i="19" s="1"/>
  <c r="K63" i="19"/>
  <c r="Y87" i="19"/>
  <c r="X88" i="19"/>
  <c r="W88" i="19" s="1"/>
  <c r="V88" i="19" s="1"/>
  <c r="Z87" i="19"/>
  <c r="AA86" i="19"/>
  <c r="AA61" i="18"/>
  <c r="V63" i="18"/>
  <c r="X64" i="18" s="1"/>
  <c r="W64" i="18" s="1"/>
  <c r="Z62" i="18"/>
  <c r="Y62" i="18"/>
  <c r="AC108" i="27" l="1"/>
  <c r="AD108" i="27" s="1"/>
  <c r="AB108" i="27" s="1"/>
  <c r="AE107" i="27"/>
  <c r="AF107" i="27" s="1"/>
  <c r="AT115" i="27"/>
  <c r="AS116" i="27"/>
  <c r="AR115" i="27"/>
  <c r="AL109" i="27"/>
  <c r="AM109" i="27" s="1"/>
  <c r="AK109" i="27" s="1"/>
  <c r="AN108" i="27"/>
  <c r="AO108" i="27" s="1"/>
  <c r="AP109" i="27" s="1"/>
  <c r="AJ115" i="27"/>
  <c r="AH115" i="27"/>
  <c r="AI116" i="27"/>
  <c r="L86" i="24"/>
  <c r="I88" i="24"/>
  <c r="H88" i="24" s="1"/>
  <c r="G88" i="24" s="1"/>
  <c r="J87" i="24"/>
  <c r="K87" i="24"/>
  <c r="X88" i="23"/>
  <c r="W88" i="23" s="1"/>
  <c r="V88" i="23" s="1"/>
  <c r="Z87" i="23"/>
  <c r="Y87" i="23"/>
  <c r="Z87" i="24"/>
  <c r="X88" i="24"/>
  <c r="W88" i="24" s="1"/>
  <c r="V88" i="24" s="1"/>
  <c r="Y87" i="24"/>
  <c r="AA87" i="24" s="1"/>
  <c r="AA86" i="24"/>
  <c r="AA86" i="23"/>
  <c r="J84" i="23"/>
  <c r="I85" i="23"/>
  <c r="H85" i="23" s="1"/>
  <c r="G85" i="23" s="1"/>
  <c r="K84" i="23"/>
  <c r="L83" i="23"/>
  <c r="L63" i="19"/>
  <c r="K64" i="19"/>
  <c r="I65" i="19"/>
  <c r="H65" i="19" s="1"/>
  <c r="G65" i="19" s="1"/>
  <c r="J65" i="19" s="1"/>
  <c r="Y88" i="19"/>
  <c r="Z88" i="19"/>
  <c r="X89" i="19"/>
  <c r="W89" i="19" s="1"/>
  <c r="V89" i="19" s="1"/>
  <c r="AA87" i="19"/>
  <c r="AA62" i="18"/>
  <c r="V64" i="18"/>
  <c r="X65" i="18" s="1"/>
  <c r="W65" i="18" s="1"/>
  <c r="Y63" i="18"/>
  <c r="Z63" i="18"/>
  <c r="AE108" i="27" l="1"/>
  <c r="AF108" i="27" s="1"/>
  <c r="AC109" i="27"/>
  <c r="AD109" i="27" s="1"/>
  <c r="AB109" i="27" s="1"/>
  <c r="AI117" i="27"/>
  <c r="AH116" i="27"/>
  <c r="AJ116" i="27"/>
  <c r="AN109" i="27"/>
  <c r="AO109" i="27" s="1"/>
  <c r="AP110" i="27" s="1"/>
  <c r="AL110" i="27"/>
  <c r="AM110" i="27" s="1"/>
  <c r="AK110" i="27" s="1"/>
  <c r="AR116" i="27"/>
  <c r="AT116" i="27"/>
  <c r="AS117" i="27"/>
  <c r="L87" i="24"/>
  <c r="AA87" i="23"/>
  <c r="Y88" i="23"/>
  <c r="X89" i="23"/>
  <c r="W89" i="23" s="1"/>
  <c r="V89" i="23" s="1"/>
  <c r="Z88" i="23"/>
  <c r="Y88" i="24"/>
  <c r="X89" i="24"/>
  <c r="W89" i="24" s="1"/>
  <c r="V89" i="24" s="1"/>
  <c r="Z88" i="24"/>
  <c r="J88" i="24"/>
  <c r="I89" i="24"/>
  <c r="H89" i="24" s="1"/>
  <c r="G89" i="24" s="1"/>
  <c r="K88" i="24"/>
  <c r="J85" i="23"/>
  <c r="I86" i="23"/>
  <c r="H86" i="23" s="1"/>
  <c r="G86" i="23" s="1"/>
  <c r="K85" i="23"/>
  <c r="L84" i="23"/>
  <c r="L64" i="19"/>
  <c r="K65" i="19"/>
  <c r="I66" i="19"/>
  <c r="H66" i="19" s="1"/>
  <c r="G66" i="19" s="1"/>
  <c r="J66" i="19" s="1"/>
  <c r="Y89" i="19"/>
  <c r="X90" i="19"/>
  <c r="W90" i="19" s="1"/>
  <c r="V90" i="19" s="1"/>
  <c r="Z89" i="19"/>
  <c r="AA88" i="19"/>
  <c r="AA63" i="18"/>
  <c r="V65" i="18"/>
  <c r="X66" i="18" s="1"/>
  <c r="W66" i="18" s="1"/>
  <c r="Y64" i="18"/>
  <c r="Z64" i="18"/>
  <c r="AC110" i="27" l="1"/>
  <c r="AD110" i="27" s="1"/>
  <c r="AB110" i="27" s="1"/>
  <c r="AE109" i="27"/>
  <c r="AF109" i="27" s="1"/>
  <c r="AR117" i="27"/>
  <c r="AT117" i="27"/>
  <c r="AS118" i="27"/>
  <c r="AN110" i="27"/>
  <c r="AO110" i="27" s="1"/>
  <c r="AP111" i="27" s="1"/>
  <c r="AL111" i="27"/>
  <c r="AM111" i="27" s="1"/>
  <c r="AK111" i="27" s="1"/>
  <c r="AI118" i="27"/>
  <c r="AH117" i="27"/>
  <c r="AJ117" i="27"/>
  <c r="Y89" i="24"/>
  <c r="X90" i="24"/>
  <c r="W90" i="24" s="1"/>
  <c r="V90" i="24" s="1"/>
  <c r="Z89" i="24"/>
  <c r="J89" i="24"/>
  <c r="I90" i="24"/>
  <c r="H90" i="24" s="1"/>
  <c r="G90" i="24" s="1"/>
  <c r="K89" i="24"/>
  <c r="L88" i="24"/>
  <c r="AA88" i="24"/>
  <c r="Y89" i="23"/>
  <c r="X90" i="23"/>
  <c r="W90" i="23" s="1"/>
  <c r="V90" i="23" s="1"/>
  <c r="Z89" i="23"/>
  <c r="AA88" i="23"/>
  <c r="I87" i="23"/>
  <c r="H87" i="23" s="1"/>
  <c r="G87" i="23" s="1"/>
  <c r="J86" i="23"/>
  <c r="K86" i="23"/>
  <c r="L85" i="23"/>
  <c r="L65" i="19"/>
  <c r="K66" i="19"/>
  <c r="I67" i="19"/>
  <c r="H67" i="19" s="1"/>
  <c r="G67" i="19" s="1"/>
  <c r="J67" i="19" s="1"/>
  <c r="Y90" i="19"/>
  <c r="X91" i="19"/>
  <c r="W91" i="19" s="1"/>
  <c r="V91" i="19" s="1"/>
  <c r="Z90" i="19"/>
  <c r="AA89" i="19"/>
  <c r="AA64" i="18"/>
  <c r="V66" i="18"/>
  <c r="X67" i="18" s="1"/>
  <c r="W67" i="18" s="1"/>
  <c r="Z65" i="18"/>
  <c r="Y65" i="18"/>
  <c r="AC111" i="27" l="1"/>
  <c r="AD111" i="27" s="1"/>
  <c r="AB111" i="27" s="1"/>
  <c r="AE110" i="27"/>
  <c r="AF110" i="27" s="1"/>
  <c r="AI119" i="27"/>
  <c r="AH118" i="27"/>
  <c r="AJ118" i="27"/>
  <c r="AL112" i="27"/>
  <c r="AM112" i="27" s="1"/>
  <c r="AK112" i="27" s="1"/>
  <c r="AN111" i="27"/>
  <c r="AO111" i="27" s="1"/>
  <c r="AP112" i="27" s="1"/>
  <c r="AT118" i="27"/>
  <c r="AS119" i="27"/>
  <c r="AR118" i="27"/>
  <c r="Y90" i="24"/>
  <c r="X91" i="24"/>
  <c r="W91" i="24" s="1"/>
  <c r="V91" i="24" s="1"/>
  <c r="Z90" i="24"/>
  <c r="J90" i="24"/>
  <c r="I91" i="24"/>
  <c r="H91" i="24" s="1"/>
  <c r="G91" i="24" s="1"/>
  <c r="K90" i="24"/>
  <c r="Y90" i="23"/>
  <c r="X91" i="23"/>
  <c r="W91" i="23" s="1"/>
  <c r="V91" i="23" s="1"/>
  <c r="Z90" i="23"/>
  <c r="L89" i="24"/>
  <c r="AA89" i="24"/>
  <c r="L86" i="23"/>
  <c r="AA89" i="23"/>
  <c r="J87" i="23"/>
  <c r="K87" i="23"/>
  <c r="I88" i="23"/>
  <c r="H88" i="23" s="1"/>
  <c r="G88" i="23" s="1"/>
  <c r="L66" i="19"/>
  <c r="K67" i="19"/>
  <c r="I68" i="19"/>
  <c r="H68" i="19" s="1"/>
  <c r="G68" i="19" s="1"/>
  <c r="J68" i="19" s="1"/>
  <c r="Y91" i="19"/>
  <c r="X92" i="19"/>
  <c r="W92" i="19" s="1"/>
  <c r="V92" i="19" s="1"/>
  <c r="Z91" i="19"/>
  <c r="AA90" i="19"/>
  <c r="AA65" i="18"/>
  <c r="V67" i="18"/>
  <c r="X68" i="18" s="1"/>
  <c r="W68" i="18" s="1"/>
  <c r="Y66" i="18"/>
  <c r="Z66" i="18"/>
  <c r="AC112" i="27" l="1"/>
  <c r="AD112" i="27" s="1"/>
  <c r="AB112" i="27" s="1"/>
  <c r="AE111" i="27"/>
  <c r="AF111" i="27" s="1"/>
  <c r="AR119" i="27"/>
  <c r="AT119" i="27"/>
  <c r="AS120" i="27"/>
  <c r="AN112" i="27"/>
  <c r="AO112" i="27" s="1"/>
  <c r="AP113" i="27" s="1"/>
  <c r="AL113" i="27"/>
  <c r="AM113" i="27" s="1"/>
  <c r="AK113" i="27" s="1"/>
  <c r="AI120" i="27"/>
  <c r="AH119" i="27"/>
  <c r="AJ119" i="27"/>
  <c r="AA90" i="23"/>
  <c r="Y91" i="23"/>
  <c r="Z91" i="23"/>
  <c r="X92" i="23"/>
  <c r="W92" i="23" s="1"/>
  <c r="V92" i="23" s="1"/>
  <c r="X92" i="24"/>
  <c r="W92" i="24" s="1"/>
  <c r="V92" i="24" s="1"/>
  <c r="Z91" i="24"/>
  <c r="Y91" i="24"/>
  <c r="I92" i="24"/>
  <c r="H92" i="24" s="1"/>
  <c r="G92" i="24" s="1"/>
  <c r="K91" i="24"/>
  <c r="J91" i="24"/>
  <c r="L90" i="24"/>
  <c r="AA90" i="24"/>
  <c r="J88" i="23"/>
  <c r="K88" i="23"/>
  <c r="I89" i="23"/>
  <c r="H89" i="23" s="1"/>
  <c r="G89" i="23" s="1"/>
  <c r="L87" i="23"/>
  <c r="L67" i="19"/>
  <c r="K68" i="19"/>
  <c r="I69" i="19"/>
  <c r="H69" i="19" s="1"/>
  <c r="G69" i="19" s="1"/>
  <c r="J69" i="19" s="1"/>
  <c r="Y92" i="19"/>
  <c r="Z92" i="19"/>
  <c r="X93" i="19"/>
  <c r="W93" i="19" s="1"/>
  <c r="V93" i="19" s="1"/>
  <c r="AA91" i="19"/>
  <c r="AA66" i="18"/>
  <c r="V68" i="18"/>
  <c r="X69" i="18" s="1"/>
  <c r="W69" i="18" s="1"/>
  <c r="Y67" i="18"/>
  <c r="Z67" i="18"/>
  <c r="AC113" i="27" l="1"/>
  <c r="AD113" i="27" s="1"/>
  <c r="AB113" i="27" s="1"/>
  <c r="AE112" i="27"/>
  <c r="AF112" i="27" s="1"/>
  <c r="AL114" i="27"/>
  <c r="AM114" i="27" s="1"/>
  <c r="AK114" i="27" s="1"/>
  <c r="AN113" i="27"/>
  <c r="AO113" i="27" s="1"/>
  <c r="AP114" i="27" s="1"/>
  <c r="AI121" i="27"/>
  <c r="AH120" i="27"/>
  <c r="AJ120" i="27"/>
  <c r="AR120" i="27"/>
  <c r="AT120" i="27"/>
  <c r="AS121" i="27"/>
  <c r="AA91" i="24"/>
  <c r="Y92" i="23"/>
  <c r="Z92" i="23"/>
  <c r="X93" i="23"/>
  <c r="W93" i="23" s="1"/>
  <c r="V93" i="23" s="1"/>
  <c r="L91" i="24"/>
  <c r="I93" i="24"/>
  <c r="H93" i="24" s="1"/>
  <c r="G93" i="24" s="1"/>
  <c r="K92" i="24"/>
  <c r="J92" i="24"/>
  <c r="X93" i="24"/>
  <c r="W93" i="24" s="1"/>
  <c r="V93" i="24" s="1"/>
  <c r="Z92" i="24"/>
  <c r="Y92" i="24"/>
  <c r="AA91" i="23"/>
  <c r="J89" i="23"/>
  <c r="I90" i="23"/>
  <c r="H90" i="23" s="1"/>
  <c r="G90" i="23" s="1"/>
  <c r="K89" i="23"/>
  <c r="L88" i="23"/>
  <c r="L68" i="19"/>
  <c r="K69" i="19"/>
  <c r="I70" i="19"/>
  <c r="H70" i="19" s="1"/>
  <c r="G70" i="19" s="1"/>
  <c r="J70" i="19" s="1"/>
  <c r="Y93" i="19"/>
  <c r="X94" i="19"/>
  <c r="W94" i="19" s="1"/>
  <c r="V94" i="19" s="1"/>
  <c r="Z93" i="19"/>
  <c r="AA92" i="19"/>
  <c r="AA67" i="18"/>
  <c r="V69" i="18"/>
  <c r="X70" i="18" s="1"/>
  <c r="W70" i="18" s="1"/>
  <c r="Z68" i="18"/>
  <c r="Y68" i="18"/>
  <c r="AE113" i="27" l="1"/>
  <c r="AF113" i="27" s="1"/>
  <c r="AC114" i="27"/>
  <c r="AD114" i="27" s="1"/>
  <c r="AB114" i="27" s="1"/>
  <c r="AJ121" i="27"/>
  <c r="AI122" i="27"/>
  <c r="AH121" i="27"/>
  <c r="AN114" i="27"/>
  <c r="AO114" i="27" s="1"/>
  <c r="AP115" i="27" s="1"/>
  <c r="AL115" i="27"/>
  <c r="AM115" i="27" s="1"/>
  <c r="AK115" i="27" s="1"/>
  <c r="AT121" i="27"/>
  <c r="AS122" i="27"/>
  <c r="AR121" i="27"/>
  <c r="AA92" i="24"/>
  <c r="L92" i="24"/>
  <c r="X94" i="24"/>
  <c r="W94" i="24" s="1"/>
  <c r="V94" i="24" s="1"/>
  <c r="Z93" i="24"/>
  <c r="Y93" i="24"/>
  <c r="K93" i="24"/>
  <c r="I94" i="24"/>
  <c r="H94" i="24" s="1"/>
  <c r="G94" i="24" s="1"/>
  <c r="J93" i="24"/>
  <c r="L93" i="24" s="1"/>
  <c r="Y93" i="23"/>
  <c r="Z93" i="23"/>
  <c r="X94" i="23"/>
  <c r="W94" i="23" s="1"/>
  <c r="V94" i="23" s="1"/>
  <c r="AA92" i="23"/>
  <c r="J90" i="23"/>
  <c r="K90" i="23"/>
  <c r="I91" i="23"/>
  <c r="H91" i="23" s="1"/>
  <c r="G91" i="23" s="1"/>
  <c r="L89" i="23"/>
  <c r="L69" i="19"/>
  <c r="K70" i="19"/>
  <c r="I71" i="19"/>
  <c r="H71" i="19" s="1"/>
  <c r="G71" i="19" s="1"/>
  <c r="J71" i="19" s="1"/>
  <c r="Y94" i="19"/>
  <c r="X95" i="19"/>
  <c r="W95" i="19" s="1"/>
  <c r="V95" i="19" s="1"/>
  <c r="Z94" i="19"/>
  <c r="AA93" i="19"/>
  <c r="AA68" i="18"/>
  <c r="V70" i="18"/>
  <c r="X71" i="18" s="1"/>
  <c r="W71" i="18" s="1"/>
  <c r="Y69" i="18"/>
  <c r="Z69" i="18"/>
  <c r="AE114" i="27" l="1"/>
  <c r="AF114" i="27" s="1"/>
  <c r="AC115" i="27"/>
  <c r="AD115" i="27" s="1"/>
  <c r="AB115" i="27" s="1"/>
  <c r="AI123" i="27"/>
  <c r="AH122" i="27"/>
  <c r="AJ122" i="27"/>
  <c r="AR122" i="27"/>
  <c r="AT122" i="27"/>
  <c r="AS123" i="27"/>
  <c r="AL116" i="27"/>
  <c r="AM116" i="27" s="1"/>
  <c r="AK116" i="27" s="1"/>
  <c r="AN115" i="27"/>
  <c r="AO115" i="27" s="1"/>
  <c r="AP116" i="27" s="1"/>
  <c r="AA93" i="24"/>
  <c r="Y94" i="24"/>
  <c r="X95" i="24"/>
  <c r="W95" i="24" s="1"/>
  <c r="V95" i="24" s="1"/>
  <c r="Z94" i="24"/>
  <c r="X95" i="23"/>
  <c r="W95" i="23" s="1"/>
  <c r="V95" i="23" s="1"/>
  <c r="Y94" i="23"/>
  <c r="Z94" i="23"/>
  <c r="AA93" i="23"/>
  <c r="I95" i="24"/>
  <c r="H95" i="24" s="1"/>
  <c r="G95" i="24" s="1"/>
  <c r="J94" i="24"/>
  <c r="K94" i="24"/>
  <c r="I92" i="23"/>
  <c r="H92" i="23" s="1"/>
  <c r="G92" i="23" s="1"/>
  <c r="J91" i="23"/>
  <c r="K91" i="23"/>
  <c r="L90" i="23"/>
  <c r="L70" i="19"/>
  <c r="K71" i="19"/>
  <c r="I72" i="19"/>
  <c r="H72" i="19" s="1"/>
  <c r="G72" i="19" s="1"/>
  <c r="J72" i="19" s="1"/>
  <c r="Y95" i="19"/>
  <c r="X96" i="19"/>
  <c r="W96" i="19" s="1"/>
  <c r="V96" i="19" s="1"/>
  <c r="Z95" i="19"/>
  <c r="AA94" i="19"/>
  <c r="AA69" i="18"/>
  <c r="V71" i="18"/>
  <c r="X72" i="18" s="1"/>
  <c r="W72" i="18" s="1"/>
  <c r="Y70" i="18"/>
  <c r="Z70" i="18"/>
  <c r="AE115" i="27" l="1"/>
  <c r="AF115" i="27" s="1"/>
  <c r="AC116" i="27"/>
  <c r="AD116" i="27" s="1"/>
  <c r="AB116" i="27" s="1"/>
  <c r="AR123" i="27"/>
  <c r="AT123" i="27"/>
  <c r="AS124" i="27"/>
  <c r="AL117" i="27"/>
  <c r="AM117" i="27" s="1"/>
  <c r="AK117" i="27" s="1"/>
  <c r="AN116" i="27"/>
  <c r="AO116" i="27" s="1"/>
  <c r="AP117" i="27" s="1"/>
  <c r="AI124" i="27"/>
  <c r="AH123" i="27"/>
  <c r="AJ123" i="27"/>
  <c r="L94" i="24"/>
  <c r="AA94" i="23"/>
  <c r="X96" i="24"/>
  <c r="W96" i="24" s="1"/>
  <c r="V96" i="24" s="1"/>
  <c r="Z95" i="24"/>
  <c r="Y95" i="24"/>
  <c r="AA94" i="24"/>
  <c r="L91" i="23"/>
  <c r="I96" i="24"/>
  <c r="H96" i="24" s="1"/>
  <c r="G96" i="24" s="1"/>
  <c r="K95" i="24"/>
  <c r="J95" i="24"/>
  <c r="Y95" i="23"/>
  <c r="Z95" i="23"/>
  <c r="X96" i="23"/>
  <c r="W96" i="23" s="1"/>
  <c r="V96" i="23" s="1"/>
  <c r="J92" i="23"/>
  <c r="K92" i="23"/>
  <c r="I93" i="23"/>
  <c r="H93" i="23" s="1"/>
  <c r="G93" i="23" s="1"/>
  <c r="L71" i="19"/>
  <c r="K72" i="19"/>
  <c r="I73" i="19"/>
  <c r="H73" i="19" s="1"/>
  <c r="G73" i="19" s="1"/>
  <c r="J73" i="19" s="1"/>
  <c r="Y96" i="19"/>
  <c r="Z96" i="19"/>
  <c r="X97" i="19"/>
  <c r="W97" i="19" s="1"/>
  <c r="V97" i="19" s="1"/>
  <c r="AA95" i="19"/>
  <c r="AA70" i="18"/>
  <c r="Y71" i="18"/>
  <c r="V72" i="18"/>
  <c r="X73" i="18" s="1"/>
  <c r="W73" i="18" s="1"/>
  <c r="Z71" i="18"/>
  <c r="AC117" i="27" l="1"/>
  <c r="AD117" i="27" s="1"/>
  <c r="AB117" i="27" s="1"/>
  <c r="AE116" i="27"/>
  <c r="AF116" i="27" s="1"/>
  <c r="AL118" i="27"/>
  <c r="AM118" i="27" s="1"/>
  <c r="AK118" i="27" s="1"/>
  <c r="AN117" i="27"/>
  <c r="AO117" i="27" s="1"/>
  <c r="AP118" i="27" s="1"/>
  <c r="AI125" i="27"/>
  <c r="AH124" i="27"/>
  <c r="AJ124" i="27"/>
  <c r="AR124" i="27"/>
  <c r="AT124" i="27"/>
  <c r="AS125" i="27"/>
  <c r="Y96" i="23"/>
  <c r="Z96" i="23"/>
  <c r="X97" i="23"/>
  <c r="W97" i="23" s="1"/>
  <c r="V97" i="23" s="1"/>
  <c r="AA95" i="23"/>
  <c r="X97" i="24"/>
  <c r="W97" i="24" s="1"/>
  <c r="V97" i="24" s="1"/>
  <c r="Z96" i="24"/>
  <c r="Y96" i="24"/>
  <c r="L95" i="24"/>
  <c r="J96" i="24"/>
  <c r="I97" i="24"/>
  <c r="H97" i="24" s="1"/>
  <c r="G97" i="24" s="1"/>
  <c r="K96" i="24"/>
  <c r="AA95" i="24"/>
  <c r="I94" i="23"/>
  <c r="H94" i="23" s="1"/>
  <c r="G94" i="23" s="1"/>
  <c r="J93" i="23"/>
  <c r="K93" i="23"/>
  <c r="L92" i="23"/>
  <c r="L72" i="19"/>
  <c r="I74" i="19"/>
  <c r="H74" i="19" s="1"/>
  <c r="G74" i="19" s="1"/>
  <c r="J74" i="19" s="1"/>
  <c r="K73" i="19"/>
  <c r="Y97" i="19"/>
  <c r="X98" i="19"/>
  <c r="W98" i="19" s="1"/>
  <c r="V98" i="19" s="1"/>
  <c r="Z97" i="19"/>
  <c r="AA96" i="19"/>
  <c r="AA71" i="18"/>
  <c r="V73" i="18"/>
  <c r="X74" i="18" s="1"/>
  <c r="W74" i="18" s="1"/>
  <c r="Y72" i="18"/>
  <c r="Z72" i="18"/>
  <c r="AE117" i="27" l="1"/>
  <c r="AF117" i="27" s="1"/>
  <c r="AC118" i="27"/>
  <c r="AD118" i="27" s="1"/>
  <c r="AB118" i="27" s="1"/>
  <c r="AJ125" i="27"/>
  <c r="AI126" i="27"/>
  <c r="AH125" i="27"/>
  <c r="AN118" i="27"/>
  <c r="AO118" i="27" s="1"/>
  <c r="AP119" i="27" s="1"/>
  <c r="AL119" i="27"/>
  <c r="AM119" i="27" s="1"/>
  <c r="AK119" i="27" s="1"/>
  <c r="AT125" i="27"/>
  <c r="AS126" i="27"/>
  <c r="AR125" i="27"/>
  <c r="L96" i="24"/>
  <c r="Y97" i="24"/>
  <c r="Z97" i="24"/>
  <c r="X98" i="24"/>
  <c r="W98" i="24" s="1"/>
  <c r="V98" i="24" s="1"/>
  <c r="L93" i="23"/>
  <c r="K97" i="24"/>
  <c r="J97" i="24"/>
  <c r="I98" i="24"/>
  <c r="H98" i="24" s="1"/>
  <c r="G98" i="24" s="1"/>
  <c r="AA96" i="24"/>
  <c r="Y97" i="23"/>
  <c r="Z97" i="23"/>
  <c r="X98" i="23"/>
  <c r="W98" i="23" s="1"/>
  <c r="V98" i="23" s="1"/>
  <c r="AA96" i="23"/>
  <c r="I95" i="23"/>
  <c r="H95" i="23" s="1"/>
  <c r="G95" i="23" s="1"/>
  <c r="K94" i="23"/>
  <c r="J94" i="23"/>
  <c r="K74" i="19"/>
  <c r="I75" i="19"/>
  <c r="H75" i="19" s="1"/>
  <c r="G75" i="19" s="1"/>
  <c r="J75" i="19" s="1"/>
  <c r="L73" i="19"/>
  <c r="Y98" i="19"/>
  <c r="X99" i="19"/>
  <c r="W99" i="19" s="1"/>
  <c r="V99" i="19" s="1"/>
  <c r="Z98" i="19"/>
  <c r="AA97" i="19"/>
  <c r="AA72" i="18"/>
  <c r="V74" i="18"/>
  <c r="X75" i="18" s="1"/>
  <c r="W75" i="18" s="1"/>
  <c r="Y73" i="18"/>
  <c r="Z73" i="18"/>
  <c r="AC119" i="27" l="1"/>
  <c r="AD119" i="27" s="1"/>
  <c r="AB119" i="27" s="1"/>
  <c r="AE118" i="27"/>
  <c r="AF118" i="27" s="1"/>
  <c r="AR126" i="27"/>
  <c r="AT126" i="27"/>
  <c r="AS127" i="27"/>
  <c r="AN119" i="27"/>
  <c r="AO119" i="27" s="1"/>
  <c r="AP120" i="27" s="1"/>
  <c r="AL120" i="27"/>
  <c r="AM120" i="27" s="1"/>
  <c r="AK120" i="27" s="1"/>
  <c r="AJ126" i="27"/>
  <c r="AH126" i="27"/>
  <c r="AI127" i="27"/>
  <c r="AA97" i="23"/>
  <c r="AA97" i="24"/>
  <c r="Z98" i="24"/>
  <c r="X99" i="24"/>
  <c r="W99" i="24" s="1"/>
  <c r="V99" i="24" s="1"/>
  <c r="Y98" i="24"/>
  <c r="X99" i="23"/>
  <c r="W99" i="23" s="1"/>
  <c r="V99" i="23" s="1"/>
  <c r="Z98" i="23"/>
  <c r="Y98" i="23"/>
  <c r="J98" i="24"/>
  <c r="I99" i="24"/>
  <c r="H99" i="24" s="1"/>
  <c r="G99" i="24" s="1"/>
  <c r="K98" i="24"/>
  <c r="L97" i="24"/>
  <c r="L94" i="23"/>
  <c r="J95" i="23"/>
  <c r="K95" i="23"/>
  <c r="I96" i="23"/>
  <c r="H96" i="23" s="1"/>
  <c r="G96" i="23" s="1"/>
  <c r="K75" i="19"/>
  <c r="I76" i="19"/>
  <c r="H76" i="19" s="1"/>
  <c r="G76" i="19" s="1"/>
  <c r="J76" i="19" s="1"/>
  <c r="L74" i="19"/>
  <c r="Y99" i="19"/>
  <c r="Z99" i="19"/>
  <c r="X100" i="19"/>
  <c r="W100" i="19" s="1"/>
  <c r="V100" i="19" s="1"/>
  <c r="AA98" i="19"/>
  <c r="AA73" i="18"/>
  <c r="V75" i="18"/>
  <c r="X76" i="18" s="1"/>
  <c r="W76" i="18" s="1"/>
  <c r="Z74" i="18"/>
  <c r="Y74" i="18"/>
  <c r="AE119" i="27" l="1"/>
  <c r="AF119" i="27" s="1"/>
  <c r="AC120" i="27"/>
  <c r="AD120" i="27" s="1"/>
  <c r="AB120" i="27" s="1"/>
  <c r="AI128" i="27"/>
  <c r="AJ127" i="27"/>
  <c r="AH127" i="27"/>
  <c r="AN120" i="27"/>
  <c r="AO120" i="27" s="1"/>
  <c r="AP121" i="27" s="1"/>
  <c r="AL121" i="27"/>
  <c r="AM121" i="27" s="1"/>
  <c r="AK121" i="27" s="1"/>
  <c r="AR127" i="27"/>
  <c r="AT127" i="27"/>
  <c r="AS128" i="27"/>
  <c r="L95" i="23"/>
  <c r="AA98" i="24"/>
  <c r="AA98" i="23"/>
  <c r="X100" i="24"/>
  <c r="W100" i="24" s="1"/>
  <c r="V100" i="24" s="1"/>
  <c r="Y99" i="24"/>
  <c r="Z99" i="24"/>
  <c r="J99" i="24"/>
  <c r="I100" i="24"/>
  <c r="H100" i="24" s="1"/>
  <c r="G100" i="24" s="1"/>
  <c r="K99" i="24"/>
  <c r="Y99" i="23"/>
  <c r="X100" i="23"/>
  <c r="W100" i="23" s="1"/>
  <c r="V100" i="23" s="1"/>
  <c r="Z99" i="23"/>
  <c r="L98" i="24"/>
  <c r="J96" i="23"/>
  <c r="K96" i="23"/>
  <c r="I97" i="23"/>
  <c r="H97" i="23" s="1"/>
  <c r="G97" i="23" s="1"/>
  <c r="L75" i="19"/>
  <c r="K76" i="19"/>
  <c r="I77" i="19"/>
  <c r="H77" i="19" s="1"/>
  <c r="G77" i="19" s="1"/>
  <c r="J77" i="19" s="1"/>
  <c r="X101" i="19"/>
  <c r="W101" i="19" s="1"/>
  <c r="V101" i="19" s="1"/>
  <c r="Y100" i="19"/>
  <c r="Z100" i="19"/>
  <c r="AA99" i="19"/>
  <c r="AA74" i="18"/>
  <c r="V76" i="18"/>
  <c r="X77" i="18" s="1"/>
  <c r="W77" i="18" s="1"/>
  <c r="Y75" i="18"/>
  <c r="Z75" i="18"/>
  <c r="AE120" i="27" l="1"/>
  <c r="AF120" i="27" s="1"/>
  <c r="AC121" i="27"/>
  <c r="AD121" i="27" s="1"/>
  <c r="AB121" i="27" s="1"/>
  <c r="AN121" i="27"/>
  <c r="AO121" i="27" s="1"/>
  <c r="AP122" i="27" s="1"/>
  <c r="AL122" i="27"/>
  <c r="AM122" i="27" s="1"/>
  <c r="AK122" i="27" s="1"/>
  <c r="AR128" i="27"/>
  <c r="AT128" i="27"/>
  <c r="AS129" i="27"/>
  <c r="AI129" i="27"/>
  <c r="AJ128" i="27"/>
  <c r="AH128" i="27"/>
  <c r="AA99" i="24"/>
  <c r="Y100" i="23"/>
  <c r="Z100" i="23"/>
  <c r="X101" i="23"/>
  <c r="W101" i="23" s="1"/>
  <c r="V101" i="23" s="1"/>
  <c r="L99" i="24"/>
  <c r="AA99" i="23"/>
  <c r="J100" i="24"/>
  <c r="K100" i="24"/>
  <c r="I101" i="24"/>
  <c r="H101" i="24" s="1"/>
  <c r="G101" i="24" s="1"/>
  <c r="X101" i="24"/>
  <c r="W101" i="24" s="1"/>
  <c r="V101" i="24" s="1"/>
  <c r="Y100" i="24"/>
  <c r="Z100" i="24"/>
  <c r="I98" i="23"/>
  <c r="H98" i="23" s="1"/>
  <c r="G98" i="23" s="1"/>
  <c r="J97" i="23"/>
  <c r="K97" i="23"/>
  <c r="L96" i="23"/>
  <c r="L76" i="19"/>
  <c r="I78" i="19"/>
  <c r="H78" i="19" s="1"/>
  <c r="G78" i="19" s="1"/>
  <c r="J78" i="19" s="1"/>
  <c r="K77" i="19"/>
  <c r="AA100" i="19"/>
  <c r="Y101" i="19"/>
  <c r="Z101" i="19"/>
  <c r="X102" i="19"/>
  <c r="W102" i="19" s="1"/>
  <c r="V102" i="19" s="1"/>
  <c r="AA75" i="18"/>
  <c r="V77" i="18"/>
  <c r="X78" i="18" s="1"/>
  <c r="W78" i="18" s="1"/>
  <c r="Y76" i="18"/>
  <c r="Z76" i="18"/>
  <c r="AC122" i="27" l="1"/>
  <c r="AD122" i="27" s="1"/>
  <c r="AB122" i="27" s="1"/>
  <c r="AE121" i="27"/>
  <c r="AF121" i="27" s="1"/>
  <c r="AI130" i="27"/>
  <c r="AJ129" i="27"/>
  <c r="AH129" i="27"/>
  <c r="AN122" i="27"/>
  <c r="AO122" i="27" s="1"/>
  <c r="AP123" i="27" s="1"/>
  <c r="AL123" i="27"/>
  <c r="AM123" i="27" s="1"/>
  <c r="AK123" i="27" s="1"/>
  <c r="AR129" i="27"/>
  <c r="AT129" i="27"/>
  <c r="AS130" i="27"/>
  <c r="AA100" i="24"/>
  <c r="L100" i="24"/>
  <c r="I102" i="24"/>
  <c r="H102" i="24" s="1"/>
  <c r="G102" i="24" s="1"/>
  <c r="J101" i="24"/>
  <c r="K101" i="24"/>
  <c r="L97" i="23"/>
  <c r="Y101" i="24"/>
  <c r="Z101" i="24"/>
  <c r="X102" i="24"/>
  <c r="W102" i="24" s="1"/>
  <c r="V102" i="24" s="1"/>
  <c r="Y101" i="23"/>
  <c r="X102" i="23"/>
  <c r="W102" i="23" s="1"/>
  <c r="V102" i="23" s="1"/>
  <c r="Z101" i="23"/>
  <c r="AA100" i="23"/>
  <c r="J98" i="23"/>
  <c r="K98" i="23"/>
  <c r="I99" i="23"/>
  <c r="H99" i="23" s="1"/>
  <c r="G99" i="23" s="1"/>
  <c r="L77" i="19"/>
  <c r="I79" i="19"/>
  <c r="H79" i="19" s="1"/>
  <c r="G79" i="19" s="1"/>
  <c r="J79" i="19" s="1"/>
  <c r="K78" i="19"/>
  <c r="X103" i="19"/>
  <c r="W103" i="19" s="1"/>
  <c r="V103" i="19" s="1"/>
  <c r="Y102" i="19"/>
  <c r="Z102" i="19"/>
  <c r="AA101" i="19"/>
  <c r="AA76" i="18"/>
  <c r="V78" i="18"/>
  <c r="X79" i="18" s="1"/>
  <c r="W79" i="18" s="1"/>
  <c r="Y77" i="18"/>
  <c r="Z77" i="18"/>
  <c r="AC123" i="27" l="1"/>
  <c r="AD123" i="27" s="1"/>
  <c r="AB123" i="27" s="1"/>
  <c r="AE122" i="27"/>
  <c r="AF122" i="27" s="1"/>
  <c r="AT130" i="27"/>
  <c r="AS131" i="27"/>
  <c r="AR130" i="27"/>
  <c r="AH130" i="27"/>
  <c r="AI131" i="27"/>
  <c r="AJ130" i="27"/>
  <c r="AN123" i="27"/>
  <c r="AO123" i="27" s="1"/>
  <c r="AP124" i="27" s="1"/>
  <c r="AL124" i="27"/>
  <c r="AM124" i="27" s="1"/>
  <c r="AK124" i="27" s="1"/>
  <c r="AA101" i="24"/>
  <c r="AA101" i="23"/>
  <c r="L101" i="24"/>
  <c r="Y102" i="23"/>
  <c r="Z102" i="23"/>
  <c r="X103" i="23"/>
  <c r="W103" i="23" s="1"/>
  <c r="V103" i="23" s="1"/>
  <c r="X103" i="24"/>
  <c r="W103" i="24" s="1"/>
  <c r="V103" i="24" s="1"/>
  <c r="Y102" i="24"/>
  <c r="Z102" i="24"/>
  <c r="J102" i="24"/>
  <c r="K102" i="24"/>
  <c r="I103" i="24"/>
  <c r="H103" i="24" s="1"/>
  <c r="G103" i="24" s="1"/>
  <c r="I100" i="23"/>
  <c r="H100" i="23" s="1"/>
  <c r="G100" i="23" s="1"/>
  <c r="J99" i="23"/>
  <c r="K99" i="23"/>
  <c r="L98" i="23"/>
  <c r="L78" i="19"/>
  <c r="K79" i="19"/>
  <c r="I80" i="19"/>
  <c r="H80" i="19" s="1"/>
  <c r="G80" i="19" s="1"/>
  <c r="J80" i="19" s="1"/>
  <c r="Y103" i="19"/>
  <c r="Z103" i="19"/>
  <c r="X104" i="19"/>
  <c r="W104" i="19" s="1"/>
  <c r="V104" i="19" s="1"/>
  <c r="X105" i="19" s="1"/>
  <c r="W105" i="19" s="1"/>
  <c r="V105" i="19" s="1"/>
  <c r="AA102" i="19"/>
  <c r="AA77" i="18"/>
  <c r="V79" i="18"/>
  <c r="X80" i="18" s="1"/>
  <c r="W80" i="18" s="1"/>
  <c r="Z78" i="18"/>
  <c r="Y78" i="18"/>
  <c r="AE123" i="27" l="1"/>
  <c r="AF123" i="27" s="1"/>
  <c r="AC124" i="27"/>
  <c r="AD124" i="27" s="1"/>
  <c r="AB124" i="27" s="1"/>
  <c r="AN124" i="27"/>
  <c r="AO124" i="27" s="1"/>
  <c r="AP125" i="27" s="1"/>
  <c r="AL125" i="27"/>
  <c r="AM125" i="27" s="1"/>
  <c r="AR131" i="27"/>
  <c r="AT131" i="27"/>
  <c r="AS132" i="27"/>
  <c r="AI132" i="27"/>
  <c r="AJ131" i="27"/>
  <c r="AH131" i="27"/>
  <c r="L102" i="24"/>
  <c r="AA102" i="24"/>
  <c r="X104" i="23"/>
  <c r="W104" i="23" s="1"/>
  <c r="V104" i="23" s="1"/>
  <c r="Z103" i="23"/>
  <c r="Y103" i="23"/>
  <c r="J103" i="24"/>
  <c r="K103" i="24"/>
  <c r="I104" i="24"/>
  <c r="H104" i="24" s="1"/>
  <c r="G104" i="24" s="1"/>
  <c r="L99" i="23"/>
  <c r="X104" i="24"/>
  <c r="W104" i="24" s="1"/>
  <c r="V104" i="24" s="1"/>
  <c r="Y103" i="24"/>
  <c r="Z103" i="24"/>
  <c r="AA102" i="23"/>
  <c r="I101" i="23"/>
  <c r="H101" i="23" s="1"/>
  <c r="G101" i="23" s="1"/>
  <c r="J100" i="23"/>
  <c r="K100" i="23"/>
  <c r="X106" i="19"/>
  <c r="W106" i="19" s="1"/>
  <c r="V106" i="19" s="1"/>
  <c r="Z105" i="19"/>
  <c r="Y105" i="19"/>
  <c r="I81" i="19"/>
  <c r="H81" i="19" s="1"/>
  <c r="G81" i="19" s="1"/>
  <c r="J81" i="19" s="1"/>
  <c r="K80" i="19"/>
  <c r="L79" i="19"/>
  <c r="AA103" i="19"/>
  <c r="Y104" i="19"/>
  <c r="Z104" i="19"/>
  <c r="AA78" i="18"/>
  <c r="V80" i="18"/>
  <c r="X81" i="18" s="1"/>
  <c r="W81" i="18" s="1"/>
  <c r="Y79" i="18"/>
  <c r="Z79" i="18"/>
  <c r="AC125" i="27" l="1"/>
  <c r="AD125" i="27" s="1"/>
  <c r="AB125" i="27" s="1"/>
  <c r="AE124" i="27"/>
  <c r="AF124" i="27" s="1"/>
  <c r="AR132" i="27"/>
  <c r="AT132" i="27"/>
  <c r="AS133" i="27"/>
  <c r="AI133" i="27"/>
  <c r="AJ132" i="27"/>
  <c r="AH132" i="27"/>
  <c r="AK125" i="27"/>
  <c r="L103" i="24"/>
  <c r="AA103" i="23"/>
  <c r="L100" i="23"/>
  <c r="AA103" i="24"/>
  <c r="Y104" i="23"/>
  <c r="X105" i="23"/>
  <c r="W105" i="23" s="1"/>
  <c r="V105" i="23" s="1"/>
  <c r="Z104" i="23"/>
  <c r="X105" i="24"/>
  <c r="W105" i="24" s="1"/>
  <c r="V105" i="24" s="1"/>
  <c r="Y104" i="24"/>
  <c r="Z104" i="24"/>
  <c r="J104" i="24"/>
  <c r="K104" i="24"/>
  <c r="I105" i="24"/>
  <c r="H105" i="24" s="1"/>
  <c r="G105" i="24" s="1"/>
  <c r="I102" i="23"/>
  <c r="H102" i="23" s="1"/>
  <c r="G102" i="23" s="1"/>
  <c r="J101" i="23"/>
  <c r="K101" i="23"/>
  <c r="AA105" i="19"/>
  <c r="Y106" i="19"/>
  <c r="X107" i="19"/>
  <c r="W107" i="19" s="1"/>
  <c r="V107" i="19" s="1"/>
  <c r="Z106" i="19"/>
  <c r="L80" i="19"/>
  <c r="I82" i="19"/>
  <c r="H82" i="19" s="1"/>
  <c r="G82" i="19" s="1"/>
  <c r="J82" i="19" s="1"/>
  <c r="K81" i="19"/>
  <c r="AA104" i="19"/>
  <c r="AA79" i="18"/>
  <c r="V81" i="18"/>
  <c r="X82" i="18" s="1"/>
  <c r="W82" i="18" s="1"/>
  <c r="Z80" i="18"/>
  <c r="Y80" i="18"/>
  <c r="AC126" i="27" l="1"/>
  <c r="AD126" i="27" s="1"/>
  <c r="AB126" i="27" s="1"/>
  <c r="AE125" i="27"/>
  <c r="AF125" i="27" s="1"/>
  <c r="AL126" i="27"/>
  <c r="AM126" i="27" s="1"/>
  <c r="AK126" i="27" s="1"/>
  <c r="AN125" i="27"/>
  <c r="AO125" i="27" s="1"/>
  <c r="AP126" i="27" s="1"/>
  <c r="AI134" i="27"/>
  <c r="AJ133" i="27"/>
  <c r="AH133" i="27"/>
  <c r="AR133" i="27"/>
  <c r="AT133" i="27"/>
  <c r="AS134" i="27"/>
  <c r="L104" i="24"/>
  <c r="AA104" i="24"/>
  <c r="X106" i="23"/>
  <c r="W106" i="23" s="1"/>
  <c r="V106" i="23" s="1"/>
  <c r="Z105" i="23"/>
  <c r="Y105" i="23"/>
  <c r="J105" i="24"/>
  <c r="K105" i="24"/>
  <c r="I106" i="24"/>
  <c r="H106" i="24" s="1"/>
  <c r="G106" i="24" s="1"/>
  <c r="L101" i="23"/>
  <c r="X106" i="24"/>
  <c r="W106" i="24" s="1"/>
  <c r="V106" i="24" s="1"/>
  <c r="Z105" i="24"/>
  <c r="Y105" i="24"/>
  <c r="AA104" i="23"/>
  <c r="J102" i="23"/>
  <c r="K102" i="23"/>
  <c r="I103" i="23"/>
  <c r="H103" i="23" s="1"/>
  <c r="G103" i="23" s="1"/>
  <c r="AA106" i="19"/>
  <c r="X108" i="19"/>
  <c r="W108" i="19" s="1"/>
  <c r="V108" i="19" s="1"/>
  <c r="Z107" i="19"/>
  <c r="Y107" i="19"/>
  <c r="K82" i="19"/>
  <c r="I83" i="19"/>
  <c r="H83" i="19" s="1"/>
  <c r="G83" i="19" s="1"/>
  <c r="J83" i="19" s="1"/>
  <c r="L81" i="19"/>
  <c r="AA80" i="18"/>
  <c r="V82" i="18"/>
  <c r="X83" i="18" s="1"/>
  <c r="W83" i="18" s="1"/>
  <c r="Y81" i="18"/>
  <c r="Z81" i="18"/>
  <c r="AE126" i="27" l="1"/>
  <c r="AF126" i="27" s="1"/>
  <c r="AC127" i="27"/>
  <c r="AD127" i="27" s="1"/>
  <c r="AB127" i="27" s="1"/>
  <c r="AT134" i="27"/>
  <c r="AS135" i="27"/>
  <c r="AR134" i="27"/>
  <c r="AH134" i="27"/>
  <c r="AI135" i="27"/>
  <c r="AJ134" i="27"/>
  <c r="AN126" i="27"/>
  <c r="AO126" i="27" s="1"/>
  <c r="AP127" i="27" s="1"/>
  <c r="AL127" i="27"/>
  <c r="AM127" i="27" s="1"/>
  <c r="AK127" i="27" s="1"/>
  <c r="Y106" i="23"/>
  <c r="Z106" i="23"/>
  <c r="X107" i="23"/>
  <c r="W107" i="23" s="1"/>
  <c r="V107" i="23" s="1"/>
  <c r="AA105" i="24"/>
  <c r="Y106" i="24"/>
  <c r="Z106" i="24"/>
  <c r="X107" i="24"/>
  <c r="W107" i="24" s="1"/>
  <c r="V107" i="24" s="1"/>
  <c r="I107" i="24"/>
  <c r="H107" i="24" s="1"/>
  <c r="G107" i="24" s="1"/>
  <c r="J106" i="24"/>
  <c r="K106" i="24"/>
  <c r="L105" i="24"/>
  <c r="AA105" i="23"/>
  <c r="I104" i="23"/>
  <c r="H104" i="23" s="1"/>
  <c r="G104" i="23" s="1"/>
  <c r="J103" i="23"/>
  <c r="K103" i="23"/>
  <c r="L102" i="23"/>
  <c r="AA107" i="19"/>
  <c r="Y108" i="19"/>
  <c r="X109" i="19"/>
  <c r="W109" i="19" s="1"/>
  <c r="V109" i="19" s="1"/>
  <c r="Z108" i="19"/>
  <c r="I84" i="19"/>
  <c r="H84" i="19" s="1"/>
  <c r="G84" i="19" s="1"/>
  <c r="J84" i="19" s="1"/>
  <c r="K83" i="19"/>
  <c r="L82" i="19"/>
  <c r="AA81" i="18"/>
  <c r="V83" i="18"/>
  <c r="X84" i="18" s="1"/>
  <c r="W84" i="18" s="1"/>
  <c r="Y82" i="18"/>
  <c r="Z82" i="18"/>
  <c r="AC128" i="27" l="1"/>
  <c r="AD128" i="27" s="1"/>
  <c r="AB128" i="27" s="1"/>
  <c r="AE127" i="27"/>
  <c r="AF127" i="27" s="1"/>
  <c r="AJ135" i="27"/>
  <c r="AI136" i="27"/>
  <c r="AH135" i="27"/>
  <c r="AT135" i="27"/>
  <c r="AS136" i="27"/>
  <c r="AR135" i="27"/>
  <c r="AN127" i="27"/>
  <c r="AO127" i="27" s="1"/>
  <c r="AP128" i="27" s="1"/>
  <c r="AL128" i="27"/>
  <c r="AM128" i="27" s="1"/>
  <c r="AK128" i="27" s="1"/>
  <c r="J107" i="24"/>
  <c r="K107" i="24"/>
  <c r="I108" i="24"/>
  <c r="H108" i="24" s="1"/>
  <c r="G108" i="24" s="1"/>
  <c r="L103" i="23"/>
  <c r="L106" i="24"/>
  <c r="X108" i="24"/>
  <c r="W108" i="24" s="1"/>
  <c r="V108" i="24" s="1"/>
  <c r="Y107" i="24"/>
  <c r="Z107" i="24"/>
  <c r="AA106" i="24"/>
  <c r="X108" i="23"/>
  <c r="W108" i="23" s="1"/>
  <c r="V108" i="23" s="1"/>
  <c r="Y107" i="23"/>
  <c r="Z107" i="23"/>
  <c r="AA106" i="23"/>
  <c r="J104" i="23"/>
  <c r="I105" i="23"/>
  <c r="H105" i="23" s="1"/>
  <c r="G105" i="23" s="1"/>
  <c r="K104" i="23"/>
  <c r="AA108" i="19"/>
  <c r="X110" i="19"/>
  <c r="W110" i="19" s="1"/>
  <c r="V110" i="19" s="1"/>
  <c r="Z109" i="19"/>
  <c r="Y109" i="19"/>
  <c r="I85" i="19"/>
  <c r="H85" i="19" s="1"/>
  <c r="G85" i="19" s="1"/>
  <c r="J85" i="19" s="1"/>
  <c r="K84" i="19"/>
  <c r="L83" i="19"/>
  <c r="AA82" i="18"/>
  <c r="V84" i="18"/>
  <c r="X85" i="18" s="1"/>
  <c r="W85" i="18" s="1"/>
  <c r="Y83" i="18"/>
  <c r="Z83" i="18"/>
  <c r="AC129" i="27" l="1"/>
  <c r="AD129" i="27" s="1"/>
  <c r="AB129" i="27" s="1"/>
  <c r="AE128" i="27"/>
  <c r="AF128" i="27" s="1"/>
  <c r="AJ136" i="27"/>
  <c r="AI137" i="27"/>
  <c r="AH136" i="27"/>
  <c r="AN128" i="27"/>
  <c r="AO128" i="27" s="1"/>
  <c r="AP129" i="27" s="1"/>
  <c r="AL129" i="27"/>
  <c r="AM129" i="27" s="1"/>
  <c r="AK129" i="27" s="1"/>
  <c r="AT136" i="27"/>
  <c r="AS137" i="27"/>
  <c r="AR136" i="27"/>
  <c r="AA107" i="23"/>
  <c r="Z108" i="23"/>
  <c r="X109" i="23"/>
  <c r="W109" i="23" s="1"/>
  <c r="V109" i="23" s="1"/>
  <c r="Y108" i="23"/>
  <c r="AA108" i="23" s="1"/>
  <c r="X109" i="24"/>
  <c r="W109" i="24" s="1"/>
  <c r="V109" i="24" s="1"/>
  <c r="Y108" i="24"/>
  <c r="Z108" i="24"/>
  <c r="AA107" i="24"/>
  <c r="J108" i="24"/>
  <c r="K108" i="24"/>
  <c r="I109" i="24"/>
  <c r="H109" i="24" s="1"/>
  <c r="G109" i="24" s="1"/>
  <c r="L107" i="24"/>
  <c r="J105" i="23"/>
  <c r="K105" i="23"/>
  <c r="I106" i="23"/>
  <c r="H106" i="23" s="1"/>
  <c r="G106" i="23" s="1"/>
  <c r="L104" i="23"/>
  <c r="AA109" i="19"/>
  <c r="Z110" i="19"/>
  <c r="X111" i="19"/>
  <c r="W111" i="19" s="1"/>
  <c r="V111" i="19" s="1"/>
  <c r="Y110" i="19"/>
  <c r="I86" i="19"/>
  <c r="H86" i="19" s="1"/>
  <c r="G86" i="19" s="1"/>
  <c r="J86" i="19" s="1"/>
  <c r="K85" i="19"/>
  <c r="L84" i="19"/>
  <c r="AA83" i="18"/>
  <c r="V85" i="18"/>
  <c r="X86" i="18" s="1"/>
  <c r="W86" i="18" s="1"/>
  <c r="Z84" i="18"/>
  <c r="Y84" i="18"/>
  <c r="AE129" i="27" l="1"/>
  <c r="AF129" i="27" s="1"/>
  <c r="AC130" i="27"/>
  <c r="AD130" i="27" s="1"/>
  <c r="AB130" i="27" s="1"/>
  <c r="AR137" i="27"/>
  <c r="AT137" i="27"/>
  <c r="AS138" i="27"/>
  <c r="AL130" i="27"/>
  <c r="AM130" i="27" s="1"/>
  <c r="AK130" i="27" s="1"/>
  <c r="AN129" i="27"/>
  <c r="AO129" i="27" s="1"/>
  <c r="AP130" i="27" s="1"/>
  <c r="AI138" i="27"/>
  <c r="AH137" i="27"/>
  <c r="AJ137" i="27"/>
  <c r="L108" i="24"/>
  <c r="J109" i="24"/>
  <c r="K109" i="24"/>
  <c r="I110" i="24"/>
  <c r="H110" i="24" s="1"/>
  <c r="G110" i="24" s="1"/>
  <c r="Y109" i="24"/>
  <c r="X110" i="24"/>
  <c r="W110" i="24" s="1"/>
  <c r="V110" i="24" s="1"/>
  <c r="Z109" i="24"/>
  <c r="Z109" i="23"/>
  <c r="X110" i="23"/>
  <c r="W110" i="23" s="1"/>
  <c r="V110" i="23" s="1"/>
  <c r="Y109" i="23"/>
  <c r="AA108" i="24"/>
  <c r="I107" i="23"/>
  <c r="H107" i="23" s="1"/>
  <c r="G107" i="23" s="1"/>
  <c r="J106" i="23"/>
  <c r="K106" i="23"/>
  <c r="L105" i="23"/>
  <c r="AA110" i="19"/>
  <c r="Z111" i="19"/>
  <c r="Y111" i="19"/>
  <c r="X112" i="19"/>
  <c r="W112" i="19" s="1"/>
  <c r="V112" i="19" s="1"/>
  <c r="L85" i="19"/>
  <c r="I87" i="19"/>
  <c r="H87" i="19" s="1"/>
  <c r="G87" i="19" s="1"/>
  <c r="J87" i="19" s="1"/>
  <c r="K86" i="19"/>
  <c r="AA84" i="18"/>
  <c r="V86" i="18"/>
  <c r="X87" i="18" s="1"/>
  <c r="W87" i="18" s="1"/>
  <c r="Z85" i="18"/>
  <c r="Y85" i="18"/>
  <c r="AC131" i="27" l="1"/>
  <c r="AD131" i="27" s="1"/>
  <c r="AB131" i="27" s="1"/>
  <c r="AE130" i="27"/>
  <c r="AF130" i="27" s="1"/>
  <c r="AA109" i="23"/>
  <c r="AL131" i="27"/>
  <c r="AM131" i="27" s="1"/>
  <c r="AK131" i="27" s="1"/>
  <c r="AN130" i="27"/>
  <c r="AO130" i="27" s="1"/>
  <c r="AP131" i="27" s="1"/>
  <c r="AH138" i="27"/>
  <c r="AI139" i="27"/>
  <c r="AJ138" i="27"/>
  <c r="AT138" i="27"/>
  <c r="AS139" i="27"/>
  <c r="AR138" i="27"/>
  <c r="L106" i="23"/>
  <c r="AA109" i="24"/>
  <c r="Y110" i="24"/>
  <c r="Z110" i="24"/>
  <c r="X111" i="24"/>
  <c r="W111" i="24" s="1"/>
  <c r="V111" i="24" s="1"/>
  <c r="Z110" i="23"/>
  <c r="X111" i="23"/>
  <c r="W111" i="23" s="1"/>
  <c r="V111" i="23" s="1"/>
  <c r="Y110" i="23"/>
  <c r="AA110" i="23" s="1"/>
  <c r="I111" i="24"/>
  <c r="H111" i="24" s="1"/>
  <c r="G111" i="24" s="1"/>
  <c r="J110" i="24"/>
  <c r="K110" i="24"/>
  <c r="L109" i="24"/>
  <c r="J107" i="23"/>
  <c r="K107" i="23"/>
  <c r="I108" i="23"/>
  <c r="H108" i="23" s="1"/>
  <c r="G108" i="23" s="1"/>
  <c r="AA111" i="19"/>
  <c r="X113" i="19"/>
  <c r="W113" i="19" s="1"/>
  <c r="V113" i="19" s="1"/>
  <c r="Z112" i="19"/>
  <c r="Y112" i="19"/>
  <c r="L86" i="19"/>
  <c r="I88" i="19"/>
  <c r="H88" i="19" s="1"/>
  <c r="G88" i="19" s="1"/>
  <c r="J88" i="19" s="1"/>
  <c r="K87" i="19"/>
  <c r="AA85" i="18"/>
  <c r="V87" i="18"/>
  <c r="X88" i="18" s="1"/>
  <c r="W88" i="18" s="1"/>
  <c r="Z86" i="18"/>
  <c r="Y86" i="18"/>
  <c r="AC132" i="27" l="1"/>
  <c r="AD132" i="27" s="1"/>
  <c r="AB132" i="27" s="1"/>
  <c r="AE131" i="27"/>
  <c r="AF131" i="27" s="1"/>
  <c r="AT139" i="27"/>
  <c r="AS140" i="27"/>
  <c r="AR139" i="27"/>
  <c r="AH139" i="27"/>
  <c r="AI140" i="27"/>
  <c r="AJ139" i="27"/>
  <c r="AL132" i="27"/>
  <c r="AM132" i="27" s="1"/>
  <c r="AK132" i="27" s="1"/>
  <c r="AN131" i="27"/>
  <c r="AO131" i="27" s="1"/>
  <c r="AP132" i="27" s="1"/>
  <c r="AA110" i="24"/>
  <c r="J111" i="24"/>
  <c r="K111" i="24"/>
  <c r="I112" i="24"/>
  <c r="H112" i="24" s="1"/>
  <c r="G112" i="24" s="1"/>
  <c r="Y111" i="23"/>
  <c r="Z111" i="23"/>
  <c r="X112" i="23"/>
  <c r="W112" i="23" s="1"/>
  <c r="V112" i="23" s="1"/>
  <c r="X112" i="24"/>
  <c r="W112" i="24" s="1"/>
  <c r="V112" i="24" s="1"/>
  <c r="Y111" i="24"/>
  <c r="Z111" i="24"/>
  <c r="L110" i="24"/>
  <c r="J108" i="23"/>
  <c r="I109" i="23"/>
  <c r="H109" i="23" s="1"/>
  <c r="G109" i="23" s="1"/>
  <c r="K108" i="23"/>
  <c r="L107" i="23"/>
  <c r="AA112" i="19"/>
  <c r="X114" i="19"/>
  <c r="W114" i="19" s="1"/>
  <c r="V114" i="19" s="1"/>
  <c r="Z113" i="19"/>
  <c r="Y113" i="19"/>
  <c r="L87" i="19"/>
  <c r="K88" i="19"/>
  <c r="I89" i="19"/>
  <c r="H89" i="19" s="1"/>
  <c r="G89" i="19" s="1"/>
  <c r="J89" i="19" s="1"/>
  <c r="AA86" i="18"/>
  <c r="V88" i="18"/>
  <c r="X89" i="18" s="1"/>
  <c r="W89" i="18" s="1"/>
  <c r="Y87" i="18"/>
  <c r="Z87" i="18"/>
  <c r="AC133" i="27" l="1"/>
  <c r="AD133" i="27" s="1"/>
  <c r="AB133" i="27" s="1"/>
  <c r="AE132" i="27"/>
  <c r="AF132" i="27" s="1"/>
  <c r="AT140" i="27"/>
  <c r="AS141" i="27"/>
  <c r="AR140" i="27"/>
  <c r="AL133" i="27"/>
  <c r="AM133" i="27" s="1"/>
  <c r="AN132" i="27"/>
  <c r="AO132" i="27" s="1"/>
  <c r="AP133" i="27" s="1"/>
  <c r="AK133" i="27"/>
  <c r="AH140" i="27"/>
  <c r="AI141" i="27"/>
  <c r="AJ140" i="27"/>
  <c r="AA111" i="24"/>
  <c r="Y112" i="23"/>
  <c r="X113" i="23"/>
  <c r="W113" i="23" s="1"/>
  <c r="V113" i="23" s="1"/>
  <c r="Z112" i="23"/>
  <c r="X113" i="24"/>
  <c r="W113" i="24" s="1"/>
  <c r="V113" i="24" s="1"/>
  <c r="Z112" i="24"/>
  <c r="Y112" i="24"/>
  <c r="AA111" i="23"/>
  <c r="J112" i="24"/>
  <c r="K112" i="24"/>
  <c r="I113" i="24"/>
  <c r="H113" i="24" s="1"/>
  <c r="G113" i="24" s="1"/>
  <c r="L111" i="24"/>
  <c r="K109" i="23"/>
  <c r="I110" i="23"/>
  <c r="H110" i="23" s="1"/>
  <c r="G110" i="23" s="1"/>
  <c r="J109" i="23"/>
  <c r="L108" i="23"/>
  <c r="AA113" i="19"/>
  <c r="Y114" i="19"/>
  <c r="X115" i="19"/>
  <c r="W115" i="19" s="1"/>
  <c r="V115" i="19" s="1"/>
  <c r="Z114" i="19"/>
  <c r="L88" i="19"/>
  <c r="I90" i="19"/>
  <c r="H90" i="19" s="1"/>
  <c r="G90" i="19" s="1"/>
  <c r="J90" i="19" s="1"/>
  <c r="K89" i="19"/>
  <c r="AA87" i="18"/>
  <c r="V89" i="18"/>
  <c r="X90" i="18" s="1"/>
  <c r="W90" i="18" s="1"/>
  <c r="Y88" i="18"/>
  <c r="Z88" i="18"/>
  <c r="AC134" i="27" l="1"/>
  <c r="AD134" i="27" s="1"/>
  <c r="AB134" i="27" s="1"/>
  <c r="AE133" i="27"/>
  <c r="AF133" i="27" s="1"/>
  <c r="AI142" i="27"/>
  <c r="AJ141" i="27"/>
  <c r="AH141" i="27"/>
  <c r="AN133" i="27"/>
  <c r="AO133" i="27" s="1"/>
  <c r="AP134" i="27" s="1"/>
  <c r="AL134" i="27"/>
  <c r="AM134" i="27" s="1"/>
  <c r="AK134" i="27" s="1"/>
  <c r="AR141" i="27"/>
  <c r="AT141" i="27"/>
  <c r="AS142" i="27"/>
  <c r="L109" i="23"/>
  <c r="AA112" i="24"/>
  <c r="X114" i="23"/>
  <c r="W114" i="23" s="1"/>
  <c r="V114" i="23" s="1"/>
  <c r="Z113" i="23"/>
  <c r="Y113" i="23"/>
  <c r="J113" i="24"/>
  <c r="K113" i="24"/>
  <c r="I114" i="24"/>
  <c r="H114" i="24" s="1"/>
  <c r="G114" i="24" s="1"/>
  <c r="L112" i="24"/>
  <c r="X114" i="24"/>
  <c r="W114" i="24" s="1"/>
  <c r="V114" i="24" s="1"/>
  <c r="Y113" i="24"/>
  <c r="Z113" i="24"/>
  <c r="AA112" i="23"/>
  <c r="K110" i="23"/>
  <c r="J110" i="23"/>
  <c r="I111" i="23"/>
  <c r="H111" i="23" s="1"/>
  <c r="G111" i="23" s="1"/>
  <c r="AA114" i="19"/>
  <c r="X116" i="19"/>
  <c r="W116" i="19" s="1"/>
  <c r="V116" i="19" s="1"/>
  <c r="Z115" i="19"/>
  <c r="Y115" i="19"/>
  <c r="K90" i="19"/>
  <c r="I91" i="19"/>
  <c r="H91" i="19" s="1"/>
  <c r="G91" i="19" s="1"/>
  <c r="J91" i="19" s="1"/>
  <c r="L89" i="19"/>
  <c r="AA88" i="18"/>
  <c r="V90" i="18"/>
  <c r="X91" i="18" s="1"/>
  <c r="W91" i="18" s="1"/>
  <c r="Y89" i="18"/>
  <c r="Z89" i="18"/>
  <c r="AE134" i="27" l="1"/>
  <c r="AF134" i="27" s="1"/>
  <c r="AC135" i="27"/>
  <c r="AD135" i="27" s="1"/>
  <c r="AB135" i="27" s="1"/>
  <c r="AN134" i="27"/>
  <c r="AO134" i="27" s="1"/>
  <c r="AP135" i="27" s="1"/>
  <c r="AL135" i="27"/>
  <c r="AM135" i="27" s="1"/>
  <c r="AK135" i="27" s="1"/>
  <c r="AI143" i="27"/>
  <c r="AH142" i="27"/>
  <c r="AJ142" i="27"/>
  <c r="AR142" i="27"/>
  <c r="AT142" i="27"/>
  <c r="AS143" i="27"/>
  <c r="L113" i="24"/>
  <c r="AA113" i="23"/>
  <c r="L110" i="23"/>
  <c r="AA113" i="24"/>
  <c r="X115" i="24"/>
  <c r="W115" i="24" s="1"/>
  <c r="V115" i="24" s="1"/>
  <c r="Y114" i="24"/>
  <c r="Z114" i="24"/>
  <c r="I115" i="24"/>
  <c r="H115" i="24" s="1"/>
  <c r="G115" i="24" s="1"/>
  <c r="K114" i="24"/>
  <c r="J114" i="24"/>
  <c r="Z114" i="23"/>
  <c r="Y114" i="23"/>
  <c r="X115" i="23"/>
  <c r="W115" i="23" s="1"/>
  <c r="V115" i="23" s="1"/>
  <c r="I112" i="23"/>
  <c r="H112" i="23" s="1"/>
  <c r="G112" i="23" s="1"/>
  <c r="J111" i="23"/>
  <c r="K111" i="23"/>
  <c r="AA115" i="19"/>
  <c r="X117" i="19"/>
  <c r="W117" i="19" s="1"/>
  <c r="V117" i="19" s="1"/>
  <c r="Z116" i="19"/>
  <c r="Y116" i="19"/>
  <c r="L90" i="19"/>
  <c r="I92" i="19"/>
  <c r="H92" i="19" s="1"/>
  <c r="G92" i="19" s="1"/>
  <c r="J92" i="19" s="1"/>
  <c r="K91" i="19"/>
  <c r="AA89" i="18"/>
  <c r="V91" i="18"/>
  <c r="X92" i="18" s="1"/>
  <c r="W92" i="18" s="1"/>
  <c r="Y90" i="18"/>
  <c r="Z90" i="18"/>
  <c r="AE135" i="27" l="1"/>
  <c r="AF135" i="27" s="1"/>
  <c r="AC136" i="27"/>
  <c r="AD136" i="27" s="1"/>
  <c r="AB136" i="27" s="1"/>
  <c r="AT143" i="27"/>
  <c r="AS144" i="27"/>
  <c r="AR143" i="27"/>
  <c r="AN135" i="27"/>
  <c r="AO135" i="27" s="1"/>
  <c r="AP136" i="27" s="1"/>
  <c r="AL136" i="27"/>
  <c r="AM136" i="27" s="1"/>
  <c r="AK136" i="27" s="1"/>
  <c r="AI144" i="27"/>
  <c r="AH143" i="27"/>
  <c r="AJ143" i="27"/>
  <c r="AA114" i="23"/>
  <c r="L114" i="24"/>
  <c r="L111" i="23"/>
  <c r="Z115" i="23"/>
  <c r="Y115" i="23"/>
  <c r="X116" i="23"/>
  <c r="W116" i="23" s="1"/>
  <c r="V116" i="23" s="1"/>
  <c r="AA114" i="24"/>
  <c r="J115" i="24"/>
  <c r="K115" i="24"/>
  <c r="I116" i="24"/>
  <c r="H116" i="24" s="1"/>
  <c r="G116" i="24" s="1"/>
  <c r="X116" i="24"/>
  <c r="W116" i="24" s="1"/>
  <c r="V116" i="24" s="1"/>
  <c r="Z115" i="24"/>
  <c r="Y115" i="24"/>
  <c r="K112" i="23"/>
  <c r="I113" i="23"/>
  <c r="H113" i="23" s="1"/>
  <c r="G113" i="23" s="1"/>
  <c r="J112" i="23"/>
  <c r="AA116" i="19"/>
  <c r="X118" i="19"/>
  <c r="W118" i="19" s="1"/>
  <c r="V118" i="19" s="1"/>
  <c r="Z117" i="19"/>
  <c r="Y117" i="19"/>
  <c r="I93" i="19"/>
  <c r="H93" i="19" s="1"/>
  <c r="G93" i="19" s="1"/>
  <c r="J93" i="19" s="1"/>
  <c r="K92" i="19"/>
  <c r="L91" i="19"/>
  <c r="AA90" i="18"/>
  <c r="V92" i="18"/>
  <c r="X93" i="18" s="1"/>
  <c r="W93" i="18" s="1"/>
  <c r="Y91" i="18"/>
  <c r="Z91" i="18"/>
  <c r="L112" i="23" l="1"/>
  <c r="AE136" i="27"/>
  <c r="AF136" i="27" s="1"/>
  <c r="AC137" i="27"/>
  <c r="AD137" i="27" s="1"/>
  <c r="AB137" i="27" s="1"/>
  <c r="AL137" i="27"/>
  <c r="AM137" i="27" s="1"/>
  <c r="AN136" i="27"/>
  <c r="AO136" i="27" s="1"/>
  <c r="AP137" i="27" s="1"/>
  <c r="AK137" i="27"/>
  <c r="AT144" i="27"/>
  <c r="AS145" i="27"/>
  <c r="AR144" i="27"/>
  <c r="AI145" i="27"/>
  <c r="AH144" i="27"/>
  <c r="AJ144" i="27"/>
  <c r="AA115" i="24"/>
  <c r="AA115" i="23"/>
  <c r="X117" i="24"/>
  <c r="W117" i="24" s="1"/>
  <c r="V117" i="24" s="1"/>
  <c r="Y116" i="24"/>
  <c r="Z116" i="24"/>
  <c r="J116" i="24"/>
  <c r="K116" i="24"/>
  <c r="I117" i="24"/>
  <c r="H117" i="24" s="1"/>
  <c r="G117" i="24" s="1"/>
  <c r="L115" i="24"/>
  <c r="Z116" i="23"/>
  <c r="X117" i="23"/>
  <c r="W117" i="23" s="1"/>
  <c r="V117" i="23" s="1"/>
  <c r="Y116" i="23"/>
  <c r="AA116" i="23" s="1"/>
  <c r="I114" i="23"/>
  <c r="H114" i="23" s="1"/>
  <c r="G114" i="23" s="1"/>
  <c r="J113" i="23"/>
  <c r="K113" i="23"/>
  <c r="AA117" i="19"/>
  <c r="X119" i="19"/>
  <c r="W119" i="19" s="1"/>
  <c r="V119" i="19" s="1"/>
  <c r="Z118" i="19"/>
  <c r="Y118" i="19"/>
  <c r="I94" i="19"/>
  <c r="H94" i="19" s="1"/>
  <c r="G94" i="19" s="1"/>
  <c r="J94" i="19" s="1"/>
  <c r="K93" i="19"/>
  <c r="L92" i="19"/>
  <c r="AA91" i="18"/>
  <c r="V93" i="18"/>
  <c r="X94" i="18" s="1"/>
  <c r="W94" i="18" s="1"/>
  <c r="Z92" i="18"/>
  <c r="Y92" i="18"/>
  <c r="AC138" i="27" l="1"/>
  <c r="AD138" i="27" s="1"/>
  <c r="AB138" i="27" s="1"/>
  <c r="AE137" i="27"/>
  <c r="AF137" i="27" s="1"/>
  <c r="AJ145" i="27"/>
  <c r="AI146" i="27"/>
  <c r="AH145" i="27"/>
  <c r="AT145" i="27"/>
  <c r="AS146" i="27"/>
  <c r="AR145" i="27"/>
  <c r="AN137" i="27"/>
  <c r="AO137" i="27" s="1"/>
  <c r="AP138" i="27" s="1"/>
  <c r="AL138" i="27"/>
  <c r="AM138" i="27" s="1"/>
  <c r="AK138" i="27" s="1"/>
  <c r="L113" i="23"/>
  <c r="Y117" i="23"/>
  <c r="X118" i="23"/>
  <c r="W118" i="23" s="1"/>
  <c r="V118" i="23" s="1"/>
  <c r="Z117" i="23"/>
  <c r="J117" i="24"/>
  <c r="I118" i="24"/>
  <c r="H118" i="24" s="1"/>
  <c r="G118" i="24" s="1"/>
  <c r="K117" i="24"/>
  <c r="L116" i="24"/>
  <c r="AA116" i="24"/>
  <c r="X118" i="24"/>
  <c r="W118" i="24" s="1"/>
  <c r="V118" i="24" s="1"/>
  <c r="Z117" i="24"/>
  <c r="Y117" i="24"/>
  <c r="K114" i="23"/>
  <c r="J114" i="23"/>
  <c r="I115" i="23"/>
  <c r="H115" i="23" s="1"/>
  <c r="G115" i="23" s="1"/>
  <c r="AA118" i="19"/>
  <c r="X120" i="19"/>
  <c r="W120" i="19" s="1"/>
  <c r="V120" i="19" s="1"/>
  <c r="Z119" i="19"/>
  <c r="Y119" i="19"/>
  <c r="I95" i="19"/>
  <c r="H95" i="19" s="1"/>
  <c r="G95" i="19" s="1"/>
  <c r="J95" i="19" s="1"/>
  <c r="K94" i="19"/>
  <c r="L93" i="19"/>
  <c r="AA92" i="18"/>
  <c r="V94" i="18"/>
  <c r="X95" i="18" s="1"/>
  <c r="W95" i="18" s="1"/>
  <c r="Z93" i="18"/>
  <c r="Y93" i="18"/>
  <c r="AE138" i="27" l="1"/>
  <c r="AF138" i="27" s="1"/>
  <c r="AC139" i="27"/>
  <c r="AD139" i="27" s="1"/>
  <c r="AB139" i="27" s="1"/>
  <c r="AL139" i="27"/>
  <c r="AM139" i="27" s="1"/>
  <c r="AK139" i="27" s="1"/>
  <c r="AN138" i="27"/>
  <c r="AO138" i="27" s="1"/>
  <c r="AP139" i="27" s="1"/>
  <c r="AJ146" i="27"/>
  <c r="AI147" i="27"/>
  <c r="AH146" i="27"/>
  <c r="AT146" i="27"/>
  <c r="AS147" i="27"/>
  <c r="AR146" i="27"/>
  <c r="AA117" i="24"/>
  <c r="L117" i="24"/>
  <c r="J118" i="24"/>
  <c r="I119" i="24"/>
  <c r="H119" i="24" s="1"/>
  <c r="G119" i="24" s="1"/>
  <c r="K118" i="24"/>
  <c r="Y118" i="23"/>
  <c r="X119" i="23"/>
  <c r="W119" i="23" s="1"/>
  <c r="V119" i="23" s="1"/>
  <c r="Z118" i="23"/>
  <c r="X119" i="24"/>
  <c r="W119" i="24" s="1"/>
  <c r="V119" i="24" s="1"/>
  <c r="Y118" i="24"/>
  <c r="Z118" i="24"/>
  <c r="L114" i="23"/>
  <c r="AA117" i="23"/>
  <c r="I116" i="23"/>
  <c r="H116" i="23" s="1"/>
  <c r="G116" i="23" s="1"/>
  <c r="J115" i="23"/>
  <c r="K115" i="23"/>
  <c r="Y120" i="19"/>
  <c r="X121" i="19"/>
  <c r="W121" i="19" s="1"/>
  <c r="V121" i="19" s="1"/>
  <c r="Z120" i="19"/>
  <c r="AA119" i="19"/>
  <c r="L94" i="19"/>
  <c r="K95" i="19"/>
  <c r="I96" i="19"/>
  <c r="H96" i="19" s="1"/>
  <c r="G96" i="19" s="1"/>
  <c r="J96" i="19" s="1"/>
  <c r="AA93" i="18"/>
  <c r="V95" i="18"/>
  <c r="X96" i="18" s="1"/>
  <c r="W96" i="18" s="1"/>
  <c r="Y94" i="18"/>
  <c r="Z94" i="18"/>
  <c r="AC140" i="27" l="1"/>
  <c r="AD140" i="27" s="1"/>
  <c r="AB140" i="27" s="1"/>
  <c r="AE139" i="27"/>
  <c r="AF139" i="27" s="1"/>
  <c r="AR147" i="27"/>
  <c r="AT147" i="27"/>
  <c r="AS148" i="27"/>
  <c r="AN139" i="27"/>
  <c r="AO139" i="27" s="1"/>
  <c r="AP140" i="27" s="1"/>
  <c r="AL140" i="27"/>
  <c r="AM140" i="27" s="1"/>
  <c r="AK140" i="27" s="1"/>
  <c r="AI148" i="27"/>
  <c r="AH147" i="27"/>
  <c r="AJ147" i="27"/>
  <c r="X120" i="24"/>
  <c r="W120" i="24" s="1"/>
  <c r="V120" i="24" s="1"/>
  <c r="Z119" i="24"/>
  <c r="Y119" i="24"/>
  <c r="Y119" i="23"/>
  <c r="X120" i="23"/>
  <c r="W120" i="23" s="1"/>
  <c r="V120" i="23" s="1"/>
  <c r="Z119" i="23"/>
  <c r="I120" i="24"/>
  <c r="H120" i="24" s="1"/>
  <c r="G120" i="24" s="1"/>
  <c r="J119" i="24"/>
  <c r="K119" i="24"/>
  <c r="L115" i="23"/>
  <c r="AA118" i="24"/>
  <c r="AA118" i="23"/>
  <c r="L118" i="24"/>
  <c r="J116" i="23"/>
  <c r="K116" i="23"/>
  <c r="I117" i="23"/>
  <c r="H117" i="23" s="1"/>
  <c r="G117" i="23" s="1"/>
  <c r="AA120" i="19"/>
  <c r="Z121" i="19"/>
  <c r="Y121" i="19"/>
  <c r="X122" i="19"/>
  <c r="W122" i="19" s="1"/>
  <c r="V122" i="19" s="1"/>
  <c r="L95" i="19"/>
  <c r="I97" i="19"/>
  <c r="H97" i="19" s="1"/>
  <c r="G97" i="19" s="1"/>
  <c r="J97" i="19" s="1"/>
  <c r="K96" i="19"/>
  <c r="AA94" i="18"/>
  <c r="V96" i="18"/>
  <c r="X97" i="18" s="1"/>
  <c r="W97" i="18" s="1"/>
  <c r="Z95" i="18"/>
  <c r="Y95" i="18"/>
  <c r="AC141" i="27" l="1"/>
  <c r="AD141" i="27" s="1"/>
  <c r="AB141" i="27" s="1"/>
  <c r="AE140" i="27"/>
  <c r="AF140" i="27" s="1"/>
  <c r="AL141" i="27"/>
  <c r="AM141" i="27" s="1"/>
  <c r="AK141" i="27" s="1"/>
  <c r="AN140" i="27"/>
  <c r="AO140" i="27" s="1"/>
  <c r="AP141" i="27" s="1"/>
  <c r="AJ148" i="27"/>
  <c r="AI149" i="27"/>
  <c r="AH148" i="27"/>
  <c r="AT148" i="27"/>
  <c r="AS149" i="27"/>
  <c r="AR148" i="27"/>
  <c r="J120" i="24"/>
  <c r="I121" i="24"/>
  <c r="H121" i="24" s="1"/>
  <c r="G121" i="24" s="1"/>
  <c r="K120" i="24"/>
  <c r="Z120" i="23"/>
  <c r="Y120" i="23"/>
  <c r="X121" i="23"/>
  <c r="W121" i="23" s="1"/>
  <c r="V121" i="23" s="1"/>
  <c r="Y120" i="24"/>
  <c r="X121" i="24"/>
  <c r="W121" i="24" s="1"/>
  <c r="V121" i="24" s="1"/>
  <c r="Z120" i="24"/>
  <c r="L119" i="24"/>
  <c r="AA119" i="23"/>
  <c r="AA119" i="24"/>
  <c r="I118" i="23"/>
  <c r="H118" i="23" s="1"/>
  <c r="G118" i="23" s="1"/>
  <c r="J117" i="23"/>
  <c r="K117" i="23"/>
  <c r="L116" i="23"/>
  <c r="AA121" i="19"/>
  <c r="X123" i="19"/>
  <c r="W123" i="19" s="1"/>
  <c r="V123" i="19" s="1"/>
  <c r="Z122" i="19"/>
  <c r="Y122" i="19"/>
  <c r="L96" i="19"/>
  <c r="K97" i="19"/>
  <c r="I98" i="19"/>
  <c r="H98" i="19" s="1"/>
  <c r="G98" i="19" s="1"/>
  <c r="J98" i="19" s="1"/>
  <c r="AA95" i="18"/>
  <c r="V97" i="18"/>
  <c r="X98" i="18" s="1"/>
  <c r="W98" i="18" s="1"/>
  <c r="Z96" i="18"/>
  <c r="Y96" i="18"/>
  <c r="AE141" i="27" l="1"/>
  <c r="AF141" i="27" s="1"/>
  <c r="AC142" i="27"/>
  <c r="AD142" i="27" s="1"/>
  <c r="AB142" i="27" s="1"/>
  <c r="AJ149" i="27"/>
  <c r="AI150" i="27"/>
  <c r="AI151" i="27" s="1"/>
  <c r="AH149" i="27"/>
  <c r="AT149" i="27"/>
  <c r="AS150" i="27"/>
  <c r="AS151" i="27" s="1"/>
  <c r="AR149" i="27"/>
  <c r="AL142" i="27"/>
  <c r="AM142" i="27" s="1"/>
  <c r="AK142" i="27" s="1"/>
  <c r="AN141" i="27"/>
  <c r="AO141" i="27" s="1"/>
  <c r="AP142" i="27" s="1"/>
  <c r="AA120" i="23"/>
  <c r="AA120" i="24"/>
  <c r="L117" i="23"/>
  <c r="Y121" i="24"/>
  <c r="X122" i="24"/>
  <c r="W122" i="24" s="1"/>
  <c r="V122" i="24" s="1"/>
  <c r="Z121" i="24"/>
  <c r="J121" i="24"/>
  <c r="K121" i="24"/>
  <c r="I122" i="24"/>
  <c r="H122" i="24" s="1"/>
  <c r="G122" i="24" s="1"/>
  <c r="Z121" i="23"/>
  <c r="Y121" i="23"/>
  <c r="X122" i="23"/>
  <c r="W122" i="23" s="1"/>
  <c r="V122" i="23" s="1"/>
  <c r="L120" i="24"/>
  <c r="J118" i="23"/>
  <c r="K118" i="23"/>
  <c r="I119" i="23"/>
  <c r="H119" i="23" s="1"/>
  <c r="G119" i="23" s="1"/>
  <c r="AA122" i="19"/>
  <c r="X124" i="19"/>
  <c r="W124" i="19" s="1"/>
  <c r="V124" i="19" s="1"/>
  <c r="Z123" i="19"/>
  <c r="Y123" i="19"/>
  <c r="L97" i="19"/>
  <c r="I99" i="19"/>
  <c r="H99" i="19" s="1"/>
  <c r="G99" i="19" s="1"/>
  <c r="J99" i="19" s="1"/>
  <c r="K98" i="19"/>
  <c r="AA96" i="18"/>
  <c r="V98" i="18"/>
  <c r="X99" i="18" s="1"/>
  <c r="W99" i="18" s="1"/>
  <c r="Y97" i="18"/>
  <c r="Z97" i="18"/>
  <c r="AJ151" i="27" l="1"/>
  <c r="AH151" i="27"/>
  <c r="AI152" i="27"/>
  <c r="AS152" i="27"/>
  <c r="AT151" i="27"/>
  <c r="AR151" i="27"/>
  <c r="AC143" i="27"/>
  <c r="AD143" i="27" s="1"/>
  <c r="AB143" i="27" s="1"/>
  <c r="AE142" i="27"/>
  <c r="AF142" i="27" s="1"/>
  <c r="AN142" i="27"/>
  <c r="AO142" i="27" s="1"/>
  <c r="AP143" i="27" s="1"/>
  <c r="AL143" i="27"/>
  <c r="AM143" i="27" s="1"/>
  <c r="AK143" i="27" s="1"/>
  <c r="AJ150" i="27"/>
  <c r="AH150" i="27"/>
  <c r="AT150" i="27"/>
  <c r="AR150" i="27"/>
  <c r="L121" i="24"/>
  <c r="AA121" i="23"/>
  <c r="Y122" i="24"/>
  <c r="Z122" i="24"/>
  <c r="X123" i="24"/>
  <c r="W123" i="24" s="1"/>
  <c r="V123" i="24" s="1"/>
  <c r="I123" i="24"/>
  <c r="H123" i="24" s="1"/>
  <c r="G123" i="24" s="1"/>
  <c r="J122" i="24"/>
  <c r="K122" i="24"/>
  <c r="Y122" i="23"/>
  <c r="X123" i="23"/>
  <c r="W123" i="23" s="1"/>
  <c r="V123" i="23" s="1"/>
  <c r="Z122" i="23"/>
  <c r="AA121" i="24"/>
  <c r="I120" i="23"/>
  <c r="H120" i="23" s="1"/>
  <c r="G120" i="23" s="1"/>
  <c r="K119" i="23"/>
  <c r="J119" i="23"/>
  <c r="L118" i="23"/>
  <c r="AA123" i="19"/>
  <c r="Y124" i="19"/>
  <c r="X125" i="19"/>
  <c r="W125" i="19" s="1"/>
  <c r="V125" i="19" s="1"/>
  <c r="Z124" i="19"/>
  <c r="I100" i="19"/>
  <c r="H100" i="19" s="1"/>
  <c r="G100" i="19" s="1"/>
  <c r="J100" i="19" s="1"/>
  <c r="K99" i="19"/>
  <c r="L98" i="19"/>
  <c r="AA97" i="18"/>
  <c r="V99" i="18"/>
  <c r="X100" i="18" s="1"/>
  <c r="W100" i="18" s="1"/>
  <c r="Y98" i="18"/>
  <c r="Z98" i="18"/>
  <c r="AS153" i="27" l="1"/>
  <c r="AR152" i="27"/>
  <c r="AT152" i="27"/>
  <c r="AJ152" i="27"/>
  <c r="AI153" i="27"/>
  <c r="AH152" i="27"/>
  <c r="AE143" i="27"/>
  <c r="AF143" i="27" s="1"/>
  <c r="AC144" i="27"/>
  <c r="AD144" i="27" s="1"/>
  <c r="AB144" i="27" s="1"/>
  <c r="AN143" i="27"/>
  <c r="AO143" i="27" s="1"/>
  <c r="AP144" i="27" s="1"/>
  <c r="AL144" i="27"/>
  <c r="AM144" i="27" s="1"/>
  <c r="AK144" i="27" s="1"/>
  <c r="Y123" i="23"/>
  <c r="X124" i="23"/>
  <c r="W124" i="23" s="1"/>
  <c r="V124" i="23" s="1"/>
  <c r="Z123" i="23"/>
  <c r="J123" i="24"/>
  <c r="K123" i="24"/>
  <c r="I124" i="24"/>
  <c r="H124" i="24" s="1"/>
  <c r="G124" i="24" s="1"/>
  <c r="AA122" i="23"/>
  <c r="L122" i="24"/>
  <c r="X124" i="24"/>
  <c r="W124" i="24" s="1"/>
  <c r="V124" i="24" s="1"/>
  <c r="Z123" i="24"/>
  <c r="Y123" i="24"/>
  <c r="AA122" i="24"/>
  <c r="J120" i="23"/>
  <c r="K120" i="23"/>
  <c r="I121" i="23"/>
  <c r="H121" i="23" s="1"/>
  <c r="G121" i="23" s="1"/>
  <c r="L119" i="23"/>
  <c r="AA124" i="19"/>
  <c r="X126" i="19"/>
  <c r="W126" i="19" s="1"/>
  <c r="V126" i="19" s="1"/>
  <c r="Z125" i="19"/>
  <c r="Y125" i="19"/>
  <c r="I101" i="19"/>
  <c r="H101" i="19" s="1"/>
  <c r="G101" i="19" s="1"/>
  <c r="J101" i="19" s="1"/>
  <c r="K100" i="19"/>
  <c r="L99" i="19"/>
  <c r="AA98" i="18"/>
  <c r="V100" i="18"/>
  <c r="X101" i="18" s="1"/>
  <c r="W101" i="18" s="1"/>
  <c r="Z99" i="18"/>
  <c r="Y99" i="18"/>
  <c r="AI154" i="27" l="1"/>
  <c r="AH153" i="27"/>
  <c r="AJ153" i="27"/>
  <c r="AS154" i="27"/>
  <c r="AR153" i="27"/>
  <c r="AT153" i="27"/>
  <c r="AC145" i="27"/>
  <c r="AD145" i="27" s="1"/>
  <c r="AB145" i="27" s="1"/>
  <c r="AE144" i="27"/>
  <c r="AF144" i="27" s="1"/>
  <c r="AL145" i="27"/>
  <c r="AM145" i="27" s="1"/>
  <c r="AK145" i="27" s="1"/>
  <c r="AN144" i="27"/>
  <c r="AO144" i="27" s="1"/>
  <c r="AA123" i="24"/>
  <c r="Y124" i="24"/>
  <c r="X125" i="24"/>
  <c r="W125" i="24" s="1"/>
  <c r="V125" i="24" s="1"/>
  <c r="Z124" i="24"/>
  <c r="AA123" i="23"/>
  <c r="K124" i="24"/>
  <c r="J124" i="24"/>
  <c r="I125" i="24"/>
  <c r="H125" i="24" s="1"/>
  <c r="G125" i="24" s="1"/>
  <c r="L123" i="24"/>
  <c r="Y124" i="23"/>
  <c r="X125" i="23"/>
  <c r="W125" i="23" s="1"/>
  <c r="V125" i="23" s="1"/>
  <c r="Z124" i="23"/>
  <c r="I122" i="23"/>
  <c r="H122" i="23" s="1"/>
  <c r="G122" i="23" s="1"/>
  <c r="J121" i="23"/>
  <c r="K121" i="23"/>
  <c r="L120" i="23"/>
  <c r="AA125" i="19"/>
  <c r="Y126" i="19"/>
  <c r="X127" i="19"/>
  <c r="W127" i="19" s="1"/>
  <c r="V127" i="19" s="1"/>
  <c r="X128" i="19" s="1"/>
  <c r="W128" i="19" s="1"/>
  <c r="V128" i="19" s="1"/>
  <c r="Z126" i="19"/>
  <c r="L100" i="19"/>
  <c r="I102" i="19"/>
  <c r="H102" i="19" s="1"/>
  <c r="G102" i="19" s="1"/>
  <c r="J102" i="19" s="1"/>
  <c r="K101" i="19"/>
  <c r="AA99" i="18"/>
  <c r="V101" i="18"/>
  <c r="X102" i="18" s="1"/>
  <c r="W102" i="18" s="1"/>
  <c r="Z100" i="18"/>
  <c r="Y100" i="18"/>
  <c r="AS155" i="27" l="1"/>
  <c r="AR154" i="27"/>
  <c r="AT154" i="27"/>
  <c r="AJ154" i="27"/>
  <c r="AI155" i="27"/>
  <c r="AH154" i="27"/>
  <c r="X129" i="19"/>
  <c r="W129" i="19" s="1"/>
  <c r="V129" i="19"/>
  <c r="AP145" i="27"/>
  <c r="AE145" i="27"/>
  <c r="AF145" i="27" s="1"/>
  <c r="AC146" i="27"/>
  <c r="AD146" i="27" s="1"/>
  <c r="AB146" i="27" s="1"/>
  <c r="AN145" i="27"/>
  <c r="AO145" i="27" s="1"/>
  <c r="AP146" i="27" s="1"/>
  <c r="AL146" i="27"/>
  <c r="AM146" i="27" s="1"/>
  <c r="AK146" i="27" s="1"/>
  <c r="J125" i="24"/>
  <c r="K125" i="24"/>
  <c r="I126" i="24"/>
  <c r="H126" i="24" s="1"/>
  <c r="G126" i="24" s="1"/>
  <c r="Y125" i="23"/>
  <c r="Z125" i="23"/>
  <c r="X126" i="23"/>
  <c r="W126" i="23" s="1"/>
  <c r="V126" i="23" s="1"/>
  <c r="X126" i="24"/>
  <c r="W126" i="24" s="1"/>
  <c r="V126" i="24" s="1"/>
  <c r="Z125" i="24"/>
  <c r="Y125" i="24"/>
  <c r="L121" i="23"/>
  <c r="AA124" i="23"/>
  <c r="L124" i="24"/>
  <c r="AA124" i="24"/>
  <c r="I123" i="23"/>
  <c r="H123" i="23" s="1"/>
  <c r="G123" i="23" s="1"/>
  <c r="J122" i="23"/>
  <c r="K122" i="23"/>
  <c r="Z128" i="19"/>
  <c r="Y128" i="19"/>
  <c r="AA126" i="19"/>
  <c r="Z127" i="19"/>
  <c r="Y127" i="19"/>
  <c r="I103" i="19"/>
  <c r="H103" i="19" s="1"/>
  <c r="G103" i="19" s="1"/>
  <c r="J103" i="19" s="1"/>
  <c r="K102" i="19"/>
  <c r="L101" i="19"/>
  <c r="AA100" i="18"/>
  <c r="V102" i="18"/>
  <c r="X103" i="18" s="1"/>
  <c r="W103" i="18" s="1"/>
  <c r="Y101" i="18"/>
  <c r="Z101" i="18"/>
  <c r="AJ155" i="27" l="1"/>
  <c r="AI156" i="27"/>
  <c r="AH155" i="27"/>
  <c r="AS156" i="27"/>
  <c r="AR155" i="27"/>
  <c r="AT155" i="27"/>
  <c r="X130" i="19"/>
  <c r="W130" i="19" s="1"/>
  <c r="V130" i="19" s="1"/>
  <c r="Z129" i="19"/>
  <c r="Y129" i="19"/>
  <c r="AE146" i="27"/>
  <c r="AF146" i="27" s="1"/>
  <c r="AC147" i="27"/>
  <c r="AD147" i="27" s="1"/>
  <c r="AB147" i="27" s="1"/>
  <c r="AN146" i="27"/>
  <c r="AO146" i="27" s="1"/>
  <c r="AL147" i="27"/>
  <c r="AM147" i="27" s="1"/>
  <c r="AK147" i="27" s="1"/>
  <c r="AA125" i="24"/>
  <c r="L125" i="24"/>
  <c r="Y126" i="24"/>
  <c r="Z126" i="24"/>
  <c r="X127" i="24"/>
  <c r="W127" i="24" s="1"/>
  <c r="V127" i="24" s="1"/>
  <c r="I127" i="24"/>
  <c r="H127" i="24" s="1"/>
  <c r="G127" i="24" s="1"/>
  <c r="J126" i="24"/>
  <c r="K126" i="24"/>
  <c r="L122" i="23"/>
  <c r="Z126" i="23"/>
  <c r="Y126" i="23"/>
  <c r="X127" i="23"/>
  <c r="W127" i="23" s="1"/>
  <c r="V127" i="23" s="1"/>
  <c r="AA125" i="23"/>
  <c r="I124" i="23"/>
  <c r="H124" i="23" s="1"/>
  <c r="G124" i="23" s="1"/>
  <c r="J123" i="23"/>
  <c r="K123" i="23"/>
  <c r="AA128" i="19"/>
  <c r="AA127" i="19"/>
  <c r="I104" i="19"/>
  <c r="H104" i="19" s="1"/>
  <c r="G104" i="19" s="1"/>
  <c r="K103" i="19"/>
  <c r="L102" i="19"/>
  <c r="AA101" i="18"/>
  <c r="V103" i="18"/>
  <c r="X104" i="18" s="1"/>
  <c r="W104" i="18" s="1"/>
  <c r="Y102" i="18"/>
  <c r="Z102" i="18"/>
  <c r="AS157" i="27" l="1"/>
  <c r="AR156" i="27"/>
  <c r="AT156" i="27"/>
  <c r="AJ156" i="27"/>
  <c r="AI157" i="27"/>
  <c r="AH156" i="27"/>
  <c r="AA129" i="19"/>
  <c r="Y130" i="19"/>
  <c r="X131" i="19"/>
  <c r="W131" i="19" s="1"/>
  <c r="V131" i="19" s="1"/>
  <c r="Z130" i="19"/>
  <c r="AP147" i="27"/>
  <c r="AC148" i="27"/>
  <c r="AD148" i="27" s="1"/>
  <c r="AB148" i="27" s="1"/>
  <c r="AE147" i="27"/>
  <c r="AF147" i="27" s="1"/>
  <c r="AL148" i="27"/>
  <c r="AM148" i="27" s="1"/>
  <c r="AK148" i="27" s="1"/>
  <c r="AN147" i="27"/>
  <c r="AO147" i="27" s="1"/>
  <c r="AP148" i="27" s="1"/>
  <c r="L123" i="23"/>
  <c r="AA126" i="23"/>
  <c r="L126" i="24"/>
  <c r="Y127" i="23"/>
  <c r="X128" i="23"/>
  <c r="W128" i="23" s="1"/>
  <c r="V128" i="23" s="1"/>
  <c r="X129" i="23" s="1"/>
  <c r="W129" i="23" s="1"/>
  <c r="V129" i="23" s="1"/>
  <c r="Z127" i="23"/>
  <c r="J127" i="24"/>
  <c r="K127" i="24"/>
  <c r="I128" i="24"/>
  <c r="H128" i="24" s="1"/>
  <c r="G128" i="24" s="1"/>
  <c r="I129" i="24" s="1"/>
  <c r="H129" i="24" s="1"/>
  <c r="G129" i="24" s="1"/>
  <c r="X128" i="24"/>
  <c r="W128" i="24" s="1"/>
  <c r="V128" i="24" s="1"/>
  <c r="X129" i="24" s="1"/>
  <c r="W129" i="24" s="1"/>
  <c r="V129" i="24" s="1"/>
  <c r="Y127" i="24"/>
  <c r="Z127" i="24"/>
  <c r="AA126" i="24"/>
  <c r="I125" i="23"/>
  <c r="H125" i="23" s="1"/>
  <c r="G125" i="23" s="1"/>
  <c r="J124" i="23"/>
  <c r="K124" i="23"/>
  <c r="I105" i="19"/>
  <c r="H105" i="19" s="1"/>
  <c r="G105" i="19" s="1"/>
  <c r="J105" i="19" s="1"/>
  <c r="J104" i="19"/>
  <c r="L103" i="19"/>
  <c r="K104" i="19"/>
  <c r="AA102" i="18"/>
  <c r="V104" i="18"/>
  <c r="X105" i="18" s="1"/>
  <c r="W105" i="18" s="1"/>
  <c r="V105" i="18" s="1"/>
  <c r="Y103" i="18"/>
  <c r="Z103" i="18"/>
  <c r="X130" i="23" l="1"/>
  <c r="W130" i="23" s="1"/>
  <c r="V130" i="23" s="1"/>
  <c r="Z129" i="23"/>
  <c r="Y129" i="23"/>
  <c r="AA129" i="23" s="1"/>
  <c r="X130" i="24"/>
  <c r="W130" i="24" s="1"/>
  <c r="V130" i="24" s="1"/>
  <c r="Z129" i="24"/>
  <c r="Y129" i="24"/>
  <c r="AA129" i="24" s="1"/>
  <c r="AH157" i="27"/>
  <c r="AI158" i="27"/>
  <c r="AJ157" i="27"/>
  <c r="AS158" i="27"/>
  <c r="AR157" i="27"/>
  <c r="AT157" i="27"/>
  <c r="J129" i="24"/>
  <c r="K129" i="24"/>
  <c r="I130" i="24"/>
  <c r="H130" i="24" s="1"/>
  <c r="G130" i="24" s="1"/>
  <c r="X132" i="19"/>
  <c r="W132" i="19" s="1"/>
  <c r="V132" i="19" s="1"/>
  <c r="Z131" i="19"/>
  <c r="Y131" i="19"/>
  <c r="AA130" i="19"/>
  <c r="AE148" i="27"/>
  <c r="AF148" i="27" s="1"/>
  <c r="AC149" i="27"/>
  <c r="AD149" i="27" s="1"/>
  <c r="AB149" i="27" s="1"/>
  <c r="AN148" i="27"/>
  <c r="AO148" i="27" s="1"/>
  <c r="AP149" i="27" s="1"/>
  <c r="AL149" i="27"/>
  <c r="AM149" i="27" s="1"/>
  <c r="Z128" i="23"/>
  <c r="Y128" i="23"/>
  <c r="Y128" i="24"/>
  <c r="Z128" i="24"/>
  <c r="L124" i="23"/>
  <c r="AA127" i="24"/>
  <c r="J128" i="24"/>
  <c r="K128" i="24"/>
  <c r="L127" i="24"/>
  <c r="AA127" i="23"/>
  <c r="I126" i="23"/>
  <c r="H126" i="23" s="1"/>
  <c r="G126" i="23" s="1"/>
  <c r="K125" i="23"/>
  <c r="J125" i="23"/>
  <c r="K105" i="19"/>
  <c r="L105" i="19" s="1"/>
  <c r="I106" i="19"/>
  <c r="H106" i="19" s="1"/>
  <c r="G106" i="19" s="1"/>
  <c r="J106" i="19" s="1"/>
  <c r="X106" i="18"/>
  <c r="W106" i="18" s="1"/>
  <c r="V106" i="18" s="1"/>
  <c r="Z105" i="18"/>
  <c r="Y105" i="18"/>
  <c r="L104" i="19"/>
  <c r="AA103" i="18"/>
  <c r="Y104" i="18"/>
  <c r="Z104" i="18"/>
  <c r="X131" i="23" l="1"/>
  <c r="W131" i="23" s="1"/>
  <c r="V131" i="23" s="1"/>
  <c r="Z130" i="23"/>
  <c r="Y130" i="23"/>
  <c r="X131" i="24"/>
  <c r="W131" i="24" s="1"/>
  <c r="V131" i="24" s="1"/>
  <c r="Z130" i="24"/>
  <c r="Y130" i="24"/>
  <c r="AA130" i="24" s="1"/>
  <c r="AS159" i="27"/>
  <c r="AR158" i="27"/>
  <c r="AT158" i="27"/>
  <c r="AJ158" i="27"/>
  <c r="AI159" i="27"/>
  <c r="AH158" i="27"/>
  <c r="I131" i="24"/>
  <c r="H131" i="24" s="1"/>
  <c r="G131" i="24" s="1"/>
  <c r="J130" i="24"/>
  <c r="K130" i="24"/>
  <c r="L129" i="24"/>
  <c r="AA131" i="19"/>
  <c r="Y132" i="19"/>
  <c r="X133" i="19"/>
  <c r="W133" i="19" s="1"/>
  <c r="V133" i="19" s="1"/>
  <c r="Z132" i="19"/>
  <c r="AC150" i="27"/>
  <c r="AD150" i="27" s="1"/>
  <c r="AB150" i="27" s="1"/>
  <c r="AE150" i="27" s="1"/>
  <c r="AF150" i="27" s="1"/>
  <c r="AE149" i="27"/>
  <c r="AF149" i="27" s="1"/>
  <c r="AK149" i="27"/>
  <c r="AA128" i="23"/>
  <c r="L125" i="23"/>
  <c r="L128" i="24"/>
  <c r="AA128" i="24"/>
  <c r="J126" i="23"/>
  <c r="K126" i="23"/>
  <c r="I127" i="23"/>
  <c r="H127" i="23" s="1"/>
  <c r="G127" i="23" s="1"/>
  <c r="K106" i="19"/>
  <c r="L106" i="19" s="1"/>
  <c r="I107" i="19"/>
  <c r="H107" i="19" s="1"/>
  <c r="G107" i="19" s="1"/>
  <c r="J107" i="19" s="1"/>
  <c r="AA105" i="18"/>
  <c r="Y106" i="18"/>
  <c r="X107" i="18"/>
  <c r="W107" i="18" s="1"/>
  <c r="V107" i="18" s="1"/>
  <c r="Z106" i="18"/>
  <c r="AA104" i="18"/>
  <c r="X132" i="24" l="1"/>
  <c r="W132" i="24" s="1"/>
  <c r="V132" i="24" s="1"/>
  <c r="Z131" i="24"/>
  <c r="Y131" i="24"/>
  <c r="AA130" i="23"/>
  <c r="X132" i="23"/>
  <c r="W132" i="23" s="1"/>
  <c r="V132" i="23" s="1"/>
  <c r="Z131" i="23"/>
  <c r="Y131" i="23"/>
  <c r="AI160" i="27"/>
  <c r="AH159" i="27"/>
  <c r="AJ159" i="27"/>
  <c r="AS160" i="27"/>
  <c r="AR159" i="27"/>
  <c r="AT159" i="27"/>
  <c r="L130" i="24"/>
  <c r="I132" i="24"/>
  <c r="H132" i="24" s="1"/>
  <c r="G132" i="24" s="1"/>
  <c r="J131" i="24"/>
  <c r="K131" i="24"/>
  <c r="Y133" i="19"/>
  <c r="X134" i="19"/>
  <c r="W134" i="19" s="1"/>
  <c r="V134" i="19" s="1"/>
  <c r="Z133" i="19"/>
  <c r="AA132" i="19"/>
  <c r="AF28" i="27"/>
  <c r="AF27" i="27" s="1"/>
  <c r="AN149" i="27"/>
  <c r="AO149" i="27" s="1"/>
  <c r="AL150" i="27"/>
  <c r="AM150" i="27" s="1"/>
  <c r="AK150" i="27" s="1"/>
  <c r="J127" i="23"/>
  <c r="K127" i="23"/>
  <c r="I128" i="23"/>
  <c r="H128" i="23" s="1"/>
  <c r="G128" i="23" s="1"/>
  <c r="I129" i="23" s="1"/>
  <c r="H129" i="23" s="1"/>
  <c r="G129" i="23" s="1"/>
  <c r="L126" i="23"/>
  <c r="K107" i="19"/>
  <c r="L107" i="19" s="1"/>
  <c r="I108" i="19"/>
  <c r="H108" i="19" s="1"/>
  <c r="G108" i="19" s="1"/>
  <c r="J108" i="19" s="1"/>
  <c r="AA106" i="18"/>
  <c r="Y107" i="18"/>
  <c r="X108" i="18"/>
  <c r="W108" i="18" s="1"/>
  <c r="V108" i="18" s="1"/>
  <c r="Z107" i="18"/>
  <c r="C7" i="18"/>
  <c r="AA131" i="23" l="1"/>
  <c r="X133" i="23"/>
  <c r="W133" i="23" s="1"/>
  <c r="V133" i="23" s="1"/>
  <c r="Y132" i="23"/>
  <c r="Z132" i="23"/>
  <c r="AA131" i="24"/>
  <c r="Y132" i="24"/>
  <c r="AA132" i="24" s="1"/>
  <c r="Z132" i="24"/>
  <c r="X133" i="24"/>
  <c r="W133" i="24" s="1"/>
  <c r="V133" i="24" s="1"/>
  <c r="AS161" i="27"/>
  <c r="AR160" i="27"/>
  <c r="AT160" i="27"/>
  <c r="AJ160" i="27"/>
  <c r="AI161" i="27"/>
  <c r="AH160" i="27"/>
  <c r="J129" i="23"/>
  <c r="K129" i="23"/>
  <c r="I130" i="23"/>
  <c r="H130" i="23" s="1"/>
  <c r="G130" i="23" s="1"/>
  <c r="I133" i="24"/>
  <c r="H133" i="24" s="1"/>
  <c r="G133" i="24" s="1"/>
  <c r="J132" i="24"/>
  <c r="K132" i="24"/>
  <c r="AN150" i="27"/>
  <c r="AO150" i="27" s="1"/>
  <c r="AP151" i="27" s="1"/>
  <c r="AL151" i="27"/>
  <c r="AM151" i="27" s="1"/>
  <c r="AK151" i="27" s="1"/>
  <c r="L131" i="24"/>
  <c r="X135" i="19"/>
  <c r="W135" i="19" s="1"/>
  <c r="V135" i="19"/>
  <c r="Z134" i="19"/>
  <c r="Y134" i="19"/>
  <c r="AA134" i="19" s="1"/>
  <c r="AA133" i="19"/>
  <c r="AP150" i="27"/>
  <c r="J128" i="23"/>
  <c r="K128" i="23"/>
  <c r="L127" i="23"/>
  <c r="D7" i="18"/>
  <c r="I6" i="18" s="1"/>
  <c r="C12" i="18"/>
  <c r="K108" i="19"/>
  <c r="L108" i="19" s="1"/>
  <c r="I109" i="19"/>
  <c r="H109" i="19" s="1"/>
  <c r="G109" i="19" s="1"/>
  <c r="J109" i="19" s="1"/>
  <c r="AA107" i="18"/>
  <c r="Z108" i="18"/>
  <c r="Y108" i="18"/>
  <c r="X109" i="18"/>
  <c r="W109" i="18" s="1"/>
  <c r="V109" i="18" s="1"/>
  <c r="C8" i="18"/>
  <c r="C10" i="18"/>
  <c r="T11" i="14"/>
  <c r="P11" i="14"/>
  <c r="X134" i="24" l="1"/>
  <c r="W134" i="24" s="1"/>
  <c r="V134" i="24" s="1"/>
  <c r="Y133" i="24"/>
  <c r="AA133" i="24" s="1"/>
  <c r="Z133" i="24"/>
  <c r="Z133" i="23"/>
  <c r="X134" i="23"/>
  <c r="W134" i="23" s="1"/>
  <c r="V134" i="23" s="1"/>
  <c r="Y133" i="23"/>
  <c r="AA133" i="23" s="1"/>
  <c r="AA132" i="23"/>
  <c r="L132" i="24"/>
  <c r="AJ161" i="27"/>
  <c r="AI162" i="27"/>
  <c r="AH161" i="27"/>
  <c r="AS162" i="27"/>
  <c r="AR161" i="27"/>
  <c r="AT161" i="27"/>
  <c r="J133" i="24"/>
  <c r="K133" i="24"/>
  <c r="I134" i="24"/>
  <c r="H134" i="24" s="1"/>
  <c r="G134" i="24" s="1"/>
  <c r="AL152" i="27"/>
  <c r="AM152" i="27" s="1"/>
  <c r="AN151" i="27"/>
  <c r="AO151" i="27" s="1"/>
  <c r="AP152" i="27" s="1"/>
  <c r="AK152" i="27"/>
  <c r="J130" i="23"/>
  <c r="L130" i="23" s="1"/>
  <c r="K130" i="23"/>
  <c r="I131" i="23"/>
  <c r="H131" i="23" s="1"/>
  <c r="G131" i="23" s="1"/>
  <c r="L129" i="23"/>
  <c r="X136" i="19"/>
  <c r="W136" i="19" s="1"/>
  <c r="V136" i="19" s="1"/>
  <c r="Z135" i="19"/>
  <c r="Y135" i="19"/>
  <c r="L128" i="23"/>
  <c r="D12" i="18"/>
  <c r="J5" i="18"/>
  <c r="L5" i="18" s="1"/>
  <c r="D10" i="18"/>
  <c r="H6" i="18" s="1"/>
  <c r="I110" i="19"/>
  <c r="H110" i="19" s="1"/>
  <c r="G110" i="19" s="1"/>
  <c r="J110" i="19" s="1"/>
  <c r="K109" i="19"/>
  <c r="L109" i="19" s="1"/>
  <c r="Z109" i="18"/>
  <c r="Y109" i="18"/>
  <c r="X110" i="18"/>
  <c r="W110" i="18" s="1"/>
  <c r="V110" i="18" s="1"/>
  <c r="AA108" i="18"/>
  <c r="AZ30" i="14"/>
  <c r="AP30" i="14"/>
  <c r="W4" i="14"/>
  <c r="V15" i="14" s="1"/>
  <c r="W5" i="14"/>
  <c r="W6" i="14"/>
  <c r="W8" i="14"/>
  <c r="W9" i="14"/>
  <c r="W12" i="14"/>
  <c r="L133" i="24" l="1"/>
  <c r="Z134" i="23"/>
  <c r="X135" i="23"/>
  <c r="W135" i="23" s="1"/>
  <c r="V135" i="23" s="1"/>
  <c r="Y134" i="23"/>
  <c r="AA134" i="23" s="1"/>
  <c r="Y134" i="24"/>
  <c r="Z134" i="24"/>
  <c r="X135" i="24"/>
  <c r="W135" i="24" s="1"/>
  <c r="V135" i="24" s="1"/>
  <c r="AS163" i="27"/>
  <c r="AR162" i="27"/>
  <c r="AT162" i="27"/>
  <c r="AJ162" i="27"/>
  <c r="AI163" i="27"/>
  <c r="AH162" i="27"/>
  <c r="J134" i="24"/>
  <c r="K134" i="24"/>
  <c r="I135" i="24"/>
  <c r="H135" i="24" s="1"/>
  <c r="G135" i="24" s="1"/>
  <c r="J131" i="23"/>
  <c r="I132" i="23"/>
  <c r="H132" i="23" s="1"/>
  <c r="G132" i="23" s="1"/>
  <c r="K131" i="23"/>
  <c r="AN152" i="27"/>
  <c r="AO152" i="27" s="1"/>
  <c r="AP153" i="27" s="1"/>
  <c r="AL153" i="27"/>
  <c r="AM153" i="27" s="1"/>
  <c r="AK153" i="27" s="1"/>
  <c r="AA135" i="19"/>
  <c r="X137" i="19"/>
  <c r="W137" i="19" s="1"/>
  <c r="V137" i="19" s="1"/>
  <c r="Z136" i="19"/>
  <c r="Y136" i="19"/>
  <c r="I111" i="19"/>
  <c r="H111" i="19" s="1"/>
  <c r="G111" i="19" s="1"/>
  <c r="J111" i="19" s="1"/>
  <c r="K110" i="19"/>
  <c r="L110" i="19" s="1"/>
  <c r="Z110" i="18"/>
  <c r="Y110" i="18"/>
  <c r="X111" i="18"/>
  <c r="W111" i="18" s="1"/>
  <c r="V111" i="18" s="1"/>
  <c r="AA109" i="18"/>
  <c r="G6" i="18"/>
  <c r="J6" i="18" s="1"/>
  <c r="V18" i="14"/>
  <c r="W11" i="14"/>
  <c r="V22" i="14"/>
  <c r="AI5" i="14"/>
  <c r="V16" i="14"/>
  <c r="V21" i="14" s="1"/>
  <c r="W22" i="14"/>
  <c r="AS5" i="14"/>
  <c r="X136" i="24" l="1"/>
  <c r="W136" i="24" s="1"/>
  <c r="V136" i="24" s="1"/>
  <c r="Y135" i="24"/>
  <c r="AA135" i="24" s="1"/>
  <c r="Z135" i="24"/>
  <c r="AA134" i="24"/>
  <c r="Z135" i="23"/>
  <c r="X136" i="23"/>
  <c r="W136" i="23" s="1"/>
  <c r="V136" i="23" s="1"/>
  <c r="Y135" i="23"/>
  <c r="AA135" i="23" s="1"/>
  <c r="L134" i="24"/>
  <c r="AJ163" i="27"/>
  <c r="AH163" i="27"/>
  <c r="AT163" i="27"/>
  <c r="AR163" i="27"/>
  <c r="AN153" i="27"/>
  <c r="AO153" i="27" s="1"/>
  <c r="AP154" i="27" s="1"/>
  <c r="AL154" i="27"/>
  <c r="AM154" i="27" s="1"/>
  <c r="AK154" i="27" s="1"/>
  <c r="L131" i="23"/>
  <c r="I133" i="23"/>
  <c r="H133" i="23" s="1"/>
  <c r="G133" i="23" s="1"/>
  <c r="J132" i="23"/>
  <c r="K132" i="23"/>
  <c r="I136" i="24"/>
  <c r="H136" i="24" s="1"/>
  <c r="G136" i="24" s="1"/>
  <c r="J135" i="24"/>
  <c r="K135" i="24"/>
  <c r="AA136" i="19"/>
  <c r="X138" i="19"/>
  <c r="W138" i="19" s="1"/>
  <c r="V138" i="19" s="1"/>
  <c r="Z137" i="19"/>
  <c r="Y137" i="19"/>
  <c r="K111" i="19"/>
  <c r="L111" i="19" s="1"/>
  <c r="I112" i="19"/>
  <c r="H112" i="19" s="1"/>
  <c r="G112" i="19" s="1"/>
  <c r="J112" i="19" s="1"/>
  <c r="AA110" i="18"/>
  <c r="Y111" i="18"/>
  <c r="X112" i="18"/>
  <c r="W112" i="18" s="1"/>
  <c r="V112" i="18" s="1"/>
  <c r="Z111" i="18"/>
  <c r="I7" i="18"/>
  <c r="H7" i="18" s="1"/>
  <c r="G7" i="18" s="1"/>
  <c r="J7" i="18" s="1"/>
  <c r="K6" i="18"/>
  <c r="V19" i="14"/>
  <c r="AS30" i="14" s="1"/>
  <c r="AT30" i="14" s="1"/>
  <c r="V20" i="14"/>
  <c r="V17" i="14"/>
  <c r="L135" i="24" l="1"/>
  <c r="Z136" i="23"/>
  <c r="X137" i="23"/>
  <c r="W137" i="23" s="1"/>
  <c r="V137" i="23" s="1"/>
  <c r="Y136" i="23"/>
  <c r="AA136" i="23" s="1"/>
  <c r="Y136" i="24"/>
  <c r="AA136" i="24" s="1"/>
  <c r="Z136" i="24"/>
  <c r="X137" i="24"/>
  <c r="W137" i="24" s="1"/>
  <c r="V137" i="24" s="1"/>
  <c r="I137" i="24"/>
  <c r="H137" i="24" s="1"/>
  <c r="G137" i="24" s="1"/>
  <c r="J136" i="24"/>
  <c r="K136" i="24"/>
  <c r="L132" i="23"/>
  <c r="J133" i="23"/>
  <c r="I134" i="23"/>
  <c r="H134" i="23" s="1"/>
  <c r="G134" i="23" s="1"/>
  <c r="K133" i="23"/>
  <c r="AN154" i="27"/>
  <c r="AO154" i="27" s="1"/>
  <c r="AP155" i="27" s="1"/>
  <c r="AL155" i="27"/>
  <c r="AM155" i="27" s="1"/>
  <c r="AK155" i="27" s="1"/>
  <c r="AA137" i="19"/>
  <c r="X139" i="19"/>
  <c r="W139" i="19" s="1"/>
  <c r="V139" i="19" s="1"/>
  <c r="Z138" i="19"/>
  <c r="Y138" i="19"/>
  <c r="I113" i="19"/>
  <c r="H113" i="19" s="1"/>
  <c r="G113" i="19" s="1"/>
  <c r="J113" i="19" s="1"/>
  <c r="K112" i="19"/>
  <c r="L112" i="19" s="1"/>
  <c r="AA111" i="18"/>
  <c r="X113" i="18"/>
  <c r="W113" i="18" s="1"/>
  <c r="V113" i="18" s="1"/>
  <c r="Z112" i="18"/>
  <c r="Y112" i="18"/>
  <c r="I8" i="18"/>
  <c r="H8" i="18" s="1"/>
  <c r="G8" i="18" s="1"/>
  <c r="L6" i="18"/>
  <c r="K7" i="18"/>
  <c r="AI30" i="14"/>
  <c r="AI31" i="14" s="1"/>
  <c r="AH31" i="14" s="1"/>
  <c r="AS31" i="14"/>
  <c r="AT31" i="14" s="1"/>
  <c r="AR30" i="14"/>
  <c r="X138" i="24" l="1"/>
  <c r="W138" i="24" s="1"/>
  <c r="V138" i="24" s="1"/>
  <c r="Y137" i="24"/>
  <c r="AA137" i="24" s="1"/>
  <c r="Z137" i="24"/>
  <c r="Z137" i="23"/>
  <c r="X138" i="23"/>
  <c r="W138" i="23" s="1"/>
  <c r="V138" i="23" s="1"/>
  <c r="Y137" i="23"/>
  <c r="AA137" i="23" s="1"/>
  <c r="L133" i="23"/>
  <c r="I135" i="23"/>
  <c r="H135" i="23" s="1"/>
  <c r="G135" i="23" s="1"/>
  <c r="K134" i="23"/>
  <c r="J134" i="23"/>
  <c r="L134" i="23" s="1"/>
  <c r="AL156" i="27"/>
  <c r="AM156" i="27" s="1"/>
  <c r="AK156" i="27" s="1"/>
  <c r="AN155" i="27"/>
  <c r="AO155" i="27" s="1"/>
  <c r="AP156" i="27" s="1"/>
  <c r="L136" i="24"/>
  <c r="J137" i="24"/>
  <c r="K137" i="24"/>
  <c r="I138" i="24"/>
  <c r="H138" i="24" s="1"/>
  <c r="G138" i="24" s="1"/>
  <c r="AA138" i="19"/>
  <c r="Z139" i="19"/>
  <c r="Y139" i="19"/>
  <c r="K113" i="19"/>
  <c r="L113" i="19" s="1"/>
  <c r="I114" i="19"/>
  <c r="H114" i="19" s="1"/>
  <c r="G114" i="19" s="1"/>
  <c r="J114" i="19" s="1"/>
  <c r="I9" i="18"/>
  <c r="H9" i="18" s="1"/>
  <c r="G9" i="18" s="1"/>
  <c r="J8" i="18"/>
  <c r="AA112" i="18"/>
  <c r="X114" i="18"/>
  <c r="W114" i="18" s="1"/>
  <c r="V114" i="18" s="1"/>
  <c r="Z113" i="18"/>
  <c r="Y113" i="18"/>
  <c r="AI32" i="14"/>
  <c r="AI33" i="14" s="1"/>
  <c r="K8" i="18"/>
  <c r="L7" i="18"/>
  <c r="AJ31" i="14"/>
  <c r="AH30" i="14"/>
  <c r="AR31" i="14"/>
  <c r="AS32" i="14"/>
  <c r="AR32" i="14" s="1"/>
  <c r="AJ30" i="14"/>
  <c r="Z138" i="23" l="1"/>
  <c r="X139" i="23"/>
  <c r="W139" i="23" s="1"/>
  <c r="V139" i="23" s="1"/>
  <c r="Y138" i="23"/>
  <c r="AA138" i="23" s="1"/>
  <c r="Y138" i="24"/>
  <c r="AA138" i="24" s="1"/>
  <c r="Z138" i="24"/>
  <c r="X139" i="24"/>
  <c r="W139" i="24" s="1"/>
  <c r="V139" i="24" s="1"/>
  <c r="J135" i="23"/>
  <c r="K135" i="23"/>
  <c r="I136" i="23"/>
  <c r="H136" i="23" s="1"/>
  <c r="G136" i="23" s="1"/>
  <c r="I139" i="24"/>
  <c r="H139" i="24" s="1"/>
  <c r="G139" i="24" s="1"/>
  <c r="J138" i="24"/>
  <c r="K138" i="24"/>
  <c r="L137" i="24"/>
  <c r="AN156" i="27"/>
  <c r="AO156" i="27" s="1"/>
  <c r="AP157" i="27" s="1"/>
  <c r="AL157" i="27"/>
  <c r="AM157" i="27" s="1"/>
  <c r="AA139" i="19"/>
  <c r="AB5" i="19" s="1"/>
  <c r="I115" i="19"/>
  <c r="H115" i="19" s="1"/>
  <c r="G115" i="19" s="1"/>
  <c r="J115" i="19" s="1"/>
  <c r="K114" i="19"/>
  <c r="L114" i="19" s="1"/>
  <c r="I10" i="18"/>
  <c r="H10" i="18" s="1"/>
  <c r="G10" i="18" s="1"/>
  <c r="J9" i="18"/>
  <c r="AA113" i="18"/>
  <c r="X115" i="18"/>
  <c r="W115" i="18" s="1"/>
  <c r="V115" i="18" s="1"/>
  <c r="Z114" i="18"/>
  <c r="Y114" i="18"/>
  <c r="AH32" i="14"/>
  <c r="AJ32" i="14"/>
  <c r="AT32" i="14"/>
  <c r="L8" i="18"/>
  <c r="K9" i="18"/>
  <c r="AS33" i="14"/>
  <c r="AI34" i="14"/>
  <c r="AH33" i="14"/>
  <c r="AJ33" i="14"/>
  <c r="AK157" i="27" l="1"/>
  <c r="AN157" i="27" s="1"/>
  <c r="AO157" i="27" s="1"/>
  <c r="AP158" i="27" s="1"/>
  <c r="Y139" i="24"/>
  <c r="Z139" i="24"/>
  <c r="Z139" i="23"/>
  <c r="Y139" i="23"/>
  <c r="AA139" i="23" s="1"/>
  <c r="AB5" i="23" s="1"/>
  <c r="AL158" i="27"/>
  <c r="AM158" i="27" s="1"/>
  <c r="AK158" i="27" s="1"/>
  <c r="K139" i="24"/>
  <c r="J139" i="24"/>
  <c r="L138" i="24"/>
  <c r="I137" i="23"/>
  <c r="H137" i="23" s="1"/>
  <c r="G137" i="23" s="1"/>
  <c r="J136" i="23"/>
  <c r="K136" i="23"/>
  <c r="L135" i="23"/>
  <c r="AB6" i="19"/>
  <c r="AB7" i="19"/>
  <c r="K115" i="19"/>
  <c r="L115" i="19" s="1"/>
  <c r="I116" i="19"/>
  <c r="H116" i="19" s="1"/>
  <c r="G116" i="19" s="1"/>
  <c r="J116" i="19" s="1"/>
  <c r="I11" i="18"/>
  <c r="H11" i="18" s="1"/>
  <c r="G11" i="18" s="1"/>
  <c r="J10" i="18"/>
  <c r="AA114" i="18"/>
  <c r="Y115" i="18"/>
  <c r="X116" i="18"/>
  <c r="W116" i="18" s="1"/>
  <c r="V116" i="18" s="1"/>
  <c r="Z115" i="18"/>
  <c r="L9" i="18"/>
  <c r="K10" i="18"/>
  <c r="AR33" i="14"/>
  <c r="AT33" i="14"/>
  <c r="AS34" i="14"/>
  <c r="AR34" i="14" s="1"/>
  <c r="AI35" i="14"/>
  <c r="AJ34" i="14"/>
  <c r="AH34" i="14"/>
  <c r="L139" i="24" l="1"/>
  <c r="M5" i="24" s="1"/>
  <c r="B15" i="24" s="1"/>
  <c r="C13" i="22" s="1"/>
  <c r="B11" i="26" s="1"/>
  <c r="B14" i="26" s="1"/>
  <c r="AB7" i="23"/>
  <c r="AB6" i="23"/>
  <c r="AA139" i="24"/>
  <c r="AB5" i="24" s="1"/>
  <c r="AN158" i="27"/>
  <c r="AO158" i="27" s="1"/>
  <c r="AP159" i="27" s="1"/>
  <c r="AL159" i="27"/>
  <c r="AM159" i="27" s="1"/>
  <c r="AK159" i="27" s="1"/>
  <c r="I138" i="23"/>
  <c r="H138" i="23" s="1"/>
  <c r="G138" i="23" s="1"/>
  <c r="J137" i="23"/>
  <c r="K137" i="23"/>
  <c r="L136" i="23"/>
  <c r="I117" i="19"/>
  <c r="H117" i="19" s="1"/>
  <c r="G117" i="19" s="1"/>
  <c r="J117" i="19" s="1"/>
  <c r="K116" i="19"/>
  <c r="L116" i="19" s="1"/>
  <c r="I12" i="18"/>
  <c r="H12" i="18" s="1"/>
  <c r="G12" i="18" s="1"/>
  <c r="J11" i="18"/>
  <c r="AA115" i="18"/>
  <c r="Z116" i="18"/>
  <c r="Y116" i="18"/>
  <c r="X117" i="18"/>
  <c r="W117" i="18" s="1"/>
  <c r="V117" i="18" s="1"/>
  <c r="L10" i="18"/>
  <c r="K11" i="18"/>
  <c r="AS35" i="14"/>
  <c r="AR35" i="14" s="1"/>
  <c r="AT34" i="14"/>
  <c r="AI36" i="14"/>
  <c r="AH35" i="14"/>
  <c r="AJ35" i="14"/>
  <c r="M6" i="24" l="1"/>
  <c r="M7" i="24"/>
  <c r="L137" i="23"/>
  <c r="AB7" i="24"/>
  <c r="AB6" i="24"/>
  <c r="AL160" i="27"/>
  <c r="AM160" i="27" s="1"/>
  <c r="AN159" i="27"/>
  <c r="AO159" i="27" s="1"/>
  <c r="AP160" i="27" s="1"/>
  <c r="AK160" i="27"/>
  <c r="I139" i="23"/>
  <c r="H139" i="23" s="1"/>
  <c r="G139" i="23" s="1"/>
  <c r="J138" i="23"/>
  <c r="K138" i="23"/>
  <c r="I118" i="19"/>
  <c r="H118" i="19" s="1"/>
  <c r="G118" i="19" s="1"/>
  <c r="J118" i="19" s="1"/>
  <c r="K117" i="19"/>
  <c r="L117" i="19" s="1"/>
  <c r="I13" i="18"/>
  <c r="H13" i="18" s="1"/>
  <c r="G13" i="18" s="1"/>
  <c r="J12" i="18"/>
  <c r="AA116" i="18"/>
  <c r="X118" i="18"/>
  <c r="W118" i="18" s="1"/>
  <c r="V118" i="18" s="1"/>
  <c r="Z117" i="18"/>
  <c r="Y117" i="18"/>
  <c r="L11" i="18"/>
  <c r="K12" i="18"/>
  <c r="AS36" i="14"/>
  <c r="AT35" i="14"/>
  <c r="AI37" i="14"/>
  <c r="AJ36" i="14"/>
  <c r="AH36" i="14"/>
  <c r="K139" i="23" l="1"/>
  <c r="J139" i="23"/>
  <c r="L139" i="23" s="1"/>
  <c r="M5" i="23" s="1"/>
  <c r="L138" i="23"/>
  <c r="AN160" i="27"/>
  <c r="AO160" i="27" s="1"/>
  <c r="AP161" i="27" s="1"/>
  <c r="AL161" i="27"/>
  <c r="AM161" i="27" s="1"/>
  <c r="AK161" i="27" s="1"/>
  <c r="K118" i="19"/>
  <c r="L118" i="19" s="1"/>
  <c r="I119" i="19"/>
  <c r="H119" i="19" s="1"/>
  <c r="G119" i="19" s="1"/>
  <c r="J119" i="19" s="1"/>
  <c r="I14" i="18"/>
  <c r="H14" i="18" s="1"/>
  <c r="G14" i="18" s="1"/>
  <c r="J13" i="18"/>
  <c r="Y118" i="18"/>
  <c r="X119" i="18"/>
  <c r="W119" i="18" s="1"/>
  <c r="V119" i="18" s="1"/>
  <c r="Z118" i="18"/>
  <c r="AA117" i="18"/>
  <c r="L12" i="18"/>
  <c r="K13" i="18"/>
  <c r="AT36" i="14"/>
  <c r="AR36" i="14"/>
  <c r="AS37" i="14"/>
  <c r="AI38" i="14"/>
  <c r="AH37" i="14"/>
  <c r="AJ37" i="14"/>
  <c r="B15" i="23" l="1"/>
  <c r="C14" i="22" s="1"/>
  <c r="B19" i="26" s="1"/>
  <c r="B22" i="26" s="1"/>
  <c r="M7" i="23"/>
  <c r="M6" i="23"/>
  <c r="N6" i="23" s="1"/>
  <c r="AL162" i="27"/>
  <c r="AM162" i="27" s="1"/>
  <c r="AK162" i="27" s="1"/>
  <c r="AN161" i="27"/>
  <c r="AO161" i="27" s="1"/>
  <c r="AP162" i="27" s="1"/>
  <c r="I120" i="19"/>
  <c r="H120" i="19" s="1"/>
  <c r="G120" i="19" s="1"/>
  <c r="J120" i="19" s="1"/>
  <c r="K119" i="19"/>
  <c r="L119" i="19" s="1"/>
  <c r="I15" i="18"/>
  <c r="H15" i="18" s="1"/>
  <c r="G15" i="18" s="1"/>
  <c r="J14" i="18"/>
  <c r="AA118" i="18"/>
  <c r="X120" i="18"/>
  <c r="W120" i="18" s="1"/>
  <c r="V120" i="18" s="1"/>
  <c r="Z119" i="18"/>
  <c r="Y119" i="18"/>
  <c r="L13" i="18"/>
  <c r="K14" i="18"/>
  <c r="AS38" i="14"/>
  <c r="AT37" i="14"/>
  <c r="AR37" i="14"/>
  <c r="AI39" i="14"/>
  <c r="AJ38" i="14"/>
  <c r="AH38" i="14"/>
  <c r="AL163" i="27" l="1"/>
  <c r="AM163" i="27" s="1"/>
  <c r="AK163" i="27" s="1"/>
  <c r="AN163" i="27" s="1"/>
  <c r="AO163" i="27" s="1"/>
  <c r="AO28" i="27" s="1"/>
  <c r="AN162" i="27"/>
  <c r="AO162" i="27" s="1"/>
  <c r="AP163" i="27" s="1"/>
  <c r="AP29" i="27" s="1"/>
  <c r="V23" i="27" s="1"/>
  <c r="V24" i="27" s="1"/>
  <c r="X10" i="27" s="1"/>
  <c r="AW30" i="27" s="1"/>
  <c r="AU30" i="27" s="1"/>
  <c r="K120" i="19"/>
  <c r="L120" i="19" s="1"/>
  <c r="I121" i="19"/>
  <c r="H121" i="19" s="1"/>
  <c r="G121" i="19" s="1"/>
  <c r="J121" i="19" s="1"/>
  <c r="I16" i="18"/>
  <c r="H16" i="18" s="1"/>
  <c r="G16" i="18" s="1"/>
  <c r="J15" i="18"/>
  <c r="AA119" i="18"/>
  <c r="Z120" i="18"/>
  <c r="Y120" i="18"/>
  <c r="X121" i="18"/>
  <c r="W121" i="18" s="1"/>
  <c r="V121" i="18" s="1"/>
  <c r="L14" i="18"/>
  <c r="K15" i="18"/>
  <c r="AS39" i="14"/>
  <c r="AT38" i="14"/>
  <c r="AR38" i="14"/>
  <c r="AI40" i="14"/>
  <c r="AH39" i="14"/>
  <c r="AJ39" i="14"/>
  <c r="AX30" i="27" l="1"/>
  <c r="AY30" i="27" s="1"/>
  <c r="AV31" i="27"/>
  <c r="AW31" i="27" s="1"/>
  <c r="AU31" i="27" s="1"/>
  <c r="AO23" i="27"/>
  <c r="AO22" i="27" s="1"/>
  <c r="AO27" i="27"/>
  <c r="I122" i="19"/>
  <c r="H122" i="19" s="1"/>
  <c r="G122" i="19" s="1"/>
  <c r="J122" i="19" s="1"/>
  <c r="K121" i="19"/>
  <c r="L121" i="19" s="1"/>
  <c r="I17" i="18"/>
  <c r="H17" i="18" s="1"/>
  <c r="G17" i="18" s="1"/>
  <c r="J16" i="18"/>
  <c r="Z121" i="18"/>
  <c r="Y121" i="18"/>
  <c r="X122" i="18"/>
  <c r="W122" i="18" s="1"/>
  <c r="V122" i="18" s="1"/>
  <c r="AA120" i="18"/>
  <c r="K16" i="18"/>
  <c r="L15" i="18"/>
  <c r="AT39" i="14"/>
  <c r="AR39" i="14"/>
  <c r="AS40" i="14"/>
  <c r="AI41" i="14"/>
  <c r="AJ40" i="14"/>
  <c r="AH40" i="14"/>
  <c r="AV32" i="27" l="1"/>
  <c r="AW32" i="27" s="1"/>
  <c r="AU32" i="27" s="1"/>
  <c r="AX31" i="27"/>
  <c r="AY31" i="27" s="1"/>
  <c r="AZ32" i="27" s="1"/>
  <c r="AZ31" i="27"/>
  <c r="K122" i="19"/>
  <c r="L122" i="19" s="1"/>
  <c r="I123" i="19"/>
  <c r="H123" i="19" s="1"/>
  <c r="G123" i="19" s="1"/>
  <c r="J123" i="19" s="1"/>
  <c r="I18" i="18"/>
  <c r="H18" i="18" s="1"/>
  <c r="G18" i="18" s="1"/>
  <c r="K18" i="18" s="1"/>
  <c r="J17" i="18"/>
  <c r="AA121" i="18"/>
  <c r="Y122" i="18"/>
  <c r="X123" i="18"/>
  <c r="W123" i="18" s="1"/>
  <c r="V123" i="18" s="1"/>
  <c r="Z122" i="18"/>
  <c r="L16" i="18"/>
  <c r="K17" i="18"/>
  <c r="AT40" i="14"/>
  <c r="AR40" i="14"/>
  <c r="AS41" i="14"/>
  <c r="AI42" i="14"/>
  <c r="AH41" i="14"/>
  <c r="AJ41" i="14"/>
  <c r="AX32" i="27" l="1"/>
  <c r="AY32" i="27" s="1"/>
  <c r="AV33" i="27"/>
  <c r="AW33" i="27" s="1"/>
  <c r="AU33" i="27" s="1"/>
  <c r="K123" i="19"/>
  <c r="L123" i="19" s="1"/>
  <c r="I124" i="19"/>
  <c r="H124" i="19" s="1"/>
  <c r="G124" i="19" s="1"/>
  <c r="J124" i="19" s="1"/>
  <c r="I19" i="18"/>
  <c r="H19" i="18" s="1"/>
  <c r="G19" i="18" s="1"/>
  <c r="J18" i="18"/>
  <c r="L18" i="18" s="1"/>
  <c r="AA122" i="18"/>
  <c r="X124" i="18"/>
  <c r="W124" i="18" s="1"/>
  <c r="V124" i="18" s="1"/>
  <c r="Z123" i="18"/>
  <c r="Y123" i="18"/>
  <c r="L17" i="18"/>
  <c r="AT41" i="14"/>
  <c r="AR41" i="14"/>
  <c r="AS42" i="14"/>
  <c r="AI43" i="14"/>
  <c r="AJ42" i="14"/>
  <c r="AH42" i="14"/>
  <c r="AZ33" i="27" l="1"/>
  <c r="AX33" i="27"/>
  <c r="AY33" i="27" s="1"/>
  <c r="AZ34" i="27" s="1"/>
  <c r="AV34" i="27"/>
  <c r="AW34" i="27" s="1"/>
  <c r="AU34" i="27" s="1"/>
  <c r="K124" i="19"/>
  <c r="L124" i="19" s="1"/>
  <c r="I125" i="19"/>
  <c r="H125" i="19" s="1"/>
  <c r="G125" i="19" s="1"/>
  <c r="J125" i="19" s="1"/>
  <c r="I20" i="18"/>
  <c r="H20" i="18" s="1"/>
  <c r="G20" i="18" s="1"/>
  <c r="J19" i="18"/>
  <c r="K19" i="18"/>
  <c r="Z124" i="18"/>
  <c r="Y124" i="18"/>
  <c r="X125" i="18"/>
  <c r="W125" i="18" s="1"/>
  <c r="V125" i="18" s="1"/>
  <c r="AA123" i="18"/>
  <c r="AR42" i="14"/>
  <c r="AS43" i="14"/>
  <c r="AT42" i="14"/>
  <c r="AI44" i="14"/>
  <c r="AH43" i="14"/>
  <c r="AJ43" i="14"/>
  <c r="AV35" i="27" l="1"/>
  <c r="AW35" i="27" s="1"/>
  <c r="AU35" i="27" s="1"/>
  <c r="AX34" i="27"/>
  <c r="AY34" i="27" s="1"/>
  <c r="K125" i="19"/>
  <c r="L125" i="19" s="1"/>
  <c r="I126" i="19"/>
  <c r="H126" i="19" s="1"/>
  <c r="G126" i="19" s="1"/>
  <c r="J126" i="19" s="1"/>
  <c r="L19" i="18"/>
  <c r="I21" i="18"/>
  <c r="H21" i="18" s="1"/>
  <c r="G21" i="18" s="1"/>
  <c r="J20" i="18"/>
  <c r="K20" i="18"/>
  <c r="AA124" i="18"/>
  <c r="Z125" i="18"/>
  <c r="Y125" i="18"/>
  <c r="X126" i="18"/>
  <c r="W126" i="18" s="1"/>
  <c r="V126" i="18" s="1"/>
  <c r="AT43" i="14"/>
  <c r="AR43" i="14"/>
  <c r="AS44" i="14"/>
  <c r="AI45" i="14"/>
  <c r="AJ44" i="14"/>
  <c r="AH44" i="14"/>
  <c r="AZ35" i="27" l="1"/>
  <c r="AV36" i="27"/>
  <c r="AW36" i="27" s="1"/>
  <c r="AU36" i="27" s="1"/>
  <c r="AX35" i="27"/>
  <c r="AY35" i="27" s="1"/>
  <c r="AZ36" i="27" s="1"/>
  <c r="I127" i="19"/>
  <c r="H127" i="19" s="1"/>
  <c r="G127" i="19" s="1"/>
  <c r="J127" i="19" s="1"/>
  <c r="K126" i="19"/>
  <c r="L126" i="19" s="1"/>
  <c r="L20" i="18"/>
  <c r="I22" i="18"/>
  <c r="H22" i="18" s="1"/>
  <c r="G22" i="18" s="1"/>
  <c r="J21" i="18"/>
  <c r="K21" i="18"/>
  <c r="AA125" i="18"/>
  <c r="Z126" i="18"/>
  <c r="Y126" i="18"/>
  <c r="X127" i="18"/>
  <c r="W127" i="18" s="1"/>
  <c r="V127" i="18" s="1"/>
  <c r="AT44" i="14"/>
  <c r="AR44" i="14"/>
  <c r="AS45" i="14"/>
  <c r="AI46" i="14"/>
  <c r="AH45" i="14"/>
  <c r="AJ45" i="14"/>
  <c r="AX36" i="27" l="1"/>
  <c r="AY36" i="27" s="1"/>
  <c r="AZ37" i="27" s="1"/>
  <c r="AV37" i="27"/>
  <c r="AW37" i="27" s="1"/>
  <c r="AU37" i="27" s="1"/>
  <c r="K127" i="19"/>
  <c r="L127" i="19" s="1"/>
  <c r="I128" i="19"/>
  <c r="H128" i="19" s="1"/>
  <c r="G128" i="19" s="1"/>
  <c r="L21" i="18"/>
  <c r="I23" i="18"/>
  <c r="H23" i="18" s="1"/>
  <c r="G23" i="18" s="1"/>
  <c r="J22" i="18"/>
  <c r="K22" i="18"/>
  <c r="AA126" i="18"/>
  <c r="X128" i="18"/>
  <c r="W128" i="18" s="1"/>
  <c r="V128" i="18" s="1"/>
  <c r="X129" i="18" s="1"/>
  <c r="W129" i="18" s="1"/>
  <c r="V129" i="18" s="1"/>
  <c r="Z127" i="18"/>
  <c r="Y127" i="18"/>
  <c r="AT45" i="14"/>
  <c r="AR45" i="14"/>
  <c r="AS46" i="14"/>
  <c r="AI47" i="14"/>
  <c r="AJ46" i="14"/>
  <c r="AH46" i="14"/>
  <c r="AX37" i="27" l="1"/>
  <c r="AY37" i="27" s="1"/>
  <c r="AZ38" i="27" s="1"/>
  <c r="AV38" i="27"/>
  <c r="AW38" i="27" s="1"/>
  <c r="AU38" i="27" s="1"/>
  <c r="J128" i="19"/>
  <c r="I129" i="19"/>
  <c r="H129" i="19" s="1"/>
  <c r="G129" i="19" s="1"/>
  <c r="Y129" i="18"/>
  <c r="Z129" i="18"/>
  <c r="X130" i="18"/>
  <c r="W130" i="18" s="1"/>
  <c r="V130" i="18" s="1"/>
  <c r="K128" i="19"/>
  <c r="L22" i="18"/>
  <c r="I24" i="18"/>
  <c r="H24" i="18" s="1"/>
  <c r="G24" i="18" s="1"/>
  <c r="J23" i="18"/>
  <c r="K23" i="18"/>
  <c r="AA127" i="18"/>
  <c r="Z128" i="18"/>
  <c r="Y128" i="18"/>
  <c r="AT46" i="14"/>
  <c r="AR46" i="14"/>
  <c r="AS47" i="14"/>
  <c r="AI48" i="14"/>
  <c r="AH47" i="14"/>
  <c r="AJ47" i="14"/>
  <c r="AX38" i="27" l="1"/>
  <c r="AY38" i="27" s="1"/>
  <c r="AZ39" i="27" s="1"/>
  <c r="AV39" i="27"/>
  <c r="AW39" i="27" s="1"/>
  <c r="AU39" i="27" s="1"/>
  <c r="L128" i="19"/>
  <c r="J129" i="19"/>
  <c r="K129" i="19"/>
  <c r="I130" i="19"/>
  <c r="H130" i="19" s="1"/>
  <c r="G130" i="19" s="1"/>
  <c r="Y130" i="18"/>
  <c r="Z130" i="18"/>
  <c r="X131" i="18"/>
  <c r="W131" i="18" s="1"/>
  <c r="V131" i="18" s="1"/>
  <c r="AA129" i="18"/>
  <c r="L23" i="18"/>
  <c r="I25" i="18"/>
  <c r="H25" i="18" s="1"/>
  <c r="G25" i="18" s="1"/>
  <c r="J24" i="18"/>
  <c r="K24" i="18"/>
  <c r="AA128" i="18"/>
  <c r="AT47" i="14"/>
  <c r="AR47" i="14"/>
  <c r="AS48" i="14"/>
  <c r="AI49" i="14"/>
  <c r="AJ48" i="14"/>
  <c r="AH48" i="14"/>
  <c r="AX39" i="27" l="1"/>
  <c r="AY39" i="27" s="1"/>
  <c r="AZ40" i="27" s="1"/>
  <c r="AV40" i="27"/>
  <c r="AW40" i="27" s="1"/>
  <c r="AU40" i="27" s="1"/>
  <c r="I131" i="19"/>
  <c r="H131" i="19" s="1"/>
  <c r="G131" i="19" s="1"/>
  <c r="J130" i="19"/>
  <c r="K130" i="19"/>
  <c r="L129" i="19"/>
  <c r="Y131" i="18"/>
  <c r="Z131" i="18"/>
  <c r="X132" i="18"/>
  <c r="W132" i="18" s="1"/>
  <c r="V132" i="18" s="1"/>
  <c r="AA130" i="18"/>
  <c r="L24" i="18"/>
  <c r="I26" i="18"/>
  <c r="H26" i="18" s="1"/>
  <c r="G26" i="18" s="1"/>
  <c r="J25" i="18"/>
  <c r="K25" i="18"/>
  <c r="AT48" i="14"/>
  <c r="AR48" i="14"/>
  <c r="AS49" i="14"/>
  <c r="AI50" i="14"/>
  <c r="AH49" i="14"/>
  <c r="AJ49" i="14"/>
  <c r="AV41" i="27" l="1"/>
  <c r="AW41" i="27" s="1"/>
  <c r="AX40" i="27"/>
  <c r="AY40" i="27" s="1"/>
  <c r="AZ41" i="27" s="1"/>
  <c r="AU41" i="27"/>
  <c r="L130" i="19"/>
  <c r="J131" i="19"/>
  <c r="I132" i="19"/>
  <c r="H132" i="19" s="1"/>
  <c r="G132" i="19" s="1"/>
  <c r="K131" i="19"/>
  <c r="AA131" i="18"/>
  <c r="Y132" i="18"/>
  <c r="X133" i="18"/>
  <c r="W133" i="18" s="1"/>
  <c r="V133" i="18" s="1"/>
  <c r="Z132" i="18"/>
  <c r="L25" i="18"/>
  <c r="I27" i="18"/>
  <c r="H27" i="18" s="1"/>
  <c r="G27" i="18" s="1"/>
  <c r="J26" i="18"/>
  <c r="K26" i="18"/>
  <c r="AT49" i="14"/>
  <c r="AR49" i="14"/>
  <c r="AS50" i="14"/>
  <c r="AI51" i="14"/>
  <c r="AJ50" i="14"/>
  <c r="AH50" i="14"/>
  <c r="AX41" i="27" l="1"/>
  <c r="AY41" i="27" s="1"/>
  <c r="AZ42" i="27" s="1"/>
  <c r="AV42" i="27"/>
  <c r="AW42" i="27" s="1"/>
  <c r="AU42" i="27" s="1"/>
  <c r="I133" i="19"/>
  <c r="H133" i="19" s="1"/>
  <c r="G133" i="19" s="1"/>
  <c r="K132" i="19"/>
  <c r="J132" i="19"/>
  <c r="L131" i="19"/>
  <c r="AA132" i="18"/>
  <c r="Y133" i="18"/>
  <c r="X134" i="18"/>
  <c r="W134" i="18" s="1"/>
  <c r="V134" i="18" s="1"/>
  <c r="Z133" i="18"/>
  <c r="L26" i="18"/>
  <c r="I28" i="18"/>
  <c r="H28" i="18" s="1"/>
  <c r="G28" i="18" s="1"/>
  <c r="J27" i="18"/>
  <c r="K27" i="18"/>
  <c r="AT50" i="14"/>
  <c r="AR50" i="14"/>
  <c r="AS51" i="14"/>
  <c r="AI52" i="14"/>
  <c r="AH51" i="14"/>
  <c r="AJ51" i="14"/>
  <c r="AV43" i="27" l="1"/>
  <c r="AW43" i="27" s="1"/>
  <c r="AU43" i="27" s="1"/>
  <c r="AX42" i="27"/>
  <c r="AY42" i="27" s="1"/>
  <c r="AZ43" i="27" s="1"/>
  <c r="J133" i="19"/>
  <c r="K133" i="19"/>
  <c r="I134" i="19"/>
  <c r="H134" i="19" s="1"/>
  <c r="G134" i="19" s="1"/>
  <c r="L132" i="19"/>
  <c r="Y134" i="18"/>
  <c r="X135" i="18"/>
  <c r="W135" i="18" s="1"/>
  <c r="V135" i="18" s="1"/>
  <c r="Z134" i="18"/>
  <c r="AA133" i="18"/>
  <c r="L27" i="18"/>
  <c r="I29" i="18"/>
  <c r="H29" i="18" s="1"/>
  <c r="G29" i="18" s="1"/>
  <c r="J28" i="18"/>
  <c r="K28" i="18"/>
  <c r="AT51" i="14"/>
  <c r="AR51" i="14"/>
  <c r="AS52" i="14"/>
  <c r="AI53" i="14"/>
  <c r="AJ52" i="14"/>
  <c r="AH52" i="14"/>
  <c r="AV44" i="27" l="1"/>
  <c r="AW44" i="27" s="1"/>
  <c r="AU44" i="27" s="1"/>
  <c r="AX43" i="27"/>
  <c r="AY43" i="27" s="1"/>
  <c r="AZ44" i="27" s="1"/>
  <c r="I135" i="19"/>
  <c r="H135" i="19" s="1"/>
  <c r="K134" i="19"/>
  <c r="J134" i="19"/>
  <c r="G135" i="19"/>
  <c r="L133" i="19"/>
  <c r="AA134" i="18"/>
  <c r="Y135" i="18"/>
  <c r="Z135" i="18"/>
  <c r="X136" i="18"/>
  <c r="W136" i="18" s="1"/>
  <c r="V136" i="18" s="1"/>
  <c r="L28" i="18"/>
  <c r="I30" i="18"/>
  <c r="H30" i="18" s="1"/>
  <c r="G30" i="18" s="1"/>
  <c r="J29" i="18"/>
  <c r="K29" i="18"/>
  <c r="AT52" i="14"/>
  <c r="AR52" i="14"/>
  <c r="AS53" i="14"/>
  <c r="AI54" i="14"/>
  <c r="AH53" i="14"/>
  <c r="AJ53" i="14"/>
  <c r="AA135" i="18" l="1"/>
  <c r="AX44" i="27"/>
  <c r="AY44" i="27" s="1"/>
  <c r="AZ45" i="27" s="1"/>
  <c r="AV45" i="27"/>
  <c r="AW45" i="27" s="1"/>
  <c r="AU45" i="27" s="1"/>
  <c r="J135" i="19"/>
  <c r="I136" i="19"/>
  <c r="H136" i="19" s="1"/>
  <c r="G136" i="19" s="1"/>
  <c r="K135" i="19"/>
  <c r="L134" i="19"/>
  <c r="Y136" i="18"/>
  <c r="X137" i="18"/>
  <c r="W137" i="18" s="1"/>
  <c r="V137" i="18" s="1"/>
  <c r="Z136" i="18"/>
  <c r="L29" i="18"/>
  <c r="I31" i="18"/>
  <c r="H31" i="18" s="1"/>
  <c r="G31" i="18" s="1"/>
  <c r="J30" i="18"/>
  <c r="K30" i="18"/>
  <c r="AT53" i="14"/>
  <c r="AR53" i="14"/>
  <c r="AS54" i="14"/>
  <c r="AI55" i="14"/>
  <c r="AJ54" i="14"/>
  <c r="AH54" i="14"/>
  <c r="AV46" i="27" l="1"/>
  <c r="AW46" i="27" s="1"/>
  <c r="AU46" i="27" s="1"/>
  <c r="AX45" i="27"/>
  <c r="AY45" i="27" s="1"/>
  <c r="AZ46" i="27" s="1"/>
  <c r="J136" i="19"/>
  <c r="K136" i="19"/>
  <c r="I137" i="19"/>
  <c r="H137" i="19" s="1"/>
  <c r="G137" i="19" s="1"/>
  <c r="L135" i="19"/>
  <c r="AA136" i="18"/>
  <c r="Y137" i="18"/>
  <c r="AA137" i="18" s="1"/>
  <c r="Z137" i="18"/>
  <c r="X138" i="18"/>
  <c r="W138" i="18" s="1"/>
  <c r="V138" i="18" s="1"/>
  <c r="L30" i="18"/>
  <c r="I32" i="18"/>
  <c r="H32" i="18" s="1"/>
  <c r="G32" i="18" s="1"/>
  <c r="J31" i="18"/>
  <c r="K31" i="18"/>
  <c r="AT54" i="14"/>
  <c r="AR54" i="14"/>
  <c r="AS55" i="14"/>
  <c r="AI56" i="14"/>
  <c r="AH55" i="14"/>
  <c r="AJ55" i="14"/>
  <c r="AX46" i="27" l="1"/>
  <c r="AY46" i="27" s="1"/>
  <c r="AZ47" i="27" s="1"/>
  <c r="AV47" i="27"/>
  <c r="AW47" i="27" s="1"/>
  <c r="AU47" i="27" s="1"/>
  <c r="J137" i="19"/>
  <c r="K137" i="19"/>
  <c r="I138" i="19"/>
  <c r="H138" i="19" s="1"/>
  <c r="G138" i="19" s="1"/>
  <c r="L136" i="19"/>
  <c r="Y138" i="18"/>
  <c r="Z138" i="18"/>
  <c r="X139" i="18"/>
  <c r="W139" i="18" s="1"/>
  <c r="V139" i="18" s="1"/>
  <c r="L31" i="18"/>
  <c r="I33" i="18"/>
  <c r="H33" i="18" s="1"/>
  <c r="G33" i="18" s="1"/>
  <c r="J32" i="18"/>
  <c r="K32" i="18"/>
  <c r="AT55" i="14"/>
  <c r="AR55" i="14"/>
  <c r="AS56" i="14"/>
  <c r="AI57" i="14"/>
  <c r="AJ56" i="14"/>
  <c r="AH56" i="14"/>
  <c r="AV48" i="27" l="1"/>
  <c r="AW48" i="27" s="1"/>
  <c r="AU48" i="27" s="1"/>
  <c r="AX47" i="27"/>
  <c r="AY47" i="27" s="1"/>
  <c r="AZ48" i="27" s="1"/>
  <c r="I139" i="19"/>
  <c r="H139" i="19" s="1"/>
  <c r="G139" i="19" s="1"/>
  <c r="J138" i="19"/>
  <c r="K138" i="19"/>
  <c r="L137" i="19"/>
  <c r="AA138" i="18"/>
  <c r="Y139" i="18"/>
  <c r="AA139" i="18" s="1"/>
  <c r="AB5" i="18" s="1"/>
  <c r="Z139" i="18"/>
  <c r="L32" i="18"/>
  <c r="I34" i="18"/>
  <c r="H34" i="18" s="1"/>
  <c r="G34" i="18" s="1"/>
  <c r="J33" i="18"/>
  <c r="K33" i="18"/>
  <c r="AT56" i="14"/>
  <c r="AR56" i="14"/>
  <c r="AS57" i="14"/>
  <c r="AI58" i="14"/>
  <c r="AH57" i="14"/>
  <c r="AJ57" i="14"/>
  <c r="L138" i="19" l="1"/>
  <c r="AX48" i="27"/>
  <c r="AY48" i="27" s="1"/>
  <c r="AZ49" i="27" s="1"/>
  <c r="AV49" i="27"/>
  <c r="AW49" i="27" s="1"/>
  <c r="AU49" i="27" s="1"/>
  <c r="J139" i="19"/>
  <c r="K139" i="19"/>
  <c r="AB7" i="18"/>
  <c r="AB6" i="18"/>
  <c r="L33" i="18"/>
  <c r="I35" i="18"/>
  <c r="H35" i="18" s="1"/>
  <c r="G35" i="18" s="1"/>
  <c r="J34" i="18"/>
  <c r="K34" i="18"/>
  <c r="AT57" i="14"/>
  <c r="AR57" i="14"/>
  <c r="AS58" i="14"/>
  <c r="AI59" i="14"/>
  <c r="AJ58" i="14"/>
  <c r="AH58" i="14"/>
  <c r="AX49" i="27" l="1"/>
  <c r="AY49" i="27" s="1"/>
  <c r="AZ50" i="27" s="1"/>
  <c r="AV50" i="27"/>
  <c r="AW50" i="27" s="1"/>
  <c r="AU50" i="27" s="1"/>
  <c r="L139" i="19"/>
  <c r="M5" i="19" s="1"/>
  <c r="L34" i="18"/>
  <c r="I36" i="18"/>
  <c r="H36" i="18" s="1"/>
  <c r="G36" i="18" s="1"/>
  <c r="J35" i="18"/>
  <c r="K35" i="18"/>
  <c r="AT58" i="14"/>
  <c r="AR58" i="14"/>
  <c r="AS59" i="14"/>
  <c r="AI60" i="14"/>
  <c r="AH59" i="14"/>
  <c r="AJ59" i="14"/>
  <c r="AX50" i="27" l="1"/>
  <c r="AY50" i="27" s="1"/>
  <c r="AZ51" i="27" s="1"/>
  <c r="AV51" i="27"/>
  <c r="AW51" i="27" s="1"/>
  <c r="AU51" i="27" s="1"/>
  <c r="M6" i="19"/>
  <c r="B15" i="19"/>
  <c r="C13" i="16" s="1"/>
  <c r="D11" i="26" s="1"/>
  <c r="M7" i="19"/>
  <c r="L35" i="18"/>
  <c r="I37" i="18"/>
  <c r="H37" i="18" s="1"/>
  <c r="G37" i="18" s="1"/>
  <c r="J36" i="18"/>
  <c r="K36" i="18"/>
  <c r="AT59" i="14"/>
  <c r="AR59" i="14"/>
  <c r="AS60" i="14"/>
  <c r="AI61" i="14"/>
  <c r="AJ60" i="14"/>
  <c r="AH60" i="14"/>
  <c r="AV52" i="27" l="1"/>
  <c r="AW52" i="27" s="1"/>
  <c r="AU52" i="27" s="1"/>
  <c r="AX51" i="27"/>
  <c r="AY51" i="27" s="1"/>
  <c r="AZ52" i="27" s="1"/>
  <c r="D14" i="26"/>
  <c r="B15" i="26" s="1"/>
  <c r="F11" i="26"/>
  <c r="F14" i="26" s="1"/>
  <c r="L36" i="18"/>
  <c r="I38" i="18"/>
  <c r="H38" i="18" s="1"/>
  <c r="G38" i="18" s="1"/>
  <c r="J37" i="18"/>
  <c r="K37" i="18"/>
  <c r="AT60" i="14"/>
  <c r="AR60" i="14"/>
  <c r="AS61" i="14"/>
  <c r="AI62" i="14"/>
  <c r="AH61" i="14"/>
  <c r="AJ61" i="14"/>
  <c r="AX52" i="27" l="1"/>
  <c r="AY52" i="27" s="1"/>
  <c r="AZ53" i="27" s="1"/>
  <c r="AV53" i="27"/>
  <c r="AW53" i="27" s="1"/>
  <c r="AU53" i="27" s="1"/>
  <c r="F15" i="26"/>
  <c r="L37" i="18"/>
  <c r="I39" i="18"/>
  <c r="H39" i="18" s="1"/>
  <c r="G39" i="18" s="1"/>
  <c r="J38" i="18"/>
  <c r="K38" i="18"/>
  <c r="AT61" i="14"/>
  <c r="AR61" i="14"/>
  <c r="AS62" i="14"/>
  <c r="AI63" i="14"/>
  <c r="AJ62" i="14"/>
  <c r="AH62" i="14"/>
  <c r="AV54" i="27" l="1"/>
  <c r="AW54" i="27" s="1"/>
  <c r="AU54" i="27" s="1"/>
  <c r="AX53" i="27"/>
  <c r="AY53" i="27" s="1"/>
  <c r="AZ54" i="27" s="1"/>
  <c r="L38" i="18"/>
  <c r="I40" i="18"/>
  <c r="H40" i="18" s="1"/>
  <c r="G40" i="18" s="1"/>
  <c r="J39" i="18"/>
  <c r="K39" i="18"/>
  <c r="AT62" i="14"/>
  <c r="AR62" i="14"/>
  <c r="AS63" i="14"/>
  <c r="AI64" i="14"/>
  <c r="AH63" i="14"/>
  <c r="AJ63" i="14"/>
  <c r="AX54" i="27" l="1"/>
  <c r="AY54" i="27" s="1"/>
  <c r="AZ55" i="27" s="1"/>
  <c r="AV55" i="27"/>
  <c r="AW55" i="27" s="1"/>
  <c r="AU55" i="27" s="1"/>
  <c r="L39" i="18"/>
  <c r="I41" i="18"/>
  <c r="H41" i="18" s="1"/>
  <c r="G41" i="18" s="1"/>
  <c r="J40" i="18"/>
  <c r="K40" i="18"/>
  <c r="AT63" i="14"/>
  <c r="AR63" i="14"/>
  <c r="AS64" i="14"/>
  <c r="AI65" i="14"/>
  <c r="AJ64" i="14"/>
  <c r="AH64" i="14"/>
  <c r="AX55" i="27" l="1"/>
  <c r="AY55" i="27" s="1"/>
  <c r="AZ56" i="27" s="1"/>
  <c r="AV56" i="27"/>
  <c r="AW56" i="27" s="1"/>
  <c r="AU56" i="27" s="1"/>
  <c r="L40" i="18"/>
  <c r="I42" i="18"/>
  <c r="H42" i="18" s="1"/>
  <c r="G42" i="18" s="1"/>
  <c r="J41" i="18"/>
  <c r="K41" i="18"/>
  <c r="AT64" i="14"/>
  <c r="AR64" i="14"/>
  <c r="AS65" i="14"/>
  <c r="AI66" i="14"/>
  <c r="AH65" i="14"/>
  <c r="AJ65" i="14"/>
  <c r="AV57" i="27" l="1"/>
  <c r="AW57" i="27" s="1"/>
  <c r="AU57" i="27" s="1"/>
  <c r="AX56" i="27"/>
  <c r="AY56" i="27" s="1"/>
  <c r="AZ57" i="27" s="1"/>
  <c r="L41" i="18"/>
  <c r="I43" i="18"/>
  <c r="H43" i="18" s="1"/>
  <c r="G43" i="18" s="1"/>
  <c r="J42" i="18"/>
  <c r="K42" i="18"/>
  <c r="AT65" i="14"/>
  <c r="AR65" i="14"/>
  <c r="AS66" i="14"/>
  <c r="AI67" i="14"/>
  <c r="AJ66" i="14"/>
  <c r="AH66" i="14"/>
  <c r="AX57" i="27" l="1"/>
  <c r="AY57" i="27" s="1"/>
  <c r="AZ58" i="27" s="1"/>
  <c r="AV58" i="27"/>
  <c r="AW58" i="27" s="1"/>
  <c r="AU58" i="27" s="1"/>
  <c r="L42" i="18"/>
  <c r="I44" i="18"/>
  <c r="H44" i="18" s="1"/>
  <c r="G44" i="18" s="1"/>
  <c r="J43" i="18"/>
  <c r="K43" i="18"/>
  <c r="AT66" i="14"/>
  <c r="AR66" i="14"/>
  <c r="AS67" i="14"/>
  <c r="AI68" i="14"/>
  <c r="AH67" i="14"/>
  <c r="AJ67" i="14"/>
  <c r="AX58" i="27" l="1"/>
  <c r="AY58" i="27" s="1"/>
  <c r="AZ59" i="27" s="1"/>
  <c r="AV59" i="27"/>
  <c r="AW59" i="27" s="1"/>
  <c r="AU59" i="27" s="1"/>
  <c r="L43" i="18"/>
  <c r="I45" i="18"/>
  <c r="H45" i="18" s="1"/>
  <c r="G45" i="18" s="1"/>
  <c r="J44" i="18"/>
  <c r="K44" i="18"/>
  <c r="AT67" i="14"/>
  <c r="AR67" i="14"/>
  <c r="AS68" i="14"/>
  <c r="AI69" i="14"/>
  <c r="AJ68" i="14"/>
  <c r="AH68" i="14"/>
  <c r="AV60" i="27" l="1"/>
  <c r="AW60" i="27" s="1"/>
  <c r="AU60" i="27" s="1"/>
  <c r="AX59" i="27"/>
  <c r="AY59" i="27" s="1"/>
  <c r="AZ60" i="27" s="1"/>
  <c r="L44" i="18"/>
  <c r="I46" i="18"/>
  <c r="H46" i="18" s="1"/>
  <c r="G46" i="18" s="1"/>
  <c r="J45" i="18"/>
  <c r="K45" i="18"/>
  <c r="AT68" i="14"/>
  <c r="AR68" i="14"/>
  <c r="AS69" i="14"/>
  <c r="AI70" i="14"/>
  <c r="AH69" i="14"/>
  <c r="AJ69" i="14"/>
  <c r="AX60" i="27" l="1"/>
  <c r="AY60" i="27" s="1"/>
  <c r="AZ61" i="27" s="1"/>
  <c r="AV61" i="27"/>
  <c r="AW61" i="27" s="1"/>
  <c r="AU61" i="27" s="1"/>
  <c r="L45" i="18"/>
  <c r="I47" i="18"/>
  <c r="H47" i="18" s="1"/>
  <c r="G47" i="18" s="1"/>
  <c r="J46" i="18"/>
  <c r="K46" i="18"/>
  <c r="AT69" i="14"/>
  <c r="AR69" i="14"/>
  <c r="AS70" i="14"/>
  <c r="AI71" i="14"/>
  <c r="AJ70" i="14"/>
  <c r="AH70" i="14"/>
  <c r="AX61" i="27" l="1"/>
  <c r="AY61" i="27" s="1"/>
  <c r="AZ62" i="27" s="1"/>
  <c r="AV62" i="27"/>
  <c r="AW62" i="27" s="1"/>
  <c r="AU62" i="27" s="1"/>
  <c r="L46" i="18"/>
  <c r="I48" i="18"/>
  <c r="H48" i="18" s="1"/>
  <c r="G48" i="18" s="1"/>
  <c r="J47" i="18"/>
  <c r="K47" i="18"/>
  <c r="AT70" i="14"/>
  <c r="AR70" i="14"/>
  <c r="AS71" i="14"/>
  <c r="AI72" i="14"/>
  <c r="AH71" i="14"/>
  <c r="AJ71" i="14"/>
  <c r="AV63" i="27" l="1"/>
  <c r="AW63" i="27" s="1"/>
  <c r="AU63" i="27" s="1"/>
  <c r="AX62" i="27"/>
  <c r="AY62" i="27" s="1"/>
  <c r="AZ63" i="27" s="1"/>
  <c r="L47" i="18"/>
  <c r="I49" i="18"/>
  <c r="H49" i="18" s="1"/>
  <c r="G49" i="18" s="1"/>
  <c r="J48" i="18"/>
  <c r="K48" i="18"/>
  <c r="AT71" i="14"/>
  <c r="AR71" i="14"/>
  <c r="AS72" i="14"/>
  <c r="AI73" i="14"/>
  <c r="AJ72" i="14"/>
  <c r="AH72" i="14"/>
  <c r="AV64" i="27" l="1"/>
  <c r="AW64" i="27" s="1"/>
  <c r="AU64" i="27" s="1"/>
  <c r="AX63" i="27"/>
  <c r="AY63" i="27" s="1"/>
  <c r="AZ64" i="27" s="1"/>
  <c r="L48" i="18"/>
  <c r="I50" i="18"/>
  <c r="H50" i="18" s="1"/>
  <c r="G50" i="18" s="1"/>
  <c r="J49" i="18"/>
  <c r="K49" i="18"/>
  <c r="AT72" i="14"/>
  <c r="AR72" i="14"/>
  <c r="AS73" i="14"/>
  <c r="AI74" i="14"/>
  <c r="AH73" i="14"/>
  <c r="AJ73" i="14"/>
  <c r="AX64" i="27" l="1"/>
  <c r="AY64" i="27" s="1"/>
  <c r="AZ65" i="27" s="1"/>
  <c r="AV65" i="27"/>
  <c r="AW65" i="27" s="1"/>
  <c r="AU65" i="27" s="1"/>
  <c r="L49" i="18"/>
  <c r="I51" i="18"/>
  <c r="H51" i="18" s="1"/>
  <c r="G51" i="18" s="1"/>
  <c r="K51" i="18" s="1"/>
  <c r="J50" i="18"/>
  <c r="K50" i="18"/>
  <c r="AT73" i="14"/>
  <c r="AR73" i="14"/>
  <c r="AS74" i="14"/>
  <c r="AI75" i="14"/>
  <c r="AJ74" i="14"/>
  <c r="AH74" i="14"/>
  <c r="AX65" i="27" l="1"/>
  <c r="AY65" i="27" s="1"/>
  <c r="AZ66" i="27" s="1"/>
  <c r="AV66" i="27"/>
  <c r="AW66" i="27" s="1"/>
  <c r="AU66" i="27" s="1"/>
  <c r="L50" i="18"/>
  <c r="I52" i="18"/>
  <c r="H52" i="18" s="1"/>
  <c r="G52" i="18" s="1"/>
  <c r="J51" i="18"/>
  <c r="L51" i="18" s="1"/>
  <c r="AT74" i="14"/>
  <c r="AR74" i="14"/>
  <c r="AS75" i="14"/>
  <c r="AI76" i="14"/>
  <c r="AH75" i="14"/>
  <c r="AJ75" i="14"/>
  <c r="AX66" i="27" l="1"/>
  <c r="AY66" i="27" s="1"/>
  <c r="AZ67" i="27" s="1"/>
  <c r="AV67" i="27"/>
  <c r="AW67" i="27" s="1"/>
  <c r="AU67" i="27" s="1"/>
  <c r="I53" i="18"/>
  <c r="H53" i="18" s="1"/>
  <c r="G53" i="18" s="1"/>
  <c r="J52" i="18"/>
  <c r="K52" i="18"/>
  <c r="AT75" i="14"/>
  <c r="AR75" i="14"/>
  <c r="AS76" i="14"/>
  <c r="AI77" i="14"/>
  <c r="AJ76" i="14"/>
  <c r="AH76" i="14"/>
  <c r="AX67" i="27" l="1"/>
  <c r="AY67" i="27" s="1"/>
  <c r="AZ68" i="27" s="1"/>
  <c r="AV68" i="27"/>
  <c r="AW68" i="27" s="1"/>
  <c r="AU68" i="27" s="1"/>
  <c r="L52" i="18"/>
  <c r="I54" i="18"/>
  <c r="H54" i="18" s="1"/>
  <c r="G54" i="18" s="1"/>
  <c r="J53" i="18"/>
  <c r="K53" i="18"/>
  <c r="AT76" i="14"/>
  <c r="AR76" i="14"/>
  <c r="AS77" i="14"/>
  <c r="AI78" i="14"/>
  <c r="AH77" i="14"/>
  <c r="AJ77" i="14"/>
  <c r="AV69" i="27" l="1"/>
  <c r="AW69" i="27" s="1"/>
  <c r="AU69" i="27" s="1"/>
  <c r="AX68" i="27"/>
  <c r="AY68" i="27" s="1"/>
  <c r="AZ69" i="27" s="1"/>
  <c r="L53" i="18"/>
  <c r="I55" i="18"/>
  <c r="H55" i="18" s="1"/>
  <c r="G55" i="18" s="1"/>
  <c r="J54" i="18"/>
  <c r="K54" i="18"/>
  <c r="AT77" i="14"/>
  <c r="AR77" i="14"/>
  <c r="AS78" i="14"/>
  <c r="AJ78" i="14"/>
  <c r="AI79" i="14"/>
  <c r="AH78" i="14"/>
  <c r="AX69" i="27" l="1"/>
  <c r="AY69" i="27" s="1"/>
  <c r="AZ70" i="27" s="1"/>
  <c r="AV70" i="27"/>
  <c r="AW70" i="27" s="1"/>
  <c r="AU70" i="27" s="1"/>
  <c r="L54" i="18"/>
  <c r="I56" i="18"/>
  <c r="H56" i="18" s="1"/>
  <c r="G56" i="18" s="1"/>
  <c r="J55" i="18"/>
  <c r="K55" i="18"/>
  <c r="AT78" i="14"/>
  <c r="AR78" i="14"/>
  <c r="AS79" i="14"/>
  <c r="AJ79" i="14"/>
  <c r="AI80" i="14"/>
  <c r="AH79" i="14"/>
  <c r="AV71" i="27" l="1"/>
  <c r="AW71" i="27" s="1"/>
  <c r="AU71" i="27" s="1"/>
  <c r="AX70" i="27"/>
  <c r="AY70" i="27" s="1"/>
  <c r="AZ71" i="27" s="1"/>
  <c r="L55" i="18"/>
  <c r="I57" i="18"/>
  <c r="H57" i="18" s="1"/>
  <c r="G57" i="18" s="1"/>
  <c r="J56" i="18"/>
  <c r="K56" i="18"/>
  <c r="AT79" i="14"/>
  <c r="AR79" i="14"/>
  <c r="AS80" i="14"/>
  <c r="AJ80" i="14"/>
  <c r="AI81" i="14"/>
  <c r="AH80" i="14"/>
  <c r="AX71" i="27" l="1"/>
  <c r="AY71" i="27" s="1"/>
  <c r="AZ72" i="27" s="1"/>
  <c r="AV72" i="27"/>
  <c r="AW72" i="27" s="1"/>
  <c r="AU72" i="27" s="1"/>
  <c r="L56" i="18"/>
  <c r="I58" i="18"/>
  <c r="H58" i="18" s="1"/>
  <c r="G58" i="18" s="1"/>
  <c r="J57" i="18"/>
  <c r="K57" i="18"/>
  <c r="AT80" i="14"/>
  <c r="AR80" i="14"/>
  <c r="AS81" i="14"/>
  <c r="AI82" i="14"/>
  <c r="AH81" i="14"/>
  <c r="AJ81" i="14"/>
  <c r="AX72" i="27" l="1"/>
  <c r="AY72" i="27" s="1"/>
  <c r="AZ73" i="27" s="1"/>
  <c r="AV73" i="27"/>
  <c r="AW73" i="27" s="1"/>
  <c r="AU73" i="27" s="1"/>
  <c r="L57" i="18"/>
  <c r="I59" i="18"/>
  <c r="H59" i="18" s="1"/>
  <c r="G59" i="18" s="1"/>
  <c r="J58" i="18"/>
  <c r="K58" i="18"/>
  <c r="AT81" i="14"/>
  <c r="AR81" i="14"/>
  <c r="AS82" i="14"/>
  <c r="AJ82" i="14"/>
  <c r="AI83" i="14"/>
  <c r="AH82" i="14"/>
  <c r="AX73" i="27" l="1"/>
  <c r="AY73" i="27" s="1"/>
  <c r="AZ74" i="27" s="1"/>
  <c r="AV74" i="27"/>
  <c r="AW74" i="27" s="1"/>
  <c r="AU74" i="27" s="1"/>
  <c r="L58" i="18"/>
  <c r="I60" i="18"/>
  <c r="H60" i="18" s="1"/>
  <c r="G60" i="18" s="1"/>
  <c r="J59" i="18"/>
  <c r="K59" i="18"/>
  <c r="AS83" i="14"/>
  <c r="AT82" i="14"/>
  <c r="AR82" i="14"/>
  <c r="AJ83" i="14"/>
  <c r="AI84" i="14"/>
  <c r="AH83" i="14"/>
  <c r="AX74" i="27" l="1"/>
  <c r="AY74" i="27" s="1"/>
  <c r="AZ75" i="27" s="1"/>
  <c r="AV75" i="27"/>
  <c r="AW75" i="27" s="1"/>
  <c r="AU75" i="27" s="1"/>
  <c r="L59" i="18"/>
  <c r="I61" i="18"/>
  <c r="H61" i="18" s="1"/>
  <c r="G61" i="18" s="1"/>
  <c r="J60" i="18"/>
  <c r="K60" i="18"/>
  <c r="AT83" i="14"/>
  <c r="AR83" i="14"/>
  <c r="AS84" i="14"/>
  <c r="AJ84" i="14"/>
  <c r="AI85" i="14"/>
  <c r="AH84" i="14"/>
  <c r="AV76" i="27" l="1"/>
  <c r="AW76" i="27" s="1"/>
  <c r="AU76" i="27" s="1"/>
  <c r="AX75" i="27"/>
  <c r="AY75" i="27" s="1"/>
  <c r="AZ76" i="27" s="1"/>
  <c r="L60" i="18"/>
  <c r="I62" i="18"/>
  <c r="H62" i="18" s="1"/>
  <c r="G62" i="18" s="1"/>
  <c r="J61" i="18"/>
  <c r="K61" i="18"/>
  <c r="AT84" i="14"/>
  <c r="AS85" i="14"/>
  <c r="AR84" i="14"/>
  <c r="AI86" i="14"/>
  <c r="AH85" i="14"/>
  <c r="AJ85" i="14"/>
  <c r="AX76" i="27" l="1"/>
  <c r="AY76" i="27" s="1"/>
  <c r="AZ77" i="27" s="1"/>
  <c r="AV77" i="27"/>
  <c r="AW77" i="27" s="1"/>
  <c r="AU77" i="27" s="1"/>
  <c r="L61" i="18"/>
  <c r="I63" i="18"/>
  <c r="H63" i="18" s="1"/>
  <c r="G63" i="18" s="1"/>
  <c r="J62" i="18"/>
  <c r="K62" i="18"/>
  <c r="AT85" i="14"/>
  <c r="AR85" i="14"/>
  <c r="AS86" i="14"/>
  <c r="AI87" i="14"/>
  <c r="AH86" i="14"/>
  <c r="AJ86" i="14"/>
  <c r="AV78" i="27" l="1"/>
  <c r="AW78" i="27" s="1"/>
  <c r="AU78" i="27" s="1"/>
  <c r="AX77" i="27"/>
  <c r="AY77" i="27" s="1"/>
  <c r="AZ78" i="27" s="1"/>
  <c r="L62" i="18"/>
  <c r="I64" i="18"/>
  <c r="H64" i="18" s="1"/>
  <c r="G64" i="18" s="1"/>
  <c r="J63" i="18"/>
  <c r="K63" i="18"/>
  <c r="AT86" i="14"/>
  <c r="AS87" i="14"/>
  <c r="AR86" i="14"/>
  <c r="AJ87" i="14"/>
  <c r="AI88" i="14"/>
  <c r="AH87" i="14"/>
  <c r="AV79" i="27" l="1"/>
  <c r="AW79" i="27" s="1"/>
  <c r="AU79" i="27" s="1"/>
  <c r="AX78" i="27"/>
  <c r="AY78" i="27" s="1"/>
  <c r="AZ79" i="27" s="1"/>
  <c r="L63" i="18"/>
  <c r="I65" i="18"/>
  <c r="H65" i="18" s="1"/>
  <c r="G65" i="18" s="1"/>
  <c r="J64" i="18"/>
  <c r="K64" i="18"/>
  <c r="AR87" i="14"/>
  <c r="AS88" i="14"/>
  <c r="AT87" i="14"/>
  <c r="AH88" i="14"/>
  <c r="AI89" i="14"/>
  <c r="AJ88" i="14"/>
  <c r="AX79" i="27" l="1"/>
  <c r="AY79" i="27" s="1"/>
  <c r="AZ80" i="27" s="1"/>
  <c r="AV80" i="27"/>
  <c r="AW80" i="27" s="1"/>
  <c r="AU80" i="27" s="1"/>
  <c r="L64" i="18"/>
  <c r="I66" i="18"/>
  <c r="H66" i="18" s="1"/>
  <c r="G66" i="18" s="1"/>
  <c r="J65" i="18"/>
  <c r="K65" i="18"/>
  <c r="AT88" i="14"/>
  <c r="AR88" i="14"/>
  <c r="AS89" i="14"/>
  <c r="AI90" i="14"/>
  <c r="AH89" i="14"/>
  <c r="AJ89" i="14"/>
  <c r="AX80" i="27" l="1"/>
  <c r="AY80" i="27" s="1"/>
  <c r="AZ81" i="27" s="1"/>
  <c r="AV81" i="27"/>
  <c r="AW81" i="27" s="1"/>
  <c r="AU81" i="27" s="1"/>
  <c r="L65" i="18"/>
  <c r="I67" i="18"/>
  <c r="H67" i="18" s="1"/>
  <c r="G67" i="18" s="1"/>
  <c r="J66" i="18"/>
  <c r="K66" i="18"/>
  <c r="AS90" i="14"/>
  <c r="AT89" i="14"/>
  <c r="AR89" i="14"/>
  <c r="AH90" i="14"/>
  <c r="AI91" i="14"/>
  <c r="AJ90" i="14"/>
  <c r="AX81" i="27" l="1"/>
  <c r="AY81" i="27" s="1"/>
  <c r="AZ82" i="27" s="1"/>
  <c r="AV82" i="27"/>
  <c r="AW82" i="27" s="1"/>
  <c r="AU82" i="27" s="1"/>
  <c r="L66" i="18"/>
  <c r="I68" i="18"/>
  <c r="H68" i="18" s="1"/>
  <c r="G68" i="18" s="1"/>
  <c r="J67" i="18"/>
  <c r="K67" i="18"/>
  <c r="AS91" i="14"/>
  <c r="AR90" i="14"/>
  <c r="AT90" i="14"/>
  <c r="AJ91" i="14"/>
  <c r="AI92" i="14"/>
  <c r="AH91" i="14"/>
  <c r="AV83" i="27" l="1"/>
  <c r="AW83" i="27" s="1"/>
  <c r="AU83" i="27" s="1"/>
  <c r="AX82" i="27"/>
  <c r="AY82" i="27" s="1"/>
  <c r="AZ83" i="27" s="1"/>
  <c r="L67" i="18"/>
  <c r="I69" i="18"/>
  <c r="H69" i="18" s="1"/>
  <c r="G69" i="18" s="1"/>
  <c r="J68" i="18"/>
  <c r="K68" i="18"/>
  <c r="AS92" i="14"/>
  <c r="AR91" i="14"/>
  <c r="AT91" i="14"/>
  <c r="AH92" i="14"/>
  <c r="AJ92" i="14"/>
  <c r="AI93" i="14"/>
  <c r="AX83" i="27" l="1"/>
  <c r="AY83" i="27" s="1"/>
  <c r="AZ84" i="27" s="1"/>
  <c r="AV84" i="27"/>
  <c r="AW84" i="27" s="1"/>
  <c r="AU84" i="27" s="1"/>
  <c r="L68" i="18"/>
  <c r="I70" i="18"/>
  <c r="H70" i="18" s="1"/>
  <c r="G70" i="18" s="1"/>
  <c r="J69" i="18"/>
  <c r="K69" i="18"/>
  <c r="AS93" i="14"/>
  <c r="AR92" i="14"/>
  <c r="AT92" i="14"/>
  <c r="AH93" i="14"/>
  <c r="AJ93" i="14"/>
  <c r="AI94" i="14"/>
  <c r="AX84" i="27" l="1"/>
  <c r="AY84" i="27" s="1"/>
  <c r="AZ85" i="27" s="1"/>
  <c r="AV85" i="27"/>
  <c r="AW85" i="27" s="1"/>
  <c r="AU85" i="27" s="1"/>
  <c r="L69" i="18"/>
  <c r="I71" i="18"/>
  <c r="H71" i="18" s="1"/>
  <c r="G71" i="18" s="1"/>
  <c r="J70" i="18"/>
  <c r="K70" i="18"/>
  <c r="AT93" i="14"/>
  <c r="AS94" i="14"/>
  <c r="AR93" i="14"/>
  <c r="AJ94" i="14"/>
  <c r="AI95" i="14"/>
  <c r="AH94" i="14"/>
  <c r="AX85" i="27" l="1"/>
  <c r="AY85" i="27" s="1"/>
  <c r="AZ86" i="27" s="1"/>
  <c r="AV86" i="27"/>
  <c r="AW86" i="27" s="1"/>
  <c r="AU86" i="27" s="1"/>
  <c r="L70" i="18"/>
  <c r="I72" i="18"/>
  <c r="H72" i="18" s="1"/>
  <c r="G72" i="18" s="1"/>
  <c r="J71" i="18"/>
  <c r="K71" i="18"/>
  <c r="AS95" i="14"/>
  <c r="AR94" i="14"/>
  <c r="AT94" i="14"/>
  <c r="AJ95" i="14"/>
  <c r="AI96" i="14"/>
  <c r="AH95" i="14"/>
  <c r="AV87" i="27" l="1"/>
  <c r="AW87" i="27" s="1"/>
  <c r="AU87" i="27" s="1"/>
  <c r="AX86" i="27"/>
  <c r="AY86" i="27" s="1"/>
  <c r="AZ87" i="27" s="1"/>
  <c r="L71" i="18"/>
  <c r="I73" i="18"/>
  <c r="H73" i="18" s="1"/>
  <c r="G73" i="18" s="1"/>
  <c r="J72" i="18"/>
  <c r="K72" i="18"/>
  <c r="AT95" i="14"/>
  <c r="AR95" i="14"/>
  <c r="AS96" i="14"/>
  <c r="AJ96" i="14"/>
  <c r="AI97" i="14"/>
  <c r="AH96" i="14"/>
  <c r="AX87" i="27" l="1"/>
  <c r="AY87" i="27" s="1"/>
  <c r="AZ88" i="27" s="1"/>
  <c r="AV88" i="27"/>
  <c r="AW88" i="27" s="1"/>
  <c r="AU88" i="27" s="1"/>
  <c r="L72" i="18"/>
  <c r="I74" i="18"/>
  <c r="H74" i="18" s="1"/>
  <c r="G74" i="18" s="1"/>
  <c r="J73" i="18"/>
  <c r="K73" i="18"/>
  <c r="AR96" i="14"/>
  <c r="AS97" i="14"/>
  <c r="AT96" i="14"/>
  <c r="AJ97" i="14"/>
  <c r="AI98" i="14"/>
  <c r="AH97" i="14"/>
  <c r="AX88" i="27" l="1"/>
  <c r="AY88" i="27" s="1"/>
  <c r="AZ89" i="27" s="1"/>
  <c r="AV89" i="27"/>
  <c r="AW89" i="27" s="1"/>
  <c r="AU89" i="27" s="1"/>
  <c r="L73" i="18"/>
  <c r="I75" i="18"/>
  <c r="H75" i="18" s="1"/>
  <c r="G75" i="18" s="1"/>
  <c r="J74" i="18"/>
  <c r="K74" i="18"/>
  <c r="AT97" i="14"/>
  <c r="AS98" i="14"/>
  <c r="AR97" i="14"/>
  <c r="AH98" i="14"/>
  <c r="AJ98" i="14"/>
  <c r="AI99" i="14"/>
  <c r="AV90" i="27" l="1"/>
  <c r="AW90" i="27" s="1"/>
  <c r="AU90" i="27" s="1"/>
  <c r="AX89" i="27"/>
  <c r="AY89" i="27" s="1"/>
  <c r="AZ90" i="27" s="1"/>
  <c r="L74" i="18"/>
  <c r="I76" i="18"/>
  <c r="H76" i="18" s="1"/>
  <c r="G76" i="18" s="1"/>
  <c r="J75" i="18"/>
  <c r="K75" i="18"/>
  <c r="AR98" i="14"/>
  <c r="AS99" i="14"/>
  <c r="AT98" i="14"/>
  <c r="AJ99" i="14"/>
  <c r="AI100" i="14"/>
  <c r="AH99" i="14"/>
  <c r="AX90" i="27" l="1"/>
  <c r="AY90" i="27" s="1"/>
  <c r="AZ91" i="27" s="1"/>
  <c r="AV91" i="27"/>
  <c r="AW91" i="27" s="1"/>
  <c r="AU91" i="27" s="1"/>
  <c r="L75" i="18"/>
  <c r="I77" i="18"/>
  <c r="H77" i="18" s="1"/>
  <c r="G77" i="18" s="1"/>
  <c r="J76" i="18"/>
  <c r="K76" i="18"/>
  <c r="AS100" i="14"/>
  <c r="AT99" i="14"/>
  <c r="AR99" i="14"/>
  <c r="AJ100" i="14"/>
  <c r="AI101" i="14"/>
  <c r="AH100" i="14"/>
  <c r="AX91" i="27" l="1"/>
  <c r="AY91" i="27" s="1"/>
  <c r="AZ92" i="27" s="1"/>
  <c r="AV92" i="27"/>
  <c r="AW92" i="27" s="1"/>
  <c r="AU92" i="27" s="1"/>
  <c r="L76" i="18"/>
  <c r="I78" i="18"/>
  <c r="H78" i="18" s="1"/>
  <c r="G78" i="18" s="1"/>
  <c r="J77" i="18"/>
  <c r="K77" i="18"/>
  <c r="AR100" i="14"/>
  <c r="AT100" i="14"/>
  <c r="AS101" i="14"/>
  <c r="AH101" i="14"/>
  <c r="AJ101" i="14"/>
  <c r="AI102" i="14"/>
  <c r="AX92" i="27" l="1"/>
  <c r="AY92" i="27" s="1"/>
  <c r="AZ93" i="27" s="1"/>
  <c r="AV93" i="27"/>
  <c r="AW93" i="27" s="1"/>
  <c r="AU93" i="27" s="1"/>
  <c r="L77" i="18"/>
  <c r="I79" i="18"/>
  <c r="H79" i="18" s="1"/>
  <c r="G79" i="18" s="1"/>
  <c r="J78" i="18"/>
  <c r="K78" i="18"/>
  <c r="AS102" i="14"/>
  <c r="AT101" i="14"/>
  <c r="AR101" i="14"/>
  <c r="AH102" i="14"/>
  <c r="AJ102" i="14"/>
  <c r="AI103" i="14"/>
  <c r="AV94" i="27" l="1"/>
  <c r="AW94" i="27" s="1"/>
  <c r="AU94" i="27" s="1"/>
  <c r="AX93" i="27"/>
  <c r="AY93" i="27" s="1"/>
  <c r="AZ94" i="27" s="1"/>
  <c r="L78" i="18"/>
  <c r="I80" i="18"/>
  <c r="H80" i="18" s="1"/>
  <c r="G80" i="18" s="1"/>
  <c r="J79" i="18"/>
  <c r="K79" i="18"/>
  <c r="AS103" i="14"/>
  <c r="AR102" i="14"/>
  <c r="AT102" i="14"/>
  <c r="AJ103" i="14"/>
  <c r="AI104" i="14"/>
  <c r="AH103" i="14"/>
  <c r="AX94" i="27" l="1"/>
  <c r="AY94" i="27" s="1"/>
  <c r="AZ95" i="27" s="1"/>
  <c r="AV95" i="27"/>
  <c r="AW95" i="27" s="1"/>
  <c r="AU95" i="27" s="1"/>
  <c r="L79" i="18"/>
  <c r="I81" i="18"/>
  <c r="H81" i="18" s="1"/>
  <c r="G81" i="18" s="1"/>
  <c r="J80" i="18"/>
  <c r="K80" i="18"/>
  <c r="AS104" i="14"/>
  <c r="AT103" i="14"/>
  <c r="AR103" i="14"/>
  <c r="AJ104" i="14"/>
  <c r="AI105" i="14"/>
  <c r="AH104" i="14"/>
  <c r="AV96" i="27" l="1"/>
  <c r="AW96" i="27" s="1"/>
  <c r="AU96" i="27" s="1"/>
  <c r="AX95" i="27"/>
  <c r="AY95" i="27" s="1"/>
  <c r="AZ96" i="27" s="1"/>
  <c r="L80" i="18"/>
  <c r="I82" i="18"/>
  <c r="H82" i="18" s="1"/>
  <c r="G82" i="18" s="1"/>
  <c r="J81" i="18"/>
  <c r="K81" i="18"/>
  <c r="AT104" i="14"/>
  <c r="AS105" i="14"/>
  <c r="AR104" i="14"/>
  <c r="AH105" i="14"/>
  <c r="AJ105" i="14"/>
  <c r="AI106" i="14"/>
  <c r="AV97" i="27" l="1"/>
  <c r="AW97" i="27" s="1"/>
  <c r="AU97" i="27" s="1"/>
  <c r="AX96" i="27"/>
  <c r="AY96" i="27" s="1"/>
  <c r="AZ97" i="27" s="1"/>
  <c r="L81" i="18"/>
  <c r="I83" i="18"/>
  <c r="H83" i="18" s="1"/>
  <c r="G83" i="18" s="1"/>
  <c r="J82" i="18"/>
  <c r="K82" i="18"/>
  <c r="AS106" i="14"/>
  <c r="AT105" i="14"/>
  <c r="AR105" i="14"/>
  <c r="AH106" i="14"/>
  <c r="AI107" i="14"/>
  <c r="AJ106" i="14"/>
  <c r="AV98" i="27" l="1"/>
  <c r="AW98" i="27" s="1"/>
  <c r="AU98" i="27" s="1"/>
  <c r="AX97" i="27"/>
  <c r="AY97" i="27" s="1"/>
  <c r="AZ98" i="27" s="1"/>
  <c r="L82" i="18"/>
  <c r="I84" i="18"/>
  <c r="H84" i="18" s="1"/>
  <c r="G84" i="18" s="1"/>
  <c r="K84" i="18" s="1"/>
  <c r="J83" i="18"/>
  <c r="K83" i="18"/>
  <c r="AS107" i="14"/>
  <c r="AR106" i="14"/>
  <c r="AT106" i="14"/>
  <c r="AH107" i="14"/>
  <c r="AJ107" i="14"/>
  <c r="AI108" i="14"/>
  <c r="AX98" i="27" l="1"/>
  <c r="AY98" i="27" s="1"/>
  <c r="AZ99" i="27" s="1"/>
  <c r="AV99" i="27"/>
  <c r="AW99" i="27" s="1"/>
  <c r="AU99" i="27" s="1"/>
  <c r="L83" i="18"/>
  <c r="I85" i="18"/>
  <c r="H85" i="18" s="1"/>
  <c r="G85" i="18" s="1"/>
  <c r="J84" i="18"/>
  <c r="L84" i="18" s="1"/>
  <c r="AS108" i="14"/>
  <c r="AT107" i="14"/>
  <c r="AR107" i="14"/>
  <c r="AJ108" i="14"/>
  <c r="AI109" i="14"/>
  <c r="AH108" i="14"/>
  <c r="AX99" i="27" l="1"/>
  <c r="AY99" i="27" s="1"/>
  <c r="AZ100" i="27" s="1"/>
  <c r="AV100" i="27"/>
  <c r="AW100" i="27" s="1"/>
  <c r="AU100" i="27" s="1"/>
  <c r="I86" i="18"/>
  <c r="H86" i="18" s="1"/>
  <c r="G86" i="18" s="1"/>
  <c r="J85" i="18"/>
  <c r="K85" i="18"/>
  <c r="AS109" i="14"/>
  <c r="AR108" i="14"/>
  <c r="AT108" i="14"/>
  <c r="AJ109" i="14"/>
  <c r="AI110" i="14"/>
  <c r="AH109" i="14"/>
  <c r="AV101" i="27" l="1"/>
  <c r="AW101" i="27" s="1"/>
  <c r="AX100" i="27"/>
  <c r="AY100" i="27" s="1"/>
  <c r="AZ101" i="27" s="1"/>
  <c r="AU101" i="27"/>
  <c r="L85" i="18"/>
  <c r="I87" i="18"/>
  <c r="H87" i="18" s="1"/>
  <c r="G87" i="18" s="1"/>
  <c r="J86" i="18"/>
  <c r="K86" i="18"/>
  <c r="AS110" i="14"/>
  <c r="AT109" i="14"/>
  <c r="AR109" i="14"/>
  <c r="AH110" i="14"/>
  <c r="AJ110" i="14"/>
  <c r="AI111" i="14"/>
  <c r="AV102" i="27" l="1"/>
  <c r="AW102" i="27" s="1"/>
  <c r="AU102" i="27" s="1"/>
  <c r="AX101" i="27"/>
  <c r="AY101" i="27" s="1"/>
  <c r="AZ102" i="27" s="1"/>
  <c r="L86" i="18"/>
  <c r="I88" i="18"/>
  <c r="H88" i="18" s="1"/>
  <c r="G88" i="18" s="1"/>
  <c r="J87" i="18"/>
  <c r="K87" i="18"/>
  <c r="AS111" i="14"/>
  <c r="AR110" i="14"/>
  <c r="AT110" i="14"/>
  <c r="AJ111" i="14"/>
  <c r="AI112" i="14"/>
  <c r="AH111" i="14"/>
  <c r="AV103" i="27" l="1"/>
  <c r="AW103" i="27" s="1"/>
  <c r="AU103" i="27" s="1"/>
  <c r="AX102" i="27"/>
  <c r="AY102" i="27" s="1"/>
  <c r="AZ103" i="27" s="1"/>
  <c r="L87" i="18"/>
  <c r="I89" i="18"/>
  <c r="H89" i="18" s="1"/>
  <c r="G89" i="18" s="1"/>
  <c r="J88" i="18"/>
  <c r="K88" i="18"/>
  <c r="AS112" i="14"/>
  <c r="AT111" i="14"/>
  <c r="AR111" i="14"/>
  <c r="AJ112" i="14"/>
  <c r="AI113" i="14"/>
  <c r="AH112" i="14"/>
  <c r="AV104" i="27" l="1"/>
  <c r="AW104" i="27" s="1"/>
  <c r="AU104" i="27" s="1"/>
  <c r="AX103" i="27"/>
  <c r="AY103" i="27" s="1"/>
  <c r="AZ104" i="27" s="1"/>
  <c r="L88" i="18"/>
  <c r="I90" i="18"/>
  <c r="H90" i="18" s="1"/>
  <c r="G90" i="18" s="1"/>
  <c r="J89" i="18"/>
  <c r="K89" i="18"/>
  <c r="AS113" i="14"/>
  <c r="AR112" i="14"/>
  <c r="AT112" i="14"/>
  <c r="AJ113" i="14"/>
  <c r="AI114" i="14"/>
  <c r="AH113" i="14"/>
  <c r="AX104" i="27" l="1"/>
  <c r="AY104" i="27" s="1"/>
  <c r="AZ105" i="27" s="1"/>
  <c r="AV105" i="27"/>
  <c r="AW105" i="27" s="1"/>
  <c r="AU105" i="27" s="1"/>
  <c r="L89" i="18"/>
  <c r="I91" i="18"/>
  <c r="H91" i="18" s="1"/>
  <c r="G91" i="18" s="1"/>
  <c r="J90" i="18"/>
  <c r="K90" i="18"/>
  <c r="AT113" i="14"/>
  <c r="AS114" i="14"/>
  <c r="AR113" i="14"/>
  <c r="AH114" i="14"/>
  <c r="AJ114" i="14"/>
  <c r="AI115" i="14"/>
  <c r="AX105" i="27" l="1"/>
  <c r="AY105" i="27" s="1"/>
  <c r="AZ106" i="27" s="1"/>
  <c r="AV106" i="27"/>
  <c r="AW106" i="27" s="1"/>
  <c r="AU106" i="27" s="1"/>
  <c r="L90" i="18"/>
  <c r="I92" i="18"/>
  <c r="H92" i="18" s="1"/>
  <c r="G92" i="18" s="1"/>
  <c r="J91" i="18"/>
  <c r="K91" i="18"/>
  <c r="AS115" i="14"/>
  <c r="AR114" i="14"/>
  <c r="AT114" i="14"/>
  <c r="AH115" i="14"/>
  <c r="AJ115" i="14"/>
  <c r="AI116" i="14"/>
  <c r="AX106" i="27" l="1"/>
  <c r="AY106" i="27" s="1"/>
  <c r="AZ107" i="27" s="1"/>
  <c r="AV107" i="27"/>
  <c r="AW107" i="27" s="1"/>
  <c r="AU107" i="27" s="1"/>
  <c r="L91" i="18"/>
  <c r="I93" i="18"/>
  <c r="H93" i="18" s="1"/>
  <c r="G93" i="18" s="1"/>
  <c r="J92" i="18"/>
  <c r="K92" i="18"/>
  <c r="AS116" i="14"/>
  <c r="AT115" i="14"/>
  <c r="AR115" i="14"/>
  <c r="AJ116" i="14"/>
  <c r="AI117" i="14"/>
  <c r="AH116" i="14"/>
  <c r="AX107" i="27" l="1"/>
  <c r="AY107" i="27" s="1"/>
  <c r="AZ108" i="27" s="1"/>
  <c r="AV108" i="27"/>
  <c r="AW108" i="27" s="1"/>
  <c r="AU108" i="27" s="1"/>
  <c r="L92" i="18"/>
  <c r="I94" i="18"/>
  <c r="H94" i="18" s="1"/>
  <c r="G94" i="18" s="1"/>
  <c r="J93" i="18"/>
  <c r="K93" i="18"/>
  <c r="AS117" i="14"/>
  <c r="AR116" i="14"/>
  <c r="AT116" i="14"/>
  <c r="AJ117" i="14"/>
  <c r="AI118" i="14"/>
  <c r="AH117" i="14"/>
  <c r="AV109" i="27" l="1"/>
  <c r="AW109" i="27" s="1"/>
  <c r="AU109" i="27" s="1"/>
  <c r="AX108" i="27"/>
  <c r="AY108" i="27" s="1"/>
  <c r="AZ109" i="27" s="1"/>
  <c r="L93" i="18"/>
  <c r="I95" i="18"/>
  <c r="H95" i="18" s="1"/>
  <c r="G95" i="18" s="1"/>
  <c r="K95" i="18" s="1"/>
  <c r="J94" i="18"/>
  <c r="K94" i="18"/>
  <c r="AS118" i="14"/>
  <c r="AT117" i="14"/>
  <c r="AR117" i="14"/>
  <c r="AJ118" i="14"/>
  <c r="AI119" i="14"/>
  <c r="AH118" i="14"/>
  <c r="AX109" i="27" l="1"/>
  <c r="AY109" i="27" s="1"/>
  <c r="AZ110" i="27" s="1"/>
  <c r="AV110" i="27"/>
  <c r="AW110" i="27" s="1"/>
  <c r="AU110" i="27" s="1"/>
  <c r="L94" i="18"/>
  <c r="I96" i="18"/>
  <c r="H96" i="18" s="1"/>
  <c r="G96" i="18" s="1"/>
  <c r="K96" i="18" s="1"/>
  <c r="J95" i="18"/>
  <c r="L95" i="18" s="1"/>
  <c r="AS119" i="14"/>
  <c r="AR118" i="14"/>
  <c r="AT118" i="14"/>
  <c r="AH119" i="14"/>
  <c r="AJ119" i="14"/>
  <c r="AI120" i="14"/>
  <c r="AX110" i="27" l="1"/>
  <c r="AY110" i="27" s="1"/>
  <c r="AZ111" i="27" s="1"/>
  <c r="AV111" i="27"/>
  <c r="AW111" i="27" s="1"/>
  <c r="AU111" i="27" s="1"/>
  <c r="I97" i="18"/>
  <c r="H97" i="18" s="1"/>
  <c r="G97" i="18" s="1"/>
  <c r="K97" i="18" s="1"/>
  <c r="J96" i="18"/>
  <c r="L96" i="18" s="1"/>
  <c r="AS120" i="14"/>
  <c r="AR119" i="14"/>
  <c r="AT119" i="14"/>
  <c r="AH120" i="14"/>
  <c r="AJ120" i="14"/>
  <c r="AI121" i="14"/>
  <c r="AV112" i="27" l="1"/>
  <c r="AW112" i="27" s="1"/>
  <c r="AX111" i="27"/>
  <c r="AY111" i="27" s="1"/>
  <c r="AZ112" i="27" s="1"/>
  <c r="AU112" i="27"/>
  <c r="I98" i="18"/>
  <c r="H98" i="18" s="1"/>
  <c r="G98" i="18" s="1"/>
  <c r="J97" i="18"/>
  <c r="L97" i="18" s="1"/>
  <c r="AS121" i="14"/>
  <c r="AT120" i="14"/>
  <c r="AR120" i="14"/>
  <c r="AJ121" i="14"/>
  <c r="AH121" i="14"/>
  <c r="AI122" i="14"/>
  <c r="AX112" i="27" l="1"/>
  <c r="AY112" i="27" s="1"/>
  <c r="AZ113" i="27" s="1"/>
  <c r="AV113" i="27"/>
  <c r="AW113" i="27" s="1"/>
  <c r="AU113" i="27" s="1"/>
  <c r="I99" i="18"/>
  <c r="H99" i="18" s="1"/>
  <c r="G99" i="18" s="1"/>
  <c r="K99" i="18" s="1"/>
  <c r="J98" i="18"/>
  <c r="K98" i="18"/>
  <c r="AS122" i="14"/>
  <c r="AR121" i="14"/>
  <c r="AT121" i="14"/>
  <c r="AH122" i="14"/>
  <c r="AJ122" i="14"/>
  <c r="AI123" i="14"/>
  <c r="AX113" i="27" l="1"/>
  <c r="AY113" i="27" s="1"/>
  <c r="AZ114" i="27" s="1"/>
  <c r="AV114" i="27"/>
  <c r="AW114" i="27" s="1"/>
  <c r="AU114" i="27" s="1"/>
  <c r="L98" i="18"/>
  <c r="I100" i="18"/>
  <c r="H100" i="18" s="1"/>
  <c r="G100" i="18" s="1"/>
  <c r="J99" i="18"/>
  <c r="L99" i="18" s="1"/>
  <c r="AS123" i="14"/>
  <c r="AT122" i="14"/>
  <c r="AR122" i="14"/>
  <c r="AJ123" i="14"/>
  <c r="AI124" i="14"/>
  <c r="AH123" i="14"/>
  <c r="AV115" i="27" l="1"/>
  <c r="AW115" i="27" s="1"/>
  <c r="AU115" i="27" s="1"/>
  <c r="AX114" i="27"/>
  <c r="AY114" i="27" s="1"/>
  <c r="AZ115" i="27" s="1"/>
  <c r="I101" i="18"/>
  <c r="H101" i="18" s="1"/>
  <c r="G101" i="18" s="1"/>
  <c r="J100" i="18"/>
  <c r="K100" i="18"/>
  <c r="AS124" i="14"/>
  <c r="AR123" i="14"/>
  <c r="AT123" i="14"/>
  <c r="AJ124" i="14"/>
  <c r="AI125" i="14"/>
  <c r="AH124" i="14"/>
  <c r="AX115" i="27" l="1"/>
  <c r="AY115" i="27" s="1"/>
  <c r="AZ116" i="27" s="1"/>
  <c r="AV116" i="27"/>
  <c r="AW116" i="27" s="1"/>
  <c r="AU116" i="27" s="1"/>
  <c r="L100" i="18"/>
  <c r="I102" i="18"/>
  <c r="H102" i="18" s="1"/>
  <c r="G102" i="18" s="1"/>
  <c r="J101" i="18"/>
  <c r="K101" i="18"/>
  <c r="AS125" i="14"/>
  <c r="AT124" i="14"/>
  <c r="AR124" i="14"/>
  <c r="AJ125" i="14"/>
  <c r="AI126" i="14"/>
  <c r="AH125" i="14"/>
  <c r="AV117" i="27" l="1"/>
  <c r="AW117" i="27" s="1"/>
  <c r="AU117" i="27" s="1"/>
  <c r="AX116" i="27"/>
  <c r="AY116" i="27" s="1"/>
  <c r="AZ117" i="27" s="1"/>
  <c r="L101" i="18"/>
  <c r="I103" i="18"/>
  <c r="H103" i="18" s="1"/>
  <c r="G103" i="18" s="1"/>
  <c r="J102" i="18"/>
  <c r="K102" i="18"/>
  <c r="AS126" i="14"/>
  <c r="AR125" i="14"/>
  <c r="AT125" i="14"/>
  <c r="AH126" i="14"/>
  <c r="AJ126" i="14"/>
  <c r="AI127" i="14"/>
  <c r="AX117" i="27" l="1"/>
  <c r="AY117" i="27" s="1"/>
  <c r="AZ118" i="27" s="1"/>
  <c r="AV118" i="27"/>
  <c r="AW118" i="27" s="1"/>
  <c r="AU118" i="27" s="1"/>
  <c r="L102" i="18"/>
  <c r="I104" i="18"/>
  <c r="H104" i="18" s="1"/>
  <c r="G104" i="18" s="1"/>
  <c r="J103" i="18"/>
  <c r="K103" i="18"/>
  <c r="AS127" i="14"/>
  <c r="AT126" i="14"/>
  <c r="AR126" i="14"/>
  <c r="AJ127" i="14"/>
  <c r="AI128" i="14"/>
  <c r="AH127" i="14"/>
  <c r="AV119" i="27" l="1"/>
  <c r="AW119" i="27" s="1"/>
  <c r="AU119" i="27" s="1"/>
  <c r="AX118" i="27"/>
  <c r="AY118" i="27" s="1"/>
  <c r="AZ119" i="27" s="1"/>
  <c r="L103" i="18"/>
  <c r="I105" i="18"/>
  <c r="H105" i="18" s="1"/>
  <c r="G105" i="18" s="1"/>
  <c r="J104" i="18"/>
  <c r="K104" i="18"/>
  <c r="AS128" i="14"/>
  <c r="AR127" i="14"/>
  <c r="AT127" i="14"/>
  <c r="AJ128" i="14"/>
  <c r="AI129" i="14"/>
  <c r="AH128" i="14"/>
  <c r="AV120" i="27" l="1"/>
  <c r="AW120" i="27" s="1"/>
  <c r="AU120" i="27" s="1"/>
  <c r="AX119" i="27"/>
  <c r="AY119" i="27" s="1"/>
  <c r="AZ120" i="27" s="1"/>
  <c r="L104" i="18"/>
  <c r="J105" i="18"/>
  <c r="K105" i="18"/>
  <c r="I106" i="18"/>
  <c r="H106" i="18" s="1"/>
  <c r="G106" i="18" s="1"/>
  <c r="AS129" i="14"/>
  <c r="AT128" i="14"/>
  <c r="AR128" i="14"/>
  <c r="AJ129" i="14"/>
  <c r="AI130" i="14"/>
  <c r="AH129" i="14"/>
  <c r="AX120" i="27" l="1"/>
  <c r="AY120" i="27" s="1"/>
  <c r="AZ121" i="27" s="1"/>
  <c r="AV121" i="27"/>
  <c r="AW121" i="27" s="1"/>
  <c r="AU121" i="27" s="1"/>
  <c r="L105" i="18"/>
  <c r="J106" i="18"/>
  <c r="I107" i="18"/>
  <c r="H107" i="18" s="1"/>
  <c r="G107" i="18" s="1"/>
  <c r="K106" i="18"/>
  <c r="AS130" i="14"/>
  <c r="AR129" i="14"/>
  <c r="AT129" i="14"/>
  <c r="AJ130" i="14"/>
  <c r="AI131" i="14"/>
  <c r="AH130" i="14"/>
  <c r="AV122" i="27" l="1"/>
  <c r="AW122" i="27" s="1"/>
  <c r="AU122" i="27" s="1"/>
  <c r="AX121" i="27"/>
  <c r="AY121" i="27" s="1"/>
  <c r="AZ122" i="27" s="1"/>
  <c r="J107" i="18"/>
  <c r="I108" i="18"/>
  <c r="H108" i="18" s="1"/>
  <c r="G108" i="18" s="1"/>
  <c r="K107" i="18"/>
  <c r="L106" i="18"/>
  <c r="AS131" i="14"/>
  <c r="AT130" i="14"/>
  <c r="AR130" i="14"/>
  <c r="AH131" i="14"/>
  <c r="AJ131" i="14"/>
  <c r="AI132" i="14"/>
  <c r="AX122" i="27" l="1"/>
  <c r="AY122" i="27" s="1"/>
  <c r="AZ123" i="27" s="1"/>
  <c r="AV123" i="27"/>
  <c r="AW123" i="27" s="1"/>
  <c r="AU123" i="27" s="1"/>
  <c r="L107" i="18"/>
  <c r="J108" i="18"/>
  <c r="K108" i="18"/>
  <c r="I109" i="18"/>
  <c r="H109" i="18" s="1"/>
  <c r="G109" i="18" s="1"/>
  <c r="AS132" i="14"/>
  <c r="AR131" i="14"/>
  <c r="AT131" i="14"/>
  <c r="AI133" i="14"/>
  <c r="AH132" i="14"/>
  <c r="AJ132" i="14"/>
  <c r="AX123" i="27" l="1"/>
  <c r="AY123" i="27" s="1"/>
  <c r="AZ124" i="27" s="1"/>
  <c r="AV124" i="27"/>
  <c r="AW124" i="27" s="1"/>
  <c r="AU124" i="27" s="1"/>
  <c r="L108" i="18"/>
  <c r="J109" i="18"/>
  <c r="K109" i="18"/>
  <c r="I110" i="18"/>
  <c r="H110" i="18" s="1"/>
  <c r="G110" i="18" s="1"/>
  <c r="AS133" i="14"/>
  <c r="AT132" i="14"/>
  <c r="AR132" i="14"/>
  <c r="AJ133" i="14"/>
  <c r="AH133" i="14"/>
  <c r="AI134" i="14"/>
  <c r="AX124" i="27" l="1"/>
  <c r="AY124" i="27" s="1"/>
  <c r="AZ125" i="27" s="1"/>
  <c r="AV125" i="27"/>
  <c r="AW125" i="27" s="1"/>
  <c r="AU125" i="27" s="1"/>
  <c r="L109" i="18"/>
  <c r="J110" i="18"/>
  <c r="K110" i="18"/>
  <c r="I111" i="18"/>
  <c r="H111" i="18" s="1"/>
  <c r="G111" i="18" s="1"/>
  <c r="AT133" i="14"/>
  <c r="AR133" i="14"/>
  <c r="AS134" i="14"/>
  <c r="AH134" i="14"/>
  <c r="AI135" i="14"/>
  <c r="AJ134" i="14"/>
  <c r="AX125" i="27" l="1"/>
  <c r="AY125" i="27" s="1"/>
  <c r="AZ126" i="27" s="1"/>
  <c r="AV126" i="27"/>
  <c r="AW126" i="27" s="1"/>
  <c r="AU126" i="27" s="1"/>
  <c r="L110" i="18"/>
  <c r="J111" i="18"/>
  <c r="I112" i="18"/>
  <c r="H112" i="18" s="1"/>
  <c r="G112" i="18" s="1"/>
  <c r="K111" i="18"/>
  <c r="AT134" i="14"/>
  <c r="AR134" i="14"/>
  <c r="AS135" i="14"/>
  <c r="AI136" i="14"/>
  <c r="AH135" i="14"/>
  <c r="AJ135" i="14"/>
  <c r="AX126" i="27" l="1"/>
  <c r="AY126" i="27" s="1"/>
  <c r="AZ127" i="27" s="1"/>
  <c r="AV127" i="27"/>
  <c r="AW127" i="27" s="1"/>
  <c r="AU127" i="27" s="1"/>
  <c r="L111" i="18"/>
  <c r="J112" i="18"/>
  <c r="K112" i="18"/>
  <c r="I113" i="18"/>
  <c r="H113" i="18" s="1"/>
  <c r="G113" i="18" s="1"/>
  <c r="AT135" i="14"/>
  <c r="AR135" i="14"/>
  <c r="AS136" i="14"/>
  <c r="AI137" i="14"/>
  <c r="AJ136" i="14"/>
  <c r="AH136" i="14"/>
  <c r="AX127" i="27" l="1"/>
  <c r="AY127" i="27" s="1"/>
  <c r="AZ128" i="27" s="1"/>
  <c r="AV128" i="27"/>
  <c r="AW128" i="27" s="1"/>
  <c r="AU128" i="27" s="1"/>
  <c r="L112" i="18"/>
  <c r="J113" i="18"/>
  <c r="I114" i="18"/>
  <c r="H114" i="18" s="1"/>
  <c r="G114" i="18" s="1"/>
  <c r="K113" i="18"/>
  <c r="AS137" i="14"/>
  <c r="AR136" i="14"/>
  <c r="AT136" i="14"/>
  <c r="AJ137" i="14"/>
  <c r="AI138" i="14"/>
  <c r="AH137" i="14"/>
  <c r="AX128" i="27" l="1"/>
  <c r="AY128" i="27" s="1"/>
  <c r="AZ129" i="27" s="1"/>
  <c r="AV129" i="27"/>
  <c r="AW129" i="27" s="1"/>
  <c r="AU129" i="27" s="1"/>
  <c r="L113" i="18"/>
  <c r="J114" i="18"/>
  <c r="I115" i="18"/>
  <c r="H115" i="18" s="1"/>
  <c r="G115" i="18" s="1"/>
  <c r="K114" i="18"/>
  <c r="AT137" i="14"/>
  <c r="AR137" i="14"/>
  <c r="AS138" i="14"/>
  <c r="AH138" i="14"/>
  <c r="AI139" i="14"/>
  <c r="AJ138" i="14"/>
  <c r="AX129" i="27" l="1"/>
  <c r="AY129" i="27" s="1"/>
  <c r="AZ130" i="27" s="1"/>
  <c r="AV130" i="27"/>
  <c r="AW130" i="27" s="1"/>
  <c r="AU130" i="27" s="1"/>
  <c r="L114" i="18"/>
  <c r="J115" i="18"/>
  <c r="I116" i="18"/>
  <c r="H116" i="18" s="1"/>
  <c r="G116" i="18" s="1"/>
  <c r="K115" i="18"/>
  <c r="AT138" i="14"/>
  <c r="AR138" i="14"/>
  <c r="AS139" i="14"/>
  <c r="AJ139" i="14"/>
  <c r="AI140" i="14"/>
  <c r="AH139" i="14"/>
  <c r="AX130" i="27" l="1"/>
  <c r="AY130" i="27" s="1"/>
  <c r="AZ131" i="27" s="1"/>
  <c r="AV131" i="27"/>
  <c r="AW131" i="27" s="1"/>
  <c r="AU131" i="27" s="1"/>
  <c r="L115" i="18"/>
  <c r="J116" i="18"/>
  <c r="K116" i="18"/>
  <c r="I117" i="18"/>
  <c r="H117" i="18" s="1"/>
  <c r="G117" i="18" s="1"/>
  <c r="AT139" i="14"/>
  <c r="AR139" i="14"/>
  <c r="AS140" i="14"/>
  <c r="AI141" i="14"/>
  <c r="AJ140" i="14"/>
  <c r="AH140" i="14"/>
  <c r="AV132" i="27" l="1"/>
  <c r="AW132" i="27" s="1"/>
  <c r="AU132" i="27" s="1"/>
  <c r="AX131" i="27"/>
  <c r="AY131" i="27" s="1"/>
  <c r="AZ132" i="27" s="1"/>
  <c r="L116" i="18"/>
  <c r="J117" i="18"/>
  <c r="I118" i="18"/>
  <c r="H118" i="18" s="1"/>
  <c r="G118" i="18" s="1"/>
  <c r="K117" i="18"/>
  <c r="AS141" i="14"/>
  <c r="AT140" i="14"/>
  <c r="AR140" i="14"/>
  <c r="AI142" i="14"/>
  <c r="AH141" i="14"/>
  <c r="AJ141" i="14"/>
  <c r="AV133" i="27" l="1"/>
  <c r="AW133" i="27" s="1"/>
  <c r="AU133" i="27" s="1"/>
  <c r="AX132" i="27"/>
  <c r="AY132" i="27" s="1"/>
  <c r="AZ133" i="27" s="1"/>
  <c r="L117" i="18"/>
  <c r="J118" i="18"/>
  <c r="I119" i="18"/>
  <c r="H119" i="18" s="1"/>
  <c r="G119" i="18" s="1"/>
  <c r="K118" i="18"/>
  <c r="AS142" i="14"/>
  <c r="AR141" i="14"/>
  <c r="AT141" i="14"/>
  <c r="AH142" i="14"/>
  <c r="AJ142" i="14"/>
  <c r="AI143" i="14"/>
  <c r="AV134" i="27" l="1"/>
  <c r="AW134" i="27" s="1"/>
  <c r="AU134" i="27" s="1"/>
  <c r="AX133" i="27"/>
  <c r="AY133" i="27" s="1"/>
  <c r="AZ134" i="27" s="1"/>
  <c r="L118" i="18"/>
  <c r="J119" i="18"/>
  <c r="K119" i="18"/>
  <c r="I120" i="18"/>
  <c r="H120" i="18" s="1"/>
  <c r="G120" i="18" s="1"/>
  <c r="AS143" i="14"/>
  <c r="AT142" i="14"/>
  <c r="AR142" i="14"/>
  <c r="AI144" i="14"/>
  <c r="AH143" i="14"/>
  <c r="AJ143" i="14"/>
  <c r="AX134" i="27" l="1"/>
  <c r="AY134" i="27" s="1"/>
  <c r="AZ135" i="27" s="1"/>
  <c r="AV135" i="27"/>
  <c r="AW135" i="27" s="1"/>
  <c r="AU135" i="27" s="1"/>
  <c r="L119" i="18"/>
  <c r="J120" i="18"/>
  <c r="K120" i="18"/>
  <c r="I121" i="18"/>
  <c r="H121" i="18" s="1"/>
  <c r="G121" i="18" s="1"/>
  <c r="AT143" i="14"/>
  <c r="AS144" i="14"/>
  <c r="AR143" i="14"/>
  <c r="AJ144" i="14"/>
  <c r="AI145" i="14"/>
  <c r="AH144" i="14"/>
  <c r="AV136" i="27" l="1"/>
  <c r="AW136" i="27" s="1"/>
  <c r="AU136" i="27" s="1"/>
  <c r="AX135" i="27"/>
  <c r="AY135" i="27" s="1"/>
  <c r="AZ136" i="27" s="1"/>
  <c r="J121" i="18"/>
  <c r="K121" i="18"/>
  <c r="I122" i="18"/>
  <c r="H122" i="18" s="1"/>
  <c r="G122" i="18" s="1"/>
  <c r="L120" i="18"/>
  <c r="AT144" i="14"/>
  <c r="AR144" i="14"/>
  <c r="AS145" i="14"/>
  <c r="AJ145" i="14"/>
  <c r="AI146" i="14"/>
  <c r="AH145" i="14"/>
  <c r="AV137" i="27" l="1"/>
  <c r="AW137" i="27" s="1"/>
  <c r="AU137" i="27" s="1"/>
  <c r="AX136" i="27"/>
  <c r="AY136" i="27" s="1"/>
  <c r="AZ137" i="27" s="1"/>
  <c r="J122" i="18"/>
  <c r="K122" i="18"/>
  <c r="I123" i="18"/>
  <c r="H123" i="18" s="1"/>
  <c r="G123" i="18" s="1"/>
  <c r="L121" i="18"/>
  <c r="AT145" i="14"/>
  <c r="AR145" i="14"/>
  <c r="AS146" i="14"/>
  <c r="AJ146" i="14"/>
  <c r="AI147" i="14"/>
  <c r="AH146" i="14"/>
  <c r="AX137" i="27" l="1"/>
  <c r="AY137" i="27" s="1"/>
  <c r="AZ138" i="27" s="1"/>
  <c r="AV138" i="27"/>
  <c r="AW138" i="27" s="1"/>
  <c r="AU138" i="27" s="1"/>
  <c r="L122" i="18"/>
  <c r="J123" i="18"/>
  <c r="K123" i="18"/>
  <c r="I124" i="18"/>
  <c r="H124" i="18" s="1"/>
  <c r="G124" i="18" s="1"/>
  <c r="AT146" i="14"/>
  <c r="AR146" i="14"/>
  <c r="AS147" i="14"/>
  <c r="AJ147" i="14"/>
  <c r="AI148" i="14"/>
  <c r="AH147" i="14"/>
  <c r="AX138" i="27" l="1"/>
  <c r="AY138" i="27" s="1"/>
  <c r="AZ139" i="27" s="1"/>
  <c r="AV139" i="27"/>
  <c r="AW139" i="27" s="1"/>
  <c r="AU139" i="27" s="1"/>
  <c r="L123" i="18"/>
  <c r="J124" i="18"/>
  <c r="K124" i="18"/>
  <c r="I125" i="18"/>
  <c r="H125" i="18" s="1"/>
  <c r="G125" i="18" s="1"/>
  <c r="AT147" i="14"/>
  <c r="AR147" i="14"/>
  <c r="AS148" i="14"/>
  <c r="AJ148" i="14"/>
  <c r="AI149" i="14"/>
  <c r="AH148" i="14"/>
  <c r="AX139" i="27" l="1"/>
  <c r="AY139" i="27" s="1"/>
  <c r="AZ140" i="27" s="1"/>
  <c r="AV140" i="27"/>
  <c r="AW140" i="27" s="1"/>
  <c r="AU140" i="27" s="1"/>
  <c r="J125" i="18"/>
  <c r="I126" i="18"/>
  <c r="H126" i="18" s="1"/>
  <c r="G126" i="18" s="1"/>
  <c r="K125" i="18"/>
  <c r="L124" i="18"/>
  <c r="AT148" i="14"/>
  <c r="AR148" i="14"/>
  <c r="AS149" i="14"/>
  <c r="AI150" i="14"/>
  <c r="AI151" i="14" s="1"/>
  <c r="AH149" i="14"/>
  <c r="AJ149" i="14"/>
  <c r="AV141" i="27" l="1"/>
  <c r="AW141" i="27" s="1"/>
  <c r="AU141" i="27" s="1"/>
  <c r="AX140" i="27"/>
  <c r="AY140" i="27" s="1"/>
  <c r="AZ141" i="27" s="1"/>
  <c r="AI152" i="14"/>
  <c r="AH151" i="14"/>
  <c r="AJ151" i="14"/>
  <c r="J126" i="18"/>
  <c r="K126" i="18"/>
  <c r="I127" i="18"/>
  <c r="H127" i="18" s="1"/>
  <c r="G127" i="18" s="1"/>
  <c r="L125" i="18"/>
  <c r="AT149" i="14"/>
  <c r="AR149" i="14"/>
  <c r="AS150" i="14"/>
  <c r="AS151" i="14" s="1"/>
  <c r="AJ150" i="14"/>
  <c r="AH150" i="14"/>
  <c r="AX141" i="27" l="1"/>
  <c r="AY141" i="27" s="1"/>
  <c r="AZ142" i="27" s="1"/>
  <c r="AV142" i="27"/>
  <c r="AW142" i="27" s="1"/>
  <c r="AU142" i="27" s="1"/>
  <c r="AS152" i="14"/>
  <c r="AR151" i="14"/>
  <c r="AT151" i="14"/>
  <c r="AI153" i="14"/>
  <c r="AH152" i="14"/>
  <c r="AJ152" i="14"/>
  <c r="J127" i="18"/>
  <c r="I128" i="18"/>
  <c r="H128" i="18" s="1"/>
  <c r="G128" i="18" s="1"/>
  <c r="I129" i="18" s="1"/>
  <c r="H129" i="18" s="1"/>
  <c r="G129" i="18" s="1"/>
  <c r="K127" i="18"/>
  <c r="L126" i="18"/>
  <c r="AT150" i="14"/>
  <c r="AR150" i="14"/>
  <c r="AX142" i="27" l="1"/>
  <c r="AY142" i="27" s="1"/>
  <c r="AZ143" i="27" s="1"/>
  <c r="AV143" i="27"/>
  <c r="AW143" i="27" s="1"/>
  <c r="AU143" i="27" s="1"/>
  <c r="I130" i="18"/>
  <c r="H130" i="18" s="1"/>
  <c r="K129" i="18"/>
  <c r="J129" i="18"/>
  <c r="G130" i="18"/>
  <c r="AT152" i="14"/>
  <c r="AS153" i="14"/>
  <c r="AR152" i="14"/>
  <c r="AI154" i="14"/>
  <c r="AH153" i="14"/>
  <c r="AJ153" i="14"/>
  <c r="J128" i="18"/>
  <c r="K128" i="18"/>
  <c r="L127" i="18"/>
  <c r="AB5" i="14"/>
  <c r="AV144" i="27" l="1"/>
  <c r="AW144" i="27" s="1"/>
  <c r="AU144" i="27" s="1"/>
  <c r="AX143" i="27"/>
  <c r="AY143" i="27" s="1"/>
  <c r="AZ144" i="27" s="1"/>
  <c r="J130" i="18"/>
  <c r="I131" i="18"/>
  <c r="H131" i="18" s="1"/>
  <c r="G131" i="18" s="1"/>
  <c r="K130" i="18"/>
  <c r="L129" i="18"/>
  <c r="AT153" i="14"/>
  <c r="AS154" i="14"/>
  <c r="AR153" i="14"/>
  <c r="AH154" i="14"/>
  <c r="AJ154" i="14"/>
  <c r="AI155" i="14"/>
  <c r="L128" i="18"/>
  <c r="O16" i="14"/>
  <c r="AA30" i="14"/>
  <c r="AX144" i="27" l="1"/>
  <c r="AY144" i="27" s="1"/>
  <c r="AZ145" i="27" s="1"/>
  <c r="AV145" i="27"/>
  <c r="AW145" i="27" s="1"/>
  <c r="AU145" i="27" s="1"/>
  <c r="J131" i="18"/>
  <c r="I132" i="18"/>
  <c r="H132" i="18" s="1"/>
  <c r="G132" i="18" s="1"/>
  <c r="K131" i="18"/>
  <c r="L130" i="18"/>
  <c r="AT154" i="14"/>
  <c r="AS155" i="14"/>
  <c r="AR154" i="14"/>
  <c r="AI156" i="14"/>
  <c r="AH155" i="14"/>
  <c r="AJ155" i="14"/>
  <c r="AA31" i="14"/>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A89" i="14" s="1"/>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A136" i="14" s="1"/>
  <c r="AA137" i="14" s="1"/>
  <c r="AA138" i="14" s="1"/>
  <c r="AA139" i="14" s="1"/>
  <c r="AA140" i="14" s="1"/>
  <c r="AA141" i="14" s="1"/>
  <c r="AA142" i="14" s="1"/>
  <c r="AA143" i="14" s="1"/>
  <c r="AA144" i="14" s="1"/>
  <c r="AA145" i="14" s="1"/>
  <c r="AA146" i="14" s="1"/>
  <c r="AA147" i="14" s="1"/>
  <c r="AA148" i="14" s="1"/>
  <c r="AA149" i="14" s="1"/>
  <c r="AA150" i="14" s="1"/>
  <c r="AX145" i="27" l="1"/>
  <c r="AY145" i="27" s="1"/>
  <c r="AZ146" i="27" s="1"/>
  <c r="AV146" i="27"/>
  <c r="AW146" i="27" s="1"/>
  <c r="AU146" i="27" s="1"/>
  <c r="I133" i="18"/>
  <c r="H133" i="18" s="1"/>
  <c r="G133" i="18" s="1"/>
  <c r="K132" i="18"/>
  <c r="J132" i="18"/>
  <c r="L131" i="18"/>
  <c r="AT155" i="14"/>
  <c r="AS156" i="14"/>
  <c r="AR155" i="14"/>
  <c r="AI157" i="14"/>
  <c r="AH156" i="14"/>
  <c r="AJ156" i="14"/>
  <c r="W7" i="14"/>
  <c r="AB6" i="14" s="1"/>
  <c r="AX146" i="27" l="1"/>
  <c r="AY146" i="27" s="1"/>
  <c r="AZ147" i="27" s="1"/>
  <c r="AV147" i="27"/>
  <c r="AW147" i="27" s="1"/>
  <c r="AU147" i="27" s="1"/>
  <c r="L132" i="18"/>
  <c r="J133" i="18"/>
  <c r="I134" i="18"/>
  <c r="H134" i="18" s="1"/>
  <c r="G134" i="18" s="1"/>
  <c r="K133" i="18"/>
  <c r="AT156" i="14"/>
  <c r="AS157" i="14"/>
  <c r="AR156" i="14"/>
  <c r="AI158" i="14"/>
  <c r="AH157" i="14"/>
  <c r="AJ157" i="14"/>
  <c r="B15" i="22"/>
  <c r="C15" i="22"/>
  <c r="V14" i="14"/>
  <c r="AS6" i="14"/>
  <c r="AI6" i="14"/>
  <c r="AV148" i="27" l="1"/>
  <c r="AW148" i="27" s="1"/>
  <c r="AU148" i="27" s="1"/>
  <c r="AX147" i="27"/>
  <c r="AY147" i="27" s="1"/>
  <c r="AZ148" i="27" s="1"/>
  <c r="J134" i="18"/>
  <c r="I135" i="18"/>
  <c r="H135" i="18" s="1"/>
  <c r="G135" i="18" s="1"/>
  <c r="K134" i="18"/>
  <c r="L133" i="18"/>
  <c r="AT157" i="14"/>
  <c r="AS158" i="14"/>
  <c r="AR157" i="14"/>
  <c r="AI159" i="14"/>
  <c r="AH158" i="14"/>
  <c r="AJ158" i="14"/>
  <c r="AC6" i="14"/>
  <c r="AD6" i="14" s="1"/>
  <c r="AS7" i="14"/>
  <c r="AT6" i="14"/>
  <c r="AU6" i="14" s="1"/>
  <c r="AB7" i="14"/>
  <c r="AC7" i="14" s="1"/>
  <c r="AJ6" i="14"/>
  <c r="AK6" i="14" s="1"/>
  <c r="AI7" i="14"/>
  <c r="AX148" i="27" l="1"/>
  <c r="AY148" i="27" s="1"/>
  <c r="AZ149" i="27" s="1"/>
  <c r="AV149" i="27"/>
  <c r="AW149" i="27" s="1"/>
  <c r="AU149" i="27" s="1"/>
  <c r="J135" i="18"/>
  <c r="I136" i="18"/>
  <c r="H136" i="18" s="1"/>
  <c r="G136" i="18" s="1"/>
  <c r="K135" i="18"/>
  <c r="L134" i="18"/>
  <c r="AS159" i="14"/>
  <c r="AR158" i="14"/>
  <c r="AT158" i="14"/>
  <c r="AI160" i="14"/>
  <c r="AH159" i="14"/>
  <c r="AJ159" i="14"/>
  <c r="AD7" i="14"/>
  <c r="AB8" i="14"/>
  <c r="AC8" i="14" s="1"/>
  <c r="AI8" i="14"/>
  <c r="AJ7" i="14"/>
  <c r="AK7" i="14" s="1"/>
  <c r="AS8" i="14"/>
  <c r="AT7" i="14"/>
  <c r="AU7" i="14" s="1"/>
  <c r="AV150" i="27" l="1"/>
  <c r="AW150" i="27" s="1"/>
  <c r="AU150" i="27" s="1"/>
  <c r="AX149" i="27"/>
  <c r="AY149" i="27" s="1"/>
  <c r="AZ150" i="27" s="1"/>
  <c r="J136" i="18"/>
  <c r="I137" i="18"/>
  <c r="H137" i="18" s="1"/>
  <c r="G137" i="18" s="1"/>
  <c r="K136" i="18"/>
  <c r="L135" i="18"/>
  <c r="AS160" i="14"/>
  <c r="AR159" i="14"/>
  <c r="AT159" i="14"/>
  <c r="AI161" i="14"/>
  <c r="AH160" i="14"/>
  <c r="AJ160" i="14"/>
  <c r="AB9" i="14"/>
  <c r="AC9" i="14" s="1"/>
  <c r="AD8" i="14"/>
  <c r="AI9" i="14"/>
  <c r="AJ8" i="14"/>
  <c r="AK8" i="14" s="1"/>
  <c r="AS9" i="14"/>
  <c r="AT8" i="14"/>
  <c r="AU8" i="14" s="1"/>
  <c r="AX150" i="27" l="1"/>
  <c r="AY150" i="27" s="1"/>
  <c r="AZ151" i="27" s="1"/>
  <c r="AV151" i="27"/>
  <c r="AW151" i="27" s="1"/>
  <c r="AU151" i="27" s="1"/>
  <c r="I138" i="18"/>
  <c r="H138" i="18" s="1"/>
  <c r="G138" i="18" s="1"/>
  <c r="K137" i="18"/>
  <c r="J137" i="18"/>
  <c r="L136" i="18"/>
  <c r="AS161" i="14"/>
  <c r="AR160" i="14"/>
  <c r="AT160" i="14"/>
  <c r="AI162" i="14"/>
  <c r="AH161" i="14"/>
  <c r="AJ161" i="14"/>
  <c r="AB10" i="14"/>
  <c r="AC10" i="14" s="1"/>
  <c r="AD9" i="14"/>
  <c r="AS10" i="14"/>
  <c r="AT9" i="14"/>
  <c r="AU9" i="14" s="1"/>
  <c r="AJ9" i="14"/>
  <c r="AK9" i="14" s="1"/>
  <c r="AI10" i="14"/>
  <c r="AX151" i="27" l="1"/>
  <c r="AY151" i="27" s="1"/>
  <c r="AZ152" i="27" s="1"/>
  <c r="AV152" i="27"/>
  <c r="AW152" i="27" s="1"/>
  <c r="AU152" i="27" s="1"/>
  <c r="J138" i="18"/>
  <c r="K138" i="18"/>
  <c r="I139" i="18"/>
  <c r="H139" i="18" s="1"/>
  <c r="G139" i="18" s="1"/>
  <c r="L137" i="18"/>
  <c r="AS162" i="14"/>
  <c r="AR161" i="14"/>
  <c r="AT161" i="14"/>
  <c r="AI163" i="14"/>
  <c r="AH162" i="14"/>
  <c r="AJ162" i="14"/>
  <c r="AB11" i="14"/>
  <c r="AB12" i="14" s="1"/>
  <c r="AD10" i="14"/>
  <c r="AJ10" i="14"/>
  <c r="AK10" i="14" s="1"/>
  <c r="AI11" i="14"/>
  <c r="AS11" i="14"/>
  <c r="AT10" i="14"/>
  <c r="AU10" i="14" s="1"/>
  <c r="AV153" i="27" l="1"/>
  <c r="AW153" i="27" s="1"/>
  <c r="AX152" i="27"/>
  <c r="AY152" i="27" s="1"/>
  <c r="AZ153" i="27" s="1"/>
  <c r="AU153" i="27"/>
  <c r="K139" i="18"/>
  <c r="J139" i="18"/>
  <c r="L138" i="18"/>
  <c r="AS163" i="14"/>
  <c r="AT162" i="14"/>
  <c r="AR162" i="14"/>
  <c r="AJ163" i="14"/>
  <c r="AH163" i="14"/>
  <c r="AC11" i="14"/>
  <c r="AD11" i="14" s="1"/>
  <c r="AJ11" i="14"/>
  <c r="AK11" i="14" s="1"/>
  <c r="AI12" i="14"/>
  <c r="AS12" i="14"/>
  <c r="AT11" i="14"/>
  <c r="AU11" i="14" s="1"/>
  <c r="AC12" i="14"/>
  <c r="AB13" i="14"/>
  <c r="AB29" i="14" s="1"/>
  <c r="AV154" i="27" l="1"/>
  <c r="AW154" i="27" s="1"/>
  <c r="AU154" i="27" s="1"/>
  <c r="AX153" i="27"/>
  <c r="AY153" i="27" s="1"/>
  <c r="AZ154" i="27" s="1"/>
  <c r="L139" i="18"/>
  <c r="M5" i="18" s="1"/>
  <c r="AT163" i="14"/>
  <c r="AR163" i="14"/>
  <c r="AD12" i="14"/>
  <c r="AS13" i="14"/>
  <c r="AT12" i="14"/>
  <c r="AU12" i="14" s="1"/>
  <c r="AI13" i="14"/>
  <c r="AK29" i="14" s="1"/>
  <c r="AJ12" i="14"/>
  <c r="AK12" i="14" s="1"/>
  <c r="AC30" i="14"/>
  <c r="AB14" i="14"/>
  <c r="AC13" i="14"/>
  <c r="AV155" i="27" l="1"/>
  <c r="AW155" i="27" s="1"/>
  <c r="AU155" i="27" s="1"/>
  <c r="AX154" i="27"/>
  <c r="AY154" i="27" s="1"/>
  <c r="AZ155" i="27" s="1"/>
  <c r="M6" i="18"/>
  <c r="N6" i="18" s="1"/>
  <c r="M7" i="18"/>
  <c r="B15" i="18"/>
  <c r="C14" i="16" s="1"/>
  <c r="AU29" i="14"/>
  <c r="AV30" i="14" s="1"/>
  <c r="AL30" i="14"/>
  <c r="W10" i="14"/>
  <c r="AD13" i="14"/>
  <c r="AC21" i="14" s="1"/>
  <c r="AS14" i="14"/>
  <c r="AT13" i="14"/>
  <c r="AU13" i="14" s="1"/>
  <c r="AJ13" i="14"/>
  <c r="AK13" i="14" s="1"/>
  <c r="AI14" i="14"/>
  <c r="AB15" i="14"/>
  <c r="AC14" i="14"/>
  <c r="AV156" i="27" l="1"/>
  <c r="AW156" i="27" s="1"/>
  <c r="AU156" i="27" s="1"/>
  <c r="AX155" i="27"/>
  <c r="AY155" i="27" s="1"/>
  <c r="AZ156" i="27" s="1"/>
  <c r="D19" i="26"/>
  <c r="B15" i="16"/>
  <c r="C15" i="16"/>
  <c r="AM30" i="14"/>
  <c r="AK30" i="14" s="1"/>
  <c r="AL31" i="14" s="1"/>
  <c r="AM31" i="14" s="1"/>
  <c r="AK31" i="14" s="1"/>
  <c r="AD30" i="14"/>
  <c r="AB30" i="14" s="1"/>
  <c r="AD14" i="14"/>
  <c r="AI15" i="14"/>
  <c r="AJ14" i="14"/>
  <c r="AK14" i="14" s="1"/>
  <c r="AS15" i="14"/>
  <c r="AT14" i="14"/>
  <c r="AU14" i="14" s="1"/>
  <c r="AC15" i="14"/>
  <c r="AB16" i="14"/>
  <c r="AV157" i="27" l="1"/>
  <c r="AW157" i="27" s="1"/>
  <c r="AX156" i="27"/>
  <c r="AY156" i="27" s="1"/>
  <c r="AZ157" i="27" s="1"/>
  <c r="AU157" i="27"/>
  <c r="F19" i="26"/>
  <c r="F22" i="26" s="1"/>
  <c r="D22" i="26"/>
  <c r="B23" i="26" s="1"/>
  <c r="AC31" i="14"/>
  <c r="AD31" i="14" s="1"/>
  <c r="AB31" i="14" s="1"/>
  <c r="AC32" i="14" s="1"/>
  <c r="AD32" i="14" s="1"/>
  <c r="AB32" i="14" s="1"/>
  <c r="AE30" i="14"/>
  <c r="AF30" i="14" s="1"/>
  <c r="AN30" i="14"/>
  <c r="AO30" i="14" s="1"/>
  <c r="AL32" i="14"/>
  <c r="AM32" i="14" s="1"/>
  <c r="AK32" i="14" s="1"/>
  <c r="AN31" i="14"/>
  <c r="AO31" i="14" s="1"/>
  <c r="AP32" i="14" s="1"/>
  <c r="AD15" i="14"/>
  <c r="AI16" i="14"/>
  <c r="AJ15" i="14"/>
  <c r="AK15" i="14" s="1"/>
  <c r="AS16" i="14"/>
  <c r="AT15" i="14"/>
  <c r="AU15" i="14" s="1"/>
  <c r="AC16" i="14"/>
  <c r="AB17" i="14"/>
  <c r="AV158" i="27" l="1"/>
  <c r="AW158" i="27" s="1"/>
  <c r="AU158" i="27" s="1"/>
  <c r="AX157" i="27"/>
  <c r="AY157" i="27" s="1"/>
  <c r="AZ158" i="27" s="1"/>
  <c r="F23" i="26"/>
  <c r="AP31" i="14"/>
  <c r="AE31" i="14"/>
  <c r="AF31" i="14" s="1"/>
  <c r="AL33" i="14"/>
  <c r="AM33" i="14" s="1"/>
  <c r="AK33" i="14" s="1"/>
  <c r="AN32" i="14"/>
  <c r="AO32" i="14" s="1"/>
  <c r="AP33" i="14" s="1"/>
  <c r="AD16" i="14"/>
  <c r="AS17" i="14"/>
  <c r="AT16" i="14"/>
  <c r="AU16" i="14" s="1"/>
  <c r="AJ16" i="14"/>
  <c r="AK16" i="14" s="1"/>
  <c r="AI17" i="14"/>
  <c r="AC33" i="14"/>
  <c r="AD33" i="14" s="1"/>
  <c r="AB33" i="14" s="1"/>
  <c r="AE32" i="14"/>
  <c r="AF32" i="14" s="1"/>
  <c r="AB18" i="14"/>
  <c r="AC17" i="14"/>
  <c r="AV159" i="27" l="1"/>
  <c r="AW159" i="27" s="1"/>
  <c r="AU159" i="27" s="1"/>
  <c r="AX158" i="27"/>
  <c r="AY158" i="27" s="1"/>
  <c r="AZ159" i="27" s="1"/>
  <c r="AD17" i="14"/>
  <c r="AN33" i="14"/>
  <c r="AO33" i="14" s="1"/>
  <c r="AP34" i="14" s="1"/>
  <c r="AL34" i="14"/>
  <c r="AM34" i="14" s="1"/>
  <c r="AK34" i="14" s="1"/>
  <c r="AJ17" i="14"/>
  <c r="AK17" i="14" s="1"/>
  <c r="AJ21" i="14" s="1"/>
  <c r="AI18" i="14"/>
  <c r="AS18" i="14"/>
  <c r="AT17" i="14"/>
  <c r="AU17" i="14" s="1"/>
  <c r="AT21" i="14" s="1"/>
  <c r="AC34" i="14"/>
  <c r="AD34" i="14" s="1"/>
  <c r="AB34" i="14" s="1"/>
  <c r="AE33" i="14"/>
  <c r="AF33" i="14" s="1"/>
  <c r="AB19" i="14"/>
  <c r="AC19" i="14" s="1"/>
  <c r="AC18" i="14"/>
  <c r="AX159" i="27" l="1"/>
  <c r="AY159" i="27" s="1"/>
  <c r="AZ160" i="27" s="1"/>
  <c r="AV160" i="27"/>
  <c r="AW160" i="27" s="1"/>
  <c r="AU160" i="27" s="1"/>
  <c r="AD18" i="14"/>
  <c r="AD19" i="14" s="1"/>
  <c r="AL35" i="14"/>
  <c r="AM35" i="14" s="1"/>
  <c r="AK35" i="14" s="1"/>
  <c r="AN34" i="14"/>
  <c r="AO34" i="14" s="1"/>
  <c r="AP35" i="14" s="1"/>
  <c r="AJ18" i="14"/>
  <c r="AK18" i="14" s="1"/>
  <c r="AI19" i="14"/>
  <c r="AJ19" i="14" s="1"/>
  <c r="AS19" i="14"/>
  <c r="AT19" i="14" s="1"/>
  <c r="AT18" i="14"/>
  <c r="AU18" i="14" s="1"/>
  <c r="AE34" i="14"/>
  <c r="AF34" i="14" s="1"/>
  <c r="AC35" i="14"/>
  <c r="AD35" i="14" s="1"/>
  <c r="AB35" i="14" s="1"/>
  <c r="AV161" i="27" l="1"/>
  <c r="AW161" i="27" s="1"/>
  <c r="AU161" i="27" s="1"/>
  <c r="AX160" i="27"/>
  <c r="AY160" i="27" s="1"/>
  <c r="AZ161" i="27" s="1"/>
  <c r="AN35" i="14"/>
  <c r="AO35" i="14" s="1"/>
  <c r="AP36" i="14" s="1"/>
  <c r="AL36" i="14"/>
  <c r="AM36" i="14" s="1"/>
  <c r="AK36" i="14" s="1"/>
  <c r="AU19" i="14"/>
  <c r="AT22" i="14" s="1"/>
  <c r="AK19" i="14"/>
  <c r="AJ22" i="14" s="1"/>
  <c r="AE35" i="14"/>
  <c r="AF35" i="14" s="1"/>
  <c r="AC36" i="14"/>
  <c r="AD36" i="14" s="1"/>
  <c r="AB36" i="14" s="1"/>
  <c r="AX161" i="27" l="1"/>
  <c r="AY161" i="27" s="1"/>
  <c r="AZ162" i="27" s="1"/>
  <c r="AV162" i="27"/>
  <c r="AW162" i="27" s="1"/>
  <c r="AU162" i="27" s="1"/>
  <c r="AN36" i="14"/>
  <c r="AO36" i="14" s="1"/>
  <c r="AP37" i="14" s="1"/>
  <c r="AL37" i="14"/>
  <c r="AM37" i="14" s="1"/>
  <c r="AK37" i="14" s="1"/>
  <c r="AC37" i="14"/>
  <c r="AD37" i="14" s="1"/>
  <c r="AB37" i="14" s="1"/>
  <c r="AE36" i="14"/>
  <c r="AF36" i="14" s="1"/>
  <c r="AV163" i="27" l="1"/>
  <c r="AW163" i="27" s="1"/>
  <c r="AU163" i="27" s="1"/>
  <c r="AX163" i="27" s="1"/>
  <c r="AY163" i="27" s="1"/>
  <c r="AY28" i="27" s="1"/>
  <c r="AX162" i="27"/>
  <c r="AY162" i="27" s="1"/>
  <c r="AZ163" i="27" s="1"/>
  <c r="AZ29" i="27" s="1"/>
  <c r="V25" i="27" s="1"/>
  <c r="V26" i="27" s="1"/>
  <c r="AN37" i="14"/>
  <c r="AO37" i="14" s="1"/>
  <c r="AP38" i="14" s="1"/>
  <c r="AL38" i="14"/>
  <c r="AM38" i="14" s="1"/>
  <c r="AK38" i="14" s="1"/>
  <c r="AE37" i="14"/>
  <c r="AF37" i="14" s="1"/>
  <c r="AC38" i="14"/>
  <c r="AD38" i="14" s="1"/>
  <c r="AB38" i="14" s="1"/>
  <c r="AY27" i="27" l="1"/>
  <c r="O17" i="27" s="1"/>
  <c r="P17" i="27" s="1"/>
  <c r="AY23" i="27"/>
  <c r="AY22" i="27" s="1"/>
  <c r="AN38" i="14"/>
  <c r="AO38" i="14" s="1"/>
  <c r="AP39" i="14" s="1"/>
  <c r="AL39" i="14"/>
  <c r="AM39" i="14" s="1"/>
  <c r="AK39" i="14" s="1"/>
  <c r="AE38" i="14"/>
  <c r="AF38" i="14" s="1"/>
  <c r="AC39" i="14"/>
  <c r="AD39" i="14" s="1"/>
  <c r="AB39" i="14" s="1"/>
  <c r="P14" i="27" l="1"/>
  <c r="T13" i="27"/>
  <c r="T14" i="27"/>
  <c r="P13" i="27"/>
  <c r="T12" i="27"/>
  <c r="H26" i="21" s="1"/>
  <c r="P12" i="27"/>
  <c r="D26" i="21" s="1"/>
  <c r="AN39" i="14"/>
  <c r="AO39" i="14" s="1"/>
  <c r="AP40" i="14" s="1"/>
  <c r="AL40" i="14"/>
  <c r="AM40" i="14" s="1"/>
  <c r="AE39" i="14"/>
  <c r="AF39" i="14" s="1"/>
  <c r="AC40" i="14"/>
  <c r="AD40" i="14" s="1"/>
  <c r="AB40" i="14" s="1"/>
  <c r="AK40" i="14" l="1"/>
  <c r="AL41" i="14" s="1"/>
  <c r="AM41" i="14" s="1"/>
  <c r="AK41" i="14" s="1"/>
  <c r="AC41" i="14"/>
  <c r="AD41" i="14" s="1"/>
  <c r="AB41" i="14" s="1"/>
  <c r="AE40" i="14"/>
  <c r="AF40" i="14" s="1"/>
  <c r="AN40" i="14" l="1"/>
  <c r="AO40" i="14" s="1"/>
  <c r="AP41" i="14" s="1"/>
  <c r="AN41" i="14"/>
  <c r="AO41" i="14" s="1"/>
  <c r="AP42" i="14" s="1"/>
  <c r="AL42" i="14"/>
  <c r="AM42" i="14" s="1"/>
  <c r="AK42" i="14" s="1"/>
  <c r="AE41" i="14"/>
  <c r="AF41" i="14" s="1"/>
  <c r="AC42" i="14"/>
  <c r="AD42" i="14" s="1"/>
  <c r="AB42" i="14" s="1"/>
  <c r="AN42" i="14" l="1"/>
  <c r="AO42" i="14" s="1"/>
  <c r="AP43" i="14" s="1"/>
  <c r="AL43" i="14"/>
  <c r="AM43" i="14" s="1"/>
  <c r="AK43" i="14" s="1"/>
  <c r="AE42" i="14"/>
  <c r="AF42" i="14" s="1"/>
  <c r="AC43" i="14"/>
  <c r="AD43" i="14" s="1"/>
  <c r="AB43" i="14" s="1"/>
  <c r="AL44" i="14" l="1"/>
  <c r="AM44" i="14" s="1"/>
  <c r="AK44" i="14" s="1"/>
  <c r="AN43" i="14"/>
  <c r="AO43" i="14" s="1"/>
  <c r="AP44" i="14" s="1"/>
  <c r="AE43" i="14"/>
  <c r="AF43" i="14" s="1"/>
  <c r="AC44" i="14"/>
  <c r="AD44" i="14" s="1"/>
  <c r="AB44" i="14" s="1"/>
  <c r="AL45" i="14" l="1"/>
  <c r="AM45" i="14" s="1"/>
  <c r="AK45" i="14" s="1"/>
  <c r="AN44" i="14"/>
  <c r="AO44" i="14" s="1"/>
  <c r="AP45" i="14" s="1"/>
  <c r="AC45" i="14"/>
  <c r="AD45" i="14" s="1"/>
  <c r="AB45" i="14" s="1"/>
  <c r="AE44" i="14"/>
  <c r="AF44" i="14" s="1"/>
  <c r="AN45" i="14" l="1"/>
  <c r="AO45" i="14" s="1"/>
  <c r="AP46" i="14" s="1"/>
  <c r="AL46" i="14"/>
  <c r="AM46" i="14" s="1"/>
  <c r="AK46" i="14" s="1"/>
  <c r="AE45" i="14"/>
  <c r="AF45" i="14" s="1"/>
  <c r="AC46" i="14"/>
  <c r="AD46" i="14" s="1"/>
  <c r="AB46" i="14" s="1"/>
  <c r="AN46" i="14" l="1"/>
  <c r="AO46" i="14" s="1"/>
  <c r="AP47" i="14" s="1"/>
  <c r="AL47" i="14"/>
  <c r="AM47" i="14" s="1"/>
  <c r="AK47" i="14" s="1"/>
  <c r="AC47" i="14"/>
  <c r="AD47" i="14" s="1"/>
  <c r="AB47" i="14" s="1"/>
  <c r="AE46" i="14"/>
  <c r="AF46" i="14" s="1"/>
  <c r="AN47" i="14" l="1"/>
  <c r="AO47" i="14" s="1"/>
  <c r="AP48" i="14" s="1"/>
  <c r="AL48" i="14"/>
  <c r="AM48" i="14" s="1"/>
  <c r="AK48" i="14" s="1"/>
  <c r="AC48" i="14"/>
  <c r="AD48" i="14" s="1"/>
  <c r="AB48" i="14" s="1"/>
  <c r="AE47" i="14"/>
  <c r="AF47" i="14" s="1"/>
  <c r="AN48" i="14" l="1"/>
  <c r="AO48" i="14" s="1"/>
  <c r="AP49" i="14" s="1"/>
  <c r="AL49" i="14"/>
  <c r="AM49" i="14" s="1"/>
  <c r="AK49" i="14" s="1"/>
  <c r="AC49" i="14"/>
  <c r="AD49" i="14" s="1"/>
  <c r="AB49" i="14" s="1"/>
  <c r="AE48" i="14"/>
  <c r="AF48" i="14" s="1"/>
  <c r="AN49" i="14" l="1"/>
  <c r="AO49" i="14" s="1"/>
  <c r="AP50" i="14" s="1"/>
  <c r="AL50" i="14"/>
  <c r="AM50" i="14" s="1"/>
  <c r="AK50" i="14" s="1"/>
  <c r="AE49" i="14"/>
  <c r="AF49" i="14" s="1"/>
  <c r="AC50" i="14"/>
  <c r="AD50" i="14" s="1"/>
  <c r="AB50" i="14" s="1"/>
  <c r="AN50" i="14" l="1"/>
  <c r="AO50" i="14" s="1"/>
  <c r="AP51" i="14" s="1"/>
  <c r="AL51" i="14"/>
  <c r="AM51" i="14" s="1"/>
  <c r="AK51" i="14" s="1"/>
  <c r="AC51" i="14"/>
  <c r="AD51" i="14" s="1"/>
  <c r="AB51" i="14" s="1"/>
  <c r="AE50" i="14"/>
  <c r="AF50" i="14" s="1"/>
  <c r="AN51" i="14" l="1"/>
  <c r="AO51" i="14" s="1"/>
  <c r="AP52" i="14" s="1"/>
  <c r="AL52" i="14"/>
  <c r="AM52" i="14" s="1"/>
  <c r="AK52" i="14" s="1"/>
  <c r="AE51" i="14"/>
  <c r="AF51" i="14" s="1"/>
  <c r="AC52" i="14"/>
  <c r="AD52" i="14" s="1"/>
  <c r="AB52" i="14" s="1"/>
  <c r="AL53" i="14" l="1"/>
  <c r="AM53" i="14" s="1"/>
  <c r="AK53" i="14" s="1"/>
  <c r="AN52" i="14"/>
  <c r="AO52" i="14" s="1"/>
  <c r="AP53" i="14" s="1"/>
  <c r="AC53" i="14"/>
  <c r="AD53" i="14" s="1"/>
  <c r="AB53" i="14" s="1"/>
  <c r="AE52" i="14"/>
  <c r="AF52" i="14" s="1"/>
  <c r="AN53" i="14" l="1"/>
  <c r="AO53" i="14" s="1"/>
  <c r="AP54" i="14" s="1"/>
  <c r="AL54" i="14"/>
  <c r="AM54" i="14" s="1"/>
  <c r="AK54" i="14" s="1"/>
  <c r="AC54" i="14"/>
  <c r="AD54" i="14" s="1"/>
  <c r="AB54" i="14" s="1"/>
  <c r="AE53" i="14"/>
  <c r="AF53" i="14" s="1"/>
  <c r="AL55" i="14" l="1"/>
  <c r="AM55" i="14" s="1"/>
  <c r="AK55" i="14" s="1"/>
  <c r="AN54" i="14"/>
  <c r="AO54" i="14" s="1"/>
  <c r="AP55" i="14" s="1"/>
  <c r="AC55" i="14"/>
  <c r="AD55" i="14" s="1"/>
  <c r="AB55" i="14" s="1"/>
  <c r="AE54" i="14"/>
  <c r="AF54" i="14" s="1"/>
  <c r="AN55" i="14" l="1"/>
  <c r="AO55" i="14" s="1"/>
  <c r="AP56" i="14" s="1"/>
  <c r="AL56" i="14"/>
  <c r="AM56" i="14" s="1"/>
  <c r="AK56" i="14" s="1"/>
  <c r="AE55" i="14"/>
  <c r="AF55" i="14" s="1"/>
  <c r="AC56" i="14"/>
  <c r="AD56" i="14" s="1"/>
  <c r="AB56" i="14" s="1"/>
  <c r="AL57" i="14" l="1"/>
  <c r="AM57" i="14" s="1"/>
  <c r="AK57" i="14" s="1"/>
  <c r="AN56" i="14"/>
  <c r="AO56" i="14" s="1"/>
  <c r="AP57" i="14" s="1"/>
  <c r="AE56" i="14"/>
  <c r="AF56" i="14" s="1"/>
  <c r="AC57" i="14"/>
  <c r="AD57" i="14" s="1"/>
  <c r="AB57" i="14" s="1"/>
  <c r="AL58" i="14" l="1"/>
  <c r="AM58" i="14" s="1"/>
  <c r="AK58" i="14" s="1"/>
  <c r="AN57" i="14"/>
  <c r="AO57" i="14" s="1"/>
  <c r="AP58" i="14" s="1"/>
  <c r="AC58" i="14"/>
  <c r="AD58" i="14" s="1"/>
  <c r="AB58" i="14" s="1"/>
  <c r="AE57" i="14"/>
  <c r="AF57" i="14" s="1"/>
  <c r="AN58" i="14" l="1"/>
  <c r="AO58" i="14" s="1"/>
  <c r="AP59" i="14" s="1"/>
  <c r="AL59" i="14"/>
  <c r="AM59" i="14" s="1"/>
  <c r="AK59" i="14" s="1"/>
  <c r="AE58" i="14"/>
  <c r="AF58" i="14" s="1"/>
  <c r="AC59" i="14"/>
  <c r="AD59" i="14" s="1"/>
  <c r="AB59" i="14" s="1"/>
  <c r="AL60" i="14" l="1"/>
  <c r="AM60" i="14" s="1"/>
  <c r="AK60" i="14" s="1"/>
  <c r="AN59" i="14"/>
  <c r="AO59" i="14" s="1"/>
  <c r="AP60" i="14" s="1"/>
  <c r="AC60" i="14"/>
  <c r="AD60" i="14" s="1"/>
  <c r="AB60" i="14" s="1"/>
  <c r="AE59" i="14"/>
  <c r="AF59" i="14" s="1"/>
  <c r="AN60" i="14" l="1"/>
  <c r="AO60" i="14" s="1"/>
  <c r="AP61" i="14" s="1"/>
  <c r="AL61" i="14"/>
  <c r="AM61" i="14" s="1"/>
  <c r="AK61" i="14" s="1"/>
  <c r="AC61" i="14"/>
  <c r="AD61" i="14" s="1"/>
  <c r="AB61" i="14" s="1"/>
  <c r="AE60" i="14"/>
  <c r="AF60" i="14" s="1"/>
  <c r="AL62" i="14" l="1"/>
  <c r="AM62" i="14" s="1"/>
  <c r="AK62" i="14" s="1"/>
  <c r="AN61" i="14"/>
  <c r="AO61" i="14" s="1"/>
  <c r="AP62" i="14" s="1"/>
  <c r="AC62" i="14"/>
  <c r="AD62" i="14" s="1"/>
  <c r="AB62" i="14" s="1"/>
  <c r="AE61" i="14"/>
  <c r="AF61" i="14" s="1"/>
  <c r="AL63" i="14" l="1"/>
  <c r="AM63" i="14" s="1"/>
  <c r="AK63" i="14" s="1"/>
  <c r="AN62" i="14"/>
  <c r="AO62" i="14" s="1"/>
  <c r="AP63" i="14" s="1"/>
  <c r="AE62" i="14"/>
  <c r="AF62" i="14" s="1"/>
  <c r="AC63" i="14"/>
  <c r="AD63" i="14" s="1"/>
  <c r="AB63" i="14" s="1"/>
  <c r="AL64" i="14" l="1"/>
  <c r="AM64" i="14" s="1"/>
  <c r="AK64" i="14" s="1"/>
  <c r="AN63" i="14"/>
  <c r="AO63" i="14" s="1"/>
  <c r="AP64" i="14" s="1"/>
  <c r="AE63" i="14"/>
  <c r="AF63" i="14" s="1"/>
  <c r="AC64" i="14"/>
  <c r="AD64" i="14" s="1"/>
  <c r="AB64" i="14" s="1"/>
  <c r="AN64" i="14" l="1"/>
  <c r="AO64" i="14" s="1"/>
  <c r="AP65" i="14" s="1"/>
  <c r="AL65" i="14"/>
  <c r="AM65" i="14" s="1"/>
  <c r="AK65" i="14" s="1"/>
  <c r="AC65" i="14"/>
  <c r="AD65" i="14" s="1"/>
  <c r="AB65" i="14" s="1"/>
  <c r="AE64" i="14"/>
  <c r="AF64" i="14" s="1"/>
  <c r="AL66" i="14" l="1"/>
  <c r="AM66" i="14" s="1"/>
  <c r="AK66" i="14" s="1"/>
  <c r="AN65" i="14"/>
  <c r="AO65" i="14" s="1"/>
  <c r="AP66" i="14" s="1"/>
  <c r="AE65" i="14"/>
  <c r="AF65" i="14" s="1"/>
  <c r="AC66" i="14"/>
  <c r="AD66" i="14" s="1"/>
  <c r="AB66" i="14" s="1"/>
  <c r="AN66" i="14" l="1"/>
  <c r="AO66" i="14" s="1"/>
  <c r="AP67" i="14" s="1"/>
  <c r="AL67" i="14"/>
  <c r="AM67" i="14" s="1"/>
  <c r="AK67" i="14" s="1"/>
  <c r="AC67" i="14"/>
  <c r="AD67" i="14" s="1"/>
  <c r="AB67" i="14" s="1"/>
  <c r="AE66" i="14"/>
  <c r="AF66" i="14" s="1"/>
  <c r="AL68" i="14" l="1"/>
  <c r="AM68" i="14" s="1"/>
  <c r="AK68" i="14" s="1"/>
  <c r="AN67" i="14"/>
  <c r="AO67" i="14" s="1"/>
  <c r="AP68" i="14" s="1"/>
  <c r="AC68" i="14"/>
  <c r="AD68" i="14" s="1"/>
  <c r="AB68" i="14" s="1"/>
  <c r="AE67" i="14"/>
  <c r="AF67" i="14" s="1"/>
  <c r="AN68" i="14" l="1"/>
  <c r="AO68" i="14" s="1"/>
  <c r="AP69" i="14" s="1"/>
  <c r="AL69" i="14"/>
  <c r="AM69" i="14" s="1"/>
  <c r="AK69" i="14" s="1"/>
  <c r="AC69" i="14"/>
  <c r="AD69" i="14" s="1"/>
  <c r="AB69" i="14" s="1"/>
  <c r="AE68" i="14"/>
  <c r="AF68" i="14" s="1"/>
  <c r="AL70" i="14" l="1"/>
  <c r="AM70" i="14" s="1"/>
  <c r="AK70" i="14" s="1"/>
  <c r="AN69" i="14"/>
  <c r="AO69" i="14" s="1"/>
  <c r="AP70" i="14" s="1"/>
  <c r="AC70" i="14"/>
  <c r="AD70" i="14" s="1"/>
  <c r="AB70" i="14" s="1"/>
  <c r="AE69" i="14"/>
  <c r="AF69" i="14" s="1"/>
  <c r="AL71" i="14" l="1"/>
  <c r="AM71" i="14" s="1"/>
  <c r="AK71" i="14" s="1"/>
  <c r="AN70" i="14"/>
  <c r="AO70" i="14" s="1"/>
  <c r="AP71" i="14" s="1"/>
  <c r="AC71" i="14"/>
  <c r="AD71" i="14" s="1"/>
  <c r="AB71" i="14" s="1"/>
  <c r="AE70" i="14"/>
  <c r="AF70" i="14" s="1"/>
  <c r="AN71" i="14" l="1"/>
  <c r="AO71" i="14" s="1"/>
  <c r="AP72" i="14" s="1"/>
  <c r="AL72" i="14"/>
  <c r="AM72" i="14" s="1"/>
  <c r="AK72" i="14" s="1"/>
  <c r="AE71" i="14"/>
  <c r="AF71" i="14" s="1"/>
  <c r="AC72" i="14"/>
  <c r="AD72" i="14" s="1"/>
  <c r="AB72" i="14" s="1"/>
  <c r="AN72" i="14" l="1"/>
  <c r="AO72" i="14" s="1"/>
  <c r="AP73" i="14" s="1"/>
  <c r="AL73" i="14"/>
  <c r="AM73" i="14" s="1"/>
  <c r="AK73" i="14" s="1"/>
  <c r="AC73" i="14"/>
  <c r="AD73" i="14" s="1"/>
  <c r="AB73" i="14" s="1"/>
  <c r="AE72" i="14"/>
  <c r="AF72" i="14" s="1"/>
  <c r="AL74" i="14" l="1"/>
  <c r="AM74" i="14" s="1"/>
  <c r="AK74" i="14" s="1"/>
  <c r="AN73" i="14"/>
  <c r="AO73" i="14" s="1"/>
  <c r="AP74" i="14" s="1"/>
  <c r="AC74" i="14"/>
  <c r="AD74" i="14" s="1"/>
  <c r="AB74" i="14" s="1"/>
  <c r="AE73" i="14"/>
  <c r="AF73" i="14" s="1"/>
  <c r="AN74" i="14" l="1"/>
  <c r="AO74" i="14" s="1"/>
  <c r="AP75" i="14" s="1"/>
  <c r="AL75" i="14"/>
  <c r="AM75" i="14" s="1"/>
  <c r="AK75" i="14" s="1"/>
  <c r="AC75" i="14"/>
  <c r="AD75" i="14" s="1"/>
  <c r="AB75" i="14" s="1"/>
  <c r="AE74" i="14"/>
  <c r="AF74" i="14" s="1"/>
  <c r="AN75" i="14" l="1"/>
  <c r="AO75" i="14" s="1"/>
  <c r="AP76" i="14" s="1"/>
  <c r="AL76" i="14"/>
  <c r="AM76" i="14" s="1"/>
  <c r="AK76" i="14" s="1"/>
  <c r="AC76" i="14"/>
  <c r="AD76" i="14" s="1"/>
  <c r="AB76" i="14" s="1"/>
  <c r="AE75" i="14"/>
  <c r="AF75" i="14" s="1"/>
  <c r="AL77" i="14" l="1"/>
  <c r="AM77" i="14" s="1"/>
  <c r="AK77" i="14" s="1"/>
  <c r="AN76" i="14"/>
  <c r="AO76" i="14" s="1"/>
  <c r="AP77" i="14" s="1"/>
  <c r="AE76" i="14"/>
  <c r="AF76" i="14" s="1"/>
  <c r="AC77" i="14"/>
  <c r="AD77" i="14" s="1"/>
  <c r="AB77" i="14" s="1"/>
  <c r="AL78" i="14" l="1"/>
  <c r="AM78" i="14" s="1"/>
  <c r="AK78" i="14" s="1"/>
  <c r="AN77" i="14"/>
  <c r="AO77" i="14" s="1"/>
  <c r="AP78" i="14" s="1"/>
  <c r="AC78" i="14"/>
  <c r="AD78" i="14" s="1"/>
  <c r="AB78" i="14" s="1"/>
  <c r="AE77" i="14"/>
  <c r="AF77" i="14" s="1"/>
  <c r="AN78" i="14" l="1"/>
  <c r="AO78" i="14" s="1"/>
  <c r="AP79" i="14" s="1"/>
  <c r="AL79" i="14"/>
  <c r="AM79" i="14" s="1"/>
  <c r="AK79" i="14" s="1"/>
  <c r="AE78" i="14"/>
  <c r="AF78" i="14" s="1"/>
  <c r="AC79" i="14"/>
  <c r="AD79" i="14" s="1"/>
  <c r="AB79" i="14" s="1"/>
  <c r="AN79" i="14" l="1"/>
  <c r="AO79" i="14" s="1"/>
  <c r="AP80" i="14" s="1"/>
  <c r="AL80" i="14"/>
  <c r="AM80" i="14" s="1"/>
  <c r="AK80" i="14" s="1"/>
  <c r="AC80" i="14"/>
  <c r="AD80" i="14" s="1"/>
  <c r="AB80" i="14" s="1"/>
  <c r="AE79" i="14"/>
  <c r="AF79" i="14" s="1"/>
  <c r="AN80" i="14" l="1"/>
  <c r="AO80" i="14" s="1"/>
  <c r="AP81" i="14" s="1"/>
  <c r="AL81" i="14"/>
  <c r="AM81" i="14" s="1"/>
  <c r="AK81" i="14" s="1"/>
  <c r="AC81" i="14"/>
  <c r="AD81" i="14" s="1"/>
  <c r="AB81" i="14" s="1"/>
  <c r="AE80" i="14"/>
  <c r="AF80" i="14" s="1"/>
  <c r="AL82" i="14" l="1"/>
  <c r="AM82" i="14" s="1"/>
  <c r="AK82" i="14" s="1"/>
  <c r="AN81" i="14"/>
  <c r="AO81" i="14" s="1"/>
  <c r="AP82" i="14" s="1"/>
  <c r="AC82" i="14"/>
  <c r="AD82" i="14" s="1"/>
  <c r="AB82" i="14" s="1"/>
  <c r="AE81" i="14"/>
  <c r="AF81" i="14" s="1"/>
  <c r="AL83" i="14" l="1"/>
  <c r="AM83" i="14" s="1"/>
  <c r="AK83" i="14" s="1"/>
  <c r="AN82" i="14"/>
  <c r="AO82" i="14" s="1"/>
  <c r="AP83" i="14" s="1"/>
  <c r="AC83" i="14"/>
  <c r="AD83" i="14" s="1"/>
  <c r="AB83" i="14" s="1"/>
  <c r="AE82" i="14"/>
  <c r="AF82" i="14" s="1"/>
  <c r="AN83" i="14" l="1"/>
  <c r="AO83" i="14" s="1"/>
  <c r="AP84" i="14" s="1"/>
  <c r="AL84" i="14"/>
  <c r="AM84" i="14" s="1"/>
  <c r="AK84" i="14" s="1"/>
  <c r="AC84" i="14"/>
  <c r="AD84" i="14" s="1"/>
  <c r="AB84" i="14" s="1"/>
  <c r="AE83" i="14"/>
  <c r="AF83" i="14" s="1"/>
  <c r="AN84" i="14" l="1"/>
  <c r="AO84" i="14" s="1"/>
  <c r="AP85" i="14" s="1"/>
  <c r="AL85" i="14"/>
  <c r="AM85" i="14" s="1"/>
  <c r="AK85" i="14" s="1"/>
  <c r="AE84" i="14"/>
  <c r="AF84" i="14" s="1"/>
  <c r="AC85" i="14"/>
  <c r="AD85" i="14" s="1"/>
  <c r="AB85" i="14" s="1"/>
  <c r="AN85" i="14" l="1"/>
  <c r="AO85" i="14" s="1"/>
  <c r="AP86" i="14" s="1"/>
  <c r="AL86" i="14"/>
  <c r="AM86" i="14" s="1"/>
  <c r="AK86" i="14" s="1"/>
  <c r="AE85" i="14"/>
  <c r="AF85" i="14" s="1"/>
  <c r="AC86" i="14"/>
  <c r="AD86" i="14" s="1"/>
  <c r="AB86" i="14" s="1"/>
  <c r="AN86" i="14" l="1"/>
  <c r="AO86" i="14" s="1"/>
  <c r="AP87" i="14" s="1"/>
  <c r="AL87" i="14"/>
  <c r="AM87" i="14" s="1"/>
  <c r="AK87" i="14" s="1"/>
  <c r="AC87" i="14"/>
  <c r="AD87" i="14" s="1"/>
  <c r="AB87" i="14" s="1"/>
  <c r="AE86" i="14"/>
  <c r="AF86" i="14" s="1"/>
  <c r="AL88" i="14" l="1"/>
  <c r="AM88" i="14" s="1"/>
  <c r="AK88" i="14" s="1"/>
  <c r="AN87" i="14"/>
  <c r="AO87" i="14" s="1"/>
  <c r="AP88" i="14" s="1"/>
  <c r="AC88" i="14"/>
  <c r="AD88" i="14" s="1"/>
  <c r="AB88" i="14" s="1"/>
  <c r="AE87" i="14"/>
  <c r="AF87" i="14" s="1"/>
  <c r="AL89" i="14" l="1"/>
  <c r="AM89" i="14" s="1"/>
  <c r="AK89" i="14" s="1"/>
  <c r="AN89" i="14" s="1"/>
  <c r="AO89" i="14" s="1"/>
  <c r="AP90" i="14" s="1"/>
  <c r="AN88" i="14"/>
  <c r="AO88" i="14" s="1"/>
  <c r="AP89" i="14" s="1"/>
  <c r="AE88" i="14"/>
  <c r="AF88" i="14" s="1"/>
  <c r="AC89" i="14"/>
  <c r="AD89" i="14" s="1"/>
  <c r="AB89" i="14" s="1"/>
  <c r="AL90" i="14" l="1"/>
  <c r="AM90" i="14" s="1"/>
  <c r="AK90" i="14" s="1"/>
  <c r="AN90" i="14" s="1"/>
  <c r="AO90" i="14" s="1"/>
  <c r="AP91" i="14" s="1"/>
  <c r="AE89" i="14"/>
  <c r="AF89" i="14" s="1"/>
  <c r="AC90" i="14"/>
  <c r="AD90" i="14" s="1"/>
  <c r="AB90" i="14" s="1"/>
  <c r="AL91" i="14" l="1"/>
  <c r="AM91" i="14" s="1"/>
  <c r="AK91" i="14" s="1"/>
  <c r="AL92" i="14" s="1"/>
  <c r="AM92" i="14" s="1"/>
  <c r="AK92" i="14" s="1"/>
  <c r="AL93" i="14" s="1"/>
  <c r="AM93" i="14" s="1"/>
  <c r="AK93" i="14" s="1"/>
  <c r="AE90" i="14"/>
  <c r="AF90" i="14" s="1"/>
  <c r="AC91" i="14"/>
  <c r="AD91" i="14" s="1"/>
  <c r="AB91" i="14" s="1"/>
  <c r="AN92" i="14" l="1"/>
  <c r="AO92" i="14" s="1"/>
  <c r="AP93" i="14" s="1"/>
  <c r="AN91" i="14"/>
  <c r="AO91" i="14" s="1"/>
  <c r="AP92" i="14" s="1"/>
  <c r="AL94" i="14"/>
  <c r="AM94" i="14" s="1"/>
  <c r="AK94" i="14" s="1"/>
  <c r="AN93" i="14"/>
  <c r="AO93" i="14" s="1"/>
  <c r="AP94" i="14" s="1"/>
  <c r="AE91" i="14"/>
  <c r="AF91" i="14" s="1"/>
  <c r="AC92" i="14"/>
  <c r="AD92" i="14" s="1"/>
  <c r="AB92" i="14" s="1"/>
  <c r="AN94" i="14" l="1"/>
  <c r="AO94" i="14" s="1"/>
  <c r="AP95" i="14" s="1"/>
  <c r="AL95" i="14"/>
  <c r="AM95" i="14" s="1"/>
  <c r="AK95" i="14" s="1"/>
  <c r="AE92" i="14"/>
  <c r="AF92" i="14" s="1"/>
  <c r="AC93" i="14"/>
  <c r="AD93" i="14" s="1"/>
  <c r="AB93" i="14" s="1"/>
  <c r="AL96" i="14" l="1"/>
  <c r="AM96" i="14" s="1"/>
  <c r="AK96" i="14" s="1"/>
  <c r="AN95" i="14"/>
  <c r="AO95" i="14" s="1"/>
  <c r="AP96" i="14" s="1"/>
  <c r="AE93" i="14"/>
  <c r="AF93" i="14" s="1"/>
  <c r="AC94" i="14"/>
  <c r="AD94" i="14" s="1"/>
  <c r="AB94" i="14" s="1"/>
  <c r="AN96" i="14" l="1"/>
  <c r="AO96" i="14" s="1"/>
  <c r="AP97" i="14" s="1"/>
  <c r="AL97" i="14"/>
  <c r="AM97" i="14" s="1"/>
  <c r="AK97" i="14" s="1"/>
  <c r="AC95" i="14"/>
  <c r="AD95" i="14" s="1"/>
  <c r="AB95" i="14" s="1"/>
  <c r="AE94" i="14"/>
  <c r="AF94" i="14" s="1"/>
  <c r="AL98" i="14" l="1"/>
  <c r="AM98" i="14" s="1"/>
  <c r="AK98" i="14" s="1"/>
  <c r="AN97" i="14"/>
  <c r="AO97" i="14" s="1"/>
  <c r="AP98" i="14" s="1"/>
  <c r="AE95" i="14"/>
  <c r="AF95" i="14" s="1"/>
  <c r="AC96" i="14"/>
  <c r="AD96" i="14" s="1"/>
  <c r="AB96" i="14" s="1"/>
  <c r="AN98" i="14" l="1"/>
  <c r="AO98" i="14" s="1"/>
  <c r="AP99" i="14" s="1"/>
  <c r="AL99" i="14"/>
  <c r="AM99" i="14" s="1"/>
  <c r="AK99" i="14" s="1"/>
  <c r="AC97" i="14"/>
  <c r="AD97" i="14" s="1"/>
  <c r="AB97" i="14" s="1"/>
  <c r="AE96" i="14"/>
  <c r="AF96" i="14" s="1"/>
  <c r="AN99" i="14" l="1"/>
  <c r="AO99" i="14" s="1"/>
  <c r="AP100" i="14" s="1"/>
  <c r="AL100" i="14"/>
  <c r="AM100" i="14" s="1"/>
  <c r="AC98" i="14"/>
  <c r="AD98" i="14" s="1"/>
  <c r="AB98" i="14" s="1"/>
  <c r="AE97" i="14"/>
  <c r="AF97" i="14" s="1"/>
  <c r="AK100" i="14" l="1"/>
  <c r="AC99" i="14"/>
  <c r="AD99" i="14" s="1"/>
  <c r="AB99" i="14" s="1"/>
  <c r="AE98" i="14"/>
  <c r="AF98" i="14" s="1"/>
  <c r="AN100" i="14" l="1"/>
  <c r="AO100" i="14" s="1"/>
  <c r="AP101" i="14" s="1"/>
  <c r="AL101" i="14"/>
  <c r="AM101" i="14" s="1"/>
  <c r="AK101" i="14" s="1"/>
  <c r="AC100" i="14"/>
  <c r="AD100" i="14" s="1"/>
  <c r="AB100" i="14" s="1"/>
  <c r="AE99" i="14"/>
  <c r="AF99" i="14" s="1"/>
  <c r="AL102" i="14" l="1"/>
  <c r="AM102" i="14" s="1"/>
  <c r="AK102" i="14" s="1"/>
  <c r="AN101" i="14"/>
  <c r="AO101" i="14" s="1"/>
  <c r="AP102" i="14" s="1"/>
  <c r="AE100" i="14"/>
  <c r="AF100" i="14" s="1"/>
  <c r="AC101" i="14"/>
  <c r="AD101" i="14" s="1"/>
  <c r="AB101" i="14" s="1"/>
  <c r="AN102" i="14" l="1"/>
  <c r="AO102" i="14" s="1"/>
  <c r="AP103" i="14" s="1"/>
  <c r="AL103" i="14"/>
  <c r="AM103" i="14" s="1"/>
  <c r="AK103" i="14" s="1"/>
  <c r="AE101" i="14"/>
  <c r="AF101" i="14" s="1"/>
  <c r="AC102" i="14"/>
  <c r="AD102" i="14" s="1"/>
  <c r="AB102" i="14" s="1"/>
  <c r="AL104" i="14" l="1"/>
  <c r="AM104" i="14" s="1"/>
  <c r="AK104" i="14" s="1"/>
  <c r="AN103" i="14"/>
  <c r="AO103" i="14" s="1"/>
  <c r="AP104" i="14" s="1"/>
  <c r="AC103" i="14"/>
  <c r="AD103" i="14" s="1"/>
  <c r="AB103" i="14" s="1"/>
  <c r="AE102" i="14"/>
  <c r="AF102" i="14" s="1"/>
  <c r="AL105" i="14" l="1"/>
  <c r="AM105" i="14" s="1"/>
  <c r="AK105" i="14" s="1"/>
  <c r="AN104" i="14"/>
  <c r="AO104" i="14" s="1"/>
  <c r="AP105" i="14" s="1"/>
  <c r="AC104" i="14"/>
  <c r="AD104" i="14" s="1"/>
  <c r="AB104" i="14" s="1"/>
  <c r="AE103" i="14"/>
  <c r="AF103" i="14" s="1"/>
  <c r="AN105" i="14" l="1"/>
  <c r="AO105" i="14" s="1"/>
  <c r="AP106" i="14" s="1"/>
  <c r="AL106" i="14"/>
  <c r="AM106" i="14" s="1"/>
  <c r="AK106" i="14" s="1"/>
  <c r="AC105" i="14"/>
  <c r="AD105" i="14" s="1"/>
  <c r="AB105" i="14" s="1"/>
  <c r="AE104" i="14"/>
  <c r="AF104" i="14" s="1"/>
  <c r="AL107" i="14" l="1"/>
  <c r="AM107" i="14" s="1"/>
  <c r="AK107" i="14" s="1"/>
  <c r="AN106" i="14"/>
  <c r="AO106" i="14" s="1"/>
  <c r="AP107" i="14" s="1"/>
  <c r="AC106" i="14"/>
  <c r="AD106" i="14" s="1"/>
  <c r="AB106" i="14" s="1"/>
  <c r="AE105" i="14"/>
  <c r="AF105" i="14" s="1"/>
  <c r="AL108" i="14" l="1"/>
  <c r="AM108" i="14" s="1"/>
  <c r="AK108" i="14" s="1"/>
  <c r="AN107" i="14"/>
  <c r="AO107" i="14" s="1"/>
  <c r="AP108" i="14" s="1"/>
  <c r="AE106" i="14"/>
  <c r="AF106" i="14" s="1"/>
  <c r="AC107" i="14"/>
  <c r="AD107" i="14" s="1"/>
  <c r="AB107" i="14" s="1"/>
  <c r="AN108" i="14" l="1"/>
  <c r="AO108" i="14" s="1"/>
  <c r="AP109" i="14" s="1"/>
  <c r="AL109" i="14"/>
  <c r="AM109" i="14" s="1"/>
  <c r="AK109" i="14" s="1"/>
  <c r="AC108" i="14"/>
  <c r="AD108" i="14" s="1"/>
  <c r="AB108" i="14" s="1"/>
  <c r="AE107" i="14"/>
  <c r="AF107" i="14" s="1"/>
  <c r="AN109" i="14" l="1"/>
  <c r="AO109" i="14" s="1"/>
  <c r="AP110" i="14" s="1"/>
  <c r="AL110" i="14"/>
  <c r="AM110" i="14" s="1"/>
  <c r="AK110" i="14" s="1"/>
  <c r="AE108" i="14"/>
  <c r="AF108" i="14" s="1"/>
  <c r="AC109" i="14"/>
  <c r="AD109" i="14" s="1"/>
  <c r="AB109" i="14" s="1"/>
  <c r="AL111" i="14" l="1"/>
  <c r="AM111" i="14" s="1"/>
  <c r="AK111" i="14" s="1"/>
  <c r="AN110" i="14"/>
  <c r="AO110" i="14" s="1"/>
  <c r="AP111" i="14" s="1"/>
  <c r="AC110" i="14"/>
  <c r="AD110" i="14" s="1"/>
  <c r="AB110" i="14" s="1"/>
  <c r="AE109" i="14"/>
  <c r="AF109" i="14" s="1"/>
  <c r="AN111" i="14" l="1"/>
  <c r="AO111" i="14" s="1"/>
  <c r="AP112" i="14" s="1"/>
  <c r="AL112" i="14"/>
  <c r="AM112" i="14" s="1"/>
  <c r="AK112" i="14" s="1"/>
  <c r="AC111" i="14"/>
  <c r="AD111" i="14" s="1"/>
  <c r="AB111" i="14" s="1"/>
  <c r="AE110" i="14"/>
  <c r="AF110" i="14" s="1"/>
  <c r="AL113" i="14" l="1"/>
  <c r="AM113" i="14" s="1"/>
  <c r="AK113" i="14" s="1"/>
  <c r="AN112" i="14"/>
  <c r="AO112" i="14" s="1"/>
  <c r="AP113" i="14" s="1"/>
  <c r="AE111" i="14"/>
  <c r="AF111" i="14" s="1"/>
  <c r="AC112" i="14"/>
  <c r="AD112" i="14" s="1"/>
  <c r="AB112" i="14" s="1"/>
  <c r="AL114" i="14" l="1"/>
  <c r="AM114" i="14" s="1"/>
  <c r="AK114" i="14" s="1"/>
  <c r="AN113" i="14"/>
  <c r="AO113" i="14" s="1"/>
  <c r="AP114" i="14" s="1"/>
  <c r="AC113" i="14"/>
  <c r="AD113" i="14" s="1"/>
  <c r="AB113" i="14" s="1"/>
  <c r="AE112" i="14"/>
  <c r="AF112" i="14" s="1"/>
  <c r="AL115" i="14" l="1"/>
  <c r="AM115" i="14" s="1"/>
  <c r="AK115" i="14" s="1"/>
  <c r="AN114" i="14"/>
  <c r="AO114" i="14" s="1"/>
  <c r="AP115" i="14" s="1"/>
  <c r="AC114" i="14"/>
  <c r="AD114" i="14" s="1"/>
  <c r="AB114" i="14" s="1"/>
  <c r="AE113" i="14"/>
  <c r="AF113" i="14" s="1"/>
  <c r="AN115" i="14" l="1"/>
  <c r="AO115" i="14" s="1"/>
  <c r="AP116" i="14" s="1"/>
  <c r="AL116" i="14"/>
  <c r="AM116" i="14" s="1"/>
  <c r="AK116" i="14" s="1"/>
  <c r="AC115" i="14"/>
  <c r="AD115" i="14" s="1"/>
  <c r="AB115" i="14" s="1"/>
  <c r="AE114" i="14"/>
  <c r="AF114" i="14" s="1"/>
  <c r="AN116" i="14" l="1"/>
  <c r="AO116" i="14" s="1"/>
  <c r="AP117" i="14" s="1"/>
  <c r="AL117" i="14"/>
  <c r="AM117" i="14" s="1"/>
  <c r="AK117" i="14" s="1"/>
  <c r="AE115" i="14"/>
  <c r="AF115" i="14" s="1"/>
  <c r="AC116" i="14"/>
  <c r="AD116" i="14" s="1"/>
  <c r="AB116" i="14" s="1"/>
  <c r="AL118" i="14" l="1"/>
  <c r="AM118" i="14" s="1"/>
  <c r="AK118" i="14" s="1"/>
  <c r="AN117" i="14"/>
  <c r="AO117" i="14" s="1"/>
  <c r="AP118" i="14" s="1"/>
  <c r="AC117" i="14"/>
  <c r="AD117" i="14" s="1"/>
  <c r="AB117" i="14" s="1"/>
  <c r="AE116" i="14"/>
  <c r="AF116" i="14" s="1"/>
  <c r="AL119" i="14" l="1"/>
  <c r="AM119" i="14" s="1"/>
  <c r="AK119" i="14" s="1"/>
  <c r="AN118" i="14"/>
  <c r="AO118" i="14" s="1"/>
  <c r="AP119" i="14" s="1"/>
  <c r="AC118" i="14"/>
  <c r="AD118" i="14" s="1"/>
  <c r="AB118" i="14" s="1"/>
  <c r="AE117" i="14"/>
  <c r="AF117" i="14" s="1"/>
  <c r="AL120" i="14" l="1"/>
  <c r="AM120" i="14" s="1"/>
  <c r="AK120" i="14" s="1"/>
  <c r="AN119" i="14"/>
  <c r="AO119" i="14" s="1"/>
  <c r="AE118" i="14"/>
  <c r="AF118" i="14" s="1"/>
  <c r="AC119" i="14"/>
  <c r="AD119" i="14" s="1"/>
  <c r="AB119" i="14" s="1"/>
  <c r="AN120" i="14" l="1"/>
  <c r="AO120" i="14" s="1"/>
  <c r="AP121" i="14" s="1"/>
  <c r="AL121" i="14"/>
  <c r="AM121" i="14" s="1"/>
  <c r="AK121" i="14" s="1"/>
  <c r="AP120" i="14"/>
  <c r="AC120" i="14"/>
  <c r="AD120" i="14" s="1"/>
  <c r="AB120" i="14" s="1"/>
  <c r="AE119" i="14"/>
  <c r="AF119" i="14" s="1"/>
  <c r="AL122" i="14" l="1"/>
  <c r="AM122" i="14" s="1"/>
  <c r="AK122" i="14" s="1"/>
  <c r="AN121" i="14"/>
  <c r="AO121" i="14" s="1"/>
  <c r="AE120" i="14"/>
  <c r="AF120" i="14" s="1"/>
  <c r="AC121" i="14"/>
  <c r="AD121" i="14" s="1"/>
  <c r="AB121" i="14" s="1"/>
  <c r="AP122" i="14" l="1"/>
  <c r="AL123" i="14"/>
  <c r="AM123" i="14" s="1"/>
  <c r="AK123" i="14" s="1"/>
  <c r="AN122" i="14"/>
  <c r="AO122" i="14" s="1"/>
  <c r="AP123" i="14" s="1"/>
  <c r="AC122" i="14"/>
  <c r="AD122" i="14" s="1"/>
  <c r="AB122" i="14" s="1"/>
  <c r="AE121" i="14"/>
  <c r="AF121" i="14" s="1"/>
  <c r="AL124" i="14" l="1"/>
  <c r="AM124" i="14" s="1"/>
  <c r="AK124" i="14" s="1"/>
  <c r="AN123" i="14"/>
  <c r="AO123" i="14" s="1"/>
  <c r="AP124" i="14" s="1"/>
  <c r="AC123" i="14"/>
  <c r="AD123" i="14" s="1"/>
  <c r="AB123" i="14" s="1"/>
  <c r="AE122" i="14"/>
  <c r="AF122" i="14" s="1"/>
  <c r="AL125" i="14" l="1"/>
  <c r="AM125" i="14" s="1"/>
  <c r="AK125" i="14" s="1"/>
  <c r="AN124" i="14"/>
  <c r="AO124" i="14" s="1"/>
  <c r="AP125" i="14" s="1"/>
  <c r="AC124" i="14"/>
  <c r="AD124" i="14" s="1"/>
  <c r="AB124" i="14" s="1"/>
  <c r="AE123" i="14"/>
  <c r="AF123" i="14" s="1"/>
  <c r="AN125" i="14" l="1"/>
  <c r="AO125" i="14" s="1"/>
  <c r="AP126" i="14" s="1"/>
  <c r="AL126" i="14"/>
  <c r="AM126" i="14" s="1"/>
  <c r="AK126" i="14" s="1"/>
  <c r="AE124" i="14"/>
  <c r="AF124" i="14" s="1"/>
  <c r="AC125" i="14"/>
  <c r="AD125" i="14" s="1"/>
  <c r="AB125" i="14" s="1"/>
  <c r="AL127" i="14" l="1"/>
  <c r="AM127" i="14" s="1"/>
  <c r="AK127" i="14" s="1"/>
  <c r="AN126" i="14"/>
  <c r="AO126" i="14" s="1"/>
  <c r="AP127" i="14" s="1"/>
  <c r="AC126" i="14"/>
  <c r="AD126" i="14" s="1"/>
  <c r="AB126" i="14" s="1"/>
  <c r="AE125" i="14"/>
  <c r="AF125" i="14" s="1"/>
  <c r="AL128" i="14" l="1"/>
  <c r="AM128" i="14" s="1"/>
  <c r="AK128" i="14" s="1"/>
  <c r="AN127" i="14"/>
  <c r="AO127" i="14" s="1"/>
  <c r="AP128" i="14" s="1"/>
  <c r="AE126" i="14"/>
  <c r="AF126" i="14" s="1"/>
  <c r="AC127" i="14"/>
  <c r="AD127" i="14" s="1"/>
  <c r="AB127" i="14" s="1"/>
  <c r="AN128" i="14" l="1"/>
  <c r="AO128" i="14" s="1"/>
  <c r="AP129" i="14" s="1"/>
  <c r="AL129" i="14"/>
  <c r="AM129" i="14" s="1"/>
  <c r="AK129" i="14" s="1"/>
  <c r="AE127" i="14"/>
  <c r="AF127" i="14" s="1"/>
  <c r="AC128" i="14"/>
  <c r="AD128" i="14" s="1"/>
  <c r="AB128" i="14" s="1"/>
  <c r="AN129" i="14" l="1"/>
  <c r="AO129" i="14" s="1"/>
  <c r="AP130" i="14" s="1"/>
  <c r="AL130" i="14"/>
  <c r="AM130" i="14" s="1"/>
  <c r="AK130" i="14" s="1"/>
  <c r="AC129" i="14"/>
  <c r="AD129" i="14" s="1"/>
  <c r="AB129" i="14" s="1"/>
  <c r="AE128" i="14"/>
  <c r="AF128" i="14" s="1"/>
  <c r="AL131" i="14" l="1"/>
  <c r="AM131" i="14" s="1"/>
  <c r="AK131" i="14" s="1"/>
  <c r="AN130" i="14"/>
  <c r="AO130" i="14" s="1"/>
  <c r="AP131" i="14" s="1"/>
  <c r="AE129" i="14"/>
  <c r="AF129" i="14" s="1"/>
  <c r="AC130" i="14"/>
  <c r="AD130" i="14" s="1"/>
  <c r="AB130" i="14" s="1"/>
  <c r="AL132" i="14" l="1"/>
  <c r="AM132" i="14" s="1"/>
  <c r="AK132" i="14" s="1"/>
  <c r="AN131" i="14"/>
  <c r="AO131" i="14" s="1"/>
  <c r="AP132" i="14" s="1"/>
  <c r="AE130" i="14"/>
  <c r="AF130" i="14" s="1"/>
  <c r="AC131" i="14"/>
  <c r="AD131" i="14" s="1"/>
  <c r="AB131" i="14" s="1"/>
  <c r="AL133" i="14" l="1"/>
  <c r="AM133" i="14" s="1"/>
  <c r="AK133" i="14" s="1"/>
  <c r="AN132" i="14"/>
  <c r="AO132" i="14" s="1"/>
  <c r="AP133" i="14" s="1"/>
  <c r="AC132" i="14"/>
  <c r="AD132" i="14" s="1"/>
  <c r="AB132" i="14" s="1"/>
  <c r="AE131" i="14"/>
  <c r="AF131" i="14" s="1"/>
  <c r="AN133" i="14" l="1"/>
  <c r="AO133" i="14" s="1"/>
  <c r="AP134" i="14" s="1"/>
  <c r="AL134" i="14"/>
  <c r="AM134" i="14" s="1"/>
  <c r="AK134" i="14" s="1"/>
  <c r="AC133" i="14"/>
  <c r="AD133" i="14" s="1"/>
  <c r="AB133" i="14" s="1"/>
  <c r="AE132" i="14"/>
  <c r="AF132" i="14" s="1"/>
  <c r="AN134" i="14" l="1"/>
  <c r="AO134" i="14" s="1"/>
  <c r="AP135" i="14" s="1"/>
  <c r="AL135" i="14"/>
  <c r="AM135" i="14" s="1"/>
  <c r="AK135" i="14" s="1"/>
  <c r="AE133" i="14"/>
  <c r="AF133" i="14" s="1"/>
  <c r="AC134" i="14"/>
  <c r="AD134" i="14" s="1"/>
  <c r="AB134" i="14" s="1"/>
  <c r="AN135" i="14" l="1"/>
  <c r="AO135" i="14" s="1"/>
  <c r="AP136" i="14" s="1"/>
  <c r="AL136" i="14"/>
  <c r="AM136" i="14" s="1"/>
  <c r="AK136" i="14" s="1"/>
  <c r="AC135" i="14"/>
  <c r="AD135" i="14" s="1"/>
  <c r="AB135" i="14" s="1"/>
  <c r="AE134" i="14"/>
  <c r="AF134" i="14" s="1"/>
  <c r="AN136" i="14" l="1"/>
  <c r="AO136" i="14" s="1"/>
  <c r="AP137" i="14" s="1"/>
  <c r="AL137" i="14"/>
  <c r="AM137" i="14" s="1"/>
  <c r="AK137" i="14" s="1"/>
  <c r="AE135" i="14"/>
  <c r="AF135" i="14" s="1"/>
  <c r="AC136" i="14"/>
  <c r="AD136" i="14" s="1"/>
  <c r="AB136" i="14" s="1"/>
  <c r="AN137" i="14" l="1"/>
  <c r="AO137" i="14" s="1"/>
  <c r="AP138" i="14" s="1"/>
  <c r="AL138" i="14"/>
  <c r="AM138" i="14" s="1"/>
  <c r="AK138" i="14" s="1"/>
  <c r="AC137" i="14"/>
  <c r="AD137" i="14" s="1"/>
  <c r="AB137" i="14" s="1"/>
  <c r="AE136" i="14"/>
  <c r="AF136" i="14" s="1"/>
  <c r="AN138" i="14" l="1"/>
  <c r="AO138" i="14" s="1"/>
  <c r="AP139" i="14" s="1"/>
  <c r="AL139" i="14"/>
  <c r="AM139" i="14" s="1"/>
  <c r="AK139" i="14" s="1"/>
  <c r="AC138" i="14"/>
  <c r="AD138" i="14" s="1"/>
  <c r="AB138" i="14" s="1"/>
  <c r="AE137" i="14"/>
  <c r="AF137" i="14" s="1"/>
  <c r="AN139" i="14" l="1"/>
  <c r="AO139" i="14" s="1"/>
  <c r="AP140" i="14" s="1"/>
  <c r="AL140" i="14"/>
  <c r="AM140" i="14" s="1"/>
  <c r="AK140" i="14" s="1"/>
  <c r="AC139" i="14"/>
  <c r="AD139" i="14" s="1"/>
  <c r="AB139" i="14" s="1"/>
  <c r="AE138" i="14"/>
  <c r="AF138" i="14" s="1"/>
  <c r="AL141" i="14" l="1"/>
  <c r="AM141" i="14" s="1"/>
  <c r="AK141" i="14" s="1"/>
  <c r="AN140" i="14"/>
  <c r="AO140" i="14" s="1"/>
  <c r="AP141" i="14" s="1"/>
  <c r="AC140" i="14"/>
  <c r="AD140" i="14" s="1"/>
  <c r="AB140" i="14" s="1"/>
  <c r="AE139" i="14"/>
  <c r="AF139" i="14" s="1"/>
  <c r="AL142" i="14" l="1"/>
  <c r="AM142" i="14" s="1"/>
  <c r="AK142" i="14" s="1"/>
  <c r="AN141" i="14"/>
  <c r="AO141" i="14" s="1"/>
  <c r="AP142" i="14" s="1"/>
  <c r="AC141" i="14"/>
  <c r="AD141" i="14" s="1"/>
  <c r="AB141" i="14" s="1"/>
  <c r="AE140" i="14"/>
  <c r="AF140" i="14" s="1"/>
  <c r="AL143" i="14" l="1"/>
  <c r="AM143" i="14" s="1"/>
  <c r="AK143" i="14" s="1"/>
  <c r="AN142" i="14"/>
  <c r="AO142" i="14" s="1"/>
  <c r="AP143" i="14" s="1"/>
  <c r="AE141" i="14"/>
  <c r="AF141" i="14" s="1"/>
  <c r="AC142" i="14"/>
  <c r="AD142" i="14" s="1"/>
  <c r="AB142" i="14" s="1"/>
  <c r="AL144" i="14" l="1"/>
  <c r="AM144" i="14" s="1"/>
  <c r="AK144" i="14" s="1"/>
  <c r="AN143" i="14"/>
  <c r="AO143" i="14" s="1"/>
  <c r="AP144" i="14" s="1"/>
  <c r="AC143" i="14"/>
  <c r="AD143" i="14" s="1"/>
  <c r="AB143" i="14" s="1"/>
  <c r="AE142" i="14"/>
  <c r="AF142" i="14" s="1"/>
  <c r="AL145" i="14" l="1"/>
  <c r="AM145" i="14" s="1"/>
  <c r="AK145" i="14" s="1"/>
  <c r="AN144" i="14"/>
  <c r="AO144" i="14" s="1"/>
  <c r="AP145" i="14" s="1"/>
  <c r="AC144" i="14"/>
  <c r="AD144" i="14" s="1"/>
  <c r="AB144" i="14" s="1"/>
  <c r="AE143" i="14"/>
  <c r="AF143" i="14" s="1"/>
  <c r="AL146" i="14" l="1"/>
  <c r="AM146" i="14" s="1"/>
  <c r="AK146" i="14" s="1"/>
  <c r="AN145" i="14"/>
  <c r="AO145" i="14" s="1"/>
  <c r="AP146" i="14" s="1"/>
  <c r="AC145" i="14"/>
  <c r="AD145" i="14" s="1"/>
  <c r="AB145" i="14" s="1"/>
  <c r="AE144" i="14"/>
  <c r="AF144" i="14" s="1"/>
  <c r="AN146" i="14" l="1"/>
  <c r="AO146" i="14" s="1"/>
  <c r="AP147" i="14" s="1"/>
  <c r="AL147" i="14"/>
  <c r="AM147" i="14" s="1"/>
  <c r="AK147" i="14" s="1"/>
  <c r="AC146" i="14"/>
  <c r="AD146" i="14" s="1"/>
  <c r="AB146" i="14" s="1"/>
  <c r="AE145" i="14"/>
  <c r="AF145" i="14" s="1"/>
  <c r="AL148" i="14" l="1"/>
  <c r="AM148" i="14" s="1"/>
  <c r="AN147" i="14"/>
  <c r="AO147" i="14" s="1"/>
  <c r="AP148" i="14" s="1"/>
  <c r="AE146" i="14"/>
  <c r="AF146" i="14" s="1"/>
  <c r="AC147" i="14"/>
  <c r="AD147" i="14" s="1"/>
  <c r="AB147" i="14" s="1"/>
  <c r="AK148" i="14" l="1"/>
  <c r="AN148" i="14" s="1"/>
  <c r="AO148" i="14" s="1"/>
  <c r="AP149" i="14" s="1"/>
  <c r="AC148" i="14"/>
  <c r="AD148" i="14" s="1"/>
  <c r="AB148" i="14" s="1"/>
  <c r="AE147" i="14"/>
  <c r="AF147" i="14" s="1"/>
  <c r="AL149" i="14" l="1"/>
  <c r="AM149" i="14" s="1"/>
  <c r="AK149" i="14" s="1"/>
  <c r="AN149" i="14" s="1"/>
  <c r="AO149" i="14" s="1"/>
  <c r="AP150" i="14" s="1"/>
  <c r="AC149" i="14"/>
  <c r="AD149" i="14" s="1"/>
  <c r="AB149" i="14" s="1"/>
  <c r="AE148" i="14"/>
  <c r="AF148" i="14" s="1"/>
  <c r="AL150" i="14" l="1"/>
  <c r="AM150" i="14" s="1"/>
  <c r="AK150" i="14" s="1"/>
  <c r="AC150" i="14"/>
  <c r="AD150" i="14" s="1"/>
  <c r="AB150" i="14" s="1"/>
  <c r="AE150" i="14" s="1"/>
  <c r="AF150" i="14" s="1"/>
  <c r="AF28" i="14" s="1"/>
  <c r="AE149" i="14"/>
  <c r="AF149" i="14" s="1"/>
  <c r="AN150" i="14" l="1"/>
  <c r="AO150" i="14" s="1"/>
  <c r="AL151" i="14"/>
  <c r="AM151" i="14" s="1"/>
  <c r="AK151" i="14" s="1"/>
  <c r="AF27" i="14"/>
  <c r="AN151" i="14" l="1"/>
  <c r="AO151" i="14" s="1"/>
  <c r="AP152" i="14" s="1"/>
  <c r="AL152" i="14"/>
  <c r="AM152" i="14" s="1"/>
  <c r="AK152" i="14" s="1"/>
  <c r="AP151" i="14"/>
  <c r="AL153" i="14" l="1"/>
  <c r="AM153" i="14" s="1"/>
  <c r="AN152" i="14"/>
  <c r="AO152" i="14" s="1"/>
  <c r="AP153" i="14" s="1"/>
  <c r="AK153" i="14"/>
  <c r="AN153" i="14" l="1"/>
  <c r="AO153" i="14" s="1"/>
  <c r="AP154" i="14" s="1"/>
  <c r="AL154" i="14"/>
  <c r="AM154" i="14" s="1"/>
  <c r="AK154" i="14" s="1"/>
  <c r="AL155" i="14" l="1"/>
  <c r="AM155" i="14" s="1"/>
  <c r="AK155" i="14" s="1"/>
  <c r="AN154" i="14"/>
  <c r="AO154" i="14" s="1"/>
  <c r="AP155" i="14" s="1"/>
  <c r="AN155" i="14" l="1"/>
  <c r="AO155" i="14" s="1"/>
  <c r="AP156" i="14" s="1"/>
  <c r="AL156" i="14"/>
  <c r="AM156" i="14" s="1"/>
  <c r="AK156" i="14" s="1"/>
  <c r="AL157" i="14" l="1"/>
  <c r="AM157" i="14" s="1"/>
  <c r="AN156" i="14"/>
  <c r="AO156" i="14" s="1"/>
  <c r="AP157" i="14" s="1"/>
  <c r="AK157" i="14"/>
  <c r="AN157" i="14" l="1"/>
  <c r="AO157" i="14" s="1"/>
  <c r="AP158" i="14" s="1"/>
  <c r="AL158" i="14"/>
  <c r="AM158" i="14" s="1"/>
  <c r="AK158" i="14" s="1"/>
  <c r="AL159" i="14" l="1"/>
  <c r="AM159" i="14" s="1"/>
  <c r="AK159" i="14" s="1"/>
  <c r="AN158" i="14"/>
  <c r="AO158" i="14" s="1"/>
  <c r="AP159" i="14" s="1"/>
  <c r="AN159" i="14" l="1"/>
  <c r="AO159" i="14" s="1"/>
  <c r="AP160" i="14" s="1"/>
  <c r="AL160" i="14"/>
  <c r="AM160" i="14" s="1"/>
  <c r="AK160" i="14" s="1"/>
  <c r="AL161" i="14" l="1"/>
  <c r="AM161" i="14" s="1"/>
  <c r="AN160" i="14"/>
  <c r="AO160" i="14" s="1"/>
  <c r="AP161" i="14" s="1"/>
  <c r="AK161" i="14"/>
  <c r="AN161" i="14" l="1"/>
  <c r="AO161" i="14" s="1"/>
  <c r="AP162" i="14" s="1"/>
  <c r="AL162" i="14"/>
  <c r="AM162" i="14" s="1"/>
  <c r="AK162" i="14" s="1"/>
  <c r="AL163" i="14" l="1"/>
  <c r="AM163" i="14" s="1"/>
  <c r="AN162" i="14"/>
  <c r="AO162" i="14" s="1"/>
  <c r="AP163" i="14" s="1"/>
  <c r="AP29" i="14" s="1"/>
  <c r="V23" i="14" s="1"/>
  <c r="V24" i="14" s="1"/>
  <c r="X10" i="14" s="1"/>
  <c r="AW30" i="14" s="1"/>
  <c r="AU30" i="14" s="1"/>
  <c r="AK163" i="14"/>
  <c r="AN163" i="14" s="1"/>
  <c r="AO163" i="14" s="1"/>
  <c r="AO28" i="14" s="1"/>
  <c r="AV31" i="14" l="1"/>
  <c r="AW31" i="14" s="1"/>
  <c r="AU31" i="14" s="1"/>
  <c r="AX30" i="14"/>
  <c r="AY30" i="14" s="1"/>
  <c r="AO23" i="14"/>
  <c r="AO22" i="14" s="1"/>
  <c r="AO27" i="14"/>
  <c r="AZ31" i="14" l="1"/>
  <c r="AX31" i="14"/>
  <c r="AY31" i="14" s="1"/>
  <c r="AZ32" i="14" s="1"/>
  <c r="AV32" i="14"/>
  <c r="AW32" i="14" s="1"/>
  <c r="AU32" i="14" s="1"/>
  <c r="AX32" i="14" l="1"/>
  <c r="AY32" i="14" s="1"/>
  <c r="AZ33" i="14" s="1"/>
  <c r="AV33" i="14"/>
  <c r="AW33" i="14" s="1"/>
  <c r="AU33" i="14" s="1"/>
  <c r="AV34" i="14" l="1"/>
  <c r="AW34" i="14" s="1"/>
  <c r="AU34" i="14" s="1"/>
  <c r="AX33" i="14"/>
  <c r="AY33" i="14" s="1"/>
  <c r="AZ34" i="14" s="1"/>
  <c r="AX34" i="14" l="1"/>
  <c r="AY34" i="14" s="1"/>
  <c r="AZ35" i="14" s="1"/>
  <c r="AV35" i="14"/>
  <c r="AW35" i="14" s="1"/>
  <c r="AU35" i="14" s="1"/>
  <c r="AV36" i="14" l="1"/>
  <c r="AW36" i="14" s="1"/>
  <c r="AU36" i="14" s="1"/>
  <c r="AX35" i="14"/>
  <c r="AY35" i="14" s="1"/>
  <c r="AZ36" i="14" s="1"/>
  <c r="AX36" i="14" l="1"/>
  <c r="AY36" i="14" s="1"/>
  <c r="AZ37" i="14" s="1"/>
  <c r="AV37" i="14"/>
  <c r="AW37" i="14" s="1"/>
  <c r="AU37" i="14" s="1"/>
  <c r="AV38" i="14" l="1"/>
  <c r="AW38" i="14" s="1"/>
  <c r="AU38" i="14" s="1"/>
  <c r="AX37" i="14"/>
  <c r="AY37" i="14" s="1"/>
  <c r="AZ38" i="14" s="1"/>
  <c r="AX38" i="14" l="1"/>
  <c r="AY38" i="14" s="1"/>
  <c r="AZ39" i="14" s="1"/>
  <c r="AV39" i="14"/>
  <c r="AW39" i="14" s="1"/>
  <c r="AU39" i="14" s="1"/>
  <c r="AX39" i="14" l="1"/>
  <c r="AY39" i="14" s="1"/>
  <c r="AZ40" i="14" s="1"/>
  <c r="AV40" i="14"/>
  <c r="AW40" i="14" s="1"/>
  <c r="AU40" i="14" s="1"/>
  <c r="AV41" i="14" l="1"/>
  <c r="AW41" i="14" s="1"/>
  <c r="AU41" i="14" s="1"/>
  <c r="AX40" i="14"/>
  <c r="AY40" i="14" s="1"/>
  <c r="AZ41" i="14" s="1"/>
  <c r="AX41" i="14" l="1"/>
  <c r="AY41" i="14" s="1"/>
  <c r="AZ42" i="14" s="1"/>
  <c r="AV42" i="14"/>
  <c r="AW42" i="14" s="1"/>
  <c r="AU42" i="14" s="1"/>
  <c r="AV43" i="14" l="1"/>
  <c r="AW43" i="14" s="1"/>
  <c r="AU43" i="14" s="1"/>
  <c r="AX42" i="14"/>
  <c r="AY42" i="14" s="1"/>
  <c r="AZ43" i="14" s="1"/>
  <c r="AX43" i="14" l="1"/>
  <c r="AY43" i="14" s="1"/>
  <c r="AZ44" i="14" s="1"/>
  <c r="AV44" i="14"/>
  <c r="AW44" i="14" s="1"/>
  <c r="AU44" i="14" s="1"/>
  <c r="AV45" i="14" l="1"/>
  <c r="AW45" i="14" s="1"/>
  <c r="AU45" i="14" s="1"/>
  <c r="AX44" i="14"/>
  <c r="AY44" i="14" s="1"/>
  <c r="AZ45" i="14" s="1"/>
  <c r="AX45" i="14" l="1"/>
  <c r="AY45" i="14" s="1"/>
  <c r="AZ46" i="14" s="1"/>
  <c r="AV46" i="14"/>
  <c r="AW46" i="14" s="1"/>
  <c r="AU46" i="14" s="1"/>
  <c r="AX46" i="14" l="1"/>
  <c r="AY46" i="14" s="1"/>
  <c r="AZ47" i="14" s="1"/>
  <c r="AV47" i="14"/>
  <c r="AW47" i="14" s="1"/>
  <c r="AU47" i="14" s="1"/>
  <c r="AX47" i="14" l="1"/>
  <c r="AY47" i="14" s="1"/>
  <c r="AZ48" i="14" s="1"/>
  <c r="AV48" i="14"/>
  <c r="AW48" i="14" s="1"/>
  <c r="AU48" i="14" s="1"/>
  <c r="AV49" i="14" l="1"/>
  <c r="AW49" i="14" s="1"/>
  <c r="AU49" i="14" s="1"/>
  <c r="AX48" i="14"/>
  <c r="AY48" i="14" s="1"/>
  <c r="AZ49" i="14" s="1"/>
  <c r="AV50" i="14" l="1"/>
  <c r="AW50" i="14" s="1"/>
  <c r="AU50" i="14" s="1"/>
  <c r="AX49" i="14"/>
  <c r="AY49" i="14" s="1"/>
  <c r="AZ50" i="14" s="1"/>
  <c r="AX50" i="14" l="1"/>
  <c r="AY50" i="14" s="1"/>
  <c r="AZ51" i="14" s="1"/>
  <c r="AV51" i="14"/>
  <c r="AW51" i="14" s="1"/>
  <c r="AU51" i="14" s="1"/>
  <c r="AV52" i="14" l="1"/>
  <c r="AW52" i="14" s="1"/>
  <c r="AU52" i="14" s="1"/>
  <c r="AX51" i="14"/>
  <c r="AY51" i="14" s="1"/>
  <c r="AZ52" i="14" s="1"/>
  <c r="AV53" i="14" l="1"/>
  <c r="AW53" i="14" s="1"/>
  <c r="AU53" i="14" s="1"/>
  <c r="AX52" i="14"/>
  <c r="AY52" i="14" s="1"/>
  <c r="AZ53" i="14" s="1"/>
  <c r="AX53" i="14" l="1"/>
  <c r="AY53" i="14" s="1"/>
  <c r="AZ54" i="14" s="1"/>
  <c r="AV54" i="14"/>
  <c r="AW54" i="14" s="1"/>
  <c r="AU54" i="14" s="1"/>
  <c r="AV55" i="14" l="1"/>
  <c r="AW55" i="14" s="1"/>
  <c r="AU55" i="14" s="1"/>
  <c r="AX54" i="14"/>
  <c r="AY54" i="14" s="1"/>
  <c r="AZ55" i="14" s="1"/>
  <c r="AV56" i="14" l="1"/>
  <c r="AW56" i="14" s="1"/>
  <c r="AU56" i="14" s="1"/>
  <c r="AX55" i="14"/>
  <c r="AY55" i="14" s="1"/>
  <c r="AZ56" i="14" s="1"/>
  <c r="AX56" i="14" l="1"/>
  <c r="AY56" i="14" s="1"/>
  <c r="AZ57" i="14" s="1"/>
  <c r="AV57" i="14"/>
  <c r="AW57" i="14" s="1"/>
  <c r="AU57" i="14" s="1"/>
  <c r="AV58" i="14" l="1"/>
  <c r="AW58" i="14" s="1"/>
  <c r="AU58" i="14" s="1"/>
  <c r="AX57" i="14"/>
  <c r="AY57" i="14" s="1"/>
  <c r="AZ58" i="14" s="1"/>
  <c r="AX58" i="14" l="1"/>
  <c r="AY58" i="14" s="1"/>
  <c r="AZ59" i="14" s="1"/>
  <c r="AV59" i="14"/>
  <c r="AW59" i="14" s="1"/>
  <c r="AU59" i="14" s="1"/>
  <c r="AV60" i="14" l="1"/>
  <c r="AW60" i="14" s="1"/>
  <c r="AU60" i="14" s="1"/>
  <c r="AX59" i="14"/>
  <c r="AY59" i="14" s="1"/>
  <c r="AZ60" i="14" s="1"/>
  <c r="AV61" i="14" l="1"/>
  <c r="AW61" i="14" s="1"/>
  <c r="AU61" i="14" s="1"/>
  <c r="AX60" i="14"/>
  <c r="AY60" i="14" s="1"/>
  <c r="AZ61" i="14" s="1"/>
  <c r="AX61" i="14" l="1"/>
  <c r="AY61" i="14" s="1"/>
  <c r="AZ62" i="14" s="1"/>
  <c r="AV62" i="14"/>
  <c r="AW62" i="14" s="1"/>
  <c r="AU62" i="14" s="1"/>
  <c r="AV63" i="14" l="1"/>
  <c r="AW63" i="14" s="1"/>
  <c r="AU63" i="14" s="1"/>
  <c r="AX62" i="14"/>
  <c r="AY62" i="14" s="1"/>
  <c r="AZ63" i="14" s="1"/>
  <c r="AV64" i="14" l="1"/>
  <c r="AW64" i="14" s="1"/>
  <c r="AU64" i="14" s="1"/>
  <c r="AX63" i="14"/>
  <c r="AY63" i="14" s="1"/>
  <c r="AZ64" i="14" s="1"/>
  <c r="AV65" i="14" l="1"/>
  <c r="AW65" i="14" s="1"/>
  <c r="AU65" i="14" s="1"/>
  <c r="AX64" i="14"/>
  <c r="AY64" i="14" s="1"/>
  <c r="AZ65" i="14" s="1"/>
  <c r="AX65" i="14" l="1"/>
  <c r="AY65" i="14" s="1"/>
  <c r="AZ66" i="14" s="1"/>
  <c r="AV66" i="14"/>
  <c r="AW66" i="14" s="1"/>
  <c r="AU66" i="14" s="1"/>
  <c r="AX66" i="14" l="1"/>
  <c r="AY66" i="14" s="1"/>
  <c r="AZ67" i="14" s="1"/>
  <c r="AV67" i="14"/>
  <c r="AW67" i="14" s="1"/>
  <c r="AU67" i="14" s="1"/>
  <c r="AX67" i="14" l="1"/>
  <c r="AY67" i="14" s="1"/>
  <c r="AZ68" i="14" s="1"/>
  <c r="AV68" i="14"/>
  <c r="AW68" i="14" s="1"/>
  <c r="AU68" i="14" s="1"/>
  <c r="AX68" i="14" l="1"/>
  <c r="AY68" i="14" s="1"/>
  <c r="AZ69" i="14" s="1"/>
  <c r="AV69" i="14"/>
  <c r="AW69" i="14" s="1"/>
  <c r="AU69" i="14" s="1"/>
  <c r="AV70" i="14" l="1"/>
  <c r="AW70" i="14" s="1"/>
  <c r="AU70" i="14" s="1"/>
  <c r="AX69" i="14"/>
  <c r="AY69" i="14" s="1"/>
  <c r="AZ70" i="14" s="1"/>
  <c r="AV71" i="14" l="1"/>
  <c r="AW71" i="14" s="1"/>
  <c r="AU71" i="14" s="1"/>
  <c r="AX70" i="14"/>
  <c r="AY70" i="14" s="1"/>
  <c r="AZ71" i="14" s="1"/>
  <c r="AX71" i="14" l="1"/>
  <c r="AY71" i="14" s="1"/>
  <c r="AZ72" i="14" s="1"/>
  <c r="AV72" i="14"/>
  <c r="AW72" i="14" s="1"/>
  <c r="AU72" i="14" s="1"/>
  <c r="AX72" i="14" l="1"/>
  <c r="AY72" i="14" s="1"/>
  <c r="AZ73" i="14" s="1"/>
  <c r="AV73" i="14"/>
  <c r="AW73" i="14" s="1"/>
  <c r="AU73" i="14" s="1"/>
  <c r="AX73" i="14" l="1"/>
  <c r="AY73" i="14" s="1"/>
  <c r="AZ74" i="14" s="1"/>
  <c r="AV74" i="14"/>
  <c r="AW74" i="14" s="1"/>
  <c r="AU74" i="14" s="1"/>
  <c r="AX74" i="14" l="1"/>
  <c r="AY74" i="14" s="1"/>
  <c r="AZ75" i="14" s="1"/>
  <c r="AV75" i="14"/>
  <c r="AW75" i="14" s="1"/>
  <c r="AU75" i="14" s="1"/>
  <c r="AV76" i="14" l="1"/>
  <c r="AW76" i="14" s="1"/>
  <c r="AX75" i="14"/>
  <c r="AY75" i="14" s="1"/>
  <c r="AZ76" i="14" s="1"/>
  <c r="AU76" i="14"/>
  <c r="AV77" i="14" l="1"/>
  <c r="AW77" i="14" s="1"/>
  <c r="AU77" i="14" s="1"/>
  <c r="AX76" i="14"/>
  <c r="AY76" i="14" s="1"/>
  <c r="AZ77" i="14" s="1"/>
  <c r="AV78" i="14" l="1"/>
  <c r="AW78" i="14" s="1"/>
  <c r="AU78" i="14" s="1"/>
  <c r="AX77" i="14"/>
  <c r="AY77" i="14" s="1"/>
  <c r="AZ78" i="14" s="1"/>
  <c r="AX78" i="14" l="1"/>
  <c r="AY78" i="14" s="1"/>
  <c r="AZ79" i="14" s="1"/>
  <c r="AV79" i="14"/>
  <c r="AW79" i="14" s="1"/>
  <c r="AU79" i="14" s="1"/>
  <c r="AX79" i="14" l="1"/>
  <c r="AY79" i="14" s="1"/>
  <c r="AZ80" i="14" s="1"/>
  <c r="AV80" i="14"/>
  <c r="AW80" i="14" s="1"/>
  <c r="AU80" i="14" s="1"/>
  <c r="AV81" i="14" l="1"/>
  <c r="AW81" i="14" s="1"/>
  <c r="AU81" i="14" s="1"/>
  <c r="AX80" i="14"/>
  <c r="AY80" i="14" s="1"/>
  <c r="AZ81" i="14" s="1"/>
  <c r="AV82" i="14" l="1"/>
  <c r="AW82" i="14" s="1"/>
  <c r="AU82" i="14" s="1"/>
  <c r="AX81" i="14"/>
  <c r="AY81" i="14" s="1"/>
  <c r="AZ82" i="14" s="1"/>
  <c r="AV83" i="14" l="1"/>
  <c r="AW83" i="14" s="1"/>
  <c r="AU83" i="14" s="1"/>
  <c r="AX82" i="14"/>
  <c r="AY82" i="14" s="1"/>
  <c r="AZ83" i="14" s="1"/>
  <c r="AX83" i="14" l="1"/>
  <c r="AY83" i="14" s="1"/>
  <c r="AZ84" i="14" s="1"/>
  <c r="AV84" i="14"/>
  <c r="AW84" i="14" s="1"/>
  <c r="AU84" i="14" s="1"/>
  <c r="AV85" i="14" l="1"/>
  <c r="AW85" i="14" s="1"/>
  <c r="AU85" i="14" s="1"/>
  <c r="AX84" i="14"/>
  <c r="AY84" i="14" s="1"/>
  <c r="AZ85" i="14" s="1"/>
  <c r="AV86" i="14" l="1"/>
  <c r="AW86" i="14" s="1"/>
  <c r="AU86" i="14" s="1"/>
  <c r="AX85" i="14"/>
  <c r="AY85" i="14" s="1"/>
  <c r="AZ86" i="14" s="1"/>
  <c r="AX86" i="14" l="1"/>
  <c r="AY86" i="14" s="1"/>
  <c r="AZ87" i="14" s="1"/>
  <c r="AV87" i="14"/>
  <c r="AW87" i="14" s="1"/>
  <c r="AU87" i="14" s="1"/>
  <c r="AV88" i="14" l="1"/>
  <c r="AW88" i="14" s="1"/>
  <c r="AU88" i="14" s="1"/>
  <c r="AX87" i="14"/>
  <c r="AY87" i="14" s="1"/>
  <c r="AZ88" i="14" s="1"/>
  <c r="AX88" i="14" l="1"/>
  <c r="AY88" i="14" s="1"/>
  <c r="AZ89" i="14" s="1"/>
  <c r="AV89" i="14"/>
  <c r="AW89" i="14" s="1"/>
  <c r="AU89" i="14" s="1"/>
  <c r="AX89" i="14" l="1"/>
  <c r="AY89" i="14" s="1"/>
  <c r="AZ90" i="14" s="1"/>
  <c r="AV90" i="14"/>
  <c r="AW90" i="14" s="1"/>
  <c r="AU90" i="14" s="1"/>
  <c r="AV91" i="14" l="1"/>
  <c r="AW91" i="14" s="1"/>
  <c r="AU91" i="14" s="1"/>
  <c r="AX90" i="14"/>
  <c r="AY90" i="14" s="1"/>
  <c r="AZ91" i="14" s="1"/>
  <c r="AX91" i="14" l="1"/>
  <c r="AY91" i="14" s="1"/>
  <c r="AZ92" i="14" s="1"/>
  <c r="AV92" i="14"/>
  <c r="AW92" i="14" s="1"/>
  <c r="AU92" i="14" s="1"/>
  <c r="AV93" i="14" l="1"/>
  <c r="AW93" i="14" s="1"/>
  <c r="AU93" i="14" s="1"/>
  <c r="AX92" i="14"/>
  <c r="AY92" i="14" s="1"/>
  <c r="AZ93" i="14" s="1"/>
  <c r="AV94" i="14" l="1"/>
  <c r="AW94" i="14" s="1"/>
  <c r="AU94" i="14" s="1"/>
  <c r="AX93" i="14"/>
  <c r="AY93" i="14" s="1"/>
  <c r="AZ94" i="14" s="1"/>
  <c r="AX94" i="14" l="1"/>
  <c r="AY94" i="14" s="1"/>
  <c r="AZ95" i="14" s="1"/>
  <c r="AV95" i="14"/>
  <c r="AW95" i="14" s="1"/>
  <c r="AU95" i="14" s="1"/>
  <c r="AX95" i="14" l="1"/>
  <c r="AY95" i="14" s="1"/>
  <c r="AZ96" i="14" s="1"/>
  <c r="AV96" i="14"/>
  <c r="AW96" i="14" s="1"/>
  <c r="AU96" i="14" s="1"/>
  <c r="AX96" i="14" l="1"/>
  <c r="AY96" i="14" s="1"/>
  <c r="AZ97" i="14" s="1"/>
  <c r="AV97" i="14"/>
  <c r="AW97" i="14" s="1"/>
  <c r="AU97" i="14" s="1"/>
  <c r="AX97" i="14" l="1"/>
  <c r="AY97" i="14" s="1"/>
  <c r="AZ98" i="14" s="1"/>
  <c r="AV98" i="14"/>
  <c r="AW98" i="14" s="1"/>
  <c r="AU98" i="14" s="1"/>
  <c r="AX98" i="14" l="1"/>
  <c r="AY98" i="14" s="1"/>
  <c r="AZ99" i="14" s="1"/>
  <c r="AV99" i="14"/>
  <c r="AW99" i="14" s="1"/>
  <c r="AU99" i="14" s="1"/>
  <c r="AV100" i="14" l="1"/>
  <c r="AW100" i="14" s="1"/>
  <c r="AU100" i="14" s="1"/>
  <c r="AX99" i="14"/>
  <c r="AY99" i="14" s="1"/>
  <c r="AZ100" i="14" s="1"/>
  <c r="AV101" i="14" l="1"/>
  <c r="AW101" i="14" s="1"/>
  <c r="AU101" i="14" s="1"/>
  <c r="AX100" i="14"/>
  <c r="AY100" i="14" s="1"/>
  <c r="AZ101" i="14" s="1"/>
  <c r="AV102" i="14" l="1"/>
  <c r="AW102" i="14" s="1"/>
  <c r="AU102" i="14" s="1"/>
  <c r="AX101" i="14"/>
  <c r="AY101" i="14" s="1"/>
  <c r="AZ102" i="14" s="1"/>
  <c r="AV103" i="14" l="1"/>
  <c r="AW103" i="14" s="1"/>
  <c r="AU103" i="14" s="1"/>
  <c r="AX102" i="14"/>
  <c r="AY102" i="14" s="1"/>
  <c r="AZ103" i="14" s="1"/>
  <c r="AV104" i="14" l="1"/>
  <c r="AW104" i="14" s="1"/>
  <c r="AU104" i="14" s="1"/>
  <c r="AX103" i="14"/>
  <c r="AY103" i="14" s="1"/>
  <c r="AZ104" i="14" s="1"/>
  <c r="AX104" i="14" l="1"/>
  <c r="AY104" i="14" s="1"/>
  <c r="AZ105" i="14" s="1"/>
  <c r="AV105" i="14"/>
  <c r="AW105" i="14" s="1"/>
  <c r="AU105" i="14" s="1"/>
  <c r="AX105" i="14" l="1"/>
  <c r="AY105" i="14" s="1"/>
  <c r="AZ106" i="14" s="1"/>
  <c r="AV106" i="14"/>
  <c r="AW106" i="14" s="1"/>
  <c r="AU106" i="14" s="1"/>
  <c r="AX106" i="14" l="1"/>
  <c r="AY106" i="14" s="1"/>
  <c r="AZ107" i="14" s="1"/>
  <c r="AV107" i="14"/>
  <c r="AW107" i="14" s="1"/>
  <c r="AU107" i="14" s="1"/>
  <c r="AX107" i="14" l="1"/>
  <c r="AY107" i="14" s="1"/>
  <c r="AZ108" i="14" s="1"/>
  <c r="AV108" i="14"/>
  <c r="AW108" i="14" s="1"/>
  <c r="AU108" i="14" s="1"/>
  <c r="AX108" i="14" l="1"/>
  <c r="AY108" i="14" s="1"/>
  <c r="AZ109" i="14" s="1"/>
  <c r="AV109" i="14"/>
  <c r="AW109" i="14" s="1"/>
  <c r="AU109" i="14" s="1"/>
  <c r="AX109" i="14" l="1"/>
  <c r="AY109" i="14" s="1"/>
  <c r="AZ110" i="14" s="1"/>
  <c r="AV110" i="14"/>
  <c r="AW110" i="14" s="1"/>
  <c r="AU110" i="14" s="1"/>
  <c r="AV111" i="14" l="1"/>
  <c r="AW111" i="14" s="1"/>
  <c r="AU111" i="14" s="1"/>
  <c r="AX110" i="14"/>
  <c r="AY110" i="14" s="1"/>
  <c r="AZ111" i="14" s="1"/>
  <c r="AV112" i="14" l="1"/>
  <c r="AW112" i="14" s="1"/>
  <c r="AU112" i="14" s="1"/>
  <c r="AX111" i="14"/>
  <c r="AY111" i="14" s="1"/>
  <c r="AZ112" i="14" s="1"/>
  <c r="AX112" i="14" l="1"/>
  <c r="AY112" i="14" s="1"/>
  <c r="AZ113" i="14" s="1"/>
  <c r="AV113" i="14"/>
  <c r="AW113" i="14" s="1"/>
  <c r="AU113" i="14" s="1"/>
  <c r="AX113" i="14" l="1"/>
  <c r="AY113" i="14" s="1"/>
  <c r="AZ114" i="14" s="1"/>
  <c r="AV114" i="14"/>
  <c r="AW114" i="14" s="1"/>
  <c r="AU114" i="14" s="1"/>
  <c r="AV115" i="14" l="1"/>
  <c r="AW115" i="14" s="1"/>
  <c r="AU115" i="14" s="1"/>
  <c r="AX114" i="14"/>
  <c r="AY114" i="14" s="1"/>
  <c r="AZ115" i="14" s="1"/>
  <c r="AV116" i="14" l="1"/>
  <c r="AW116" i="14" s="1"/>
  <c r="AU116" i="14" s="1"/>
  <c r="AX115" i="14"/>
  <c r="AY115" i="14" s="1"/>
  <c r="AZ116" i="14" s="1"/>
  <c r="AX116" i="14" l="1"/>
  <c r="AY116" i="14" s="1"/>
  <c r="AZ117" i="14" s="1"/>
  <c r="AV117" i="14"/>
  <c r="AW117" i="14" s="1"/>
  <c r="AU117" i="14" s="1"/>
  <c r="AV118" i="14" l="1"/>
  <c r="AW118" i="14" s="1"/>
  <c r="AU118" i="14" s="1"/>
  <c r="AX117" i="14"/>
  <c r="AY117" i="14" s="1"/>
  <c r="AZ118" i="14" s="1"/>
  <c r="AX118" i="14" l="1"/>
  <c r="AY118" i="14" s="1"/>
  <c r="AZ119" i="14" s="1"/>
  <c r="AV119" i="14"/>
  <c r="AW119" i="14" s="1"/>
  <c r="AU119" i="14" s="1"/>
  <c r="AV120" i="14" l="1"/>
  <c r="AW120" i="14" s="1"/>
  <c r="AU120" i="14" s="1"/>
  <c r="AX119" i="14"/>
  <c r="AY119" i="14" s="1"/>
  <c r="AZ120" i="14" s="1"/>
  <c r="AV121" i="14" l="1"/>
  <c r="AW121" i="14" s="1"/>
  <c r="AU121" i="14" s="1"/>
  <c r="AX120" i="14"/>
  <c r="AY120" i="14" s="1"/>
  <c r="AZ121" i="14" s="1"/>
  <c r="AX121" i="14" l="1"/>
  <c r="AY121" i="14" s="1"/>
  <c r="AZ122" i="14" s="1"/>
  <c r="AV122" i="14"/>
  <c r="AW122" i="14" s="1"/>
  <c r="AU122" i="14" s="1"/>
  <c r="AX122" i="14" l="1"/>
  <c r="AY122" i="14" s="1"/>
  <c r="AZ123" i="14" s="1"/>
  <c r="AV123" i="14"/>
  <c r="AW123" i="14" s="1"/>
  <c r="AU123" i="14" s="1"/>
  <c r="AV124" i="14" l="1"/>
  <c r="AW124" i="14" s="1"/>
  <c r="AX123" i="14"/>
  <c r="AY123" i="14" s="1"/>
  <c r="AZ124" i="14" s="1"/>
  <c r="AU124" i="14"/>
  <c r="AV125" i="14" l="1"/>
  <c r="AW125" i="14" s="1"/>
  <c r="AU125" i="14" s="1"/>
  <c r="AX124" i="14"/>
  <c r="AY124" i="14" s="1"/>
  <c r="AZ125" i="14" s="1"/>
  <c r="AX125" i="14" l="1"/>
  <c r="AY125" i="14" s="1"/>
  <c r="AZ126" i="14" s="1"/>
  <c r="AV126" i="14"/>
  <c r="AW126" i="14" s="1"/>
  <c r="AU126" i="14" s="1"/>
  <c r="AV127" i="14" l="1"/>
  <c r="AW127" i="14" s="1"/>
  <c r="AU127" i="14" s="1"/>
  <c r="AX126" i="14"/>
  <c r="AY126" i="14" s="1"/>
  <c r="AZ127" i="14" s="1"/>
  <c r="AV128" i="14" l="1"/>
  <c r="AW128" i="14" s="1"/>
  <c r="AU128" i="14" s="1"/>
  <c r="AX127" i="14"/>
  <c r="AY127" i="14" s="1"/>
  <c r="AZ128" i="14" s="1"/>
  <c r="AV129" i="14" l="1"/>
  <c r="AW129" i="14" s="1"/>
  <c r="AU129" i="14" s="1"/>
  <c r="AX128" i="14"/>
  <c r="AY128" i="14" s="1"/>
  <c r="AZ129" i="14" s="1"/>
  <c r="AV130" i="14" l="1"/>
  <c r="AW130" i="14" s="1"/>
  <c r="AU130" i="14" s="1"/>
  <c r="AX129" i="14"/>
  <c r="AY129" i="14" s="1"/>
  <c r="AZ130" i="14" s="1"/>
  <c r="AX130" i="14" l="1"/>
  <c r="AY130" i="14" s="1"/>
  <c r="AZ131" i="14" s="1"/>
  <c r="AV131" i="14"/>
  <c r="AW131" i="14" s="1"/>
  <c r="AU131" i="14" s="1"/>
  <c r="AX131" i="14" l="1"/>
  <c r="AY131" i="14" s="1"/>
  <c r="AZ132" i="14" s="1"/>
  <c r="AV132" i="14"/>
  <c r="AW132" i="14" s="1"/>
  <c r="AU132" i="14" s="1"/>
  <c r="AV133" i="14" l="1"/>
  <c r="AW133" i="14" s="1"/>
  <c r="AU133" i="14" s="1"/>
  <c r="AX132" i="14"/>
  <c r="AY132" i="14" s="1"/>
  <c r="AZ133" i="14" s="1"/>
  <c r="AX133" i="14" l="1"/>
  <c r="AY133" i="14" s="1"/>
  <c r="AZ134" i="14" s="1"/>
  <c r="AV134" i="14"/>
  <c r="AW134" i="14" s="1"/>
  <c r="AU134" i="14" s="1"/>
  <c r="AV135" i="14" l="1"/>
  <c r="AW135" i="14" s="1"/>
  <c r="AU135" i="14" s="1"/>
  <c r="AX134" i="14"/>
  <c r="AY134" i="14" s="1"/>
  <c r="AZ135" i="14" s="1"/>
  <c r="AV136" i="14" l="1"/>
  <c r="AW136" i="14" s="1"/>
  <c r="AU136" i="14" s="1"/>
  <c r="AX135" i="14"/>
  <c r="AY135" i="14" s="1"/>
  <c r="AZ136" i="14" s="1"/>
  <c r="AX136" i="14" l="1"/>
  <c r="AY136" i="14" s="1"/>
  <c r="AZ137" i="14" s="1"/>
  <c r="AV137" i="14"/>
  <c r="AW137" i="14" s="1"/>
  <c r="AU137" i="14" s="1"/>
  <c r="AX137" i="14" l="1"/>
  <c r="AY137" i="14" s="1"/>
  <c r="AZ138" i="14" s="1"/>
  <c r="AV138" i="14"/>
  <c r="AW138" i="14" s="1"/>
  <c r="AU138" i="14" s="1"/>
  <c r="AV139" i="14" l="1"/>
  <c r="AW139" i="14" s="1"/>
  <c r="AU139" i="14" s="1"/>
  <c r="AX138" i="14"/>
  <c r="AY138" i="14" s="1"/>
  <c r="AZ139" i="14" s="1"/>
  <c r="AV140" i="14" l="1"/>
  <c r="AW140" i="14" s="1"/>
  <c r="AU140" i="14" s="1"/>
  <c r="AX139" i="14"/>
  <c r="AY139" i="14" s="1"/>
  <c r="AZ140" i="14" s="1"/>
  <c r="AX140" i="14" l="1"/>
  <c r="AY140" i="14" s="1"/>
  <c r="AZ141" i="14" s="1"/>
  <c r="AV141" i="14"/>
  <c r="AW141" i="14" s="1"/>
  <c r="AU141" i="14" s="1"/>
  <c r="AX141" i="14" l="1"/>
  <c r="AY141" i="14" s="1"/>
  <c r="AZ142" i="14" s="1"/>
  <c r="AV142" i="14"/>
  <c r="AW142" i="14" s="1"/>
  <c r="AU142" i="14" s="1"/>
  <c r="O15" i="27"/>
  <c r="Y11" i="27"/>
  <c r="P11" i="27"/>
  <c r="T11" i="27"/>
  <c r="D21" i="21"/>
  <c r="AX142" i="14" l="1"/>
  <c r="AY142" i="14" s="1"/>
  <c r="AZ143" i="14" s="1"/>
  <c r="AV143" i="14"/>
  <c r="AW143" i="14" s="1"/>
  <c r="AU143" i="14" s="1"/>
  <c r="O16" i="27"/>
  <c r="O19" i="27"/>
  <c r="O18" i="27"/>
  <c r="AX143" i="14" l="1"/>
  <c r="AY143" i="14" s="1"/>
  <c r="AZ144" i="14" s="1"/>
  <c r="AV144" i="14"/>
  <c r="AW144" i="14" s="1"/>
  <c r="AU144" i="14" s="1"/>
  <c r="AX144" i="14" l="1"/>
  <c r="AY144" i="14" s="1"/>
  <c r="AZ145" i="14" s="1"/>
  <c r="AV145" i="14"/>
  <c r="AW145" i="14" s="1"/>
  <c r="AU145" i="14" s="1"/>
  <c r="AV146" i="14" l="1"/>
  <c r="AW146" i="14" s="1"/>
  <c r="AU146" i="14" s="1"/>
  <c r="AX145" i="14"/>
  <c r="AY145" i="14" s="1"/>
  <c r="AZ146" i="14" s="1"/>
  <c r="AV147" i="14" l="1"/>
  <c r="AW147" i="14" s="1"/>
  <c r="AU147" i="14" s="1"/>
  <c r="AX146" i="14"/>
  <c r="AY146" i="14" s="1"/>
  <c r="AZ147" i="14" s="1"/>
  <c r="AV148" i="14" l="1"/>
  <c r="AW148" i="14" s="1"/>
  <c r="AU148" i="14" s="1"/>
  <c r="AX147" i="14"/>
  <c r="AY147" i="14" s="1"/>
  <c r="AZ148" i="14" s="1"/>
  <c r="AV149" i="14" l="1"/>
  <c r="AW149" i="14" s="1"/>
  <c r="AU149" i="14" s="1"/>
  <c r="AX148" i="14"/>
  <c r="AY148" i="14" s="1"/>
  <c r="AZ149" i="14" s="1"/>
  <c r="AX149" i="14" l="1"/>
  <c r="AY149" i="14" s="1"/>
  <c r="AZ150" i="14" s="1"/>
  <c r="AV150" i="14"/>
  <c r="AW150" i="14" s="1"/>
  <c r="AU150" i="14" s="1"/>
  <c r="AX150" i="14" l="1"/>
  <c r="AY150" i="14" s="1"/>
  <c r="AZ151" i="14" s="1"/>
  <c r="AV151" i="14"/>
  <c r="AW151" i="14" s="1"/>
  <c r="AU151" i="14" s="1"/>
  <c r="AX151" i="14" l="1"/>
  <c r="AY151" i="14" s="1"/>
  <c r="AZ152" i="14" s="1"/>
  <c r="AV152" i="14"/>
  <c r="AW152" i="14" s="1"/>
  <c r="AU152" i="14" s="1"/>
  <c r="AV153" i="14" l="1"/>
  <c r="AW153" i="14" s="1"/>
  <c r="AU153" i="14" s="1"/>
  <c r="AX152" i="14"/>
  <c r="AY152" i="14" s="1"/>
  <c r="AZ153" i="14" s="1"/>
  <c r="AV154" i="14" l="1"/>
  <c r="AW154" i="14" s="1"/>
  <c r="AU154" i="14" s="1"/>
  <c r="AX153" i="14"/>
  <c r="AY153" i="14" s="1"/>
  <c r="AZ154" i="14" s="1"/>
  <c r="AV155" i="14" l="1"/>
  <c r="AW155" i="14" s="1"/>
  <c r="AU155" i="14"/>
  <c r="AX154" i="14"/>
  <c r="AY154" i="14" s="1"/>
  <c r="AZ155" i="14" s="1"/>
  <c r="AX155" i="14" l="1"/>
  <c r="AY155" i="14" s="1"/>
  <c r="AZ156" i="14" s="1"/>
  <c r="AV156" i="14"/>
  <c r="AW156" i="14" s="1"/>
  <c r="AU156" i="14" s="1"/>
  <c r="AV157" i="14" l="1"/>
  <c r="AW157" i="14" s="1"/>
  <c r="AU157" i="14" s="1"/>
  <c r="AX156" i="14"/>
  <c r="AY156" i="14" s="1"/>
  <c r="AZ157" i="14" s="1"/>
  <c r="AV158" i="14" l="1"/>
  <c r="AW158" i="14" s="1"/>
  <c r="AU158" i="14" s="1"/>
  <c r="AX157" i="14"/>
  <c r="AY157" i="14" s="1"/>
  <c r="AZ158" i="14" s="1"/>
  <c r="AV159" i="14" l="1"/>
  <c r="AW159" i="14" s="1"/>
  <c r="AU159" i="14" s="1"/>
  <c r="AX158" i="14"/>
  <c r="AY158" i="14" s="1"/>
  <c r="AZ159" i="14" s="1"/>
  <c r="AX159" i="14" l="1"/>
  <c r="AY159" i="14" s="1"/>
  <c r="AZ160" i="14" s="1"/>
  <c r="AV160" i="14"/>
  <c r="AW160" i="14" s="1"/>
  <c r="AU160" i="14" s="1"/>
  <c r="AV161" i="14" l="1"/>
  <c r="AW161" i="14" s="1"/>
  <c r="AX160" i="14"/>
  <c r="AY160" i="14" s="1"/>
  <c r="AZ161" i="14" s="1"/>
  <c r="AU161" i="14" l="1"/>
  <c r="AV162" i="14" s="1"/>
  <c r="AW162" i="14" s="1"/>
  <c r="AU162" i="14" s="1"/>
  <c r="AX161" i="14"/>
  <c r="AY161" i="14" s="1"/>
  <c r="AZ162" i="14" s="1"/>
  <c r="AV163" i="14" l="1"/>
  <c r="AW163" i="14" s="1"/>
  <c r="AU163" i="14" s="1"/>
  <c r="AX162" i="14"/>
  <c r="AY162" i="14" s="1"/>
  <c r="AZ163" i="14" s="1"/>
  <c r="AZ29" i="14" s="1"/>
  <c r="AX163" i="14" l="1"/>
  <c r="AY163" i="14" s="1"/>
  <c r="AY28" i="14" s="1"/>
  <c r="V25" i="14" l="1"/>
  <c r="V26" i="14" s="1"/>
  <c r="AY27" i="14" l="1"/>
  <c r="O17" i="14" s="1"/>
  <c r="AY23" i="14"/>
  <c r="AY22" i="14" s="1"/>
  <c r="O18" i="14" l="1"/>
  <c r="P17" i="14"/>
  <c r="O19" i="14"/>
  <c r="P14" i="14" l="1"/>
  <c r="T13" i="14"/>
  <c r="T14" i="14"/>
  <c r="P13" i="14"/>
  <c r="T12" i="14"/>
  <c r="H26" i="13" s="1"/>
  <c r="P12" i="14" l="1"/>
  <c r="D26" i="13" s="1"/>
</calcChain>
</file>

<file path=xl/sharedStrings.xml><?xml version="1.0" encoding="utf-8"?>
<sst xmlns="http://schemas.openxmlformats.org/spreadsheetml/2006/main" count="593" uniqueCount="223">
  <si>
    <t>MOVE</t>
  </si>
  <si>
    <t>-</t>
  </si>
  <si>
    <t>stat. Vertr. PB</t>
  </si>
  <si>
    <t>stat. Vertr. PeB</t>
  </si>
  <si>
    <t>BC</t>
  </si>
  <si>
    <t>DVAG</t>
  </si>
  <si>
    <t>Sonstige</t>
  </si>
  <si>
    <t>Parameter</t>
  </si>
  <si>
    <t>Ausgangskondition</t>
  </si>
  <si>
    <t>Aufstocker</t>
  </si>
  <si>
    <t>Volumen</t>
  </si>
  <si>
    <t>Laufzeit</t>
  </si>
  <si>
    <t>Zuführer</t>
  </si>
  <si>
    <t>Cap / Floor</t>
  </si>
  <si>
    <t>Einstellungen</t>
  </si>
  <si>
    <t>Zu-/ Abschlag</t>
  </si>
  <si>
    <t>EL (bis)</t>
  </si>
  <si>
    <t>Fremdablösung beim Wettbewerb (Bis x% des Kreditbetrages)</t>
  </si>
  <si>
    <t>Floor</t>
  </si>
  <si>
    <t>Cap</t>
  </si>
  <si>
    <t>Input</t>
  </si>
  <si>
    <t>Preismatrix</t>
  </si>
  <si>
    <t>Konditionskompetenz</t>
  </si>
  <si>
    <t>Wertbeitrag</t>
  </si>
  <si>
    <t>Zu-/ Abschlag Filialkompetenz</t>
  </si>
  <si>
    <t>Output</t>
  </si>
  <si>
    <t>Zu-/ Ab-
schlag MGL/RL</t>
  </si>
  <si>
    <t>EL</t>
  </si>
  <si>
    <t>Nein</t>
  </si>
  <si>
    <t>Deutsche Bank</t>
  </si>
  <si>
    <t>Preisparameter</t>
  </si>
  <si>
    <t>0-5</t>
  </si>
  <si>
    <t>6-10</t>
  </si>
  <si>
    <t>11-15</t>
  </si>
  <si>
    <t>16-20</t>
  </si>
  <si>
    <t>21-30</t>
  </si>
  <si>
    <t>31-40</t>
  </si>
  <si>
    <t>41-50</t>
  </si>
  <si>
    <t>51-60</t>
  </si>
  <si>
    <t>61-70</t>
  </si>
  <si>
    <t>71-80</t>
  </si>
  <si>
    <t>81-90</t>
  </si>
  <si>
    <t>91-100</t>
  </si>
  <si>
    <t>101-125</t>
  </si>
  <si>
    <t>126-150</t>
  </si>
  <si>
    <t>151-175</t>
  </si>
  <si>
    <t>176-200</t>
  </si>
  <si>
    <t>201-250</t>
  </si>
  <si>
    <t>251-300</t>
  </si>
  <si>
    <t>301-350</t>
  </si>
  <si>
    <t>351-400</t>
  </si>
  <si>
    <t>401-999</t>
  </si>
  <si>
    <t>Eingabe</t>
  </si>
  <si>
    <t>Payment Holiday</t>
  </si>
  <si>
    <t>Ja</t>
  </si>
  <si>
    <t>Zielkondition (Effektivzins)</t>
  </si>
  <si>
    <t>Zielkondition (Nominalzins)</t>
  </si>
  <si>
    <t>Rückzahlung</t>
  </si>
  <si>
    <t>Eingabebeispiel</t>
  </si>
  <si>
    <t>Anzahl der Raten</t>
  </si>
  <si>
    <t>Interner Verrechnungssatz (in bps)</t>
  </si>
  <si>
    <t>Expected Loss (in bps)</t>
  </si>
  <si>
    <t>Laufzeit (in Monaten)</t>
  </si>
  <si>
    <t>davon: Eigenablöse-Betrag</t>
  </si>
  <si>
    <t>davon: Fremdablöse-Betrag</t>
  </si>
  <si>
    <t>Bitte aus MOVE, DVAG oder Sonstige auswählen, wenn relevant</t>
  </si>
  <si>
    <t>Konditionskompetenz bis zu maximal ...</t>
  </si>
  <si>
    <t>Laufzeit (ggf. inklusive Payment Holiday und verzögerter Rückzahlung)</t>
  </si>
  <si>
    <t>Antwort:</t>
  </si>
  <si>
    <t>Was trage ich bei einem Aufstocker-Geschäft ein?</t>
  </si>
  <si>
    <t>Was ist der einzutragende interne Verrechnungssatz?</t>
  </si>
  <si>
    <t>Was trage ich bei Anzahl der Raten und Laufzeit ein?</t>
  </si>
  <si>
    <t>Gesamtkreditbetrag</t>
  </si>
  <si>
    <t>Warum gibt es dieses Kalkulationstool?</t>
  </si>
  <si>
    <t>Woher bekomme ich die Parameter zur Eingabe und ersetzt das Kalkulationstool KFPK (KIZ) oder den FilialKompass?</t>
  </si>
  <si>
    <t>Frage:</t>
  </si>
  <si>
    <t>Anzahl der vertraglich definierten Raten (nicht die Vertragslaufzeit)</t>
  </si>
  <si>
    <t>Ausstehender Kreditbetrag des abzulösenden Kredits zum Zeitpunkt der Ablöse</t>
  </si>
  <si>
    <t>Beim Wettbewerb abzulösender Kreditbetrag zum Zeitpunkt der Ablöse</t>
  </si>
  <si>
    <t>Zielkondition (Effektivzins p.a.)</t>
  </si>
  <si>
    <t>Zielkondition (Nominalzins p.a.)</t>
  </si>
  <si>
    <t>Bitte übernehmen Sie hier die in KFPK angezeigten Parameter. Die Laufzeit (Zelle D9) weicht bei Payment Holiday oder verzögertem Rückzahlungsbeginn von der Anzahl der Raten (Zelle D8) ab wie bereits heute in KFPK.</t>
  </si>
  <si>
    <t>Falls bei einer Aufstockung die Vorkondition des Altkredites &gt; neue Zielkondition, darf der Effektivzins um bis zu +3,00% eff. angehoben werden</t>
  </si>
  <si>
    <t>Wertbeitrag Makro</t>
  </si>
  <si>
    <t>Wertindex</t>
  </si>
  <si>
    <t>Ohne Payment Holiday</t>
  </si>
  <si>
    <t>Wertbeitrag Input</t>
  </si>
  <si>
    <t>Aufzinsen des Kreditvolumens, Lfz &gt; Anzahl Raten</t>
  </si>
  <si>
    <t>Kreditvolumen</t>
  </si>
  <si>
    <t xml:space="preserve">Lag </t>
  </si>
  <si>
    <t>WB kumuliert</t>
  </si>
  <si>
    <t>Lag mit PH</t>
  </si>
  <si>
    <t>Anzahl Raten</t>
  </si>
  <si>
    <t>Nominalzins</t>
  </si>
  <si>
    <t>IVS</t>
  </si>
  <si>
    <t>Rate</t>
  </si>
  <si>
    <t>Marge</t>
  </si>
  <si>
    <t>Zins - IVS</t>
  </si>
  <si>
    <t>Principal</t>
  </si>
  <si>
    <t>Barwert Kredit</t>
  </si>
  <si>
    <t>Lag ohne PH</t>
  </si>
  <si>
    <t>Lag ohne PH für WB</t>
  </si>
  <si>
    <t>Barwert Aufzinsen weil Rückzahlung verzögert</t>
  </si>
  <si>
    <t>Zeitraum mit PH</t>
  </si>
  <si>
    <t>Zeitraum ohne PH</t>
  </si>
  <si>
    <t>WB lag ohne PH</t>
  </si>
  <si>
    <t>WB lag mit PH</t>
  </si>
  <si>
    <t>Berechnung Wertbeitrag ohne Payment Holiday</t>
  </si>
  <si>
    <t>Berechnung Wertbeitrag mit Payment Holiday</t>
  </si>
  <si>
    <t>diskontieren WB</t>
  </si>
  <si>
    <t>Kalkulationstool  "Neues Preismodell PrivatKredit"</t>
  </si>
  <si>
    <t>Kalkulationstool "Neues Preismodell PrivatKredit"</t>
  </si>
  <si>
    <t xml:space="preserve">Das Kalkulationstool dient in erster Linie der Berechnung der möglichen Konditionskompetenzen im Falle einer Nachverhandlung bei  preissensibleren Kunden. </t>
  </si>
  <si>
    <t>Die notwendigen Parameter müssen aus KFPK übernommen werden (ansonsten sind die im Excel generierte Kompetenzen sowie die Zinsempfehlung ungültig). 
Im FilialKompass wird das Geschäft wie üblich eingetragen und gespeichert (das Excel-Tool führt hier zu keinen Veränderungen).</t>
  </si>
  <si>
    <t>Was trage ich bei einer Fremdablösung ein?</t>
  </si>
  <si>
    <t>Es ist der Gesamtkreditbetrag entsprechend des neuen Kreditvertrags einzutragen (Zelle D10). Der Fremdablöse-Anteil ist in Zelle D12 einzutragen. Sollte keine Fremdablösung vorliegen, ist hier eine 0 einzutragen.</t>
  </si>
  <si>
    <t>Aktion Q1</t>
  </si>
  <si>
    <r>
      <t xml:space="preserve">Gesamtkreditbetrag (mit RKV) = </t>
    </r>
    <r>
      <rPr>
        <b/>
        <sz val="11"/>
        <color theme="0" tint="-0.499984740745262"/>
        <rFont val="Calibri"/>
        <family val="2"/>
        <scheme val="minor"/>
      </rPr>
      <t>Nettokreditbetrag in KFPK</t>
    </r>
    <r>
      <rPr>
        <sz val="11"/>
        <color theme="0" tint="-0.499984740745262"/>
        <rFont val="Calibri"/>
        <family val="2"/>
        <scheme val="minor"/>
      </rPr>
      <t xml:space="preserve"> - auch bei Aufstockungen der gesamte Kreditbetrag inklusive des Ablösebetrags</t>
    </r>
  </si>
  <si>
    <t>alt</t>
  </si>
  <si>
    <t>Zeitraum PH nach Rückstand</t>
  </si>
  <si>
    <t>Laufzeit 1</t>
  </si>
  <si>
    <t>Delta</t>
  </si>
  <si>
    <t>Laufzeit 2</t>
  </si>
  <si>
    <t>Mit Payment Holiday (Vorkalkulation Monatsrate)</t>
  </si>
  <si>
    <t>Mit Payment Holiday (Nachkalkulation Monatsrate)</t>
  </si>
  <si>
    <t>Wertbeitrag Excel</t>
  </si>
  <si>
    <t>Anzeige Wertbeitrag</t>
  </si>
  <si>
    <t>Hinweis: Bitte zunächst im Blatt "Kalkulationstool" die Kondition berechnen</t>
  </si>
  <si>
    <t>Wertbeitrag vereinbarter Effektivzins</t>
  </si>
  <si>
    <t>Wertbeitrag Zielkondition</t>
  </si>
  <si>
    <t>abzulösender Kredit Input</t>
  </si>
  <si>
    <t>Periode</t>
  </si>
  <si>
    <t>Restschuld</t>
  </si>
  <si>
    <t>Tilgung</t>
  </si>
  <si>
    <t>Zinsen</t>
  </si>
  <si>
    <t>Restwertbeitrag</t>
  </si>
  <si>
    <t>abzulösendes Kreditvolumen</t>
  </si>
  <si>
    <t>Hilfsvariable</t>
  </si>
  <si>
    <t>Restlaufzeit</t>
  </si>
  <si>
    <t>Aufstockergeschäft</t>
  </si>
  <si>
    <t>Ablösebetrag</t>
  </si>
  <si>
    <t>Marge Altkredit</t>
  </si>
  <si>
    <t>Berechnung Wertbeitrag Altkredit Produktkalkulator</t>
  </si>
  <si>
    <t>Berechnung Wertbeitrag Kredit (analog Produktkalkulator)</t>
  </si>
  <si>
    <t>Kredit Input</t>
  </si>
  <si>
    <t>Kreditvol</t>
  </si>
  <si>
    <t>Effektiv</t>
  </si>
  <si>
    <t>Marge (Nominal)</t>
  </si>
  <si>
    <t>Move</t>
  </si>
  <si>
    <t>Kredit</t>
  </si>
  <si>
    <t>(Zeitpunkt)</t>
  </si>
  <si>
    <t>Zielkondition</t>
  </si>
  <si>
    <t>Filiale/RBC</t>
  </si>
  <si>
    <t>MGL/LRBC/RL</t>
  </si>
  <si>
    <t>Kalkulationstool Beschreibung</t>
  </si>
  <si>
    <t>neu gerundet</t>
  </si>
  <si>
    <t>Erläuterungen</t>
  </si>
  <si>
    <t>vereinbarter Effektivzins p.a.</t>
  </si>
  <si>
    <t>vereinbarter Nominalzins p.a.</t>
  </si>
  <si>
    <t>Restlaufzeit Altkredit (in Monaten)</t>
  </si>
  <si>
    <t>Die neue absolute Preisuntergrenze liegt bei 2,99% eff. nach Konditionskompetenzen, bei DVAG-Geschäften bei 3,49% eff. (Ausnahme: RL-Sonderkondition)</t>
  </si>
  <si>
    <t>Hinweis: Bitte alle Preisparameter vollständig einpflegen (gemäß KFPK)! Das Kalkulationstool funktioniert nur bei vollständiger Befüllung.</t>
  </si>
  <si>
    <r>
      <t xml:space="preserve">Es ist der Gesamtkreditbetrag entsprechend des neuen Kreditvertrags einzutragen (Zelle D10) </t>
    </r>
    <r>
      <rPr>
        <b/>
        <sz val="11"/>
        <color theme="1"/>
        <rFont val="Calibri"/>
        <family val="2"/>
        <scheme val="minor"/>
      </rPr>
      <t>ohne Abzug des Ablöseanteils</t>
    </r>
    <r>
      <rPr>
        <sz val="11"/>
        <color theme="1"/>
        <rFont val="Calibri"/>
        <family val="2"/>
        <scheme val="minor"/>
      </rPr>
      <t>. Der Ablöseanteil ist separat in dem dafür vorgesehenen Feld auszuweisen (Zelle D11). Sollte keine Aufstockung vorliegen, ist hier eine 0 einzutragen. Im FilialKompass ist das Geschäft nach Abschluss wie üblich einzutragen (das Excel-Tool führt hier zu keinen Veränderungen).
Im Tabellenblatt "Wertbeitrag" sind ensprechend die Marge des Altkredits sowie Restlaufzeit in Monaten einzutragen</t>
    </r>
  </si>
  <si>
    <r>
      <t xml:space="preserve">Erläuterung </t>
    </r>
    <r>
      <rPr>
        <sz val="11"/>
        <color theme="0" tint="-0.499984740745262"/>
        <rFont val="Calibri"/>
        <family val="2"/>
        <scheme val="minor"/>
      </rPr>
      <t>(alle Eingaben entsprechend KFPK)</t>
    </r>
  </si>
  <si>
    <t>Mit Kund*in vereinbarte Kondition</t>
  </si>
  <si>
    <t>Keine Eingabe</t>
  </si>
  <si>
    <t>Restliche Vertragslaufzeit in Monaten</t>
  </si>
  <si>
    <t>Die ermittelten Wertbeiträge stellen eine Approximation des über den FiKo (Produktkalkulator) berechneten Wertbeitrags dar.</t>
  </si>
  <si>
    <t>Nach Eingabe der preisbestimmenden Parameter wird Ihnen der Wertbeitrag zur KIZ Zielkondition und zur vereinbarten Kondition angezeigt.</t>
  </si>
  <si>
    <t>Marginale Abweichungen (&lt; 1 %) sind möglich.</t>
  </si>
  <si>
    <t>Der zur Ermittlung der maximalen Konditionskompetenz herangezogene Wertbeitrag weicht von dem hier dargestellten Wertebeitrag ab.</t>
  </si>
  <si>
    <t>Eingabe der Marge des Altkredits</t>
  </si>
  <si>
    <t>Konditionskompetenz bis einschließl. 84 Monate</t>
  </si>
  <si>
    <t>Konditionskompetenz bis einschließl. ab 85 Monate</t>
  </si>
  <si>
    <t>Makro</t>
  </si>
  <si>
    <t>Anzeige</t>
  </si>
  <si>
    <t>bis 84M</t>
  </si>
  <si>
    <t>ab 85M</t>
  </si>
  <si>
    <t>Marge mit IVS</t>
  </si>
  <si>
    <t>Ein interner Verrechnungssatz von 0,10% wird hier mit 10 Basispunkten eingetragen</t>
  </si>
  <si>
    <t>Dieser ist analog zur Berechnung der Marge im FilialKompass einzugeben. D.h. bei Errechnung der Marge für den FilialKompass ziehen Sie den internen Verrechnungssatz vom Nominalzins ab. Im Tool sollte dieser in Basispunkten eingegeben werden (Zelle 14).
Die tagesaktuellen internen Verrechnungssätze (IVS) sind dem Tradefinder zu entnehmen.</t>
  </si>
  <si>
    <t>Systemseitig berechneter EL p.a. in Basispunkten</t>
  </si>
  <si>
    <t>Immer 0 €, da hier die Variante 2. Kredit berechnet wird</t>
  </si>
  <si>
    <t>Kalkulationstool "Berechnung 2. Kredit statt Aufstockung"</t>
  </si>
  <si>
    <t>Höhe des benötigten 2. Kredits an Stelle der Aufstockung (= Aufstockungsbetrag)</t>
  </si>
  <si>
    <t>analog Kalkulationstool</t>
  </si>
  <si>
    <t>immer leer, da Berechnung des 2. Kredits anstelle der Aufstockung</t>
  </si>
  <si>
    <t>HINWEIS: PARAMETER FÜLLEN SICH AUTOMATISCH, KEINE ANPASSUNGEN VORNEHMEN !!</t>
  </si>
  <si>
    <t>Vereinbarte Versicherungsdauer in Monaten</t>
  </si>
  <si>
    <t>Abgelaufene Versicherungsdauer in Monaten</t>
  </si>
  <si>
    <t>Rückerstattungsfaktor</t>
  </si>
  <si>
    <t>Zurückzubezahlende Provision</t>
  </si>
  <si>
    <t>Bezahlter RKV-Einmalbeitrag für den Altkredit</t>
  </si>
  <si>
    <t>Ursprungslaufzeit des Altkredits in Monaten</t>
  </si>
  <si>
    <t>Höchste Absicherungsquote des Neukredits</t>
  </si>
  <si>
    <t>Höhe des bezahlten Einmalbeitrags bei Abschluss des Altkredits</t>
  </si>
  <si>
    <t>Entspricht der ursprünglichen Absicherungslaufzeit; NICHT Anzahl der Raten (vgl. Reiter "Kalkulationstool")</t>
  </si>
  <si>
    <t>Provisionsfaktor (bezogen auf den Einmalbeitrag)</t>
  </si>
  <si>
    <t>Kalkulation Rückerstattung aus Alt-RKV</t>
  </si>
  <si>
    <t>2. Kredit</t>
  </si>
  <si>
    <t>Aufstockung</t>
  </si>
  <si>
    <t>Wertbeitrag RKV</t>
  </si>
  <si>
    <t>Erwartete Durchschnittsprovision der Versicherung</t>
  </si>
  <si>
    <t>Vergleich des gesamten Wertbeitrags der Varianten bei Durchsetzung der Zielkondition</t>
  </si>
  <si>
    <t>Vergleich des gesamten Wertbeitrags der Varianten bei vereinbartem Effektivzins</t>
  </si>
  <si>
    <t>Hinweis: Bitte alle Preisparameter vollständig einpflegen! Das Kalkulationstool funktioniert nur bei vollständiger Befüllung.</t>
  </si>
  <si>
    <t>Ehemals bezahlter Einmalbeitrag</t>
  </si>
  <si>
    <t xml:space="preserve">Ergebnis aus dem Provisions-Storno der Alt-RKV und der Provision für die neue RKV </t>
  </si>
  <si>
    <t>Wertbeitrag Kredit mit VEREINBARTEM EFFEKTIVZINS</t>
  </si>
  <si>
    <t>Wertbeitrag Kredit mit ZIELKONDITION</t>
  </si>
  <si>
    <t>Summe Wertbeitrag (mit ZIELKONDITION)</t>
  </si>
  <si>
    <t>Summe Wertbeitrag (mit VEREINBARTEM EFFEKTIVZINS)</t>
  </si>
  <si>
    <t>Differenz Wertbeitrag 2. Kredit bzw. Delta-Variante vs. Aufstockung</t>
  </si>
  <si>
    <t>Delta-Variante*</t>
  </si>
  <si>
    <t>Vergleich Aufstockung mit 2. Kredit und Delta-Variante*</t>
  </si>
  <si>
    <t>* Bei der Delta-Variante ist der Kunde auf Abweichungen von Versicherungssumme und -laufzeit im Vergleich zum Kredit hinzuweisen. Dies ist entsprechend in der Beratungsdokumentation festzuhalten.</t>
  </si>
  <si>
    <t>analog Wertbeitrag, aber gedeckelt auf Zielkondition</t>
  </si>
  <si>
    <t>Bank</t>
  </si>
  <si>
    <t>DB Move</t>
  </si>
  <si>
    <t>Auf die Zielkondition dürfen bis zu 150 Basispunkte aufgeschlagen werden. Bei Aufstockergeschäften ist ein Aufschlag bis zu 300 Basispunkte erlaubt.</t>
  </si>
  <si>
    <t>Die neue absolute Preisuntergrenze liegt bei 3,99% eff. nach Konditionskompetenzen, bei DVAG-Geschäften bei 4,49% eff. (Ausnahme: RL-Sonderkondition)</t>
  </si>
  <si>
    <t>Gültig ab 29.11.2022</t>
  </si>
  <si>
    <t>Bezogen auf das neue (=aufgestockte) Kreditvolumen; bei mehreren Bausteinen gilt die höchste Absicherungsquote; Achtung: Eingabe in KFPK bei Delta-Variante abweichend (da bezogen auf den Gesamtkredit)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</si>
</sst>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0%"/>
    <numFmt numFmtId="167" formatCode="0.000"/>
    <numFmt numFmtId="168" formatCode="0.00000"/>
    <numFmt numFmtId="169" formatCode="#,##0.00_ ;[Red]\-#,##0.00\ "/>
    <numFmt numFmtId="170" formatCode="0.0000"/>
    <numFmt numFmtId="171" formatCode="#,##0.0"/>
    <numFmt numFmtId="172" formatCode="#,##0.00_ ;\-#,##0.00\ "/>
    <numFmt numFmtId="173" formatCode="_-* #,##0\ &quot;€&quot;_-;\-* #,##0\ &quot;€&quot;_-;_-* &quot;-&quot;??\ &quot;€&quot;_-;_-@_-"/>
  </numFmts>
  <fonts count="3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000000"/>
      <name val="Arial"/>
      <family val="2"/>
    </font>
    <font>
      <sz val="9"/>
      <color rgb="FF000000"/>
      <name val="Arial"/>
      <family val="2"/>
    </font>
    <font>
      <sz val="9"/>
      <name val="Arial"/>
      <family val="2"/>
    </font>
    <font>
      <sz val="9"/>
      <color theme="1"/>
      <name val="Calibri"/>
      <family val="2"/>
      <scheme val="minor"/>
    </font>
    <font>
      <sz val="10"/>
      <name val="Arial"/>
      <family val="2"/>
    </font>
    <font>
      <b/>
      <sz val="15"/>
      <color indexed="62"/>
      <name val="Arial"/>
      <family val="2"/>
    </font>
    <font>
      <i/>
      <sz val="10"/>
      <name val="Arial"/>
      <family val="2"/>
    </font>
    <font>
      <b/>
      <sz val="10"/>
      <name val="Arial"/>
      <family val="2"/>
    </font>
    <font>
      <u/>
      <sz val="11"/>
      <color theme="10"/>
      <name val="Calibri"/>
      <family val="2"/>
      <scheme val="minor"/>
    </font>
    <font>
      <sz val="11"/>
      <color theme="0" tint="-0.499984740745262"/>
      <name val="Calibri"/>
      <family val="2"/>
      <scheme val="minor"/>
    </font>
    <font>
      <b/>
      <sz val="10"/>
      <color theme="0" tint="-0.499984740745262"/>
      <name val="Arial"/>
      <family val="2"/>
    </font>
    <font>
      <b/>
      <sz val="11"/>
      <color theme="0" tint="-0.499984740745262"/>
      <name val="Calibri"/>
      <family val="2"/>
      <scheme val="minor"/>
    </font>
    <font>
      <sz val="11"/>
      <name val="Calibri"/>
      <family val="2"/>
      <scheme val="minor"/>
    </font>
    <font>
      <sz val="14"/>
      <name val="Calibri"/>
      <family val="2"/>
      <scheme val="minor"/>
    </font>
    <font>
      <i/>
      <sz val="9"/>
      <color theme="1"/>
      <name val="Calibri"/>
      <family val="2"/>
      <scheme val="minor"/>
    </font>
    <font>
      <b/>
      <sz val="10"/>
      <color theme="0" tint="-0.499984740745262"/>
      <name val="Calibri"/>
      <family val="2"/>
      <scheme val="minor"/>
    </font>
    <font>
      <b/>
      <sz val="11"/>
      <name val="Calibri"/>
      <family val="2"/>
      <scheme val="minor"/>
    </font>
    <font>
      <b/>
      <sz val="11"/>
      <color rgb="FFFF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xf numFmtId="0" fontId="26"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69">
    <xf numFmtId="0" fontId="0" fillId="0" borderId="0" xfId="0"/>
    <xf numFmtId="0" fontId="0" fillId="0" borderId="0" xfId="0"/>
    <xf numFmtId="0" fontId="0" fillId="0" borderId="0" xfId="0" applyAlignment="1">
      <alignment horizontal="left" indent="1"/>
    </xf>
    <xf numFmtId="0" fontId="19" fillId="0" borderId="11" xfId="0" applyFont="1" applyBorder="1" applyAlignment="1">
      <alignment horizontal="left" vertical="center" wrapText="1" indent="1"/>
    </xf>
    <xf numFmtId="0" fontId="19" fillId="0" borderId="12" xfId="0" applyFont="1" applyBorder="1" applyAlignment="1">
      <alignment horizontal="left" vertical="center" wrapText="1" indent="1"/>
    </xf>
    <xf numFmtId="0" fontId="16" fillId="0" borderId="0" xfId="0" applyFont="1"/>
    <xf numFmtId="0" fontId="19" fillId="0" borderId="0" xfId="0" applyFont="1" applyBorder="1" applyAlignment="1">
      <alignment horizontal="left" vertical="center" wrapText="1" indent="1"/>
    </xf>
    <xf numFmtId="10" fontId="20" fillId="35" borderId="10" xfId="0" applyNumberFormat="1" applyFont="1" applyFill="1" applyBorder="1" applyAlignment="1">
      <alignment horizontal="left" vertical="center" wrapText="1" indent="1"/>
    </xf>
    <xf numFmtId="10" fontId="19" fillId="33" borderId="10" xfId="0" applyNumberFormat="1" applyFont="1" applyFill="1" applyBorder="1" applyAlignment="1">
      <alignment horizontal="left" vertical="center" wrapText="1" indent="1"/>
    </xf>
    <xf numFmtId="165" fontId="19" fillId="0" borderId="12" xfId="0" applyNumberFormat="1" applyFont="1" applyBorder="1" applyAlignment="1">
      <alignment horizontal="left" vertical="center" wrapText="1" indent="1"/>
    </xf>
    <xf numFmtId="9" fontId="19" fillId="0" borderId="12" xfId="42" applyFont="1" applyBorder="1" applyAlignment="1">
      <alignment horizontal="left" vertical="center" wrapText="1" indent="1"/>
    </xf>
    <xf numFmtId="165" fontId="19" fillId="0" borderId="17" xfId="0" applyNumberFormat="1" applyFont="1" applyBorder="1" applyAlignment="1">
      <alignment horizontal="left" vertical="center" wrapText="1" indent="1"/>
    </xf>
    <xf numFmtId="2" fontId="19" fillId="35" borderId="11" xfId="42" applyNumberFormat="1" applyFont="1" applyFill="1" applyBorder="1" applyAlignment="1">
      <alignment horizontal="center" vertical="center" wrapText="1"/>
    </xf>
    <xf numFmtId="2" fontId="19" fillId="35" borderId="12" xfId="42" applyNumberFormat="1" applyFont="1" applyFill="1" applyBorder="1" applyAlignment="1">
      <alignment horizontal="center" vertical="center" wrapText="1"/>
    </xf>
    <xf numFmtId="2" fontId="19" fillId="35" borderId="11" xfId="0" applyNumberFormat="1" applyFont="1" applyFill="1" applyBorder="1" applyAlignment="1">
      <alignment horizontal="center" vertical="center" wrapText="1"/>
    </xf>
    <xf numFmtId="2" fontId="19" fillId="35" borderId="12" xfId="0" applyNumberFormat="1" applyFont="1" applyFill="1" applyBorder="1" applyAlignment="1">
      <alignment horizontal="center" vertical="center" wrapText="1"/>
    </xf>
    <xf numFmtId="2" fontId="19" fillId="35" borderId="16" xfId="0" applyNumberFormat="1" applyFont="1" applyFill="1" applyBorder="1" applyAlignment="1">
      <alignment horizontal="center" vertical="center" wrapText="1"/>
    </xf>
    <xf numFmtId="0" fontId="0" fillId="0" borderId="0" xfId="0" applyFill="1" applyBorder="1"/>
    <xf numFmtId="0" fontId="19" fillId="34" borderId="0" xfId="0" applyFont="1" applyFill="1" applyBorder="1" applyAlignment="1">
      <alignment horizontal="left" vertical="center" wrapText="1" indent="1"/>
    </xf>
    <xf numFmtId="0" fontId="19" fillId="0" borderId="12" xfId="0" applyFont="1" applyFill="1" applyBorder="1" applyAlignment="1">
      <alignment horizontal="left" vertical="center" wrapText="1" indent="1"/>
    </xf>
    <xf numFmtId="0" fontId="19" fillId="0" borderId="16" xfId="0" applyFont="1" applyFill="1" applyBorder="1" applyAlignment="1">
      <alignment horizontal="left" vertical="center" wrapText="1" indent="1"/>
    </xf>
    <xf numFmtId="0" fontId="19" fillId="34" borderId="14" xfId="0" applyFont="1" applyFill="1" applyBorder="1" applyAlignment="1">
      <alignment horizontal="left" vertical="center" wrapText="1" indent="1"/>
    </xf>
    <xf numFmtId="2" fontId="20" fillId="35" borderId="10" xfId="0" applyNumberFormat="1" applyFont="1" applyFill="1" applyBorder="1" applyAlignment="1">
      <alignment horizontal="left" vertical="center" wrapText="1" indent="1"/>
    </xf>
    <xf numFmtId="0" fontId="0" fillId="0" borderId="0" xfId="0" applyAlignment="1">
      <alignment wrapText="1"/>
    </xf>
    <xf numFmtId="0" fontId="16" fillId="36" borderId="0" xfId="0" applyFont="1" applyFill="1"/>
    <xf numFmtId="0" fontId="16" fillId="37" borderId="0" xfId="0" applyFont="1" applyFill="1"/>
    <xf numFmtId="0" fontId="18" fillId="0" borderId="11" xfId="0" applyFont="1" applyBorder="1" applyAlignment="1">
      <alignment horizontal="left" vertical="center" wrapText="1" indent="1"/>
    </xf>
    <xf numFmtId="0" fontId="18" fillId="37" borderId="10" xfId="0" applyFont="1" applyFill="1" applyBorder="1" applyAlignment="1">
      <alignment horizontal="left" vertical="center" wrapText="1" readingOrder="1"/>
    </xf>
    <xf numFmtId="0" fontId="18" fillId="36" borderId="11" xfId="0" applyFont="1" applyFill="1" applyBorder="1" applyAlignment="1">
      <alignment horizontal="left" vertical="center" wrapText="1" readingOrder="1"/>
    </xf>
    <xf numFmtId="0" fontId="0" fillId="0" borderId="0" xfId="0" applyBorder="1"/>
    <xf numFmtId="0" fontId="21" fillId="0" borderId="26"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13" xfId="0" applyFont="1" applyBorder="1" applyAlignment="1">
      <alignment horizontal="center"/>
    </xf>
    <xf numFmtId="0" fontId="21" fillId="0" borderId="28" xfId="0" applyFont="1" applyBorder="1" applyAlignment="1">
      <alignment horizontal="center"/>
    </xf>
    <xf numFmtId="0" fontId="21" fillId="0" borderId="14" xfId="0" applyFont="1" applyBorder="1"/>
    <xf numFmtId="0" fontId="21" fillId="0" borderId="15" xfId="0" applyFont="1" applyBorder="1" applyAlignment="1">
      <alignment horizontal="center"/>
    </xf>
    <xf numFmtId="0" fontId="18" fillId="37"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29"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0" fillId="0" borderId="0" xfId="0" applyFill="1" applyBorder="1" applyAlignment="1">
      <alignment horizontal="center"/>
    </xf>
    <xf numFmtId="0" fontId="19" fillId="0" borderId="32" xfId="0" applyFont="1" applyBorder="1" applyAlignment="1">
      <alignment horizontal="left" vertical="center" wrapText="1" indent="1"/>
    </xf>
    <xf numFmtId="2" fontId="19" fillId="35" borderId="33" xfId="0" applyNumberFormat="1" applyFont="1" applyFill="1" applyBorder="1" applyAlignment="1">
      <alignment horizontal="center" vertical="center" wrapText="1"/>
    </xf>
    <xf numFmtId="0" fontId="0" fillId="0" borderId="0" xfId="0" applyBorder="1" applyAlignment="1">
      <alignment horizontal="left" indent="1"/>
    </xf>
    <xf numFmtId="2" fontId="19" fillId="35" borderId="34" xfId="0" applyNumberFormat="1" applyFont="1" applyFill="1" applyBorder="1" applyAlignment="1">
      <alignment horizontal="center" vertical="center" wrapText="1"/>
    </xf>
    <xf numFmtId="0" fontId="19" fillId="0" borderId="35" xfId="0" applyFont="1" applyBorder="1" applyAlignment="1">
      <alignment horizontal="left" vertical="center" wrapText="1" indent="1"/>
    </xf>
    <xf numFmtId="2" fontId="19" fillId="35" borderId="36" xfId="0" applyNumberFormat="1"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19" fillId="0" borderId="16" xfId="0" applyFont="1" applyBorder="1" applyAlignment="1">
      <alignment horizontal="left" vertical="center" wrapText="1" indent="1"/>
    </xf>
    <xf numFmtId="0" fontId="18" fillId="37" borderId="19" xfId="0" applyFont="1" applyFill="1" applyBorder="1" applyAlignment="1">
      <alignment horizontal="center" vertical="center" wrapText="1" readingOrder="1"/>
    </xf>
    <xf numFmtId="0" fontId="18" fillId="37" borderId="20" xfId="0" applyFont="1" applyFill="1" applyBorder="1" applyAlignment="1">
      <alignment horizontal="center" vertical="center" wrapText="1" readingOrder="1"/>
    </xf>
    <xf numFmtId="0" fontId="18" fillId="36" borderId="21" xfId="0" applyFont="1" applyFill="1" applyBorder="1" applyAlignment="1">
      <alignment horizontal="center" vertical="center" wrapText="1" readingOrder="1"/>
    </xf>
    <xf numFmtId="0" fontId="18" fillId="36" borderId="24" xfId="0" applyFont="1" applyFill="1" applyBorder="1" applyAlignment="1">
      <alignment horizontal="center" vertical="center" wrapText="1" readingOrder="1"/>
    </xf>
    <xf numFmtId="0" fontId="18" fillId="36" borderId="25" xfId="0" applyFont="1" applyFill="1" applyBorder="1" applyAlignment="1">
      <alignment horizontal="center" vertical="center" wrapText="1" readingOrder="1"/>
    </xf>
    <xf numFmtId="0" fontId="18" fillId="37" borderId="17" xfId="0" applyFont="1" applyFill="1" applyBorder="1" applyAlignment="1">
      <alignment horizontal="left" vertical="center" wrapText="1" readingOrder="1"/>
    </xf>
    <xf numFmtId="0" fontId="18" fillId="37" borderId="16" xfId="0" applyFont="1" applyFill="1" applyBorder="1" applyAlignment="1">
      <alignment horizontal="left" vertical="center" wrapText="1" readingOrder="1"/>
    </xf>
    <xf numFmtId="0" fontId="18" fillId="37" borderId="21" xfId="0" applyFont="1" applyFill="1" applyBorder="1" applyAlignment="1">
      <alignment horizontal="center" vertical="center" wrapText="1" readingOrder="1"/>
    </xf>
    <xf numFmtId="0" fontId="18" fillId="37" borderId="24" xfId="0" applyFont="1" applyFill="1" applyBorder="1" applyAlignment="1">
      <alignment horizontal="center" vertical="center" wrapText="1" readingOrder="1"/>
    </xf>
    <xf numFmtId="0" fontId="18" fillId="37" borderId="18" xfId="0" applyFont="1" applyFill="1" applyBorder="1" applyAlignment="1">
      <alignment horizontal="center" vertical="center" wrapText="1" readingOrder="1"/>
    </xf>
    <xf numFmtId="9" fontId="19" fillId="0" borderId="32" xfId="42" applyFont="1" applyBorder="1" applyAlignment="1">
      <alignment horizontal="left" vertical="center" wrapText="1" indent="1"/>
    </xf>
    <xf numFmtId="9" fontId="19" fillId="0" borderId="29" xfId="42" applyFont="1" applyBorder="1" applyAlignment="1">
      <alignment horizontal="left" vertical="center" wrapText="1" indent="1"/>
    </xf>
    <xf numFmtId="9" fontId="19" fillId="0" borderId="35" xfId="42" applyFont="1" applyBorder="1" applyAlignment="1">
      <alignment horizontal="left" vertical="center" wrapText="1" indent="1"/>
    </xf>
    <xf numFmtId="0" fontId="22" fillId="38" borderId="0" xfId="43" applyFill="1" applyAlignment="1">
      <alignment vertical="top"/>
    </xf>
    <xf numFmtId="0" fontId="23" fillId="38" borderId="0" xfId="43" applyFont="1" applyFill="1"/>
    <xf numFmtId="0" fontId="22" fillId="0" borderId="0" xfId="43" applyFill="1" applyAlignment="1">
      <alignment horizontal="center" vertical="top"/>
    </xf>
    <xf numFmtId="0" fontId="22" fillId="38" borderId="0" xfId="43" applyFill="1" applyAlignment="1">
      <alignment horizontal="center" vertical="top"/>
    </xf>
    <xf numFmtId="0" fontId="24" fillId="38" borderId="0" xfId="43" applyFont="1" applyFill="1" applyAlignment="1">
      <alignment vertical="top"/>
    </xf>
    <xf numFmtId="0" fontId="19" fillId="0" borderId="37" xfId="0" applyFont="1" applyBorder="1" applyAlignment="1">
      <alignment horizontal="left" vertical="center" wrapText="1" indent="1"/>
    </xf>
    <xf numFmtId="49" fontId="0" fillId="0" borderId="0" xfId="0" applyNumberFormat="1"/>
    <xf numFmtId="0" fontId="0" fillId="0" borderId="0" xfId="0" applyAlignment="1">
      <alignment horizontal="center"/>
    </xf>
    <xf numFmtId="10" fontId="0" fillId="0" borderId="0" xfId="42" applyNumberFormat="1" applyFont="1" applyFill="1"/>
    <xf numFmtId="0" fontId="0" fillId="0" borderId="0" xfId="0" applyFill="1"/>
    <xf numFmtId="0" fontId="14" fillId="0" borderId="0" xfId="0" applyFont="1"/>
    <xf numFmtId="10" fontId="0" fillId="35" borderId="0" xfId="42" applyNumberFormat="1" applyFont="1" applyFill="1"/>
    <xf numFmtId="10" fontId="0" fillId="0" borderId="0" xfId="42" applyNumberFormat="1" applyFont="1"/>
    <xf numFmtId="0" fontId="0" fillId="39" borderId="0" xfId="0" applyFill="1" applyBorder="1" applyAlignment="1">
      <alignment horizontal="center"/>
    </xf>
    <xf numFmtId="0" fontId="16" fillId="40" borderId="0" xfId="0" applyFont="1" applyFill="1"/>
    <xf numFmtId="0" fontId="0" fillId="40" borderId="0" xfId="0" applyFill="1"/>
    <xf numFmtId="0" fontId="25" fillId="40" borderId="0" xfId="43" quotePrefix="1" applyFont="1" applyFill="1" applyAlignment="1">
      <alignment vertical="top"/>
    </xf>
    <xf numFmtId="0" fontId="25" fillId="40" borderId="0" xfId="43" applyFont="1" applyFill="1" applyAlignment="1">
      <alignment horizontal="center" vertical="top"/>
    </xf>
    <xf numFmtId="0" fontId="0" fillId="40" borderId="0" xfId="0" applyFill="1" applyBorder="1" applyAlignment="1">
      <alignment horizontal="center"/>
    </xf>
    <xf numFmtId="165" fontId="0" fillId="40" borderId="0" xfId="0" applyNumberFormat="1" applyFill="1" applyBorder="1" applyAlignment="1">
      <alignment horizontal="center"/>
    </xf>
    <xf numFmtId="10" fontId="0" fillId="40" borderId="0" xfId="42" applyNumberFormat="1" applyFont="1" applyFill="1"/>
    <xf numFmtId="165" fontId="0" fillId="40" borderId="0" xfId="0" applyNumberFormat="1" applyFill="1"/>
    <xf numFmtId="0" fontId="16" fillId="0" borderId="0" xfId="0" applyFont="1" applyBorder="1"/>
    <xf numFmtId="0" fontId="0" fillId="0" borderId="39" xfId="0" applyBorder="1" applyAlignment="1">
      <alignment vertical="top" wrapText="1"/>
    </xf>
    <xf numFmtId="0" fontId="14" fillId="40" borderId="0" xfId="0" applyFont="1" applyFill="1"/>
    <xf numFmtId="0" fontId="27" fillId="40" borderId="0" xfId="0" applyFont="1" applyFill="1" applyAlignment="1">
      <alignment horizontal="center"/>
    </xf>
    <xf numFmtId="0" fontId="27" fillId="40" borderId="0" xfId="0" applyFont="1" applyFill="1"/>
    <xf numFmtId="165" fontId="27" fillId="40" borderId="0" xfId="0" applyNumberFormat="1" applyFont="1" applyFill="1" applyBorder="1" applyAlignment="1">
      <alignment horizontal="center"/>
    </xf>
    <xf numFmtId="0" fontId="16" fillId="41" borderId="39" xfId="0" applyFont="1" applyFill="1" applyBorder="1" applyAlignment="1">
      <alignment vertical="top" wrapText="1"/>
    </xf>
    <xf numFmtId="0" fontId="0" fillId="0" borderId="0" xfId="0" applyBorder="1" applyAlignment="1">
      <alignment vertical="center"/>
    </xf>
    <xf numFmtId="0" fontId="28" fillId="40" borderId="0" xfId="43" applyFont="1" applyFill="1" applyAlignment="1">
      <alignment horizontal="center" vertical="top"/>
    </xf>
    <xf numFmtId="0" fontId="28" fillId="40" borderId="0" xfId="43" applyFont="1" applyFill="1" applyAlignment="1">
      <alignment horizontal="left" vertical="top"/>
    </xf>
    <xf numFmtId="10" fontId="0" fillId="0" borderId="0" xfId="0" applyNumberFormat="1"/>
    <xf numFmtId="0" fontId="0" fillId="40" borderId="0" xfId="0" applyFont="1" applyFill="1"/>
    <xf numFmtId="166" fontId="19" fillId="0" borderId="26" xfId="42" applyNumberFormat="1" applyFont="1" applyBorder="1" applyAlignment="1">
      <alignment horizontal="left" vertical="center" wrapText="1" indent="1"/>
    </xf>
    <xf numFmtId="166" fontId="19" fillId="0" borderId="27" xfId="42" applyNumberFormat="1" applyFont="1" applyBorder="1" applyAlignment="1">
      <alignment horizontal="left" vertical="center" wrapText="1" indent="1"/>
    </xf>
    <xf numFmtId="166" fontId="19" fillId="0" borderId="28" xfId="42" applyNumberFormat="1" applyFont="1" applyBorder="1" applyAlignment="1">
      <alignment horizontal="left" vertical="center" wrapText="1" indent="1"/>
    </xf>
    <xf numFmtId="166" fontId="19" fillId="0" borderId="12" xfId="42" applyNumberFormat="1" applyFont="1" applyBorder="1" applyAlignment="1">
      <alignment horizontal="left" vertical="center" wrapText="1" indent="1"/>
    </xf>
    <xf numFmtId="0" fontId="0" fillId="42" borderId="42" xfId="0" applyFill="1" applyBorder="1"/>
    <xf numFmtId="167" fontId="0" fillId="42" borderId="43" xfId="0" applyNumberFormat="1" applyFill="1" applyBorder="1"/>
    <xf numFmtId="168" fontId="0" fillId="0" borderId="0" xfId="0" applyNumberFormat="1" applyBorder="1"/>
    <xf numFmtId="0" fontId="0" fillId="0" borderId="0" xfId="0" applyFill="1" applyAlignment="1">
      <alignment vertical="center"/>
    </xf>
    <xf numFmtId="0" fontId="0" fillId="0" borderId="40" xfId="0" applyBorder="1"/>
    <xf numFmtId="0" fontId="0" fillId="0" borderId="44" xfId="0" applyBorder="1"/>
    <xf numFmtId="3" fontId="0" fillId="0" borderId="41" xfId="0" applyNumberFormat="1" applyBorder="1"/>
    <xf numFmtId="0" fontId="0" fillId="0" borderId="45" xfId="0" applyBorder="1"/>
    <xf numFmtId="3" fontId="0" fillId="0" borderId="46" xfId="0" applyNumberFormat="1" applyBorder="1"/>
    <xf numFmtId="4" fontId="0" fillId="0" borderId="0" xfId="0" applyNumberFormat="1"/>
    <xf numFmtId="10" fontId="0" fillId="0" borderId="46" xfId="42" applyNumberFormat="1" applyFont="1" applyBorder="1"/>
    <xf numFmtId="0" fontId="0" fillId="0" borderId="47" xfId="0" applyBorder="1"/>
    <xf numFmtId="3" fontId="0" fillId="0" borderId="43" xfId="0" applyNumberFormat="1" applyBorder="1"/>
    <xf numFmtId="0" fontId="0" fillId="0" borderId="0" xfId="0" quotePrefix="1"/>
    <xf numFmtId="3" fontId="0" fillId="0" borderId="0" xfId="0" applyNumberFormat="1"/>
    <xf numFmtId="2" fontId="0" fillId="0" borderId="0" xfId="0" applyNumberFormat="1"/>
    <xf numFmtId="169" fontId="0" fillId="0" borderId="0" xfId="0" applyNumberFormat="1"/>
    <xf numFmtId="22" fontId="0" fillId="40" borderId="0" xfId="0" applyNumberFormat="1" applyFill="1" applyAlignment="1">
      <alignment horizontal="center"/>
    </xf>
    <xf numFmtId="2" fontId="27" fillId="40" borderId="0" xfId="0" applyNumberFormat="1" applyFont="1" applyFill="1" applyAlignment="1">
      <alignment horizontal="center"/>
    </xf>
    <xf numFmtId="2" fontId="19" fillId="0" borderId="12" xfId="0" applyNumberFormat="1" applyFont="1" applyBorder="1" applyAlignment="1">
      <alignment horizontal="left" vertical="center" wrapText="1" indent="1"/>
    </xf>
    <xf numFmtId="2" fontId="19" fillId="0" borderId="0" xfId="0" applyNumberFormat="1" applyFont="1" applyBorder="1" applyAlignment="1">
      <alignment horizontal="left" vertical="center" wrapText="1" indent="1"/>
    </xf>
    <xf numFmtId="2" fontId="19" fillId="0" borderId="0" xfId="0" applyNumberFormat="1" applyFont="1" applyFill="1" applyBorder="1" applyAlignment="1">
      <alignment horizontal="left" vertical="center" wrapText="1" indent="1"/>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0" fontId="0" fillId="44" borderId="0" xfId="0" applyFill="1" applyAlignment="1">
      <alignment horizontal="center"/>
    </xf>
    <xf numFmtId="4" fontId="16" fillId="0" borderId="48" xfId="0" applyNumberFormat="1" applyFont="1" applyBorder="1"/>
    <xf numFmtId="8" fontId="16" fillId="0" borderId="49" xfId="0" applyNumberFormat="1" applyFont="1" applyBorder="1"/>
    <xf numFmtId="8" fontId="0" fillId="0" borderId="0" xfId="0" applyNumberFormat="1"/>
    <xf numFmtId="170" fontId="0" fillId="0" borderId="0" xfId="0" applyNumberFormat="1"/>
    <xf numFmtId="0" fontId="16" fillId="0" borderId="40" xfId="0" applyFont="1" applyBorder="1"/>
    <xf numFmtId="0" fontId="16" fillId="0" borderId="41" xfId="0" applyFont="1" applyBorder="1"/>
    <xf numFmtId="0" fontId="0" fillId="0" borderId="45" xfId="0" applyFont="1" applyBorder="1"/>
    <xf numFmtId="0" fontId="0" fillId="0" borderId="46" xfId="0" applyFont="1" applyBorder="1"/>
    <xf numFmtId="171" fontId="0" fillId="0" borderId="46" xfId="0" applyNumberFormat="1" applyFont="1" applyBorder="1"/>
    <xf numFmtId="0" fontId="16" fillId="0" borderId="45" xfId="0" applyFont="1" applyFill="1" applyBorder="1"/>
    <xf numFmtId="0" fontId="16" fillId="0" borderId="46" xfId="0" applyFont="1" applyBorder="1"/>
    <xf numFmtId="0" fontId="16" fillId="0" borderId="42" xfId="0" applyFont="1" applyFill="1" applyBorder="1"/>
    <xf numFmtId="3" fontId="16" fillId="0" borderId="43" xfId="0" applyNumberFormat="1" applyFont="1" applyBorder="1"/>
    <xf numFmtId="0" fontId="0" fillId="42" borderId="50" xfId="0" applyFill="1" applyBorder="1"/>
    <xf numFmtId="3" fontId="0" fillId="42" borderId="51" xfId="0" applyNumberFormat="1" applyFill="1" applyBorder="1"/>
    <xf numFmtId="10" fontId="0" fillId="35" borderId="39" xfId="0" applyNumberFormat="1" applyFill="1" applyBorder="1" applyAlignment="1" applyProtection="1">
      <alignment horizontal="center"/>
      <protection locked="0"/>
    </xf>
    <xf numFmtId="10" fontId="27" fillId="40" borderId="0" xfId="0" applyNumberFormat="1" applyFont="1" applyFill="1" applyAlignment="1">
      <alignment horizontal="center"/>
    </xf>
    <xf numFmtId="0" fontId="0" fillId="0" borderId="0" xfId="0" applyAlignment="1">
      <alignment vertical="center"/>
    </xf>
    <xf numFmtId="0" fontId="0" fillId="34" borderId="0" xfId="0" applyFill="1"/>
    <xf numFmtId="0" fontId="0" fillId="0" borderId="0" xfId="0" applyAlignment="1">
      <alignment horizontal="center"/>
    </xf>
    <xf numFmtId="0" fontId="0" fillId="40" borderId="0" xfId="0" applyFont="1" applyFill="1" applyProtection="1"/>
    <xf numFmtId="10" fontId="27" fillId="40" borderId="0" xfId="0" applyNumberFormat="1" applyFont="1" applyFill="1" applyAlignment="1" applyProtection="1">
      <alignment horizontal="center"/>
    </xf>
    <xf numFmtId="0" fontId="27" fillId="40" borderId="0" xfId="0" applyFont="1" applyFill="1" applyAlignment="1" applyProtection="1">
      <alignment horizontal="center"/>
    </xf>
    <xf numFmtId="0" fontId="27" fillId="40" borderId="0" xfId="0" applyFont="1" applyFill="1" applyProtection="1"/>
    <xf numFmtId="0" fontId="0" fillId="0" borderId="0" xfId="0" applyProtection="1"/>
    <xf numFmtId="0" fontId="16" fillId="40" borderId="0" xfId="0" applyFont="1" applyFill="1" applyProtection="1"/>
    <xf numFmtId="0" fontId="22" fillId="0" borderId="0" xfId="43" applyFill="1" applyAlignment="1" applyProtection="1">
      <alignment vertical="top"/>
    </xf>
    <xf numFmtId="10" fontId="22" fillId="0" borderId="0" xfId="42" applyNumberFormat="1" applyFont="1" applyFill="1" applyAlignment="1" applyProtection="1">
      <alignment vertical="top"/>
    </xf>
    <xf numFmtId="10" fontId="0" fillId="0" borderId="0" xfId="42" applyNumberFormat="1" applyFont="1" applyFill="1" applyProtection="1"/>
    <xf numFmtId="0" fontId="0" fillId="0" borderId="0" xfId="0" applyFill="1" applyProtection="1"/>
    <xf numFmtId="0" fontId="16" fillId="0" borderId="0" xfId="0" applyFont="1" applyProtection="1"/>
    <xf numFmtId="43" fontId="0" fillId="0" borderId="0" xfId="45" applyFont="1"/>
    <xf numFmtId="43" fontId="0" fillId="0" borderId="0" xfId="45" applyNumberFormat="1" applyFont="1"/>
    <xf numFmtId="165" fontId="0" fillId="41" borderId="39" xfId="0" applyNumberFormat="1" applyFill="1" applyBorder="1" applyAlignment="1">
      <alignment horizontal="center"/>
    </xf>
    <xf numFmtId="10" fontId="30" fillId="40" borderId="39" xfId="0" applyNumberFormat="1" applyFont="1" applyFill="1" applyBorder="1" applyAlignment="1" applyProtection="1">
      <alignment horizontal="center"/>
    </xf>
    <xf numFmtId="0" fontId="0" fillId="35" borderId="39" xfId="0" applyFill="1" applyBorder="1" applyAlignment="1" applyProtection="1">
      <alignment horizontal="center"/>
      <protection locked="0"/>
    </xf>
    <xf numFmtId="8" fontId="0" fillId="0" borderId="0" xfId="45" applyNumberFormat="1" applyFont="1"/>
    <xf numFmtId="166" fontId="0" fillId="0" borderId="0" xfId="42" applyNumberFormat="1" applyFont="1"/>
    <xf numFmtId="0" fontId="16" fillId="0" borderId="0" xfId="0" applyFont="1" applyFill="1" applyAlignment="1">
      <alignment horizontal="center" vertical="center"/>
    </xf>
    <xf numFmtId="166" fontId="0" fillId="0" borderId="0" xfId="42" applyNumberFormat="1" applyFont="1" applyFill="1"/>
    <xf numFmtId="0" fontId="13" fillId="0" borderId="0" xfId="0" applyFont="1" applyFill="1" applyAlignment="1">
      <alignment horizontal="center" vertical="center"/>
    </xf>
    <xf numFmtId="43" fontId="0" fillId="0" borderId="0" xfId="45" applyFont="1" applyFill="1"/>
    <xf numFmtId="0" fontId="16" fillId="46" borderId="0" xfId="0" applyFont="1" applyFill="1"/>
    <xf numFmtId="3" fontId="16" fillId="46" borderId="0" xfId="0" applyNumberFormat="1" applyFont="1" applyFill="1"/>
    <xf numFmtId="3" fontId="0" fillId="0" borderId="0" xfId="0" applyNumberFormat="1" applyProtection="1"/>
    <xf numFmtId="164" fontId="0" fillId="0" borderId="0" xfId="0" applyNumberFormat="1"/>
    <xf numFmtId="164" fontId="0" fillId="0" borderId="0" xfId="0" applyNumberFormat="1" applyFill="1"/>
    <xf numFmtId="10" fontId="0" fillId="35" borderId="50" xfId="0" applyNumberFormat="1" applyFill="1" applyBorder="1" applyAlignment="1" applyProtection="1">
      <alignment horizontal="center"/>
      <protection locked="0"/>
    </xf>
    <xf numFmtId="10" fontId="27" fillId="40" borderId="28" xfId="0" applyNumberFormat="1" applyFont="1" applyFill="1" applyBorder="1" applyAlignment="1">
      <alignment horizontal="center"/>
    </xf>
    <xf numFmtId="10" fontId="30" fillId="40" borderId="0" xfId="0" applyNumberFormat="1" applyFont="1" applyFill="1" applyBorder="1" applyAlignment="1" applyProtection="1">
      <alignment horizontal="center"/>
    </xf>
    <xf numFmtId="0" fontId="0" fillId="40" borderId="30" xfId="0" applyFill="1" applyBorder="1"/>
    <xf numFmtId="0" fontId="0" fillId="40" borderId="38" xfId="0" applyFill="1" applyBorder="1"/>
    <xf numFmtId="0" fontId="31" fillId="36" borderId="0" xfId="44" quotePrefix="1" applyFont="1" applyFill="1" applyBorder="1" applyAlignment="1">
      <alignment horizontal="right" vertical="center"/>
    </xf>
    <xf numFmtId="172" fontId="0" fillId="0" borderId="0" xfId="0" applyNumberFormat="1"/>
    <xf numFmtId="10" fontId="16" fillId="36" borderId="30" xfId="42" applyNumberFormat="1" applyFont="1" applyFill="1" applyBorder="1"/>
    <xf numFmtId="10" fontId="16" fillId="36" borderId="38" xfId="42" applyNumberFormat="1" applyFont="1" applyFill="1" applyBorder="1"/>
    <xf numFmtId="10" fontId="16" fillId="36" borderId="39" xfId="0" applyNumberFormat="1" applyFont="1" applyFill="1" applyBorder="1" applyAlignment="1">
      <alignment horizontal="center"/>
    </xf>
    <xf numFmtId="3" fontId="32" fillId="0" borderId="0" xfId="0" applyNumberFormat="1" applyFont="1" applyAlignment="1">
      <alignment horizontal="right"/>
    </xf>
    <xf numFmtId="0" fontId="32" fillId="0" borderId="0" xfId="0" applyFont="1" applyProtection="1"/>
    <xf numFmtId="3" fontId="16" fillId="36" borderId="30" xfId="0" applyNumberFormat="1" applyFont="1" applyFill="1" applyBorder="1" applyProtection="1"/>
    <xf numFmtId="3" fontId="16" fillId="36" borderId="38" xfId="0" applyNumberFormat="1" applyFont="1" applyFill="1" applyBorder="1" applyProtection="1"/>
    <xf numFmtId="0" fontId="33" fillId="40" borderId="0" xfId="43" applyFont="1" applyFill="1" applyAlignment="1">
      <alignment horizontal="center" vertical="top"/>
    </xf>
    <xf numFmtId="0" fontId="29" fillId="40" borderId="0" xfId="43" applyFont="1" applyFill="1" applyAlignment="1">
      <alignment horizontal="left" vertical="top"/>
    </xf>
    <xf numFmtId="0" fontId="29" fillId="40" borderId="0" xfId="43" applyFont="1" applyFill="1" applyAlignment="1">
      <alignment horizontal="center" vertical="top"/>
    </xf>
    <xf numFmtId="0" fontId="34" fillId="40" borderId="0" xfId="43" applyFont="1" applyFill="1" applyAlignment="1">
      <alignment horizontal="center" vertical="top"/>
    </xf>
    <xf numFmtId="0" fontId="29" fillId="40" borderId="26" xfId="43" applyFont="1" applyFill="1" applyBorder="1" applyAlignment="1">
      <alignment horizontal="center" vertical="top"/>
    </xf>
    <xf numFmtId="0" fontId="0" fillId="0" borderId="14" xfId="0" applyBorder="1"/>
    <xf numFmtId="0" fontId="0" fillId="0" borderId="26" xfId="0" applyBorder="1"/>
    <xf numFmtId="0" fontId="18" fillId="0" borderId="26" xfId="0" applyFont="1" applyBorder="1" applyAlignment="1">
      <alignment horizontal="left" vertical="center" wrapText="1" indent="1"/>
    </xf>
    <xf numFmtId="0" fontId="21" fillId="0" borderId="27" xfId="0" applyFont="1" applyFill="1" applyBorder="1" applyAlignment="1">
      <alignment horizontal="center"/>
    </xf>
    <xf numFmtId="0" fontId="0" fillId="42" borderId="45" xfId="0" applyFill="1" applyBorder="1"/>
    <xf numFmtId="3" fontId="0" fillId="42" borderId="46" xfId="0" applyNumberFormat="1" applyFill="1" applyBorder="1"/>
    <xf numFmtId="0" fontId="0" fillId="0" borderId="22" xfId="0" applyBorder="1"/>
    <xf numFmtId="10" fontId="0" fillId="0" borderId="22" xfId="42" applyNumberFormat="1" applyFont="1" applyBorder="1"/>
    <xf numFmtId="0" fontId="0" fillId="0" borderId="22" xfId="0" applyFill="1" applyBorder="1"/>
    <xf numFmtId="10" fontId="0" fillId="0" borderId="23" xfId="42" applyNumberFormat="1" applyFont="1" applyBorder="1"/>
    <xf numFmtId="10" fontId="0" fillId="0" borderId="14" xfId="42" applyNumberFormat="1" applyFont="1" applyBorder="1"/>
    <xf numFmtId="0" fontId="16" fillId="47" borderId="0" xfId="0" applyFont="1" applyFill="1" applyBorder="1"/>
    <xf numFmtId="10" fontId="16" fillId="47" borderId="0" xfId="42" applyNumberFormat="1" applyFont="1" applyFill="1" applyBorder="1"/>
    <xf numFmtId="10" fontId="16" fillId="47" borderId="13" xfId="0" applyNumberFormat="1" applyFont="1" applyFill="1" applyBorder="1"/>
    <xf numFmtId="10" fontId="0" fillId="0" borderId="0" xfId="42" applyNumberFormat="1" applyFont="1" applyBorder="1"/>
    <xf numFmtId="10" fontId="0" fillId="0" borderId="13" xfId="42" applyNumberFormat="1" applyFont="1" applyBorder="1"/>
    <xf numFmtId="170" fontId="16" fillId="47" borderId="0" xfId="0" applyNumberFormat="1" applyFont="1" applyFill="1"/>
    <xf numFmtId="10" fontId="0" fillId="0" borderId="15" xfId="42" applyNumberFormat="1" applyFont="1" applyBorder="1"/>
    <xf numFmtId="2" fontId="0" fillId="35" borderId="30" xfId="0" applyNumberFormat="1" applyFill="1" applyBorder="1" applyAlignment="1" applyProtection="1">
      <alignment horizontal="center"/>
      <protection locked="0"/>
    </xf>
    <xf numFmtId="0" fontId="0" fillId="35" borderId="31" xfId="0" applyFill="1" applyBorder="1" applyAlignment="1" applyProtection="1">
      <alignment horizontal="center"/>
      <protection locked="0"/>
    </xf>
    <xf numFmtId="165" fontId="0" fillId="35" borderId="31" xfId="0" applyNumberFormat="1" applyFill="1" applyBorder="1" applyAlignment="1" applyProtection="1">
      <alignment horizontal="center"/>
      <protection locked="0"/>
    </xf>
    <xf numFmtId="0" fontId="0" fillId="35" borderId="38" xfId="0" applyFill="1" applyBorder="1" applyAlignment="1" applyProtection="1">
      <alignment horizontal="center"/>
      <protection locked="0"/>
    </xf>
    <xf numFmtId="0" fontId="0" fillId="0" borderId="0" xfId="0" applyNumberFormat="1"/>
    <xf numFmtId="0" fontId="0" fillId="0" borderId="0" xfId="0" applyAlignment="1">
      <alignment horizontal="center"/>
    </xf>
    <xf numFmtId="0" fontId="35" fillId="0" borderId="0" xfId="0" applyFont="1"/>
    <xf numFmtId="3" fontId="0" fillId="34" borderId="0" xfId="0" applyNumberFormat="1" applyFill="1"/>
    <xf numFmtId="2" fontId="0" fillId="40" borderId="30" xfId="0" applyNumberFormat="1" applyFill="1" applyBorder="1" applyAlignment="1" applyProtection="1">
      <alignment horizontal="center"/>
      <protection locked="0"/>
    </xf>
    <xf numFmtId="0" fontId="0" fillId="40" borderId="31" xfId="0" applyFill="1" applyBorder="1" applyAlignment="1" applyProtection="1">
      <alignment horizontal="center"/>
      <protection locked="0"/>
    </xf>
    <xf numFmtId="165" fontId="0" fillId="40" borderId="31" xfId="0" applyNumberFormat="1" applyFill="1" applyBorder="1" applyAlignment="1" applyProtection="1">
      <alignment horizontal="center"/>
      <protection locked="0"/>
    </xf>
    <xf numFmtId="0" fontId="0" fillId="40" borderId="38" xfId="0" applyFill="1" applyBorder="1" applyAlignment="1" applyProtection="1">
      <alignment horizontal="center"/>
      <protection locked="0"/>
    </xf>
    <xf numFmtId="9" fontId="0" fillId="35" borderId="39" xfId="0" applyNumberFormat="1" applyFill="1" applyBorder="1" applyAlignment="1" applyProtection="1">
      <alignment horizontal="center"/>
      <protection locked="0"/>
    </xf>
    <xf numFmtId="173" fontId="0" fillId="35" borderId="39" xfId="46" applyNumberFormat="1" applyFont="1" applyFill="1" applyBorder="1" applyAlignment="1" applyProtection="1">
      <alignment horizontal="center"/>
      <protection locked="0"/>
    </xf>
    <xf numFmtId="173" fontId="27" fillId="40" borderId="0" xfId="46" applyNumberFormat="1" applyFont="1" applyFill="1" applyAlignment="1" applyProtection="1">
      <alignment horizontal="center"/>
    </xf>
    <xf numFmtId="1" fontId="27" fillId="40" borderId="0" xfId="0" applyNumberFormat="1" applyFont="1" applyFill="1" applyAlignment="1">
      <alignment horizontal="center"/>
    </xf>
    <xf numFmtId="9" fontId="27" fillId="40" borderId="0" xfId="42" applyFont="1" applyFill="1" applyAlignment="1">
      <alignment horizontal="center"/>
    </xf>
    <xf numFmtId="9" fontId="0" fillId="0" borderId="0" xfId="0" applyNumberFormat="1"/>
    <xf numFmtId="173" fontId="0" fillId="0" borderId="0" xfId="46" applyNumberFormat="1" applyFont="1"/>
    <xf numFmtId="173" fontId="0" fillId="34" borderId="0" xfId="0" applyNumberFormat="1" applyFill="1"/>
    <xf numFmtId="173" fontId="16" fillId="36" borderId="39" xfId="46" applyNumberFormat="1" applyFont="1" applyFill="1" applyBorder="1" applyProtection="1"/>
    <xf numFmtId="173" fontId="16" fillId="36" borderId="38" xfId="46" applyNumberFormat="1" applyFont="1" applyFill="1" applyBorder="1" applyProtection="1"/>
    <xf numFmtId="173" fontId="32" fillId="0" borderId="0" xfId="46" applyNumberFormat="1" applyFont="1" applyAlignment="1">
      <alignment horizontal="right"/>
    </xf>
    <xf numFmtId="0" fontId="16" fillId="40" borderId="0" xfId="0" applyFont="1" applyFill="1" applyAlignment="1">
      <alignment horizontal="center"/>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10" fontId="0" fillId="34" borderId="0" xfId="42" applyNumberFormat="1" applyFont="1" applyFill="1"/>
    <xf numFmtId="14" fontId="0" fillId="0" borderId="0" xfId="0" applyNumberFormat="1"/>
    <xf numFmtId="0" fontId="24" fillId="38" borderId="0" xfId="43" applyFont="1" applyFill="1" applyAlignment="1">
      <alignment horizontal="right" vertical="top"/>
    </xf>
    <xf numFmtId="0" fontId="0" fillId="40" borderId="40" xfId="0" applyFill="1" applyBorder="1" applyAlignment="1">
      <alignment horizontal="center"/>
    </xf>
    <xf numFmtId="0" fontId="0" fillId="40" borderId="41" xfId="0" applyFill="1" applyBorder="1" applyAlignment="1">
      <alignment horizontal="center"/>
    </xf>
    <xf numFmtId="0" fontId="0" fillId="40" borderId="42" xfId="0" applyFill="1" applyBorder="1" applyAlignment="1">
      <alignment horizontal="left"/>
    </xf>
    <xf numFmtId="0" fontId="0" fillId="40" borderId="43" xfId="0" applyFill="1" applyBorder="1" applyAlignment="1">
      <alignment horizontal="left"/>
    </xf>
    <xf numFmtId="10" fontId="16" fillId="36" borderId="50" xfId="42" applyNumberFormat="1" applyFont="1" applyFill="1" applyBorder="1" applyAlignment="1">
      <alignment horizontal="center"/>
    </xf>
    <xf numFmtId="10" fontId="16" fillId="36" borderId="51" xfId="42" applyNumberFormat="1" applyFont="1" applyFill="1" applyBorder="1" applyAlignment="1">
      <alignment horizontal="center"/>
    </xf>
    <xf numFmtId="0" fontId="13" fillId="43" borderId="0" xfId="0" applyFont="1" applyFill="1" applyAlignment="1">
      <alignment horizontal="center" vertical="center"/>
    </xf>
    <xf numFmtId="0" fontId="16" fillId="44" borderId="0" xfId="0" applyFont="1" applyFill="1" applyAlignment="1">
      <alignment horizontal="center" vertical="center"/>
    </xf>
    <xf numFmtId="0" fontId="18" fillId="37" borderId="11" xfId="0" applyFont="1" applyFill="1" applyBorder="1" applyAlignment="1">
      <alignment horizontal="center" vertical="center" wrapText="1" readingOrder="1"/>
    </xf>
    <xf numFmtId="0" fontId="18" fillId="37" borderId="12" xfId="0" applyFont="1" applyFill="1" applyBorder="1" applyAlignment="1">
      <alignment horizontal="center" vertical="center" wrapText="1" readingOrder="1"/>
    </xf>
    <xf numFmtId="0" fontId="18" fillId="37" borderId="26" xfId="0" applyFont="1" applyFill="1" applyBorder="1" applyAlignment="1">
      <alignment horizontal="center" vertical="center" wrapText="1" readingOrder="1"/>
    </xf>
    <xf numFmtId="0" fontId="18" fillId="37" borderId="27" xfId="0" applyFont="1" applyFill="1" applyBorder="1" applyAlignment="1">
      <alignment horizontal="center" vertical="center" wrapText="1" readingOrder="1"/>
    </xf>
    <xf numFmtId="0" fontId="18" fillId="37" borderId="28" xfId="0" applyFont="1" applyFill="1" applyBorder="1" applyAlignment="1">
      <alignment horizontal="center" vertical="center" wrapText="1" readingOrder="1"/>
    </xf>
    <xf numFmtId="0" fontId="18" fillId="37" borderId="16" xfId="0" applyFont="1" applyFill="1" applyBorder="1" applyAlignment="1">
      <alignment horizontal="center" vertical="center" wrapText="1" readingOrder="1"/>
    </xf>
    <xf numFmtId="0" fontId="0" fillId="45" borderId="0" xfId="0" applyFill="1" applyAlignment="1">
      <alignment horizontal="left" vertical="center"/>
    </xf>
    <xf numFmtId="0" fontId="0" fillId="0" borderId="0" xfId="0" applyAlignment="1">
      <alignment horizontal="center"/>
    </xf>
    <xf numFmtId="0" fontId="16" fillId="44" borderId="0" xfId="0" applyFont="1" applyFill="1" applyAlignment="1">
      <alignment horizontal="center"/>
    </xf>
    <xf numFmtId="0" fontId="0" fillId="44" borderId="0" xfId="0" applyFill="1" applyAlignment="1">
      <alignment horizont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0" fillId="39" borderId="0" xfId="0" applyFill="1"/>
    <xf numFmtId="173" fontId="32" fillId="39" borderId="0" xfId="46" applyNumberFormat="1" applyFont="1" applyFill="1" applyAlignment="1">
      <alignment horizontal="right"/>
    </xf>
    <xf numFmtId="0" fontId="32" fillId="39" borderId="0" xfId="0" applyFont="1" applyFill="1" applyProtection="1"/>
    <xf numFmtId="0" fontId="14" fillId="39" borderId="0" xfId="0" quotePrefix="1" applyFont="1" applyFill="1"/>
    <xf numFmtId="0" fontId="16" fillId="39" borderId="0" xfId="0" applyFont="1" applyFill="1"/>
  </cellXfs>
  <cellStyles count="47">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5" builtinId="3"/>
    <cellStyle name="Link" xfId="44" builtinId="8"/>
    <cellStyle name="Neutral" xfId="8" builtinId="28" customBuiltin="1"/>
    <cellStyle name="Notiz" xfId="15" builtinId="10" customBuiltin="1"/>
    <cellStyle name="Prozent" xfId="42" builtinId="5"/>
    <cellStyle name="Schlecht" xfId="7" builtinId="27" customBuiltin="1"/>
    <cellStyle name="Standard" xfId="0" builtinId="0"/>
    <cellStyle name="Standard 2" xfId="43" xr:uid="{00000000-0005-0000-0000-000025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6" builtinId="4"/>
    <cellStyle name="Warnender Text" xfId="14" builtinId="11" customBuiltin="1"/>
    <cellStyle name="Zelle überprüfen" xfId="13" builtinId="23" customBuiltin="1"/>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image" Target="cid:image004.png@01D84436.E3B62F00" TargetMode="External"/><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263525</xdr:colOff>
      <xdr:row>2</xdr:row>
      <xdr:rowOff>15875</xdr:rowOff>
    </xdr:from>
    <xdr:to>
      <xdr:col>1</xdr:col>
      <xdr:colOff>803525</xdr:colOff>
      <xdr:row>2</xdr:row>
      <xdr:rowOff>479675</xdr:rowOff>
    </xdr:to>
    <xdr:grpSp>
      <xdr:nvGrpSpPr>
        <xdr:cNvPr id="5" name="Gruppieren 346">
          <a:extLst>
            <a:ext uri="{FF2B5EF4-FFF2-40B4-BE49-F238E27FC236}">
              <a16:creationId xmlns:a16="http://schemas.microsoft.com/office/drawing/2014/main" id="{00000000-0008-0000-0000-000005000000}"/>
            </a:ext>
          </a:extLst>
        </xdr:cNvPr>
        <xdr:cNvGrpSpPr/>
      </xdr:nvGrpSpPr>
      <xdr:grpSpPr>
        <a:xfrm>
          <a:off x="387350" y="454025"/>
          <a:ext cx="540000" cy="463800"/>
          <a:chOff x="3724811" y="4671225"/>
          <a:chExt cx="540000" cy="540000"/>
        </a:xfrm>
      </xdr:grpSpPr>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3724811" y="4671225"/>
            <a:ext cx="540000" cy="540000"/>
          </a:xfrm>
          <a:prstGeom prst="ellipse">
            <a:avLst/>
          </a:prstGeom>
          <a:solidFill>
            <a:srgbClr val="95374B"/>
          </a:solidFill>
          <a:ln>
            <a:noFill/>
          </a:ln>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noEditPoints="1"/>
          </xdr:cNvSpPr>
        </xdr:nvSpPr>
        <xdr:spPr bwMode="auto">
          <a:xfrm>
            <a:off x="3866587" y="4759813"/>
            <a:ext cx="243618" cy="339393"/>
          </a:xfrm>
          <a:custGeom>
            <a:avLst/>
            <a:gdLst>
              <a:gd name="T0" fmla="*/ 2147483647 w 1806"/>
              <a:gd name="T1" fmla="*/ 2147483647 h 2516"/>
              <a:gd name="T2" fmla="*/ 0 w 1806"/>
              <a:gd name="T3" fmla="*/ 2147483647 h 2516"/>
              <a:gd name="T4" fmla="*/ 2147483647 w 1806"/>
              <a:gd name="T5" fmla="*/ 2147483647 h 2516"/>
              <a:gd name="T6" fmla="*/ 2147483647 w 1806"/>
              <a:gd name="T7" fmla="*/ 2147483647 h 2516"/>
              <a:gd name="T8" fmla="*/ 2147483647 w 1806"/>
              <a:gd name="T9" fmla="*/ 2147483647 h 2516"/>
              <a:gd name="T10" fmla="*/ 2147483647 w 1806"/>
              <a:gd name="T11" fmla="*/ 2147483647 h 2516"/>
              <a:gd name="T12" fmla="*/ 2147483647 w 1806"/>
              <a:gd name="T13" fmla="*/ 0 h 2516"/>
              <a:gd name="T14" fmla="*/ 2147483647 w 1806"/>
              <a:gd name="T15" fmla="*/ 2147483647 h 2516"/>
              <a:gd name="T16" fmla="*/ 2147483647 w 1806"/>
              <a:gd name="T17" fmla="*/ 2147483647 h 2516"/>
              <a:gd name="T18" fmla="*/ 2147483647 w 1806"/>
              <a:gd name="T19" fmla="*/ 2147483647 h 2516"/>
              <a:gd name="T20" fmla="*/ 2147483647 w 1806"/>
              <a:gd name="T21" fmla="*/ 2147483647 h 2516"/>
              <a:gd name="T22" fmla="*/ 2147483647 w 1806"/>
              <a:gd name="T23" fmla="*/ 2147483647 h 2516"/>
              <a:gd name="T24" fmla="*/ 2147483647 w 1806"/>
              <a:gd name="T25" fmla="*/ 2147483647 h 2516"/>
              <a:gd name="T26" fmla="*/ 2147483647 w 1806"/>
              <a:gd name="T27" fmla="*/ 2147483647 h 2516"/>
              <a:gd name="T28" fmla="*/ 2147483647 w 1806"/>
              <a:gd name="T29" fmla="*/ 2147483647 h 2516"/>
              <a:gd name="T30" fmla="*/ 2147483647 w 1806"/>
              <a:gd name="T31" fmla="*/ 2147483647 h 2516"/>
              <a:gd name="T32" fmla="*/ 2147483647 w 1806"/>
              <a:gd name="T33" fmla="*/ 2147483647 h 2516"/>
              <a:gd name="T34" fmla="*/ 2147483647 w 1806"/>
              <a:gd name="T35" fmla="*/ 2147483647 h 2516"/>
              <a:gd name="T36" fmla="*/ 2147483647 w 1806"/>
              <a:gd name="T37" fmla="*/ 2147483647 h 2516"/>
              <a:gd name="T38" fmla="*/ 2147483647 w 1806"/>
              <a:gd name="T39" fmla="*/ 2147483647 h 2516"/>
              <a:gd name="T40" fmla="*/ 2147483647 w 1806"/>
              <a:gd name="T41" fmla="*/ 2147483647 h 2516"/>
              <a:gd name="T42" fmla="*/ 2147483647 w 1806"/>
              <a:gd name="T43" fmla="*/ 2147483647 h 2516"/>
              <a:gd name="T44" fmla="*/ 2147483647 w 1806"/>
              <a:gd name="T45" fmla="*/ 2147483647 h 2516"/>
              <a:gd name="T46" fmla="*/ 2147483647 w 1806"/>
              <a:gd name="T47" fmla="*/ 2147483647 h 2516"/>
              <a:gd name="T48" fmla="*/ 2147483647 w 1806"/>
              <a:gd name="T49" fmla="*/ 2147483647 h 2516"/>
              <a:gd name="T50" fmla="*/ 2147483647 w 1806"/>
              <a:gd name="T51" fmla="*/ 2147483647 h 2516"/>
              <a:gd name="T52" fmla="*/ 2147483647 w 1806"/>
              <a:gd name="T53" fmla="*/ 2147483647 h 2516"/>
              <a:gd name="T54" fmla="*/ 2147483647 w 1806"/>
              <a:gd name="T55" fmla="*/ 2147483647 h 2516"/>
              <a:gd name="T56" fmla="*/ 2147483647 w 1806"/>
              <a:gd name="T57" fmla="*/ 2147483647 h 2516"/>
              <a:gd name="T58" fmla="*/ 2147483647 w 1806"/>
              <a:gd name="T59" fmla="*/ 2147483647 h 2516"/>
              <a:gd name="T60" fmla="*/ 2147483647 w 1806"/>
              <a:gd name="T61" fmla="*/ 2147483647 h 2516"/>
              <a:gd name="T62" fmla="*/ 2147483647 w 1806"/>
              <a:gd name="T63" fmla="*/ 2147483647 h 2516"/>
              <a:gd name="T64" fmla="*/ 2147483647 w 1806"/>
              <a:gd name="T65" fmla="*/ 2147483647 h 2516"/>
              <a:gd name="T66" fmla="*/ 2147483647 w 1806"/>
              <a:gd name="T67" fmla="*/ 2147483647 h 2516"/>
              <a:gd name="T68" fmla="*/ 2147483647 w 1806"/>
              <a:gd name="T69" fmla="*/ 2147483647 h 2516"/>
              <a:gd name="T70" fmla="*/ 2147483647 w 1806"/>
              <a:gd name="T71" fmla="*/ 2147483647 h 2516"/>
              <a:gd name="T72" fmla="*/ 2147483647 w 1806"/>
              <a:gd name="T73" fmla="*/ 2147483647 h 2516"/>
              <a:gd name="T74" fmla="*/ 2147483647 w 1806"/>
              <a:gd name="T75" fmla="*/ 2147483647 h 2516"/>
              <a:gd name="T76" fmla="*/ 2147483647 w 1806"/>
              <a:gd name="T77" fmla="*/ 2147483647 h 2516"/>
              <a:gd name="T78" fmla="*/ 2147483647 w 1806"/>
              <a:gd name="T79" fmla="*/ 2147483647 h 2516"/>
              <a:gd name="T80" fmla="*/ 2147483647 w 1806"/>
              <a:gd name="T81" fmla="*/ 2147483647 h 2516"/>
              <a:gd name="T82" fmla="*/ 2147483647 w 1806"/>
              <a:gd name="T83" fmla="*/ 2147483647 h 2516"/>
              <a:gd name="T84" fmla="*/ 2147483647 w 1806"/>
              <a:gd name="T85" fmla="*/ 2147483647 h 2516"/>
              <a:gd name="T86" fmla="*/ 2147483647 w 1806"/>
              <a:gd name="T87" fmla="*/ 2147483647 h 2516"/>
              <a:gd name="T88" fmla="*/ 2147483647 w 1806"/>
              <a:gd name="T89" fmla="*/ 2147483647 h 2516"/>
              <a:gd name="T90" fmla="*/ 2147483647 w 1806"/>
              <a:gd name="T91" fmla="*/ 2147483647 h 2516"/>
              <a:gd name="T92" fmla="*/ 2147483647 w 1806"/>
              <a:gd name="T93" fmla="*/ 2147483647 h 2516"/>
              <a:gd name="T94" fmla="*/ 2147483647 w 1806"/>
              <a:gd name="T95" fmla="*/ 2147483647 h 2516"/>
              <a:gd name="T96" fmla="*/ 2147483647 w 1806"/>
              <a:gd name="T97" fmla="*/ 2147483647 h 2516"/>
              <a:gd name="T98" fmla="*/ 2147483647 w 1806"/>
              <a:gd name="T99" fmla="*/ 2147483647 h 2516"/>
              <a:gd name="T100" fmla="*/ 2147483647 w 1806"/>
              <a:gd name="T101" fmla="*/ 2147483647 h 2516"/>
              <a:gd name="T102" fmla="*/ 2147483647 w 1806"/>
              <a:gd name="T103" fmla="*/ 2147483647 h 2516"/>
              <a:gd name="T104" fmla="*/ 2147483647 w 1806"/>
              <a:gd name="T105" fmla="*/ 2147483647 h 2516"/>
              <a:gd name="T106" fmla="*/ 2147483647 w 1806"/>
              <a:gd name="T107" fmla="*/ 2147483647 h 2516"/>
              <a:gd name="T108" fmla="*/ 2147483647 w 1806"/>
              <a:gd name="T109" fmla="*/ 2147483647 h 2516"/>
              <a:gd name="T110" fmla="*/ 2147483647 w 1806"/>
              <a:gd name="T111" fmla="*/ 2147483647 h 2516"/>
              <a:gd name="T112" fmla="*/ 2147483647 w 1806"/>
              <a:gd name="T113" fmla="*/ 2147483647 h 2516"/>
              <a:gd name="T114" fmla="*/ 2147483647 w 1806"/>
              <a:gd name="T115" fmla="*/ 2147483647 h 2516"/>
              <a:gd name="T116" fmla="*/ 2147483647 w 1806"/>
              <a:gd name="T117" fmla="*/ 2147483647 h 2516"/>
              <a:gd name="T118" fmla="*/ 2147483647 w 1806"/>
              <a:gd name="T119" fmla="*/ 2147483647 h 2516"/>
              <a:gd name="T120" fmla="*/ 2147483647 w 1806"/>
              <a:gd name="T121" fmla="*/ 2147483647 h 251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0" t="0" r="r" b="b"/>
            <a:pathLst>
              <a:path w="1806" h="2516">
                <a:moveTo>
                  <a:pt x="1568" y="0"/>
                </a:moveTo>
                <a:lnTo>
                  <a:pt x="240" y="0"/>
                </a:lnTo>
                <a:lnTo>
                  <a:pt x="216" y="2"/>
                </a:lnTo>
                <a:lnTo>
                  <a:pt x="192" y="6"/>
                </a:lnTo>
                <a:lnTo>
                  <a:pt x="168" y="12"/>
                </a:lnTo>
                <a:lnTo>
                  <a:pt x="146" y="20"/>
                </a:lnTo>
                <a:lnTo>
                  <a:pt x="126" y="30"/>
                </a:lnTo>
                <a:lnTo>
                  <a:pt x="106" y="42"/>
                </a:lnTo>
                <a:lnTo>
                  <a:pt x="88" y="56"/>
                </a:lnTo>
                <a:lnTo>
                  <a:pt x="70" y="70"/>
                </a:lnTo>
                <a:lnTo>
                  <a:pt x="56" y="88"/>
                </a:lnTo>
                <a:lnTo>
                  <a:pt x="42" y="106"/>
                </a:lnTo>
                <a:lnTo>
                  <a:pt x="30" y="126"/>
                </a:lnTo>
                <a:lnTo>
                  <a:pt x="20" y="146"/>
                </a:lnTo>
                <a:lnTo>
                  <a:pt x="12" y="168"/>
                </a:lnTo>
                <a:lnTo>
                  <a:pt x="6" y="192"/>
                </a:lnTo>
                <a:lnTo>
                  <a:pt x="2" y="216"/>
                </a:lnTo>
                <a:lnTo>
                  <a:pt x="0" y="240"/>
                </a:lnTo>
                <a:lnTo>
                  <a:pt x="0" y="1254"/>
                </a:lnTo>
                <a:lnTo>
                  <a:pt x="0" y="1310"/>
                </a:lnTo>
                <a:lnTo>
                  <a:pt x="0" y="2276"/>
                </a:lnTo>
                <a:lnTo>
                  <a:pt x="2" y="2300"/>
                </a:lnTo>
                <a:lnTo>
                  <a:pt x="6" y="2324"/>
                </a:lnTo>
                <a:lnTo>
                  <a:pt x="12" y="2348"/>
                </a:lnTo>
                <a:lnTo>
                  <a:pt x="20" y="2370"/>
                </a:lnTo>
                <a:lnTo>
                  <a:pt x="30" y="2390"/>
                </a:lnTo>
                <a:lnTo>
                  <a:pt x="42" y="2410"/>
                </a:lnTo>
                <a:lnTo>
                  <a:pt x="56" y="2428"/>
                </a:lnTo>
                <a:lnTo>
                  <a:pt x="70" y="2446"/>
                </a:lnTo>
                <a:lnTo>
                  <a:pt x="88" y="2460"/>
                </a:lnTo>
                <a:lnTo>
                  <a:pt x="106" y="2474"/>
                </a:lnTo>
                <a:lnTo>
                  <a:pt x="126" y="2486"/>
                </a:lnTo>
                <a:lnTo>
                  <a:pt x="146" y="2496"/>
                </a:lnTo>
                <a:lnTo>
                  <a:pt x="168" y="2504"/>
                </a:lnTo>
                <a:lnTo>
                  <a:pt x="192" y="2510"/>
                </a:lnTo>
                <a:lnTo>
                  <a:pt x="216" y="2514"/>
                </a:lnTo>
                <a:lnTo>
                  <a:pt x="240" y="2516"/>
                </a:lnTo>
                <a:lnTo>
                  <a:pt x="1568" y="2516"/>
                </a:lnTo>
                <a:lnTo>
                  <a:pt x="1592" y="2514"/>
                </a:lnTo>
                <a:lnTo>
                  <a:pt x="1616" y="2510"/>
                </a:lnTo>
                <a:lnTo>
                  <a:pt x="1638" y="2504"/>
                </a:lnTo>
                <a:lnTo>
                  <a:pt x="1660" y="2496"/>
                </a:lnTo>
                <a:lnTo>
                  <a:pt x="1682" y="2486"/>
                </a:lnTo>
                <a:lnTo>
                  <a:pt x="1702" y="2474"/>
                </a:lnTo>
                <a:lnTo>
                  <a:pt x="1720" y="2460"/>
                </a:lnTo>
                <a:lnTo>
                  <a:pt x="1736" y="2446"/>
                </a:lnTo>
                <a:lnTo>
                  <a:pt x="1752" y="2428"/>
                </a:lnTo>
                <a:lnTo>
                  <a:pt x="1766" y="2410"/>
                </a:lnTo>
                <a:lnTo>
                  <a:pt x="1778" y="2390"/>
                </a:lnTo>
                <a:lnTo>
                  <a:pt x="1788" y="2370"/>
                </a:lnTo>
                <a:lnTo>
                  <a:pt x="1796" y="2348"/>
                </a:lnTo>
                <a:lnTo>
                  <a:pt x="1802" y="2324"/>
                </a:lnTo>
                <a:lnTo>
                  <a:pt x="1806" y="2300"/>
                </a:lnTo>
                <a:lnTo>
                  <a:pt x="1806" y="2276"/>
                </a:lnTo>
                <a:lnTo>
                  <a:pt x="1806" y="1310"/>
                </a:lnTo>
                <a:lnTo>
                  <a:pt x="1806" y="1254"/>
                </a:lnTo>
                <a:lnTo>
                  <a:pt x="1806" y="240"/>
                </a:lnTo>
                <a:lnTo>
                  <a:pt x="1806" y="216"/>
                </a:lnTo>
                <a:lnTo>
                  <a:pt x="1802" y="192"/>
                </a:lnTo>
                <a:lnTo>
                  <a:pt x="1796" y="168"/>
                </a:lnTo>
                <a:lnTo>
                  <a:pt x="1788" y="146"/>
                </a:lnTo>
                <a:lnTo>
                  <a:pt x="1778" y="126"/>
                </a:lnTo>
                <a:lnTo>
                  <a:pt x="1766" y="106"/>
                </a:lnTo>
                <a:lnTo>
                  <a:pt x="1752" y="88"/>
                </a:lnTo>
                <a:lnTo>
                  <a:pt x="1736" y="70"/>
                </a:lnTo>
                <a:lnTo>
                  <a:pt x="1720" y="56"/>
                </a:lnTo>
                <a:lnTo>
                  <a:pt x="1702" y="42"/>
                </a:lnTo>
                <a:lnTo>
                  <a:pt x="1682" y="30"/>
                </a:lnTo>
                <a:lnTo>
                  <a:pt x="1660" y="20"/>
                </a:lnTo>
                <a:lnTo>
                  <a:pt x="1638" y="12"/>
                </a:lnTo>
                <a:lnTo>
                  <a:pt x="1616" y="6"/>
                </a:lnTo>
                <a:lnTo>
                  <a:pt x="1592" y="2"/>
                </a:lnTo>
                <a:lnTo>
                  <a:pt x="1568" y="0"/>
                </a:lnTo>
                <a:close/>
                <a:moveTo>
                  <a:pt x="360" y="2276"/>
                </a:moveTo>
                <a:lnTo>
                  <a:pt x="360" y="2276"/>
                </a:lnTo>
                <a:lnTo>
                  <a:pt x="344" y="2276"/>
                </a:lnTo>
                <a:lnTo>
                  <a:pt x="328" y="2274"/>
                </a:lnTo>
                <a:lnTo>
                  <a:pt x="312" y="2270"/>
                </a:lnTo>
                <a:lnTo>
                  <a:pt x="296" y="2264"/>
                </a:lnTo>
                <a:lnTo>
                  <a:pt x="282" y="2256"/>
                </a:lnTo>
                <a:lnTo>
                  <a:pt x="268" y="2248"/>
                </a:lnTo>
                <a:lnTo>
                  <a:pt x="256" y="2240"/>
                </a:lnTo>
                <a:lnTo>
                  <a:pt x="244" y="2228"/>
                </a:lnTo>
                <a:lnTo>
                  <a:pt x="234" y="2216"/>
                </a:lnTo>
                <a:lnTo>
                  <a:pt x="224" y="2204"/>
                </a:lnTo>
                <a:lnTo>
                  <a:pt x="216" y="2190"/>
                </a:lnTo>
                <a:lnTo>
                  <a:pt x="210" y="2176"/>
                </a:lnTo>
                <a:lnTo>
                  <a:pt x="204" y="2162"/>
                </a:lnTo>
                <a:lnTo>
                  <a:pt x="200" y="2146"/>
                </a:lnTo>
                <a:lnTo>
                  <a:pt x="198" y="2130"/>
                </a:lnTo>
                <a:lnTo>
                  <a:pt x="196" y="2112"/>
                </a:lnTo>
                <a:lnTo>
                  <a:pt x="198" y="2096"/>
                </a:lnTo>
                <a:lnTo>
                  <a:pt x="200" y="2080"/>
                </a:lnTo>
                <a:lnTo>
                  <a:pt x="204" y="2064"/>
                </a:lnTo>
                <a:lnTo>
                  <a:pt x="210" y="2048"/>
                </a:lnTo>
                <a:lnTo>
                  <a:pt x="216" y="2034"/>
                </a:lnTo>
                <a:lnTo>
                  <a:pt x="224" y="2020"/>
                </a:lnTo>
                <a:lnTo>
                  <a:pt x="234" y="2008"/>
                </a:lnTo>
                <a:lnTo>
                  <a:pt x="244" y="1996"/>
                </a:lnTo>
                <a:lnTo>
                  <a:pt x="256" y="1986"/>
                </a:lnTo>
                <a:lnTo>
                  <a:pt x="268" y="1976"/>
                </a:lnTo>
                <a:lnTo>
                  <a:pt x="282" y="1968"/>
                </a:lnTo>
                <a:lnTo>
                  <a:pt x="296" y="1960"/>
                </a:lnTo>
                <a:lnTo>
                  <a:pt x="312" y="1956"/>
                </a:lnTo>
                <a:lnTo>
                  <a:pt x="328" y="1952"/>
                </a:lnTo>
                <a:lnTo>
                  <a:pt x="344" y="1948"/>
                </a:lnTo>
                <a:lnTo>
                  <a:pt x="360" y="1948"/>
                </a:lnTo>
                <a:lnTo>
                  <a:pt x="378" y="1948"/>
                </a:lnTo>
                <a:lnTo>
                  <a:pt x="394" y="1952"/>
                </a:lnTo>
                <a:lnTo>
                  <a:pt x="410" y="1956"/>
                </a:lnTo>
                <a:lnTo>
                  <a:pt x="424" y="1960"/>
                </a:lnTo>
                <a:lnTo>
                  <a:pt x="438" y="1968"/>
                </a:lnTo>
                <a:lnTo>
                  <a:pt x="452" y="1976"/>
                </a:lnTo>
                <a:lnTo>
                  <a:pt x="466" y="1986"/>
                </a:lnTo>
                <a:lnTo>
                  <a:pt x="476" y="1996"/>
                </a:lnTo>
                <a:lnTo>
                  <a:pt x="488" y="2008"/>
                </a:lnTo>
                <a:lnTo>
                  <a:pt x="496" y="2020"/>
                </a:lnTo>
                <a:lnTo>
                  <a:pt x="506" y="2034"/>
                </a:lnTo>
                <a:lnTo>
                  <a:pt x="512" y="2048"/>
                </a:lnTo>
                <a:lnTo>
                  <a:pt x="518" y="2064"/>
                </a:lnTo>
                <a:lnTo>
                  <a:pt x="522" y="2080"/>
                </a:lnTo>
                <a:lnTo>
                  <a:pt x="524" y="2096"/>
                </a:lnTo>
                <a:lnTo>
                  <a:pt x="524" y="2112"/>
                </a:lnTo>
                <a:lnTo>
                  <a:pt x="524" y="2130"/>
                </a:lnTo>
                <a:lnTo>
                  <a:pt x="522" y="2146"/>
                </a:lnTo>
                <a:lnTo>
                  <a:pt x="518" y="2162"/>
                </a:lnTo>
                <a:lnTo>
                  <a:pt x="512" y="2176"/>
                </a:lnTo>
                <a:lnTo>
                  <a:pt x="506" y="2190"/>
                </a:lnTo>
                <a:lnTo>
                  <a:pt x="496" y="2204"/>
                </a:lnTo>
                <a:lnTo>
                  <a:pt x="488" y="2216"/>
                </a:lnTo>
                <a:lnTo>
                  <a:pt x="476" y="2228"/>
                </a:lnTo>
                <a:lnTo>
                  <a:pt x="466" y="2240"/>
                </a:lnTo>
                <a:lnTo>
                  <a:pt x="452" y="2248"/>
                </a:lnTo>
                <a:lnTo>
                  <a:pt x="438" y="2256"/>
                </a:lnTo>
                <a:lnTo>
                  <a:pt x="424" y="2264"/>
                </a:lnTo>
                <a:lnTo>
                  <a:pt x="410" y="2270"/>
                </a:lnTo>
                <a:lnTo>
                  <a:pt x="394" y="2274"/>
                </a:lnTo>
                <a:lnTo>
                  <a:pt x="378" y="2276"/>
                </a:lnTo>
                <a:lnTo>
                  <a:pt x="360" y="2276"/>
                </a:lnTo>
                <a:close/>
                <a:moveTo>
                  <a:pt x="360" y="1816"/>
                </a:moveTo>
                <a:lnTo>
                  <a:pt x="360" y="1816"/>
                </a:lnTo>
                <a:lnTo>
                  <a:pt x="344" y="1816"/>
                </a:lnTo>
                <a:lnTo>
                  <a:pt x="328" y="1814"/>
                </a:lnTo>
                <a:lnTo>
                  <a:pt x="312" y="1810"/>
                </a:lnTo>
                <a:lnTo>
                  <a:pt x="296" y="1804"/>
                </a:lnTo>
                <a:lnTo>
                  <a:pt x="282" y="1796"/>
                </a:lnTo>
                <a:lnTo>
                  <a:pt x="268" y="1788"/>
                </a:lnTo>
                <a:lnTo>
                  <a:pt x="256" y="1780"/>
                </a:lnTo>
                <a:lnTo>
                  <a:pt x="244" y="1768"/>
                </a:lnTo>
                <a:lnTo>
                  <a:pt x="234" y="1756"/>
                </a:lnTo>
                <a:lnTo>
                  <a:pt x="224" y="1744"/>
                </a:lnTo>
                <a:lnTo>
                  <a:pt x="216" y="1730"/>
                </a:lnTo>
                <a:lnTo>
                  <a:pt x="210" y="1716"/>
                </a:lnTo>
                <a:lnTo>
                  <a:pt x="204" y="1702"/>
                </a:lnTo>
                <a:lnTo>
                  <a:pt x="200" y="1686"/>
                </a:lnTo>
                <a:lnTo>
                  <a:pt x="198" y="1670"/>
                </a:lnTo>
                <a:lnTo>
                  <a:pt x="196" y="1652"/>
                </a:lnTo>
                <a:lnTo>
                  <a:pt x="198" y="1636"/>
                </a:lnTo>
                <a:lnTo>
                  <a:pt x="200" y="1620"/>
                </a:lnTo>
                <a:lnTo>
                  <a:pt x="204" y="1604"/>
                </a:lnTo>
                <a:lnTo>
                  <a:pt x="210" y="1588"/>
                </a:lnTo>
                <a:lnTo>
                  <a:pt x="216" y="1574"/>
                </a:lnTo>
                <a:lnTo>
                  <a:pt x="224" y="1560"/>
                </a:lnTo>
                <a:lnTo>
                  <a:pt x="234" y="1548"/>
                </a:lnTo>
                <a:lnTo>
                  <a:pt x="244" y="1536"/>
                </a:lnTo>
                <a:lnTo>
                  <a:pt x="256" y="1526"/>
                </a:lnTo>
                <a:lnTo>
                  <a:pt x="268" y="1516"/>
                </a:lnTo>
                <a:lnTo>
                  <a:pt x="282" y="1508"/>
                </a:lnTo>
                <a:lnTo>
                  <a:pt x="296" y="1500"/>
                </a:lnTo>
                <a:lnTo>
                  <a:pt x="312" y="1496"/>
                </a:lnTo>
                <a:lnTo>
                  <a:pt x="328" y="1492"/>
                </a:lnTo>
                <a:lnTo>
                  <a:pt x="344" y="1488"/>
                </a:lnTo>
                <a:lnTo>
                  <a:pt x="360" y="1488"/>
                </a:lnTo>
                <a:lnTo>
                  <a:pt x="378" y="1488"/>
                </a:lnTo>
                <a:lnTo>
                  <a:pt x="394" y="1492"/>
                </a:lnTo>
                <a:lnTo>
                  <a:pt x="410" y="1496"/>
                </a:lnTo>
                <a:lnTo>
                  <a:pt x="424" y="1500"/>
                </a:lnTo>
                <a:lnTo>
                  <a:pt x="438" y="1508"/>
                </a:lnTo>
                <a:lnTo>
                  <a:pt x="452" y="1516"/>
                </a:lnTo>
                <a:lnTo>
                  <a:pt x="466" y="1526"/>
                </a:lnTo>
                <a:lnTo>
                  <a:pt x="476" y="1536"/>
                </a:lnTo>
                <a:lnTo>
                  <a:pt x="488" y="1548"/>
                </a:lnTo>
                <a:lnTo>
                  <a:pt x="496" y="1560"/>
                </a:lnTo>
                <a:lnTo>
                  <a:pt x="506" y="1574"/>
                </a:lnTo>
                <a:lnTo>
                  <a:pt x="512" y="1588"/>
                </a:lnTo>
                <a:lnTo>
                  <a:pt x="518" y="1604"/>
                </a:lnTo>
                <a:lnTo>
                  <a:pt x="522" y="1620"/>
                </a:lnTo>
                <a:lnTo>
                  <a:pt x="524" y="1636"/>
                </a:lnTo>
                <a:lnTo>
                  <a:pt x="524" y="1652"/>
                </a:lnTo>
                <a:lnTo>
                  <a:pt x="524" y="1670"/>
                </a:lnTo>
                <a:lnTo>
                  <a:pt x="522" y="1686"/>
                </a:lnTo>
                <a:lnTo>
                  <a:pt x="518" y="1702"/>
                </a:lnTo>
                <a:lnTo>
                  <a:pt x="512" y="1716"/>
                </a:lnTo>
                <a:lnTo>
                  <a:pt x="506" y="1730"/>
                </a:lnTo>
                <a:lnTo>
                  <a:pt x="496" y="1744"/>
                </a:lnTo>
                <a:lnTo>
                  <a:pt x="488" y="1756"/>
                </a:lnTo>
                <a:lnTo>
                  <a:pt x="476" y="1768"/>
                </a:lnTo>
                <a:lnTo>
                  <a:pt x="466" y="1780"/>
                </a:lnTo>
                <a:lnTo>
                  <a:pt x="452" y="1788"/>
                </a:lnTo>
                <a:lnTo>
                  <a:pt x="438" y="1796"/>
                </a:lnTo>
                <a:lnTo>
                  <a:pt x="424" y="1804"/>
                </a:lnTo>
                <a:lnTo>
                  <a:pt x="410" y="1810"/>
                </a:lnTo>
                <a:lnTo>
                  <a:pt x="394" y="1814"/>
                </a:lnTo>
                <a:lnTo>
                  <a:pt x="378" y="1816"/>
                </a:lnTo>
                <a:lnTo>
                  <a:pt x="360" y="1816"/>
                </a:lnTo>
                <a:close/>
                <a:moveTo>
                  <a:pt x="360" y="1356"/>
                </a:moveTo>
                <a:lnTo>
                  <a:pt x="360" y="1356"/>
                </a:lnTo>
                <a:lnTo>
                  <a:pt x="344" y="1356"/>
                </a:lnTo>
                <a:lnTo>
                  <a:pt x="328" y="1354"/>
                </a:lnTo>
                <a:lnTo>
                  <a:pt x="312" y="1350"/>
                </a:lnTo>
                <a:lnTo>
                  <a:pt x="296" y="1344"/>
                </a:lnTo>
                <a:lnTo>
                  <a:pt x="282" y="1336"/>
                </a:lnTo>
                <a:lnTo>
                  <a:pt x="268" y="1328"/>
                </a:lnTo>
                <a:lnTo>
                  <a:pt x="256" y="1318"/>
                </a:lnTo>
                <a:lnTo>
                  <a:pt x="244" y="1308"/>
                </a:lnTo>
                <a:lnTo>
                  <a:pt x="234" y="1296"/>
                </a:lnTo>
                <a:lnTo>
                  <a:pt x="224" y="1284"/>
                </a:lnTo>
                <a:lnTo>
                  <a:pt x="216" y="1270"/>
                </a:lnTo>
                <a:lnTo>
                  <a:pt x="210" y="1256"/>
                </a:lnTo>
                <a:lnTo>
                  <a:pt x="204" y="1240"/>
                </a:lnTo>
                <a:lnTo>
                  <a:pt x="200" y="1226"/>
                </a:lnTo>
                <a:lnTo>
                  <a:pt x="198" y="1208"/>
                </a:lnTo>
                <a:lnTo>
                  <a:pt x="196" y="1192"/>
                </a:lnTo>
                <a:lnTo>
                  <a:pt x="198" y="1176"/>
                </a:lnTo>
                <a:lnTo>
                  <a:pt x="200" y="1158"/>
                </a:lnTo>
                <a:lnTo>
                  <a:pt x="204" y="1144"/>
                </a:lnTo>
                <a:lnTo>
                  <a:pt x="210" y="1128"/>
                </a:lnTo>
                <a:lnTo>
                  <a:pt x="216" y="1114"/>
                </a:lnTo>
                <a:lnTo>
                  <a:pt x="224" y="1100"/>
                </a:lnTo>
                <a:lnTo>
                  <a:pt x="234" y="1088"/>
                </a:lnTo>
                <a:lnTo>
                  <a:pt x="244" y="1076"/>
                </a:lnTo>
                <a:lnTo>
                  <a:pt x="256" y="1066"/>
                </a:lnTo>
                <a:lnTo>
                  <a:pt x="268" y="1056"/>
                </a:lnTo>
                <a:lnTo>
                  <a:pt x="282" y="1048"/>
                </a:lnTo>
                <a:lnTo>
                  <a:pt x="296" y="1040"/>
                </a:lnTo>
                <a:lnTo>
                  <a:pt x="312" y="1036"/>
                </a:lnTo>
                <a:lnTo>
                  <a:pt x="328" y="1032"/>
                </a:lnTo>
                <a:lnTo>
                  <a:pt x="344" y="1028"/>
                </a:lnTo>
                <a:lnTo>
                  <a:pt x="360" y="1028"/>
                </a:lnTo>
                <a:lnTo>
                  <a:pt x="378" y="1028"/>
                </a:lnTo>
                <a:lnTo>
                  <a:pt x="394" y="1032"/>
                </a:lnTo>
                <a:lnTo>
                  <a:pt x="410" y="1036"/>
                </a:lnTo>
                <a:lnTo>
                  <a:pt x="424" y="1040"/>
                </a:lnTo>
                <a:lnTo>
                  <a:pt x="438" y="1048"/>
                </a:lnTo>
                <a:lnTo>
                  <a:pt x="452" y="1056"/>
                </a:lnTo>
                <a:lnTo>
                  <a:pt x="466" y="1066"/>
                </a:lnTo>
                <a:lnTo>
                  <a:pt x="476" y="1076"/>
                </a:lnTo>
                <a:lnTo>
                  <a:pt x="488" y="1088"/>
                </a:lnTo>
                <a:lnTo>
                  <a:pt x="496" y="1100"/>
                </a:lnTo>
                <a:lnTo>
                  <a:pt x="506" y="1114"/>
                </a:lnTo>
                <a:lnTo>
                  <a:pt x="512" y="1128"/>
                </a:lnTo>
                <a:lnTo>
                  <a:pt x="518" y="1144"/>
                </a:lnTo>
                <a:lnTo>
                  <a:pt x="522" y="1158"/>
                </a:lnTo>
                <a:lnTo>
                  <a:pt x="524" y="1176"/>
                </a:lnTo>
                <a:lnTo>
                  <a:pt x="524" y="1192"/>
                </a:lnTo>
                <a:lnTo>
                  <a:pt x="524" y="1208"/>
                </a:lnTo>
                <a:lnTo>
                  <a:pt x="522" y="1226"/>
                </a:lnTo>
                <a:lnTo>
                  <a:pt x="518" y="1240"/>
                </a:lnTo>
                <a:lnTo>
                  <a:pt x="512" y="1256"/>
                </a:lnTo>
                <a:lnTo>
                  <a:pt x="506" y="1270"/>
                </a:lnTo>
                <a:lnTo>
                  <a:pt x="496" y="1284"/>
                </a:lnTo>
                <a:lnTo>
                  <a:pt x="488" y="1296"/>
                </a:lnTo>
                <a:lnTo>
                  <a:pt x="476" y="1308"/>
                </a:lnTo>
                <a:lnTo>
                  <a:pt x="466" y="1318"/>
                </a:lnTo>
                <a:lnTo>
                  <a:pt x="452" y="1328"/>
                </a:lnTo>
                <a:lnTo>
                  <a:pt x="438" y="1336"/>
                </a:lnTo>
                <a:lnTo>
                  <a:pt x="424" y="1344"/>
                </a:lnTo>
                <a:lnTo>
                  <a:pt x="410" y="1350"/>
                </a:lnTo>
                <a:lnTo>
                  <a:pt x="394" y="1354"/>
                </a:lnTo>
                <a:lnTo>
                  <a:pt x="378" y="1356"/>
                </a:lnTo>
                <a:lnTo>
                  <a:pt x="360" y="1356"/>
                </a:lnTo>
                <a:close/>
                <a:moveTo>
                  <a:pt x="1438" y="2276"/>
                </a:moveTo>
                <a:lnTo>
                  <a:pt x="850" y="2276"/>
                </a:lnTo>
                <a:lnTo>
                  <a:pt x="834" y="2276"/>
                </a:lnTo>
                <a:lnTo>
                  <a:pt x="818" y="2274"/>
                </a:lnTo>
                <a:lnTo>
                  <a:pt x="802" y="2270"/>
                </a:lnTo>
                <a:lnTo>
                  <a:pt x="786" y="2264"/>
                </a:lnTo>
                <a:lnTo>
                  <a:pt x="772" y="2256"/>
                </a:lnTo>
                <a:lnTo>
                  <a:pt x="758" y="2248"/>
                </a:lnTo>
                <a:lnTo>
                  <a:pt x="746" y="2240"/>
                </a:lnTo>
                <a:lnTo>
                  <a:pt x="734" y="2228"/>
                </a:lnTo>
                <a:lnTo>
                  <a:pt x="724" y="2216"/>
                </a:lnTo>
                <a:lnTo>
                  <a:pt x="714" y="2204"/>
                </a:lnTo>
                <a:lnTo>
                  <a:pt x="706" y="2190"/>
                </a:lnTo>
                <a:lnTo>
                  <a:pt x="698" y="2176"/>
                </a:lnTo>
                <a:lnTo>
                  <a:pt x="694" y="2162"/>
                </a:lnTo>
                <a:lnTo>
                  <a:pt x="690" y="2146"/>
                </a:lnTo>
                <a:lnTo>
                  <a:pt x="686" y="2130"/>
                </a:lnTo>
                <a:lnTo>
                  <a:pt x="686" y="2112"/>
                </a:lnTo>
                <a:lnTo>
                  <a:pt x="686" y="2096"/>
                </a:lnTo>
                <a:lnTo>
                  <a:pt x="690" y="2080"/>
                </a:lnTo>
                <a:lnTo>
                  <a:pt x="694" y="2064"/>
                </a:lnTo>
                <a:lnTo>
                  <a:pt x="698" y="2048"/>
                </a:lnTo>
                <a:lnTo>
                  <a:pt x="706" y="2034"/>
                </a:lnTo>
                <a:lnTo>
                  <a:pt x="714" y="2020"/>
                </a:lnTo>
                <a:lnTo>
                  <a:pt x="724" y="2008"/>
                </a:lnTo>
                <a:lnTo>
                  <a:pt x="734" y="1996"/>
                </a:lnTo>
                <a:lnTo>
                  <a:pt x="746" y="1986"/>
                </a:lnTo>
                <a:lnTo>
                  <a:pt x="758" y="1976"/>
                </a:lnTo>
                <a:lnTo>
                  <a:pt x="772" y="1968"/>
                </a:lnTo>
                <a:lnTo>
                  <a:pt x="786" y="1960"/>
                </a:lnTo>
                <a:lnTo>
                  <a:pt x="802" y="1956"/>
                </a:lnTo>
                <a:lnTo>
                  <a:pt x="818" y="1952"/>
                </a:lnTo>
                <a:lnTo>
                  <a:pt x="834" y="1948"/>
                </a:lnTo>
                <a:lnTo>
                  <a:pt x="850" y="1948"/>
                </a:lnTo>
                <a:lnTo>
                  <a:pt x="1438" y="1948"/>
                </a:lnTo>
                <a:lnTo>
                  <a:pt x="1454" y="1948"/>
                </a:lnTo>
                <a:lnTo>
                  <a:pt x="1470" y="1952"/>
                </a:lnTo>
                <a:lnTo>
                  <a:pt x="1486" y="1956"/>
                </a:lnTo>
                <a:lnTo>
                  <a:pt x="1502" y="1960"/>
                </a:lnTo>
                <a:lnTo>
                  <a:pt x="1516" y="1968"/>
                </a:lnTo>
                <a:lnTo>
                  <a:pt x="1530" y="1976"/>
                </a:lnTo>
                <a:lnTo>
                  <a:pt x="1542" y="1986"/>
                </a:lnTo>
                <a:lnTo>
                  <a:pt x="1554" y="1996"/>
                </a:lnTo>
                <a:lnTo>
                  <a:pt x="1564" y="2008"/>
                </a:lnTo>
                <a:lnTo>
                  <a:pt x="1574" y="2020"/>
                </a:lnTo>
                <a:lnTo>
                  <a:pt x="1582" y="2034"/>
                </a:lnTo>
                <a:lnTo>
                  <a:pt x="1588" y="2048"/>
                </a:lnTo>
                <a:lnTo>
                  <a:pt x="1594" y="2064"/>
                </a:lnTo>
                <a:lnTo>
                  <a:pt x="1598" y="2080"/>
                </a:lnTo>
                <a:lnTo>
                  <a:pt x="1602" y="2096"/>
                </a:lnTo>
                <a:lnTo>
                  <a:pt x="1602" y="2112"/>
                </a:lnTo>
                <a:lnTo>
                  <a:pt x="1602" y="2130"/>
                </a:lnTo>
                <a:lnTo>
                  <a:pt x="1598" y="2146"/>
                </a:lnTo>
                <a:lnTo>
                  <a:pt x="1594" y="2162"/>
                </a:lnTo>
                <a:lnTo>
                  <a:pt x="1588" y="2176"/>
                </a:lnTo>
                <a:lnTo>
                  <a:pt x="1582" y="2190"/>
                </a:lnTo>
                <a:lnTo>
                  <a:pt x="1574" y="2204"/>
                </a:lnTo>
                <a:lnTo>
                  <a:pt x="1564" y="2216"/>
                </a:lnTo>
                <a:lnTo>
                  <a:pt x="1554" y="2228"/>
                </a:lnTo>
                <a:lnTo>
                  <a:pt x="1542" y="2240"/>
                </a:lnTo>
                <a:lnTo>
                  <a:pt x="1530" y="2248"/>
                </a:lnTo>
                <a:lnTo>
                  <a:pt x="1516" y="2256"/>
                </a:lnTo>
                <a:lnTo>
                  <a:pt x="1502" y="2264"/>
                </a:lnTo>
                <a:lnTo>
                  <a:pt x="1486" y="2270"/>
                </a:lnTo>
                <a:lnTo>
                  <a:pt x="1470" y="2274"/>
                </a:lnTo>
                <a:lnTo>
                  <a:pt x="1454" y="2276"/>
                </a:lnTo>
                <a:lnTo>
                  <a:pt x="1438" y="2276"/>
                </a:lnTo>
                <a:close/>
                <a:moveTo>
                  <a:pt x="900" y="1488"/>
                </a:moveTo>
                <a:lnTo>
                  <a:pt x="900" y="1488"/>
                </a:lnTo>
                <a:lnTo>
                  <a:pt x="916" y="1488"/>
                </a:lnTo>
                <a:lnTo>
                  <a:pt x="932" y="1492"/>
                </a:lnTo>
                <a:lnTo>
                  <a:pt x="948" y="1496"/>
                </a:lnTo>
                <a:lnTo>
                  <a:pt x="964" y="1500"/>
                </a:lnTo>
                <a:lnTo>
                  <a:pt x="978" y="1508"/>
                </a:lnTo>
                <a:lnTo>
                  <a:pt x="990" y="1516"/>
                </a:lnTo>
                <a:lnTo>
                  <a:pt x="1004" y="1526"/>
                </a:lnTo>
                <a:lnTo>
                  <a:pt x="1016" y="1536"/>
                </a:lnTo>
                <a:lnTo>
                  <a:pt x="1026" y="1548"/>
                </a:lnTo>
                <a:lnTo>
                  <a:pt x="1036" y="1560"/>
                </a:lnTo>
                <a:lnTo>
                  <a:pt x="1044" y="1574"/>
                </a:lnTo>
                <a:lnTo>
                  <a:pt x="1050" y="1588"/>
                </a:lnTo>
                <a:lnTo>
                  <a:pt x="1056" y="1604"/>
                </a:lnTo>
                <a:lnTo>
                  <a:pt x="1060" y="1620"/>
                </a:lnTo>
                <a:lnTo>
                  <a:pt x="1062" y="1636"/>
                </a:lnTo>
                <a:lnTo>
                  <a:pt x="1064" y="1652"/>
                </a:lnTo>
                <a:lnTo>
                  <a:pt x="1062" y="1670"/>
                </a:lnTo>
                <a:lnTo>
                  <a:pt x="1060" y="1686"/>
                </a:lnTo>
                <a:lnTo>
                  <a:pt x="1056" y="1702"/>
                </a:lnTo>
                <a:lnTo>
                  <a:pt x="1050" y="1716"/>
                </a:lnTo>
                <a:lnTo>
                  <a:pt x="1044" y="1730"/>
                </a:lnTo>
                <a:lnTo>
                  <a:pt x="1036" y="1744"/>
                </a:lnTo>
                <a:lnTo>
                  <a:pt x="1026" y="1756"/>
                </a:lnTo>
                <a:lnTo>
                  <a:pt x="1016" y="1768"/>
                </a:lnTo>
                <a:lnTo>
                  <a:pt x="1004" y="1780"/>
                </a:lnTo>
                <a:lnTo>
                  <a:pt x="990" y="1788"/>
                </a:lnTo>
                <a:lnTo>
                  <a:pt x="978" y="1796"/>
                </a:lnTo>
                <a:lnTo>
                  <a:pt x="964" y="1804"/>
                </a:lnTo>
                <a:lnTo>
                  <a:pt x="948" y="1810"/>
                </a:lnTo>
                <a:lnTo>
                  <a:pt x="932" y="1814"/>
                </a:lnTo>
                <a:lnTo>
                  <a:pt x="916" y="1816"/>
                </a:lnTo>
                <a:lnTo>
                  <a:pt x="900" y="1816"/>
                </a:lnTo>
                <a:lnTo>
                  <a:pt x="882" y="1816"/>
                </a:lnTo>
                <a:lnTo>
                  <a:pt x="866" y="1814"/>
                </a:lnTo>
                <a:lnTo>
                  <a:pt x="850" y="1810"/>
                </a:lnTo>
                <a:lnTo>
                  <a:pt x="836" y="1804"/>
                </a:lnTo>
                <a:lnTo>
                  <a:pt x="820" y="1796"/>
                </a:lnTo>
                <a:lnTo>
                  <a:pt x="808" y="1788"/>
                </a:lnTo>
                <a:lnTo>
                  <a:pt x="794" y="1780"/>
                </a:lnTo>
                <a:lnTo>
                  <a:pt x="782" y="1768"/>
                </a:lnTo>
                <a:lnTo>
                  <a:pt x="772" y="1756"/>
                </a:lnTo>
                <a:lnTo>
                  <a:pt x="762" y="1744"/>
                </a:lnTo>
                <a:lnTo>
                  <a:pt x="754" y="1730"/>
                </a:lnTo>
                <a:lnTo>
                  <a:pt x="748" y="1716"/>
                </a:lnTo>
                <a:lnTo>
                  <a:pt x="742" y="1702"/>
                </a:lnTo>
                <a:lnTo>
                  <a:pt x="738" y="1686"/>
                </a:lnTo>
                <a:lnTo>
                  <a:pt x="736" y="1670"/>
                </a:lnTo>
                <a:lnTo>
                  <a:pt x="734" y="1652"/>
                </a:lnTo>
                <a:lnTo>
                  <a:pt x="736" y="1636"/>
                </a:lnTo>
                <a:lnTo>
                  <a:pt x="738" y="1620"/>
                </a:lnTo>
                <a:lnTo>
                  <a:pt x="742" y="1604"/>
                </a:lnTo>
                <a:lnTo>
                  <a:pt x="748" y="1588"/>
                </a:lnTo>
                <a:lnTo>
                  <a:pt x="754" y="1574"/>
                </a:lnTo>
                <a:lnTo>
                  <a:pt x="762" y="1560"/>
                </a:lnTo>
                <a:lnTo>
                  <a:pt x="772" y="1548"/>
                </a:lnTo>
                <a:lnTo>
                  <a:pt x="782" y="1536"/>
                </a:lnTo>
                <a:lnTo>
                  <a:pt x="794" y="1526"/>
                </a:lnTo>
                <a:lnTo>
                  <a:pt x="808" y="1516"/>
                </a:lnTo>
                <a:lnTo>
                  <a:pt x="820" y="1508"/>
                </a:lnTo>
                <a:lnTo>
                  <a:pt x="836" y="1500"/>
                </a:lnTo>
                <a:lnTo>
                  <a:pt x="850" y="1496"/>
                </a:lnTo>
                <a:lnTo>
                  <a:pt x="866" y="1492"/>
                </a:lnTo>
                <a:lnTo>
                  <a:pt x="882" y="1488"/>
                </a:lnTo>
                <a:lnTo>
                  <a:pt x="900" y="1488"/>
                </a:lnTo>
                <a:close/>
                <a:moveTo>
                  <a:pt x="734" y="1192"/>
                </a:moveTo>
                <a:lnTo>
                  <a:pt x="734" y="1192"/>
                </a:lnTo>
                <a:lnTo>
                  <a:pt x="736" y="1176"/>
                </a:lnTo>
                <a:lnTo>
                  <a:pt x="738" y="1158"/>
                </a:lnTo>
                <a:lnTo>
                  <a:pt x="742" y="1144"/>
                </a:lnTo>
                <a:lnTo>
                  <a:pt x="748" y="1128"/>
                </a:lnTo>
                <a:lnTo>
                  <a:pt x="754" y="1114"/>
                </a:lnTo>
                <a:lnTo>
                  <a:pt x="762" y="1100"/>
                </a:lnTo>
                <a:lnTo>
                  <a:pt x="772" y="1088"/>
                </a:lnTo>
                <a:lnTo>
                  <a:pt x="782" y="1076"/>
                </a:lnTo>
                <a:lnTo>
                  <a:pt x="794" y="1066"/>
                </a:lnTo>
                <a:lnTo>
                  <a:pt x="808" y="1056"/>
                </a:lnTo>
                <a:lnTo>
                  <a:pt x="820" y="1048"/>
                </a:lnTo>
                <a:lnTo>
                  <a:pt x="836" y="1040"/>
                </a:lnTo>
                <a:lnTo>
                  <a:pt x="850" y="1036"/>
                </a:lnTo>
                <a:lnTo>
                  <a:pt x="866" y="1032"/>
                </a:lnTo>
                <a:lnTo>
                  <a:pt x="882" y="1028"/>
                </a:lnTo>
                <a:lnTo>
                  <a:pt x="900" y="1028"/>
                </a:lnTo>
                <a:lnTo>
                  <a:pt x="916" y="1028"/>
                </a:lnTo>
                <a:lnTo>
                  <a:pt x="932" y="1032"/>
                </a:lnTo>
                <a:lnTo>
                  <a:pt x="948" y="1036"/>
                </a:lnTo>
                <a:lnTo>
                  <a:pt x="964" y="1040"/>
                </a:lnTo>
                <a:lnTo>
                  <a:pt x="978" y="1048"/>
                </a:lnTo>
                <a:lnTo>
                  <a:pt x="990" y="1056"/>
                </a:lnTo>
                <a:lnTo>
                  <a:pt x="1004" y="1066"/>
                </a:lnTo>
                <a:lnTo>
                  <a:pt x="1016" y="1076"/>
                </a:lnTo>
                <a:lnTo>
                  <a:pt x="1026" y="1088"/>
                </a:lnTo>
                <a:lnTo>
                  <a:pt x="1036" y="1100"/>
                </a:lnTo>
                <a:lnTo>
                  <a:pt x="1044" y="1114"/>
                </a:lnTo>
                <a:lnTo>
                  <a:pt x="1050" y="1128"/>
                </a:lnTo>
                <a:lnTo>
                  <a:pt x="1056" y="1144"/>
                </a:lnTo>
                <a:lnTo>
                  <a:pt x="1060" y="1158"/>
                </a:lnTo>
                <a:lnTo>
                  <a:pt x="1062" y="1176"/>
                </a:lnTo>
                <a:lnTo>
                  <a:pt x="1064" y="1192"/>
                </a:lnTo>
                <a:lnTo>
                  <a:pt x="1062" y="1208"/>
                </a:lnTo>
                <a:lnTo>
                  <a:pt x="1060" y="1226"/>
                </a:lnTo>
                <a:lnTo>
                  <a:pt x="1056" y="1240"/>
                </a:lnTo>
                <a:lnTo>
                  <a:pt x="1050" y="1256"/>
                </a:lnTo>
                <a:lnTo>
                  <a:pt x="1044" y="1270"/>
                </a:lnTo>
                <a:lnTo>
                  <a:pt x="1036" y="1284"/>
                </a:lnTo>
                <a:lnTo>
                  <a:pt x="1026" y="1296"/>
                </a:lnTo>
                <a:lnTo>
                  <a:pt x="1016" y="1308"/>
                </a:lnTo>
                <a:lnTo>
                  <a:pt x="1004" y="1318"/>
                </a:lnTo>
                <a:lnTo>
                  <a:pt x="990" y="1328"/>
                </a:lnTo>
                <a:lnTo>
                  <a:pt x="978" y="1336"/>
                </a:lnTo>
                <a:lnTo>
                  <a:pt x="964" y="1344"/>
                </a:lnTo>
                <a:lnTo>
                  <a:pt x="948" y="1350"/>
                </a:lnTo>
                <a:lnTo>
                  <a:pt x="932" y="1354"/>
                </a:lnTo>
                <a:lnTo>
                  <a:pt x="916" y="1356"/>
                </a:lnTo>
                <a:lnTo>
                  <a:pt x="900" y="1356"/>
                </a:lnTo>
                <a:lnTo>
                  <a:pt x="882" y="1356"/>
                </a:lnTo>
                <a:lnTo>
                  <a:pt x="866" y="1354"/>
                </a:lnTo>
                <a:lnTo>
                  <a:pt x="850" y="1350"/>
                </a:lnTo>
                <a:lnTo>
                  <a:pt x="836" y="1344"/>
                </a:lnTo>
                <a:lnTo>
                  <a:pt x="820" y="1336"/>
                </a:lnTo>
                <a:lnTo>
                  <a:pt x="808" y="1328"/>
                </a:lnTo>
                <a:lnTo>
                  <a:pt x="794" y="1318"/>
                </a:lnTo>
                <a:lnTo>
                  <a:pt x="782" y="1308"/>
                </a:lnTo>
                <a:lnTo>
                  <a:pt x="772" y="1296"/>
                </a:lnTo>
                <a:lnTo>
                  <a:pt x="762" y="1284"/>
                </a:lnTo>
                <a:lnTo>
                  <a:pt x="754" y="1270"/>
                </a:lnTo>
                <a:lnTo>
                  <a:pt x="748" y="1256"/>
                </a:lnTo>
                <a:lnTo>
                  <a:pt x="742" y="1240"/>
                </a:lnTo>
                <a:lnTo>
                  <a:pt x="738" y="1226"/>
                </a:lnTo>
                <a:lnTo>
                  <a:pt x="736" y="1208"/>
                </a:lnTo>
                <a:lnTo>
                  <a:pt x="734" y="1192"/>
                </a:lnTo>
                <a:close/>
                <a:moveTo>
                  <a:pt x="1438" y="1816"/>
                </a:moveTo>
                <a:lnTo>
                  <a:pt x="1438" y="1816"/>
                </a:lnTo>
                <a:lnTo>
                  <a:pt x="1420" y="1816"/>
                </a:lnTo>
                <a:lnTo>
                  <a:pt x="1404" y="1814"/>
                </a:lnTo>
                <a:lnTo>
                  <a:pt x="1388" y="1810"/>
                </a:lnTo>
                <a:lnTo>
                  <a:pt x="1374" y="1804"/>
                </a:lnTo>
                <a:lnTo>
                  <a:pt x="1360" y="1796"/>
                </a:lnTo>
                <a:lnTo>
                  <a:pt x="1346" y="1788"/>
                </a:lnTo>
                <a:lnTo>
                  <a:pt x="1332" y="1780"/>
                </a:lnTo>
                <a:lnTo>
                  <a:pt x="1322" y="1768"/>
                </a:lnTo>
                <a:lnTo>
                  <a:pt x="1310" y="1756"/>
                </a:lnTo>
                <a:lnTo>
                  <a:pt x="1302" y="1744"/>
                </a:lnTo>
                <a:lnTo>
                  <a:pt x="1294" y="1730"/>
                </a:lnTo>
                <a:lnTo>
                  <a:pt x="1286" y="1716"/>
                </a:lnTo>
                <a:lnTo>
                  <a:pt x="1280" y="1702"/>
                </a:lnTo>
                <a:lnTo>
                  <a:pt x="1276" y="1686"/>
                </a:lnTo>
                <a:lnTo>
                  <a:pt x="1274" y="1670"/>
                </a:lnTo>
                <a:lnTo>
                  <a:pt x="1274" y="1652"/>
                </a:lnTo>
                <a:lnTo>
                  <a:pt x="1274" y="1636"/>
                </a:lnTo>
                <a:lnTo>
                  <a:pt x="1276" y="1620"/>
                </a:lnTo>
                <a:lnTo>
                  <a:pt x="1280" y="1604"/>
                </a:lnTo>
                <a:lnTo>
                  <a:pt x="1286" y="1588"/>
                </a:lnTo>
                <a:lnTo>
                  <a:pt x="1294" y="1574"/>
                </a:lnTo>
                <a:lnTo>
                  <a:pt x="1302" y="1560"/>
                </a:lnTo>
                <a:lnTo>
                  <a:pt x="1310" y="1548"/>
                </a:lnTo>
                <a:lnTo>
                  <a:pt x="1322" y="1536"/>
                </a:lnTo>
                <a:lnTo>
                  <a:pt x="1332" y="1526"/>
                </a:lnTo>
                <a:lnTo>
                  <a:pt x="1346" y="1516"/>
                </a:lnTo>
                <a:lnTo>
                  <a:pt x="1360" y="1508"/>
                </a:lnTo>
                <a:lnTo>
                  <a:pt x="1374" y="1500"/>
                </a:lnTo>
                <a:lnTo>
                  <a:pt x="1388" y="1496"/>
                </a:lnTo>
                <a:lnTo>
                  <a:pt x="1404" y="1492"/>
                </a:lnTo>
                <a:lnTo>
                  <a:pt x="1420" y="1488"/>
                </a:lnTo>
                <a:lnTo>
                  <a:pt x="1438" y="1488"/>
                </a:lnTo>
                <a:lnTo>
                  <a:pt x="1454" y="1488"/>
                </a:lnTo>
                <a:lnTo>
                  <a:pt x="1470" y="1492"/>
                </a:lnTo>
                <a:lnTo>
                  <a:pt x="1486" y="1496"/>
                </a:lnTo>
                <a:lnTo>
                  <a:pt x="1502" y="1500"/>
                </a:lnTo>
                <a:lnTo>
                  <a:pt x="1516" y="1508"/>
                </a:lnTo>
                <a:lnTo>
                  <a:pt x="1530" y="1516"/>
                </a:lnTo>
                <a:lnTo>
                  <a:pt x="1542" y="1526"/>
                </a:lnTo>
                <a:lnTo>
                  <a:pt x="1554" y="1536"/>
                </a:lnTo>
                <a:lnTo>
                  <a:pt x="1564" y="1548"/>
                </a:lnTo>
                <a:lnTo>
                  <a:pt x="1574" y="1560"/>
                </a:lnTo>
                <a:lnTo>
                  <a:pt x="1582" y="1574"/>
                </a:lnTo>
                <a:lnTo>
                  <a:pt x="1588" y="1588"/>
                </a:lnTo>
                <a:lnTo>
                  <a:pt x="1594" y="1604"/>
                </a:lnTo>
                <a:lnTo>
                  <a:pt x="1598" y="1620"/>
                </a:lnTo>
                <a:lnTo>
                  <a:pt x="1602" y="1636"/>
                </a:lnTo>
                <a:lnTo>
                  <a:pt x="1602" y="1652"/>
                </a:lnTo>
                <a:lnTo>
                  <a:pt x="1602" y="1670"/>
                </a:lnTo>
                <a:lnTo>
                  <a:pt x="1598" y="1686"/>
                </a:lnTo>
                <a:lnTo>
                  <a:pt x="1594" y="1702"/>
                </a:lnTo>
                <a:lnTo>
                  <a:pt x="1588" y="1716"/>
                </a:lnTo>
                <a:lnTo>
                  <a:pt x="1582" y="1730"/>
                </a:lnTo>
                <a:lnTo>
                  <a:pt x="1574" y="1744"/>
                </a:lnTo>
                <a:lnTo>
                  <a:pt x="1564" y="1756"/>
                </a:lnTo>
                <a:lnTo>
                  <a:pt x="1554" y="1768"/>
                </a:lnTo>
                <a:lnTo>
                  <a:pt x="1542" y="1780"/>
                </a:lnTo>
                <a:lnTo>
                  <a:pt x="1530" y="1788"/>
                </a:lnTo>
                <a:lnTo>
                  <a:pt x="1516" y="1796"/>
                </a:lnTo>
                <a:lnTo>
                  <a:pt x="1502" y="1804"/>
                </a:lnTo>
                <a:lnTo>
                  <a:pt x="1486" y="1810"/>
                </a:lnTo>
                <a:lnTo>
                  <a:pt x="1470" y="1814"/>
                </a:lnTo>
                <a:lnTo>
                  <a:pt x="1454" y="1816"/>
                </a:lnTo>
                <a:lnTo>
                  <a:pt x="1438" y="1816"/>
                </a:lnTo>
                <a:close/>
                <a:moveTo>
                  <a:pt x="1438" y="1356"/>
                </a:moveTo>
                <a:lnTo>
                  <a:pt x="1438" y="1356"/>
                </a:lnTo>
                <a:lnTo>
                  <a:pt x="1420" y="1356"/>
                </a:lnTo>
                <a:lnTo>
                  <a:pt x="1404" y="1354"/>
                </a:lnTo>
                <a:lnTo>
                  <a:pt x="1388" y="1350"/>
                </a:lnTo>
                <a:lnTo>
                  <a:pt x="1374" y="1344"/>
                </a:lnTo>
                <a:lnTo>
                  <a:pt x="1360" y="1336"/>
                </a:lnTo>
                <a:lnTo>
                  <a:pt x="1346" y="1328"/>
                </a:lnTo>
                <a:lnTo>
                  <a:pt x="1332" y="1318"/>
                </a:lnTo>
                <a:lnTo>
                  <a:pt x="1322" y="1308"/>
                </a:lnTo>
                <a:lnTo>
                  <a:pt x="1310" y="1296"/>
                </a:lnTo>
                <a:lnTo>
                  <a:pt x="1302" y="1284"/>
                </a:lnTo>
                <a:lnTo>
                  <a:pt x="1294" y="1270"/>
                </a:lnTo>
                <a:lnTo>
                  <a:pt x="1286" y="1256"/>
                </a:lnTo>
                <a:lnTo>
                  <a:pt x="1280" y="1240"/>
                </a:lnTo>
                <a:lnTo>
                  <a:pt x="1276" y="1226"/>
                </a:lnTo>
                <a:lnTo>
                  <a:pt x="1274" y="1208"/>
                </a:lnTo>
                <a:lnTo>
                  <a:pt x="1274" y="1192"/>
                </a:lnTo>
                <a:lnTo>
                  <a:pt x="1274" y="1176"/>
                </a:lnTo>
                <a:lnTo>
                  <a:pt x="1276" y="1158"/>
                </a:lnTo>
                <a:lnTo>
                  <a:pt x="1280" y="1144"/>
                </a:lnTo>
                <a:lnTo>
                  <a:pt x="1286" y="1128"/>
                </a:lnTo>
                <a:lnTo>
                  <a:pt x="1294" y="1114"/>
                </a:lnTo>
                <a:lnTo>
                  <a:pt x="1302" y="1100"/>
                </a:lnTo>
                <a:lnTo>
                  <a:pt x="1310" y="1088"/>
                </a:lnTo>
                <a:lnTo>
                  <a:pt x="1322" y="1076"/>
                </a:lnTo>
                <a:lnTo>
                  <a:pt x="1332" y="1066"/>
                </a:lnTo>
                <a:lnTo>
                  <a:pt x="1346" y="1056"/>
                </a:lnTo>
                <a:lnTo>
                  <a:pt x="1360" y="1048"/>
                </a:lnTo>
                <a:lnTo>
                  <a:pt x="1374" y="1040"/>
                </a:lnTo>
                <a:lnTo>
                  <a:pt x="1388" y="1036"/>
                </a:lnTo>
                <a:lnTo>
                  <a:pt x="1404" y="1032"/>
                </a:lnTo>
                <a:lnTo>
                  <a:pt x="1420" y="1028"/>
                </a:lnTo>
                <a:lnTo>
                  <a:pt x="1438" y="1028"/>
                </a:lnTo>
                <a:lnTo>
                  <a:pt x="1454" y="1028"/>
                </a:lnTo>
                <a:lnTo>
                  <a:pt x="1470" y="1032"/>
                </a:lnTo>
                <a:lnTo>
                  <a:pt x="1486" y="1036"/>
                </a:lnTo>
                <a:lnTo>
                  <a:pt x="1502" y="1040"/>
                </a:lnTo>
                <a:lnTo>
                  <a:pt x="1516" y="1048"/>
                </a:lnTo>
                <a:lnTo>
                  <a:pt x="1530" y="1056"/>
                </a:lnTo>
                <a:lnTo>
                  <a:pt x="1542" y="1066"/>
                </a:lnTo>
                <a:lnTo>
                  <a:pt x="1554" y="1076"/>
                </a:lnTo>
                <a:lnTo>
                  <a:pt x="1564" y="1088"/>
                </a:lnTo>
                <a:lnTo>
                  <a:pt x="1574" y="1100"/>
                </a:lnTo>
                <a:lnTo>
                  <a:pt x="1582" y="1114"/>
                </a:lnTo>
                <a:lnTo>
                  <a:pt x="1588" y="1128"/>
                </a:lnTo>
                <a:lnTo>
                  <a:pt x="1594" y="1144"/>
                </a:lnTo>
                <a:lnTo>
                  <a:pt x="1598" y="1158"/>
                </a:lnTo>
                <a:lnTo>
                  <a:pt x="1602" y="1176"/>
                </a:lnTo>
                <a:lnTo>
                  <a:pt x="1602" y="1192"/>
                </a:lnTo>
                <a:lnTo>
                  <a:pt x="1602" y="1208"/>
                </a:lnTo>
                <a:lnTo>
                  <a:pt x="1598" y="1226"/>
                </a:lnTo>
                <a:lnTo>
                  <a:pt x="1594" y="1240"/>
                </a:lnTo>
                <a:lnTo>
                  <a:pt x="1588" y="1256"/>
                </a:lnTo>
                <a:lnTo>
                  <a:pt x="1582" y="1270"/>
                </a:lnTo>
                <a:lnTo>
                  <a:pt x="1574" y="1284"/>
                </a:lnTo>
                <a:lnTo>
                  <a:pt x="1564" y="1296"/>
                </a:lnTo>
                <a:lnTo>
                  <a:pt x="1554" y="1308"/>
                </a:lnTo>
                <a:lnTo>
                  <a:pt x="1542" y="1318"/>
                </a:lnTo>
                <a:lnTo>
                  <a:pt x="1530" y="1328"/>
                </a:lnTo>
                <a:lnTo>
                  <a:pt x="1516" y="1336"/>
                </a:lnTo>
                <a:lnTo>
                  <a:pt x="1502" y="1344"/>
                </a:lnTo>
                <a:lnTo>
                  <a:pt x="1486" y="1350"/>
                </a:lnTo>
                <a:lnTo>
                  <a:pt x="1470" y="1354"/>
                </a:lnTo>
                <a:lnTo>
                  <a:pt x="1454" y="1356"/>
                </a:lnTo>
                <a:lnTo>
                  <a:pt x="1438" y="1356"/>
                </a:lnTo>
                <a:close/>
                <a:moveTo>
                  <a:pt x="1612" y="788"/>
                </a:moveTo>
                <a:lnTo>
                  <a:pt x="1612" y="788"/>
                </a:lnTo>
                <a:lnTo>
                  <a:pt x="1610" y="796"/>
                </a:lnTo>
                <a:lnTo>
                  <a:pt x="1608" y="804"/>
                </a:lnTo>
                <a:lnTo>
                  <a:pt x="1604" y="812"/>
                </a:lnTo>
                <a:lnTo>
                  <a:pt x="1598" y="818"/>
                </a:lnTo>
                <a:lnTo>
                  <a:pt x="1592" y="824"/>
                </a:lnTo>
                <a:lnTo>
                  <a:pt x="1584" y="828"/>
                </a:lnTo>
                <a:lnTo>
                  <a:pt x="1576" y="830"/>
                </a:lnTo>
                <a:lnTo>
                  <a:pt x="1568" y="832"/>
                </a:lnTo>
                <a:lnTo>
                  <a:pt x="240" y="832"/>
                </a:lnTo>
                <a:lnTo>
                  <a:pt x="230" y="830"/>
                </a:lnTo>
                <a:lnTo>
                  <a:pt x="222" y="828"/>
                </a:lnTo>
                <a:lnTo>
                  <a:pt x="216" y="824"/>
                </a:lnTo>
                <a:lnTo>
                  <a:pt x="208" y="818"/>
                </a:lnTo>
                <a:lnTo>
                  <a:pt x="204" y="812"/>
                </a:lnTo>
                <a:lnTo>
                  <a:pt x="200" y="804"/>
                </a:lnTo>
                <a:lnTo>
                  <a:pt x="198" y="796"/>
                </a:lnTo>
                <a:lnTo>
                  <a:pt x="196" y="788"/>
                </a:lnTo>
                <a:lnTo>
                  <a:pt x="196" y="240"/>
                </a:lnTo>
                <a:lnTo>
                  <a:pt x="198" y="232"/>
                </a:lnTo>
                <a:lnTo>
                  <a:pt x="200" y="222"/>
                </a:lnTo>
                <a:lnTo>
                  <a:pt x="204" y="216"/>
                </a:lnTo>
                <a:lnTo>
                  <a:pt x="208" y="210"/>
                </a:lnTo>
                <a:lnTo>
                  <a:pt x="216" y="204"/>
                </a:lnTo>
                <a:lnTo>
                  <a:pt x="222" y="200"/>
                </a:lnTo>
                <a:lnTo>
                  <a:pt x="230" y="198"/>
                </a:lnTo>
                <a:lnTo>
                  <a:pt x="240" y="196"/>
                </a:lnTo>
                <a:lnTo>
                  <a:pt x="1568" y="196"/>
                </a:lnTo>
                <a:lnTo>
                  <a:pt x="1576" y="198"/>
                </a:lnTo>
                <a:lnTo>
                  <a:pt x="1584" y="200"/>
                </a:lnTo>
                <a:lnTo>
                  <a:pt x="1592" y="204"/>
                </a:lnTo>
                <a:lnTo>
                  <a:pt x="1598" y="210"/>
                </a:lnTo>
                <a:lnTo>
                  <a:pt x="1604" y="216"/>
                </a:lnTo>
                <a:lnTo>
                  <a:pt x="1608" y="222"/>
                </a:lnTo>
                <a:lnTo>
                  <a:pt x="1610" y="232"/>
                </a:lnTo>
                <a:lnTo>
                  <a:pt x="1612" y="240"/>
                </a:lnTo>
                <a:lnTo>
                  <a:pt x="1612" y="78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388927" y="2149929"/>
          <a:ext cx="6476190"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484179" y="5538107"/>
          <a:ext cx="6038095" cy="15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12286" y="4381499"/>
          <a:ext cx="342491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8</xdr:row>
      <xdr:rowOff>85725</xdr:rowOff>
    </xdr:from>
    <xdr:to>
      <xdr:col>2</xdr:col>
      <xdr:colOff>552450</xdr:colOff>
      <xdr:row>23</xdr:row>
      <xdr:rowOff>152400</xdr:rowOff>
    </xdr:to>
    <xdr:pic>
      <xdr:nvPicPr>
        <xdr:cNvPr id="2" name="Grafik 4">
          <a:extLst>
            <a:ext uri="{FF2B5EF4-FFF2-40B4-BE49-F238E27FC236}">
              <a16:creationId xmlns:a16="http://schemas.microsoft.com/office/drawing/2014/main" id="{84440C54-0F74-4A73-9B51-0A0D8D318D2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419225"/>
          <a:ext cx="4210050"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C8D8C18D-E96F-43BD-AF87-B87536C27D1F}"/>
            </a:ext>
          </a:extLst>
        </xdr:cNvPr>
        <xdr:cNvPicPr>
          <a:picLocks noChangeAspect="1"/>
        </xdr:cNvPicPr>
      </xdr:nvPicPr>
      <xdr:blipFill>
        <a:blip xmlns:r="http://schemas.openxmlformats.org/officeDocument/2006/relationships" r:embed="rId1"/>
        <a:stretch>
          <a:fillRect/>
        </a:stretch>
      </xdr:blipFill>
      <xdr:spPr>
        <a:xfrm>
          <a:off x="9719581" y="2149929"/>
          <a:ext cx="6477551"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DCFF9AF4-89CC-4DD4-84B8-52EF97E13FBD}"/>
            </a:ext>
          </a:extLst>
        </xdr:cNvPr>
        <xdr:cNvPicPr>
          <a:picLocks noChangeAspect="1"/>
        </xdr:cNvPicPr>
      </xdr:nvPicPr>
      <xdr:blipFill>
        <a:blip xmlns:r="http://schemas.openxmlformats.org/officeDocument/2006/relationships" r:embed="rId2"/>
        <a:stretch>
          <a:fillRect/>
        </a:stretch>
      </xdr:blipFill>
      <xdr:spPr>
        <a:xfrm>
          <a:off x="9814833" y="5538107"/>
          <a:ext cx="6039456" cy="1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4D08F087-B863-4206-A591-7143CE99A60F}"/>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B7408591-E7F3-4479-AF0F-B59E59514DA2}"/>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B6DCEF45-AE3F-4260-989C-079662B49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83711" y="4362449"/>
          <a:ext cx="3400425" cy="1357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1"/>
  <sheetViews>
    <sheetView showGridLines="0" tabSelected="1" topLeftCell="B1" zoomScaleNormal="100" workbookViewId="0">
      <selection activeCell="B1" sqref="B1"/>
    </sheetView>
  </sheetViews>
  <sheetFormatPr baseColWidth="10" defaultColWidth="0" defaultRowHeight="15" zeroHeight="1" x14ac:dyDescent="0.25"/>
  <cols>
    <col min="1" max="1" width="1.85546875" style="29" customWidth="1"/>
    <col min="2" max="2" width="50.5703125" style="29" customWidth="1"/>
    <col min="3" max="3" width="126.5703125" style="29" customWidth="1"/>
    <col min="4" max="4" width="4.85546875" style="29" customWidth="1"/>
    <col min="5" max="16384" width="8.7109375" style="29" hidden="1"/>
  </cols>
  <sheetData>
    <row r="1" spans="2:3" ht="19.5" x14ac:dyDescent="0.3">
      <c r="B1" s="68" t="s">
        <v>29</v>
      </c>
    </row>
    <row r="2" spans="2:3" x14ac:dyDescent="0.25">
      <c r="B2" s="71" t="s">
        <v>110</v>
      </c>
    </row>
    <row r="3" spans="2:3" ht="41.45" customHeight="1" x14ac:dyDescent="0.25">
      <c r="B3" s="182" t="s">
        <v>154</v>
      </c>
      <c r="C3" s="96"/>
    </row>
    <row r="4" spans="2:3" x14ac:dyDescent="0.25">
      <c r="B4" s="89" t="s">
        <v>75</v>
      </c>
      <c r="C4" s="89" t="s">
        <v>68</v>
      </c>
    </row>
    <row r="5" spans="2:3" ht="30" x14ac:dyDescent="0.25">
      <c r="B5" s="95" t="s">
        <v>73</v>
      </c>
      <c r="C5" s="90" t="s">
        <v>112</v>
      </c>
    </row>
    <row r="6" spans="2:3" ht="60" x14ac:dyDescent="0.25">
      <c r="B6" s="95" t="s">
        <v>74</v>
      </c>
      <c r="C6" s="90" t="s">
        <v>113</v>
      </c>
    </row>
    <row r="7" spans="2:3" ht="30" x14ac:dyDescent="0.25">
      <c r="B7" s="95" t="s">
        <v>71</v>
      </c>
      <c r="C7" s="90" t="s">
        <v>81</v>
      </c>
    </row>
    <row r="8" spans="2:3" ht="60" x14ac:dyDescent="0.25">
      <c r="B8" s="95" t="s">
        <v>69</v>
      </c>
      <c r="C8" s="90" t="s">
        <v>162</v>
      </c>
    </row>
    <row r="9" spans="2:3" ht="30" x14ac:dyDescent="0.25">
      <c r="B9" s="95" t="s">
        <v>114</v>
      </c>
      <c r="C9" s="90" t="s">
        <v>115</v>
      </c>
    </row>
    <row r="10" spans="2:3" ht="45" x14ac:dyDescent="0.25">
      <c r="B10" s="95" t="s">
        <v>70</v>
      </c>
      <c r="C10" s="90" t="s">
        <v>180</v>
      </c>
    </row>
    <row r="11" spans="2:3" x14ac:dyDescent="0.25"/>
  </sheetData>
  <sheetProtection algorithmName="SHA-512" hashValue="JYwy7kboPgge/TksOyx4WlXe3Y2w8CHdjGH4vOHo062i4FsbFVanknLhXtIIR8S/xY2MHHIifjIV9ySXCfb9pg==" saltValue="lcLOGyCGVRSX90khvPa8AA==" spinCount="100000" sheet="1" objects="1" scenarios="1" selectLockedCells="1" selectUnlockedCells="1"/>
  <pageMargins left="0.7" right="0.7" top="0.75" bottom="0.75" header="0.3" footer="0.3"/>
  <pageSetup paperSize="9" scale="73" orientation="landscape" r:id="rId1"/>
  <headerFooter>
    <oddFooter>&amp;C&amp;1#&amp;"Calibri"&amp;10&amp;K000000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E8B7-B376-47E5-8ECC-FAFEDFE0CB29}">
  <dimension ref="A1:E27"/>
  <sheetViews>
    <sheetView workbookViewId="0">
      <selection activeCell="E27" sqref="E27"/>
    </sheetView>
  </sheetViews>
  <sheetFormatPr baseColWidth="10" defaultRowHeight="15" x14ac:dyDescent="0.25"/>
  <cols>
    <col min="1" max="1" width="47" bestFit="1" customWidth="1"/>
  </cols>
  <sheetData>
    <row r="1" spans="1:2" s="1" customFormat="1" x14ac:dyDescent="0.25">
      <c r="A1" s="5" t="s">
        <v>198</v>
      </c>
    </row>
    <row r="2" spans="1:2" x14ac:dyDescent="0.25">
      <c r="A2" t="s">
        <v>188</v>
      </c>
      <c r="B2">
        <f>'Bewertung Aufstockung'!B6</f>
        <v>0</v>
      </c>
    </row>
    <row r="3" spans="1:2" x14ac:dyDescent="0.25">
      <c r="A3" t="s">
        <v>189</v>
      </c>
      <c r="B3">
        <f>'Bewertung Aufstockung'!B6-Wertbeitrag!C11</f>
        <v>0</v>
      </c>
    </row>
    <row r="4" spans="1:2" x14ac:dyDescent="0.25">
      <c r="A4" t="s">
        <v>190</v>
      </c>
      <c r="B4">
        <v>0.88</v>
      </c>
    </row>
    <row r="5" spans="1:2" x14ac:dyDescent="0.25">
      <c r="A5" t="s">
        <v>197</v>
      </c>
      <c r="B5" s="231">
        <v>0.55000000000000004</v>
      </c>
    </row>
    <row r="6" spans="1:2" x14ac:dyDescent="0.25">
      <c r="A6" t="s">
        <v>206</v>
      </c>
      <c r="B6" s="232">
        <f>'Bewertung Aufstockung'!B5</f>
        <v>0</v>
      </c>
    </row>
    <row r="7" spans="1:2" x14ac:dyDescent="0.25">
      <c r="A7" t="s">
        <v>191</v>
      </c>
      <c r="B7" s="233" t="e">
        <f>(B2-B3)*(B2-B3+1)/B2/(B2+1)*B4*B6*B5</f>
        <v>#DIV/0!</v>
      </c>
    </row>
    <row r="26" spans="1:5" x14ac:dyDescent="0.25">
      <c r="B26" t="s">
        <v>217</v>
      </c>
      <c r="C26" t="s">
        <v>218</v>
      </c>
      <c r="D26" t="s">
        <v>5</v>
      </c>
      <c r="E26" t="s">
        <v>6</v>
      </c>
    </row>
    <row r="27" spans="1:5" x14ac:dyDescent="0.25">
      <c r="A27" t="s">
        <v>202</v>
      </c>
      <c r="B27" s="240">
        <f>2.3%+C27+D27+E27</f>
        <v>2.3E-2</v>
      </c>
      <c r="C27" s="99">
        <f>+IF(Zuführer="MOVE",-1.7%,0)</f>
        <v>0</v>
      </c>
      <c r="D27" s="99">
        <f>+IF(Zuführer="DVAG",-1%,0)</f>
        <v>0</v>
      </c>
      <c r="E27" s="99">
        <f>+IF(Zuführer="Sonstige",-1%,0)</f>
        <v>0</v>
      </c>
    </row>
  </sheetData>
  <pageMargins left="0.7" right="0.7" top="0.78740157499999996" bottom="0.78740157499999996" header="0.3" footer="0.3"/>
  <pageSetup paperSize="9" orientation="portrait" r:id="rId1"/>
  <headerFooter>
    <oddFooter>&amp;C&amp;1#&amp;"Calibri"&amp;10&amp;K000000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CDDA-F3D1-4B02-B3E3-9BE2BD016200}">
  <dimension ref="A3:AB139"/>
  <sheetViews>
    <sheetView topLeftCell="A4" zoomScale="70" zoomScaleNormal="70" workbookViewId="0">
      <selection activeCell="K5" sqref="K5"/>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49" t="s">
        <v>143</v>
      </c>
      <c r="G3" s="249"/>
      <c r="H3" s="249"/>
      <c r="I3" s="249"/>
      <c r="J3" s="249"/>
      <c r="K3" s="249"/>
      <c r="L3" s="249"/>
      <c r="M3" s="249"/>
      <c r="N3" s="170"/>
      <c r="O3" s="170"/>
      <c r="U3" s="249" t="s">
        <v>142</v>
      </c>
      <c r="V3" s="249"/>
      <c r="W3" s="249"/>
      <c r="X3" s="249"/>
      <c r="Y3" s="249"/>
      <c r="Z3" s="249"/>
      <c r="AA3" s="249"/>
      <c r="AB3" s="249"/>
    </row>
    <row r="4" spans="1:28" x14ac:dyDescent="0.25">
      <c r="A4" s="250" t="s">
        <v>144</v>
      </c>
      <c r="B4" s="250"/>
      <c r="C4" s="250"/>
      <c r="D4" s="250"/>
      <c r="E4" s="168"/>
      <c r="F4" s="1" t="s">
        <v>131</v>
      </c>
      <c r="G4" s="1" t="s">
        <v>132</v>
      </c>
      <c r="H4" s="1" t="s">
        <v>133</v>
      </c>
      <c r="I4" s="1" t="s">
        <v>134</v>
      </c>
      <c r="J4" s="1" t="s">
        <v>23</v>
      </c>
      <c r="K4" s="1" t="s">
        <v>137</v>
      </c>
      <c r="L4" s="1" t="s">
        <v>23</v>
      </c>
      <c r="M4" s="1" t="s">
        <v>23</v>
      </c>
      <c r="P4" s="250" t="s">
        <v>130</v>
      </c>
      <c r="Q4" s="250"/>
      <c r="R4" s="250"/>
      <c r="S4" s="250"/>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SUM(L5:L139)</f>
        <v>#DIV/0!</v>
      </c>
      <c r="O5" s="171"/>
      <c r="P5" s="1" t="s">
        <v>136</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N6" s="176" t="e">
        <f>M6-AB6</f>
        <v>#DIV/0!</v>
      </c>
      <c r="O6" s="176"/>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Wert_Kredit2!C6</f>
        <v>#DIV/0!</v>
      </c>
      <c r="D7" s="167" t="e">
        <f>(1+C7)^(1/12)-1</f>
        <v>#DIV/0!</v>
      </c>
      <c r="E7" s="169"/>
      <c r="F7" s="1">
        <v>3</v>
      </c>
      <c r="G7" s="161" t="e">
        <f t="shared" ref="G7:G70" si="1">G6-H7</f>
        <v>#DIV/0!</v>
      </c>
      <c r="H7" s="166" t="e">
        <f t="shared" ref="H7:H70" si="2">$D$10-I7</f>
        <v>#DIV/0!</v>
      </c>
      <c r="I7" s="162" t="e">
        <f>G6*$D$7</f>
        <v>#DIV/0!</v>
      </c>
      <c r="J7" s="162" t="e">
        <f t="shared" si="0"/>
        <v>#DIV/0!</v>
      </c>
      <c r="K7" s="1" t="e">
        <f t="shared" ref="K7:K70" si="3">IF(G7&gt;=0,1,0)</f>
        <v>#DIV/0!</v>
      </c>
      <c r="L7" s="161" t="e">
        <f t="shared" ref="L7:L70" si="4">J7*K7</f>
        <v>#DIV/0!</v>
      </c>
      <c r="M7" s="171" t="e">
        <f>M5-C5*0.03</f>
        <v>#DIV/0!</v>
      </c>
      <c r="P7" s="1" t="s">
        <v>96</v>
      </c>
      <c r="R7" s="79">
        <f>Wertbeitrag!C10</f>
        <v>0</v>
      </c>
      <c r="S7" s="167">
        <f>(1+R7)^(1/12)-1</f>
        <v>0</v>
      </c>
      <c r="T7" s="169"/>
      <c r="U7" s="1">
        <v>3</v>
      </c>
      <c r="V7" s="161" t="e">
        <f t="shared" ref="V7:V70" si="5">V6-W7</f>
        <v>#NUM!</v>
      </c>
      <c r="W7" s="166" t="e">
        <f t="shared" ref="W7:W70" si="6">$R$9-X7</f>
        <v>#NUM!</v>
      </c>
      <c r="X7" s="162" t="e">
        <f t="shared" ref="X7:X70" si="7">V6*$R$7/12</f>
        <v>#NUM!</v>
      </c>
      <c r="Y7" s="162" t="e">
        <f t="shared" ref="Y7:Y70" si="8">((V7*((((1+$R$7)^(1/12))-1)-(($R$8/10000)/12))/(1.02)^((U7)/12)))</f>
        <v>#NUM!</v>
      </c>
      <c r="Z7" s="1" t="e">
        <f t="shared" ref="Z7:Z70" si="9">IF(V7&gt;=0,1,0)</f>
        <v>#NUM!</v>
      </c>
      <c r="AA7" s="161" t="e">
        <f t="shared" ref="AA7:AA70" si="10">Y7*Z7</f>
        <v>#NUM!</v>
      </c>
      <c r="AB7" s="175" t="e">
        <f>AB5-R5*0.03</f>
        <v>#NUM!</v>
      </c>
    </row>
    <row r="8" spans="1:28" x14ac:dyDescent="0.25">
      <c r="A8" s="1" t="s">
        <v>146</v>
      </c>
      <c r="C8" s="79" t="e">
        <f>EFFECT(C7,12)</f>
        <v>#DIV/0!</v>
      </c>
      <c r="F8" s="1">
        <v>4</v>
      </c>
      <c r="G8" s="161" t="e">
        <f t="shared" si="1"/>
        <v>#DIV/0!</v>
      </c>
      <c r="H8" s="166" t="e">
        <f t="shared" si="2"/>
        <v>#DIV/0!</v>
      </c>
      <c r="I8" s="162" t="e">
        <f>G7*$D$7</f>
        <v>#DIV/0!</v>
      </c>
      <c r="J8" s="162" t="e">
        <f t="shared" si="0"/>
        <v>#DIV/0!</v>
      </c>
      <c r="K8" s="1" t="e">
        <f t="shared" si="3"/>
        <v>#DIV/0!</v>
      </c>
      <c r="L8" s="161" t="e">
        <f t="shared" si="4"/>
        <v>#DIV/0!</v>
      </c>
      <c r="P8" s="1" t="s">
        <v>27</v>
      </c>
      <c r="R8" s="114">
        <f>C9</f>
        <v>0</v>
      </c>
      <c r="U8" s="1">
        <v>4</v>
      </c>
      <c r="V8" s="161" t="e">
        <f t="shared" si="5"/>
        <v>#NUM!</v>
      </c>
      <c r="W8" s="166" t="e">
        <f t="shared" si="6"/>
        <v>#NUM!</v>
      </c>
      <c r="X8" s="162" t="e">
        <f t="shared" si="7"/>
        <v>#NUM!</v>
      </c>
      <c r="Y8" s="162" t="e">
        <f t="shared" si="8"/>
        <v>#NUM!</v>
      </c>
      <c r="Z8" s="1" t="e">
        <f t="shared" si="9"/>
        <v>#NUM!</v>
      </c>
      <c r="AA8" s="161" t="e">
        <f t="shared" si="10"/>
        <v>#NUM!</v>
      </c>
    </row>
    <row r="9" spans="1:28" x14ac:dyDescent="0.25">
      <c r="A9" s="1" t="s">
        <v>27</v>
      </c>
      <c r="C9" s="114">
        <f>Kalk_Kredit2!D7</f>
        <v>0</v>
      </c>
      <c r="F9" s="1">
        <v>5</v>
      </c>
      <c r="G9" s="161" t="e">
        <f t="shared" si="1"/>
        <v>#DIV/0!</v>
      </c>
      <c r="H9" s="166" t="e">
        <f t="shared" si="2"/>
        <v>#DIV/0!</v>
      </c>
      <c r="I9" s="162" t="e">
        <f t="shared" ref="I9:I72" si="11">G8*$D$7</f>
        <v>#DIV/0!</v>
      </c>
      <c r="J9" s="162" t="e">
        <f t="shared" si="0"/>
        <v>#DIV/0!</v>
      </c>
      <c r="K9" s="1" t="e">
        <f t="shared" si="3"/>
        <v>#DIV/0!</v>
      </c>
      <c r="L9" s="161" t="e">
        <f t="shared" si="4"/>
        <v>#DIV/0!</v>
      </c>
      <c r="P9" s="1" t="s">
        <v>95</v>
      </c>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row>
    <row r="10" spans="1:28" x14ac:dyDescent="0.25">
      <c r="A10" s="1" t="s">
        <v>95</v>
      </c>
      <c r="C10" s="132" t="e">
        <f>-PMT(C7/12,C6,C5)</f>
        <v>#DIV/0!</v>
      </c>
      <c r="D10" s="1" t="e">
        <f>(C5*D7*((1+C7)^(C6/12)))/(((1+C7)^(C6/12))-1)</f>
        <v>#DIV/0!</v>
      </c>
      <c r="F10" s="1">
        <v>6</v>
      </c>
      <c r="G10" s="161" t="e">
        <f t="shared" si="1"/>
        <v>#DIV/0!</v>
      </c>
      <c r="H10" s="166" t="e">
        <f t="shared" si="2"/>
        <v>#DIV/0!</v>
      </c>
      <c r="I10" s="162" t="e">
        <f t="shared" si="11"/>
        <v>#DIV/0!</v>
      </c>
      <c r="J10" s="162" t="e">
        <f t="shared" si="0"/>
        <v>#DIV/0!</v>
      </c>
      <c r="K10" s="1" t="e">
        <f t="shared" si="3"/>
        <v>#DIV/0!</v>
      </c>
      <c r="L10" s="161" t="e">
        <f t="shared" si="4"/>
        <v>#DIV/0!</v>
      </c>
      <c r="U10" s="1">
        <v>6</v>
      </c>
      <c r="V10" s="161" t="e">
        <f t="shared" si="5"/>
        <v>#NUM!</v>
      </c>
      <c r="W10" s="166" t="e">
        <f t="shared" si="6"/>
        <v>#NUM!</v>
      </c>
      <c r="X10" s="162" t="e">
        <f t="shared" si="7"/>
        <v>#NUM!</v>
      </c>
      <c r="Y10" s="162" t="e">
        <f t="shared" si="8"/>
        <v>#NUM!</v>
      </c>
      <c r="Z10" s="1" t="e">
        <f t="shared" si="9"/>
        <v>#NUM!</v>
      </c>
      <c r="AA10" s="161" t="e">
        <f t="shared" si="10"/>
        <v>#NUM!</v>
      </c>
    </row>
    <row r="11" spans="1:28" x14ac:dyDescent="0.25">
      <c r="A11" s="1" t="s">
        <v>94</v>
      </c>
      <c r="C11" s="132">
        <f>Kalk_Kredit2!D14</f>
        <v>0</v>
      </c>
      <c r="F11" s="1">
        <v>7</v>
      </c>
      <c r="G11" s="161" t="e">
        <f t="shared" si="1"/>
        <v>#DIV/0!</v>
      </c>
      <c r="H11" s="166" t="e">
        <f t="shared" si="2"/>
        <v>#DIV/0!</v>
      </c>
      <c r="I11" s="162" t="e">
        <f t="shared" si="11"/>
        <v>#DIV/0!</v>
      </c>
      <c r="J11" s="162" t="e">
        <f t="shared" si="0"/>
        <v>#DIV/0!</v>
      </c>
      <c r="K11" s="1" t="e">
        <f t="shared" si="3"/>
        <v>#DIV/0!</v>
      </c>
      <c r="L11" s="161" t="e">
        <f t="shared" si="4"/>
        <v>#DIV/0!</v>
      </c>
      <c r="U11" s="1">
        <v>7</v>
      </c>
      <c r="V11" s="161" t="e">
        <f t="shared" si="5"/>
        <v>#NUM!</v>
      </c>
      <c r="W11" s="166" t="e">
        <f t="shared" si="6"/>
        <v>#NUM!</v>
      </c>
      <c r="X11" s="162" t="e">
        <f t="shared" si="7"/>
        <v>#NUM!</v>
      </c>
      <c r="Y11" s="162" t="e">
        <f t="shared" si="8"/>
        <v>#NUM!</v>
      </c>
      <c r="Z11" s="1" t="e">
        <f t="shared" si="9"/>
        <v>#NUM!</v>
      </c>
      <c r="AA11" s="161" t="e">
        <f t="shared" si="10"/>
        <v>#NUM!</v>
      </c>
    </row>
    <row r="12" spans="1:28" x14ac:dyDescent="0.25">
      <c r="A12" s="1" t="s">
        <v>178</v>
      </c>
      <c r="C12" s="218" t="e">
        <f>C7-(C11/10000)</f>
        <v>#DIV/0!</v>
      </c>
      <c r="D12" s="1" t="e">
        <f>(1+C12)^(1/12)-1</f>
        <v>#DIV/0!</v>
      </c>
      <c r="F12" s="1">
        <v>8</v>
      </c>
      <c r="G12" s="161" t="e">
        <f t="shared" si="1"/>
        <v>#DIV/0!</v>
      </c>
      <c r="H12" s="166" t="e">
        <f t="shared" si="2"/>
        <v>#DIV/0!</v>
      </c>
      <c r="I12" s="162" t="e">
        <f t="shared" si="11"/>
        <v>#DIV/0!</v>
      </c>
      <c r="J12" s="162" t="e">
        <f t="shared" si="0"/>
        <v>#DIV/0!</v>
      </c>
      <c r="K12" s="1" t="e">
        <f t="shared" si="3"/>
        <v>#DIV/0!</v>
      </c>
      <c r="L12" s="161" t="e">
        <f t="shared" si="4"/>
        <v>#DIV/0!</v>
      </c>
      <c r="U12" s="1">
        <v>8</v>
      </c>
      <c r="V12" s="161" t="e">
        <f t="shared" si="5"/>
        <v>#NUM!</v>
      </c>
      <c r="W12" s="166" t="e">
        <f t="shared" si="6"/>
        <v>#NUM!</v>
      </c>
      <c r="X12" s="162" t="e">
        <f t="shared" si="7"/>
        <v>#NUM!</v>
      </c>
      <c r="Y12" s="162" t="e">
        <f t="shared" si="8"/>
        <v>#NUM!</v>
      </c>
      <c r="Z12" s="1" t="e">
        <f t="shared" si="9"/>
        <v>#NUM!</v>
      </c>
      <c r="AA12" s="161" t="e">
        <f t="shared" si="10"/>
        <v>#NUM!</v>
      </c>
    </row>
    <row r="13" spans="1:28" x14ac:dyDescent="0.25">
      <c r="F13" s="1">
        <v>9</v>
      </c>
      <c r="G13" s="161" t="e">
        <f t="shared" si="1"/>
        <v>#DIV/0!</v>
      </c>
      <c r="H13" s="166" t="e">
        <f t="shared" si="2"/>
        <v>#DIV/0!</v>
      </c>
      <c r="I13" s="162" t="e">
        <f t="shared" si="11"/>
        <v>#DIV/0!</v>
      </c>
      <c r="J13" s="162" t="e">
        <f t="shared" si="0"/>
        <v>#DIV/0!</v>
      </c>
      <c r="K13" s="1" t="e">
        <f t="shared" si="3"/>
        <v>#DIV/0!</v>
      </c>
      <c r="L13" s="161" t="e">
        <f t="shared" si="4"/>
        <v>#DIV/0!</v>
      </c>
      <c r="U13" s="1">
        <v>9</v>
      </c>
      <c r="V13" s="161" t="e">
        <f t="shared" si="5"/>
        <v>#NUM!</v>
      </c>
      <c r="W13" s="166" t="e">
        <f t="shared" si="6"/>
        <v>#NUM!</v>
      </c>
      <c r="X13" s="162" t="e">
        <f t="shared" si="7"/>
        <v>#NUM!</v>
      </c>
      <c r="Y13" s="162" t="e">
        <f t="shared" si="8"/>
        <v>#NUM!</v>
      </c>
      <c r="Z13" s="1" t="e">
        <f t="shared" si="9"/>
        <v>#NUM!</v>
      </c>
      <c r="AA13" s="161" t="e">
        <f t="shared" si="10"/>
        <v>#NUM!</v>
      </c>
    </row>
    <row r="14" spans="1:28" x14ac:dyDescent="0.25">
      <c r="A14" s="1" t="s">
        <v>9</v>
      </c>
      <c r="B14" s="1">
        <f>IF(Wertbeitrag!C9&gt;0,1,0)</f>
        <v>0</v>
      </c>
      <c r="F14" s="1">
        <v>10</v>
      </c>
      <c r="G14" s="161" t="e">
        <f t="shared" si="1"/>
        <v>#DIV/0!</v>
      </c>
      <c r="H14" s="166" t="e">
        <f t="shared" si="2"/>
        <v>#DIV/0!</v>
      </c>
      <c r="I14" s="162" t="e">
        <f t="shared" si="11"/>
        <v>#DIV/0!</v>
      </c>
      <c r="J14" s="162" t="e">
        <f t="shared" si="0"/>
        <v>#DIV/0!</v>
      </c>
      <c r="K14" s="1" t="e">
        <f t="shared" si="3"/>
        <v>#DIV/0!</v>
      </c>
      <c r="L14" s="161" t="e">
        <f t="shared" si="4"/>
        <v>#DIV/0!</v>
      </c>
      <c r="U14" s="1">
        <v>10</v>
      </c>
      <c r="V14" s="161" t="e">
        <f t="shared" si="5"/>
        <v>#NUM!</v>
      </c>
      <c r="W14" s="166" t="e">
        <f t="shared" si="6"/>
        <v>#NUM!</v>
      </c>
      <c r="X14" s="162" t="e">
        <f t="shared" si="7"/>
        <v>#NUM!</v>
      </c>
      <c r="Y14" s="162" t="e">
        <f t="shared" si="8"/>
        <v>#NUM!</v>
      </c>
      <c r="Z14" s="1" t="e">
        <f t="shared" si="9"/>
        <v>#NUM!</v>
      </c>
      <c r="AA14" s="161" t="e">
        <f t="shared" si="10"/>
        <v>#NUM!</v>
      </c>
    </row>
    <row r="15" spans="1:28" x14ac:dyDescent="0.25">
      <c r="A15" s="172" t="s">
        <v>23</v>
      </c>
      <c r="B15" s="173" t="e">
        <f>IF(B14=0,M5*B18-B19-B20,(M5-AB5)*B18-B19-B20+C19+C20)</f>
        <v>#DIV/0!</v>
      </c>
      <c r="F15" s="1">
        <v>11</v>
      </c>
      <c r="G15" s="161" t="e">
        <f t="shared" si="1"/>
        <v>#DIV/0!</v>
      </c>
      <c r="H15" s="166" t="e">
        <f t="shared" si="2"/>
        <v>#DIV/0!</v>
      </c>
      <c r="I15" s="162" t="e">
        <f t="shared" si="11"/>
        <v>#DIV/0!</v>
      </c>
      <c r="J15" s="162" t="e">
        <f t="shared" si="0"/>
        <v>#DIV/0!</v>
      </c>
      <c r="K15" s="1" t="e">
        <f t="shared" si="3"/>
        <v>#DIV/0!</v>
      </c>
      <c r="L15" s="161" t="e">
        <f t="shared" si="4"/>
        <v>#DIV/0!</v>
      </c>
      <c r="U15" s="1">
        <v>11</v>
      </c>
      <c r="V15" s="161" t="e">
        <f t="shared" si="5"/>
        <v>#NUM!</v>
      </c>
      <c r="W15" s="166" t="e">
        <f t="shared" si="6"/>
        <v>#NUM!</v>
      </c>
      <c r="X15" s="162" t="e">
        <f t="shared" si="7"/>
        <v>#NUM!</v>
      </c>
      <c r="Y15" s="162" t="e">
        <f t="shared" si="8"/>
        <v>#NUM!</v>
      </c>
      <c r="Z15" s="1" t="e">
        <f t="shared" si="9"/>
        <v>#NUM!</v>
      </c>
      <c r="AA15" s="161" t="e">
        <f t="shared" si="10"/>
        <v>#NUM!</v>
      </c>
    </row>
    <row r="16" spans="1:28" x14ac:dyDescent="0.25">
      <c r="F16" s="1">
        <v>12</v>
      </c>
      <c r="G16" s="161" t="e">
        <f t="shared" si="1"/>
        <v>#DIV/0!</v>
      </c>
      <c r="H16" s="166" t="e">
        <f t="shared" si="2"/>
        <v>#DIV/0!</v>
      </c>
      <c r="I16" s="162" t="e">
        <f t="shared" si="11"/>
        <v>#DIV/0!</v>
      </c>
      <c r="J16" s="162" t="e">
        <f t="shared" si="0"/>
        <v>#DIV/0!</v>
      </c>
      <c r="K16" s="1" t="e">
        <f t="shared" si="3"/>
        <v>#DIV/0!</v>
      </c>
      <c r="L16" s="161" t="e">
        <f t="shared" si="4"/>
        <v>#DIV/0!</v>
      </c>
      <c r="U16" s="1">
        <v>12</v>
      </c>
      <c r="V16" s="161" t="e">
        <f t="shared" si="5"/>
        <v>#NUM!</v>
      </c>
      <c r="W16" s="166" t="e">
        <f t="shared" si="6"/>
        <v>#NUM!</v>
      </c>
      <c r="X16" s="162" t="e">
        <f t="shared" si="7"/>
        <v>#NUM!</v>
      </c>
      <c r="Y16" s="162" t="e">
        <f t="shared" si="8"/>
        <v>#NUM!</v>
      </c>
      <c r="Z16" s="1" t="e">
        <f t="shared" si="9"/>
        <v>#NUM!</v>
      </c>
      <c r="AA16" s="161" t="e">
        <f t="shared" si="10"/>
        <v>#NUM!</v>
      </c>
    </row>
    <row r="17" spans="1:27" x14ac:dyDescent="0.25">
      <c r="B17" s="219" t="s">
        <v>149</v>
      </c>
      <c r="C17" s="1" t="s">
        <v>9</v>
      </c>
      <c r="F17" s="1">
        <v>13</v>
      </c>
      <c r="G17" s="161" t="e">
        <f t="shared" si="1"/>
        <v>#DIV/0!</v>
      </c>
      <c r="H17" s="166" t="e">
        <f t="shared" si="2"/>
        <v>#DIV/0!</v>
      </c>
      <c r="I17" s="162" t="e">
        <f t="shared" si="11"/>
        <v>#DIV/0!</v>
      </c>
      <c r="J17" s="162" t="e">
        <f t="shared" si="0"/>
        <v>#DIV/0!</v>
      </c>
      <c r="K17" s="1" t="e">
        <f t="shared" si="3"/>
        <v>#DIV/0!</v>
      </c>
      <c r="L17" s="161" t="e">
        <f t="shared" si="4"/>
        <v>#DIV/0!</v>
      </c>
      <c r="U17" s="1">
        <v>13</v>
      </c>
      <c r="V17" s="161" t="e">
        <f t="shared" si="5"/>
        <v>#NUM!</v>
      </c>
      <c r="W17" s="166" t="e">
        <f t="shared" si="6"/>
        <v>#NUM!</v>
      </c>
      <c r="X17" s="162" t="e">
        <f t="shared" si="7"/>
        <v>#NUM!</v>
      </c>
      <c r="Y17" s="162" t="e">
        <f t="shared" si="8"/>
        <v>#NUM!</v>
      </c>
      <c r="Z17" s="1" t="e">
        <f t="shared" si="9"/>
        <v>#NUM!</v>
      </c>
      <c r="AA17" s="161" t="e">
        <f t="shared" si="10"/>
        <v>#NUM!</v>
      </c>
    </row>
    <row r="18" spans="1:27" x14ac:dyDescent="0.25">
      <c r="A18" s="1" t="s">
        <v>148</v>
      </c>
      <c r="B18" s="120">
        <f>IF(Kalk_Kredit2!D13="MoVe",0.85,1)</f>
        <v>1</v>
      </c>
      <c r="C18" s="120">
        <f>IF(Kalk_Kredit2!D13="MoVe",0.85,1)</f>
        <v>1</v>
      </c>
      <c r="F18" s="1">
        <v>14</v>
      </c>
      <c r="G18" s="161" t="e">
        <f t="shared" si="1"/>
        <v>#DIV/0!</v>
      </c>
      <c r="H18" s="166" t="e">
        <f t="shared" si="2"/>
        <v>#DIV/0!</v>
      </c>
      <c r="I18" s="162" t="e">
        <f t="shared" si="11"/>
        <v>#DIV/0!</v>
      </c>
      <c r="J18" s="162" t="e">
        <f t="shared" si="0"/>
        <v>#DIV/0!</v>
      </c>
      <c r="K18" s="1" t="e">
        <f t="shared" si="3"/>
        <v>#DIV/0!</v>
      </c>
      <c r="L18" s="161" t="e">
        <f t="shared" si="4"/>
        <v>#DIV/0!</v>
      </c>
      <c r="U18" s="1">
        <v>14</v>
      </c>
      <c r="V18" s="161" t="e">
        <f t="shared" si="5"/>
        <v>#NUM!</v>
      </c>
      <c r="W18" s="166" t="e">
        <f t="shared" si="6"/>
        <v>#NUM!</v>
      </c>
      <c r="X18" s="162" t="e">
        <f t="shared" si="7"/>
        <v>#NUM!</v>
      </c>
      <c r="Y18" s="162" t="e">
        <f t="shared" si="8"/>
        <v>#NUM!</v>
      </c>
      <c r="Z18" s="1" t="e">
        <f t="shared" si="9"/>
        <v>#NUM!</v>
      </c>
      <c r="AA18" s="161" t="e">
        <f t="shared" si="10"/>
        <v>#NUM!</v>
      </c>
    </row>
    <row r="19" spans="1:27" x14ac:dyDescent="0.25">
      <c r="A19" s="1" t="s">
        <v>5</v>
      </c>
      <c r="B19" s="1">
        <f>IF(Kalk_Kredit2!D13="DVAG",3%*'Bg WB vereinb_Kredit2'!C5,0)</f>
        <v>0</v>
      </c>
      <c r="C19" s="1">
        <f>IF(Kalk_Kredit2!D13="DVAG",3%*'Bg WB vereinb_Kredit2'!R5,0)</f>
        <v>0</v>
      </c>
      <c r="F19" s="1">
        <v>15</v>
      </c>
      <c r="G19" s="161" t="e">
        <f t="shared" si="1"/>
        <v>#DIV/0!</v>
      </c>
      <c r="H19" s="166" t="e">
        <f t="shared" si="2"/>
        <v>#DIV/0!</v>
      </c>
      <c r="I19" s="162" t="e">
        <f t="shared" si="11"/>
        <v>#DIV/0!</v>
      </c>
      <c r="J19" s="162" t="e">
        <f t="shared" si="0"/>
        <v>#DIV/0!</v>
      </c>
      <c r="K19" s="1" t="e">
        <f t="shared" si="3"/>
        <v>#DIV/0!</v>
      </c>
      <c r="L19" s="161" t="e">
        <f t="shared" si="4"/>
        <v>#DIV/0!</v>
      </c>
      <c r="U19" s="1">
        <v>15</v>
      </c>
      <c r="V19" s="161" t="e">
        <f t="shared" si="5"/>
        <v>#NUM!</v>
      </c>
      <c r="W19" s="166" t="e">
        <f t="shared" si="6"/>
        <v>#NUM!</v>
      </c>
      <c r="X19" s="162" t="e">
        <f t="shared" si="7"/>
        <v>#NUM!</v>
      </c>
      <c r="Y19" s="162" t="e">
        <f t="shared" si="8"/>
        <v>#NUM!</v>
      </c>
      <c r="Z19" s="1" t="e">
        <f t="shared" si="9"/>
        <v>#NUM!</v>
      </c>
      <c r="AA19" s="161" t="e">
        <f t="shared" si="10"/>
        <v>#NUM!</v>
      </c>
    </row>
    <row r="20" spans="1:27" x14ac:dyDescent="0.25">
      <c r="A20" s="1" t="s">
        <v>6</v>
      </c>
      <c r="B20" s="1">
        <f>IF(Kalk_Kredit2!D13="Sonstige",3%*'Bg WB vereinb_Kredit2'!C5,0)</f>
        <v>0</v>
      </c>
      <c r="C20" s="1">
        <f>IF(Kalk_Kredit2!D13="Sonstige",3%*'Bg WB vereinb_Kredit2'!R5,0)</f>
        <v>0</v>
      </c>
      <c r="F20" s="1">
        <v>16</v>
      </c>
      <c r="G20" s="161" t="e">
        <f t="shared" si="1"/>
        <v>#DIV/0!</v>
      </c>
      <c r="H20" s="166" t="e">
        <f t="shared" si="2"/>
        <v>#DIV/0!</v>
      </c>
      <c r="I20" s="162" t="e">
        <f t="shared" si="11"/>
        <v>#DIV/0!</v>
      </c>
      <c r="J20" s="162" t="e">
        <f t="shared" si="0"/>
        <v>#DIV/0!</v>
      </c>
      <c r="K20" s="1" t="e">
        <f t="shared" si="3"/>
        <v>#DIV/0!</v>
      </c>
      <c r="L20" s="161" t="e">
        <f t="shared" si="4"/>
        <v>#DIV/0!</v>
      </c>
      <c r="U20" s="1">
        <v>16</v>
      </c>
      <c r="V20" s="161" t="e">
        <f t="shared" si="5"/>
        <v>#NUM!</v>
      </c>
      <c r="W20" s="166" t="e">
        <f t="shared" si="6"/>
        <v>#NUM!</v>
      </c>
      <c r="X20" s="162" t="e">
        <f t="shared" si="7"/>
        <v>#NUM!</v>
      </c>
      <c r="Y20" s="162" t="e">
        <f t="shared" si="8"/>
        <v>#NUM!</v>
      </c>
      <c r="Z20" s="1" t="e">
        <f t="shared" si="9"/>
        <v>#NUM!</v>
      </c>
      <c r="AA20" s="161" t="e">
        <f t="shared" si="10"/>
        <v>#NUM!</v>
      </c>
    </row>
    <row r="21" spans="1:27" x14ac:dyDescent="0.25">
      <c r="F21" s="1">
        <v>17</v>
      </c>
      <c r="G21" s="161" t="e">
        <f t="shared" si="1"/>
        <v>#DIV/0!</v>
      </c>
      <c r="H21" s="166" t="e">
        <f t="shared" si="2"/>
        <v>#DIV/0!</v>
      </c>
      <c r="I21" s="162" t="e">
        <f t="shared" si="11"/>
        <v>#DIV/0!</v>
      </c>
      <c r="J21" s="162" t="e">
        <f t="shared" si="0"/>
        <v>#DIV/0!</v>
      </c>
      <c r="K21" s="1" t="e">
        <f t="shared" si="3"/>
        <v>#DIV/0!</v>
      </c>
      <c r="L21" s="161" t="e">
        <f t="shared" si="4"/>
        <v>#DIV/0!</v>
      </c>
      <c r="U21" s="1">
        <v>17</v>
      </c>
      <c r="V21" s="161" t="e">
        <f t="shared" si="5"/>
        <v>#NUM!</v>
      </c>
      <c r="W21" s="166" t="e">
        <f t="shared" si="6"/>
        <v>#NUM!</v>
      </c>
      <c r="X21" s="162" t="e">
        <f t="shared" si="7"/>
        <v>#NUM!</v>
      </c>
      <c r="Y21" s="162" t="e">
        <f t="shared" si="8"/>
        <v>#NUM!</v>
      </c>
      <c r="Z21" s="1" t="e">
        <f t="shared" si="9"/>
        <v>#NUM!</v>
      </c>
      <c r="AA21" s="161" t="e">
        <f t="shared" si="10"/>
        <v>#NUM!</v>
      </c>
    </row>
    <row r="22" spans="1:27" x14ac:dyDescent="0.25">
      <c r="F22" s="1">
        <v>18</v>
      </c>
      <c r="G22" s="161" t="e">
        <f t="shared" si="1"/>
        <v>#DIV/0!</v>
      </c>
      <c r="H22" s="166" t="e">
        <f t="shared" si="2"/>
        <v>#DIV/0!</v>
      </c>
      <c r="I22" s="162" t="e">
        <f t="shared" si="11"/>
        <v>#DIV/0!</v>
      </c>
      <c r="J22" s="162" t="e">
        <f t="shared" si="0"/>
        <v>#DIV/0!</v>
      </c>
      <c r="K22" s="1" t="e">
        <f t="shared" si="3"/>
        <v>#DIV/0!</v>
      </c>
      <c r="L22" s="161" t="e">
        <f t="shared" si="4"/>
        <v>#DIV/0!</v>
      </c>
      <c r="U22" s="1">
        <v>18</v>
      </c>
      <c r="V22" s="161" t="e">
        <f t="shared" si="5"/>
        <v>#NUM!</v>
      </c>
      <c r="W22" s="166" t="e">
        <f t="shared" si="6"/>
        <v>#NUM!</v>
      </c>
      <c r="X22" s="162" t="e">
        <f t="shared" si="7"/>
        <v>#NUM!</v>
      </c>
      <c r="Y22" s="162" t="e">
        <f t="shared" si="8"/>
        <v>#NUM!</v>
      </c>
      <c r="Z22" s="1" t="e">
        <f t="shared" si="9"/>
        <v>#NUM!</v>
      </c>
      <c r="AA22" s="161" t="e">
        <f t="shared" si="10"/>
        <v>#NUM!</v>
      </c>
    </row>
    <row r="23" spans="1:27" x14ac:dyDescent="0.25">
      <c r="F23" s="1">
        <v>19</v>
      </c>
      <c r="G23" s="161" t="e">
        <f t="shared" si="1"/>
        <v>#DIV/0!</v>
      </c>
      <c r="H23" s="166" t="e">
        <f t="shared" si="2"/>
        <v>#DIV/0!</v>
      </c>
      <c r="I23" s="162" t="e">
        <f t="shared" si="11"/>
        <v>#DIV/0!</v>
      </c>
      <c r="J23" s="162" t="e">
        <f t="shared" si="0"/>
        <v>#DIV/0!</v>
      </c>
      <c r="K23" s="1" t="e">
        <f t="shared" si="3"/>
        <v>#DIV/0!</v>
      </c>
      <c r="L23" s="161" t="e">
        <f t="shared" si="4"/>
        <v>#DIV/0!</v>
      </c>
      <c r="U23" s="1">
        <v>19</v>
      </c>
      <c r="V23" s="161" t="e">
        <f t="shared" si="5"/>
        <v>#NUM!</v>
      </c>
      <c r="W23" s="166" t="e">
        <f t="shared" si="6"/>
        <v>#NUM!</v>
      </c>
      <c r="X23" s="162" t="e">
        <f t="shared" si="7"/>
        <v>#NUM!</v>
      </c>
      <c r="Y23" s="162" t="e">
        <f t="shared" si="8"/>
        <v>#NUM!</v>
      </c>
      <c r="Z23" s="1" t="e">
        <f t="shared" si="9"/>
        <v>#NUM!</v>
      </c>
      <c r="AA23" s="161" t="e">
        <f t="shared" si="10"/>
        <v>#NUM!</v>
      </c>
    </row>
    <row r="24" spans="1:27" x14ac:dyDescent="0.25">
      <c r="D24" s="183"/>
      <c r="F24" s="1">
        <v>20</v>
      </c>
      <c r="G24" s="161" t="e">
        <f t="shared" si="1"/>
        <v>#DIV/0!</v>
      </c>
      <c r="H24" s="166" t="e">
        <f t="shared" si="2"/>
        <v>#DIV/0!</v>
      </c>
      <c r="I24" s="162" t="e">
        <f t="shared" si="11"/>
        <v>#DIV/0!</v>
      </c>
      <c r="J24" s="162" t="e">
        <f t="shared" si="0"/>
        <v>#DIV/0!</v>
      </c>
      <c r="K24" s="1" t="e">
        <f t="shared" si="3"/>
        <v>#DIV/0!</v>
      </c>
      <c r="L24" s="161" t="e">
        <f t="shared" si="4"/>
        <v>#DIV/0!</v>
      </c>
      <c r="U24" s="1">
        <v>20</v>
      </c>
      <c r="V24" s="161" t="e">
        <f t="shared" si="5"/>
        <v>#NUM!</v>
      </c>
      <c r="W24" s="166" t="e">
        <f t="shared" si="6"/>
        <v>#NUM!</v>
      </c>
      <c r="X24" s="162" t="e">
        <f t="shared" si="7"/>
        <v>#NUM!</v>
      </c>
      <c r="Y24" s="162" t="e">
        <f t="shared" si="8"/>
        <v>#NUM!</v>
      </c>
      <c r="Z24" s="1" t="e">
        <f t="shared" si="9"/>
        <v>#NUM!</v>
      </c>
      <c r="AA24" s="161" t="e">
        <f t="shared" si="10"/>
        <v>#NUM!</v>
      </c>
    </row>
    <row r="25" spans="1:27" x14ac:dyDescent="0.25">
      <c r="D25" s="183"/>
      <c r="F25" s="1">
        <v>21</v>
      </c>
      <c r="G25" s="161" t="e">
        <f t="shared" si="1"/>
        <v>#DIV/0!</v>
      </c>
      <c r="H25" s="166" t="e">
        <f t="shared" si="2"/>
        <v>#DIV/0!</v>
      </c>
      <c r="I25" s="162" t="e">
        <f t="shared" si="11"/>
        <v>#DIV/0!</v>
      </c>
      <c r="J25" s="162" t="e">
        <f t="shared" si="0"/>
        <v>#DIV/0!</v>
      </c>
      <c r="K25" s="1" t="e">
        <f t="shared" si="3"/>
        <v>#DIV/0!</v>
      </c>
      <c r="L25" s="161" t="e">
        <f t="shared" si="4"/>
        <v>#DIV/0!</v>
      </c>
      <c r="U25" s="1">
        <v>21</v>
      </c>
      <c r="V25" s="161" t="e">
        <f t="shared" si="5"/>
        <v>#NUM!</v>
      </c>
      <c r="W25" s="166" t="e">
        <f t="shared" si="6"/>
        <v>#NUM!</v>
      </c>
      <c r="X25" s="162" t="e">
        <f t="shared" si="7"/>
        <v>#NUM!</v>
      </c>
      <c r="Y25" s="162" t="e">
        <f t="shared" si="8"/>
        <v>#NUM!</v>
      </c>
      <c r="Z25" s="1" t="e">
        <f t="shared" si="9"/>
        <v>#NUM!</v>
      </c>
      <c r="AA25" s="161" t="e">
        <f t="shared" si="10"/>
        <v>#NUM!</v>
      </c>
    </row>
    <row r="26" spans="1:27" x14ac:dyDescent="0.25">
      <c r="D26" s="183"/>
      <c r="F26" s="1">
        <v>22</v>
      </c>
      <c r="G26" s="161" t="e">
        <f t="shared" si="1"/>
        <v>#DIV/0!</v>
      </c>
      <c r="H26" s="166" t="e">
        <f t="shared" si="2"/>
        <v>#DIV/0!</v>
      </c>
      <c r="I26" s="162" t="e">
        <f t="shared" si="11"/>
        <v>#DIV/0!</v>
      </c>
      <c r="J26" s="162" t="e">
        <f t="shared" si="0"/>
        <v>#DIV/0!</v>
      </c>
      <c r="K26" s="1" t="e">
        <f t="shared" si="3"/>
        <v>#DIV/0!</v>
      </c>
      <c r="L26" s="161" t="e">
        <f t="shared" si="4"/>
        <v>#DIV/0!</v>
      </c>
      <c r="U26" s="1">
        <v>22</v>
      </c>
      <c r="V26" s="161" t="e">
        <f t="shared" si="5"/>
        <v>#NUM!</v>
      </c>
      <c r="W26" s="166" t="e">
        <f t="shared" si="6"/>
        <v>#NUM!</v>
      </c>
      <c r="X26" s="162" t="e">
        <f t="shared" si="7"/>
        <v>#NUM!</v>
      </c>
      <c r="Y26" s="162" t="e">
        <f t="shared" si="8"/>
        <v>#NUM!</v>
      </c>
      <c r="Z26" s="1" t="e">
        <f t="shared" si="9"/>
        <v>#NUM!</v>
      </c>
      <c r="AA26" s="161" t="e">
        <f t="shared" si="10"/>
        <v>#NUM!</v>
      </c>
    </row>
    <row r="27" spans="1:27" x14ac:dyDescent="0.25">
      <c r="F27" s="1">
        <v>23</v>
      </c>
      <c r="G27" s="161" t="e">
        <f t="shared" si="1"/>
        <v>#DIV/0!</v>
      </c>
      <c r="H27" s="166" t="e">
        <f t="shared" si="2"/>
        <v>#DIV/0!</v>
      </c>
      <c r="I27" s="162" t="e">
        <f t="shared" si="11"/>
        <v>#DIV/0!</v>
      </c>
      <c r="J27" s="162" t="e">
        <f t="shared" si="0"/>
        <v>#DIV/0!</v>
      </c>
      <c r="K27" s="1" t="e">
        <f t="shared" si="3"/>
        <v>#DIV/0!</v>
      </c>
      <c r="L27" s="161" t="e">
        <f t="shared" si="4"/>
        <v>#DIV/0!</v>
      </c>
      <c r="U27" s="1">
        <v>23</v>
      </c>
      <c r="V27" s="161" t="e">
        <f t="shared" si="5"/>
        <v>#NUM!</v>
      </c>
      <c r="W27" s="166" t="e">
        <f t="shared" si="6"/>
        <v>#NUM!</v>
      </c>
      <c r="X27" s="162" t="e">
        <f t="shared" si="7"/>
        <v>#NUM!</v>
      </c>
      <c r="Y27" s="162" t="e">
        <f t="shared" si="8"/>
        <v>#NUM!</v>
      </c>
      <c r="Z27" s="1" t="e">
        <f t="shared" si="9"/>
        <v>#NUM!</v>
      </c>
      <c r="AA27" s="161" t="e">
        <f t="shared" si="10"/>
        <v>#NUM!</v>
      </c>
    </row>
    <row r="28" spans="1:27" x14ac:dyDescent="0.25">
      <c r="F28" s="1">
        <v>24</v>
      </c>
      <c r="G28" s="161" t="e">
        <f t="shared" si="1"/>
        <v>#DIV/0!</v>
      </c>
      <c r="H28" s="166" t="e">
        <f t="shared" si="2"/>
        <v>#DIV/0!</v>
      </c>
      <c r="I28" s="162" t="e">
        <f t="shared" si="11"/>
        <v>#DIV/0!</v>
      </c>
      <c r="J28" s="162" t="e">
        <f t="shared" si="0"/>
        <v>#DIV/0!</v>
      </c>
      <c r="K28" s="1" t="e">
        <f t="shared" si="3"/>
        <v>#DIV/0!</v>
      </c>
      <c r="L28" s="161" t="e">
        <f t="shared" si="4"/>
        <v>#DIV/0!</v>
      </c>
      <c r="U28" s="1">
        <v>24</v>
      </c>
      <c r="V28" s="161" t="e">
        <f t="shared" si="5"/>
        <v>#NUM!</v>
      </c>
      <c r="W28" s="166" t="e">
        <f t="shared" si="6"/>
        <v>#NUM!</v>
      </c>
      <c r="X28" s="162" t="e">
        <f t="shared" si="7"/>
        <v>#NUM!</v>
      </c>
      <c r="Y28" s="162" t="e">
        <f t="shared" si="8"/>
        <v>#NUM!</v>
      </c>
      <c r="Z28" s="1" t="e">
        <f t="shared" si="9"/>
        <v>#NUM!</v>
      </c>
      <c r="AA28" s="161" t="e">
        <f t="shared" si="10"/>
        <v>#NUM!</v>
      </c>
    </row>
    <row r="29" spans="1:27" x14ac:dyDescent="0.25">
      <c r="F29" s="1">
        <v>25</v>
      </c>
      <c r="G29" s="161" t="e">
        <f t="shared" si="1"/>
        <v>#DIV/0!</v>
      </c>
      <c r="H29" s="166" t="e">
        <f t="shared" si="2"/>
        <v>#DIV/0!</v>
      </c>
      <c r="I29" s="162" t="e">
        <f t="shared" si="11"/>
        <v>#DIV/0!</v>
      </c>
      <c r="J29" s="162" t="e">
        <f t="shared" si="0"/>
        <v>#DIV/0!</v>
      </c>
      <c r="K29" s="1" t="e">
        <f t="shared" si="3"/>
        <v>#DIV/0!</v>
      </c>
      <c r="L29" s="161" t="e">
        <f t="shared" si="4"/>
        <v>#DIV/0!</v>
      </c>
      <c r="U29" s="1">
        <v>25</v>
      </c>
      <c r="V29" s="161" t="e">
        <f t="shared" si="5"/>
        <v>#NUM!</v>
      </c>
      <c r="W29" s="166" t="e">
        <f t="shared" si="6"/>
        <v>#NUM!</v>
      </c>
      <c r="X29" s="162" t="e">
        <f t="shared" si="7"/>
        <v>#NUM!</v>
      </c>
      <c r="Y29" s="162" t="e">
        <f t="shared" si="8"/>
        <v>#NUM!</v>
      </c>
      <c r="Z29" s="1" t="e">
        <f t="shared" si="9"/>
        <v>#NUM!</v>
      </c>
      <c r="AA29" s="161" t="e">
        <f t="shared" si="10"/>
        <v>#NUM!</v>
      </c>
    </row>
    <row r="30" spans="1:27" x14ac:dyDescent="0.25">
      <c r="F30" s="1">
        <v>26</v>
      </c>
      <c r="G30" s="161" t="e">
        <f t="shared" si="1"/>
        <v>#DIV/0!</v>
      </c>
      <c r="H30" s="166" t="e">
        <f t="shared" si="2"/>
        <v>#DIV/0!</v>
      </c>
      <c r="I30" s="162" t="e">
        <f t="shared" si="11"/>
        <v>#DIV/0!</v>
      </c>
      <c r="J30" s="162" t="e">
        <f t="shared" si="0"/>
        <v>#DIV/0!</v>
      </c>
      <c r="K30" s="1" t="e">
        <f t="shared" si="3"/>
        <v>#DIV/0!</v>
      </c>
      <c r="L30" s="161" t="e">
        <f t="shared" si="4"/>
        <v>#DIV/0!</v>
      </c>
      <c r="U30" s="1">
        <v>26</v>
      </c>
      <c r="V30" s="161" t="e">
        <f t="shared" si="5"/>
        <v>#NUM!</v>
      </c>
      <c r="W30" s="166" t="e">
        <f t="shared" si="6"/>
        <v>#NUM!</v>
      </c>
      <c r="X30" s="162" t="e">
        <f t="shared" si="7"/>
        <v>#NUM!</v>
      </c>
      <c r="Y30" s="162" t="e">
        <f t="shared" si="8"/>
        <v>#NUM!</v>
      </c>
      <c r="Z30" s="1" t="e">
        <f t="shared" si="9"/>
        <v>#NUM!</v>
      </c>
      <c r="AA30" s="161" t="e">
        <f t="shared" si="10"/>
        <v>#NUM!</v>
      </c>
    </row>
    <row r="31" spans="1:27" x14ac:dyDescent="0.25">
      <c r="F31" s="1">
        <v>27</v>
      </c>
      <c r="G31" s="161" t="e">
        <f t="shared" si="1"/>
        <v>#DIV/0!</v>
      </c>
      <c r="H31" s="166" t="e">
        <f t="shared" si="2"/>
        <v>#DIV/0!</v>
      </c>
      <c r="I31" s="162" t="e">
        <f t="shared" si="11"/>
        <v>#DIV/0!</v>
      </c>
      <c r="J31" s="162" t="e">
        <f t="shared" si="0"/>
        <v>#DIV/0!</v>
      </c>
      <c r="K31" s="1" t="e">
        <f t="shared" si="3"/>
        <v>#DIV/0!</v>
      </c>
      <c r="L31" s="161" t="e">
        <f t="shared" si="4"/>
        <v>#DIV/0!</v>
      </c>
      <c r="U31" s="1">
        <v>27</v>
      </c>
      <c r="V31" s="161" t="e">
        <f t="shared" si="5"/>
        <v>#NUM!</v>
      </c>
      <c r="W31" s="166" t="e">
        <f t="shared" si="6"/>
        <v>#NUM!</v>
      </c>
      <c r="X31" s="162" t="e">
        <f t="shared" si="7"/>
        <v>#NUM!</v>
      </c>
      <c r="Y31" s="162" t="e">
        <f t="shared" si="8"/>
        <v>#NUM!</v>
      </c>
      <c r="Z31" s="1" t="e">
        <f t="shared" si="9"/>
        <v>#NUM!</v>
      </c>
      <c r="AA31" s="161" t="e">
        <f t="shared" si="10"/>
        <v>#NUM!</v>
      </c>
    </row>
    <row r="32" spans="1:27" x14ac:dyDescent="0.25">
      <c r="F32" s="1">
        <v>28</v>
      </c>
      <c r="G32" s="161" t="e">
        <f t="shared" si="1"/>
        <v>#DIV/0!</v>
      </c>
      <c r="H32" s="166" t="e">
        <f t="shared" si="2"/>
        <v>#DIV/0!</v>
      </c>
      <c r="I32" s="162" t="e">
        <f t="shared" si="11"/>
        <v>#DIV/0!</v>
      </c>
      <c r="J32" s="162" t="e">
        <f t="shared" si="0"/>
        <v>#DIV/0!</v>
      </c>
      <c r="K32" s="1" t="e">
        <f t="shared" si="3"/>
        <v>#DIV/0!</v>
      </c>
      <c r="L32" s="161" t="e">
        <f t="shared" si="4"/>
        <v>#DIV/0!</v>
      </c>
      <c r="U32" s="1">
        <v>28</v>
      </c>
      <c r="V32" s="161" t="e">
        <f t="shared" si="5"/>
        <v>#NUM!</v>
      </c>
      <c r="W32" s="166" t="e">
        <f t="shared" si="6"/>
        <v>#NUM!</v>
      </c>
      <c r="X32" s="162" t="e">
        <f t="shared" si="7"/>
        <v>#NUM!</v>
      </c>
      <c r="Y32" s="162" t="e">
        <f t="shared" si="8"/>
        <v>#NUM!</v>
      </c>
      <c r="Z32" s="1" t="e">
        <f t="shared" si="9"/>
        <v>#NUM!</v>
      </c>
      <c r="AA32" s="161" t="e">
        <f t="shared" si="10"/>
        <v>#NUM!</v>
      </c>
    </row>
    <row r="33" spans="6:27" x14ac:dyDescent="0.25">
      <c r="F33" s="1">
        <v>29</v>
      </c>
      <c r="G33" s="161" t="e">
        <f t="shared" si="1"/>
        <v>#DIV/0!</v>
      </c>
      <c r="H33" s="166" t="e">
        <f t="shared" si="2"/>
        <v>#DIV/0!</v>
      </c>
      <c r="I33" s="162" t="e">
        <f t="shared" si="11"/>
        <v>#DIV/0!</v>
      </c>
      <c r="J33" s="162" t="e">
        <f t="shared" si="0"/>
        <v>#DIV/0!</v>
      </c>
      <c r="K33" s="1" t="e">
        <f t="shared" si="3"/>
        <v>#DIV/0!</v>
      </c>
      <c r="L33" s="161" t="e">
        <f t="shared" si="4"/>
        <v>#DIV/0!</v>
      </c>
      <c r="U33" s="1">
        <v>29</v>
      </c>
      <c r="V33" s="161" t="e">
        <f t="shared" si="5"/>
        <v>#NUM!</v>
      </c>
      <c r="W33" s="166" t="e">
        <f t="shared" si="6"/>
        <v>#NUM!</v>
      </c>
      <c r="X33" s="162" t="e">
        <f t="shared" si="7"/>
        <v>#NUM!</v>
      </c>
      <c r="Y33" s="162" t="e">
        <f t="shared" si="8"/>
        <v>#NUM!</v>
      </c>
      <c r="Z33" s="1" t="e">
        <f t="shared" si="9"/>
        <v>#NUM!</v>
      </c>
      <c r="AA33" s="161" t="e">
        <f t="shared" si="10"/>
        <v>#NUM!</v>
      </c>
    </row>
    <row r="34" spans="6:27" x14ac:dyDescent="0.25">
      <c r="F34" s="1">
        <v>30</v>
      </c>
      <c r="G34" s="161" t="e">
        <f t="shared" si="1"/>
        <v>#DIV/0!</v>
      </c>
      <c r="H34" s="166" t="e">
        <f t="shared" si="2"/>
        <v>#DIV/0!</v>
      </c>
      <c r="I34" s="162" t="e">
        <f t="shared" si="11"/>
        <v>#DIV/0!</v>
      </c>
      <c r="J34" s="162" t="e">
        <f t="shared" si="0"/>
        <v>#DIV/0!</v>
      </c>
      <c r="K34" s="1" t="e">
        <f t="shared" si="3"/>
        <v>#DIV/0!</v>
      </c>
      <c r="L34" s="161" t="e">
        <f t="shared" si="4"/>
        <v>#DIV/0!</v>
      </c>
      <c r="U34" s="1">
        <v>30</v>
      </c>
      <c r="V34" s="161" t="e">
        <f t="shared" si="5"/>
        <v>#NUM!</v>
      </c>
      <c r="W34" s="166" t="e">
        <f t="shared" si="6"/>
        <v>#NUM!</v>
      </c>
      <c r="X34" s="162" t="e">
        <f t="shared" si="7"/>
        <v>#NUM!</v>
      </c>
      <c r="Y34" s="162" t="e">
        <f t="shared" si="8"/>
        <v>#NUM!</v>
      </c>
      <c r="Z34" s="1" t="e">
        <f t="shared" si="9"/>
        <v>#NUM!</v>
      </c>
      <c r="AA34" s="161" t="e">
        <f t="shared" si="10"/>
        <v>#NUM!</v>
      </c>
    </row>
    <row r="35" spans="6:27" x14ac:dyDescent="0.25">
      <c r="F35" s="1">
        <v>31</v>
      </c>
      <c r="G35" s="161" t="e">
        <f t="shared" si="1"/>
        <v>#DIV/0!</v>
      </c>
      <c r="H35" s="166" t="e">
        <f t="shared" si="2"/>
        <v>#DIV/0!</v>
      </c>
      <c r="I35" s="162" t="e">
        <f t="shared" si="11"/>
        <v>#DIV/0!</v>
      </c>
      <c r="J35" s="162" t="e">
        <f t="shared" si="0"/>
        <v>#DIV/0!</v>
      </c>
      <c r="K35" s="1" t="e">
        <f t="shared" si="3"/>
        <v>#DIV/0!</v>
      </c>
      <c r="L35" s="161" t="e">
        <f t="shared" si="4"/>
        <v>#DIV/0!</v>
      </c>
      <c r="U35" s="1">
        <v>31</v>
      </c>
      <c r="V35" s="161" t="e">
        <f t="shared" si="5"/>
        <v>#NUM!</v>
      </c>
      <c r="W35" s="166" t="e">
        <f t="shared" si="6"/>
        <v>#NUM!</v>
      </c>
      <c r="X35" s="162" t="e">
        <f t="shared" si="7"/>
        <v>#NUM!</v>
      </c>
      <c r="Y35" s="162" t="e">
        <f t="shared" si="8"/>
        <v>#NUM!</v>
      </c>
      <c r="Z35" s="1" t="e">
        <f t="shared" si="9"/>
        <v>#NUM!</v>
      </c>
      <c r="AA35" s="161" t="e">
        <f t="shared" si="10"/>
        <v>#NUM!</v>
      </c>
    </row>
    <row r="36" spans="6:27" x14ac:dyDescent="0.25">
      <c r="F36" s="1">
        <v>32</v>
      </c>
      <c r="G36" s="161" t="e">
        <f t="shared" si="1"/>
        <v>#DIV/0!</v>
      </c>
      <c r="H36" s="166" t="e">
        <f t="shared" si="2"/>
        <v>#DIV/0!</v>
      </c>
      <c r="I36" s="162" t="e">
        <f t="shared" si="11"/>
        <v>#DIV/0!</v>
      </c>
      <c r="J36" s="162" t="e">
        <f t="shared" si="0"/>
        <v>#DIV/0!</v>
      </c>
      <c r="K36" s="1" t="e">
        <f t="shared" si="3"/>
        <v>#DIV/0!</v>
      </c>
      <c r="L36" s="161" t="e">
        <f t="shared" si="4"/>
        <v>#DIV/0!</v>
      </c>
      <c r="U36" s="1">
        <v>32</v>
      </c>
      <c r="V36" s="161" t="e">
        <f t="shared" si="5"/>
        <v>#NUM!</v>
      </c>
      <c r="W36" s="166" t="e">
        <f t="shared" si="6"/>
        <v>#NUM!</v>
      </c>
      <c r="X36" s="162" t="e">
        <f t="shared" si="7"/>
        <v>#NUM!</v>
      </c>
      <c r="Y36" s="162" t="e">
        <f t="shared" si="8"/>
        <v>#NUM!</v>
      </c>
      <c r="Z36" s="1" t="e">
        <f t="shared" si="9"/>
        <v>#NUM!</v>
      </c>
      <c r="AA36" s="161" t="e">
        <f t="shared" si="10"/>
        <v>#NUM!</v>
      </c>
    </row>
    <row r="37" spans="6:27" x14ac:dyDescent="0.25">
      <c r="F37" s="1">
        <v>33</v>
      </c>
      <c r="G37" s="161" t="e">
        <f t="shared" si="1"/>
        <v>#DIV/0!</v>
      </c>
      <c r="H37" s="166" t="e">
        <f t="shared" si="2"/>
        <v>#DIV/0!</v>
      </c>
      <c r="I37" s="162" t="e">
        <f t="shared" si="11"/>
        <v>#DIV/0!</v>
      </c>
      <c r="J37" s="162" t="e">
        <f t="shared" si="0"/>
        <v>#DIV/0!</v>
      </c>
      <c r="K37" s="1" t="e">
        <f t="shared" si="3"/>
        <v>#DIV/0!</v>
      </c>
      <c r="L37" s="161" t="e">
        <f t="shared" si="4"/>
        <v>#DIV/0!</v>
      </c>
      <c r="U37" s="1">
        <v>33</v>
      </c>
      <c r="V37" s="161" t="e">
        <f t="shared" si="5"/>
        <v>#NUM!</v>
      </c>
      <c r="W37" s="166" t="e">
        <f t="shared" si="6"/>
        <v>#NUM!</v>
      </c>
      <c r="X37" s="162" t="e">
        <f t="shared" si="7"/>
        <v>#NUM!</v>
      </c>
      <c r="Y37" s="162" t="e">
        <f t="shared" si="8"/>
        <v>#NUM!</v>
      </c>
      <c r="Z37" s="1" t="e">
        <f t="shared" si="9"/>
        <v>#NUM!</v>
      </c>
      <c r="AA37" s="161" t="e">
        <f t="shared" si="10"/>
        <v>#NUM!</v>
      </c>
    </row>
    <row r="38" spans="6:27" x14ac:dyDescent="0.25">
      <c r="F38" s="1">
        <v>34</v>
      </c>
      <c r="G38" s="161" t="e">
        <f t="shared" si="1"/>
        <v>#DIV/0!</v>
      </c>
      <c r="H38" s="166" t="e">
        <f t="shared" si="2"/>
        <v>#DIV/0!</v>
      </c>
      <c r="I38" s="162" t="e">
        <f t="shared" si="11"/>
        <v>#DIV/0!</v>
      </c>
      <c r="J38" s="162" t="e">
        <f t="shared" si="0"/>
        <v>#DIV/0!</v>
      </c>
      <c r="K38" s="1" t="e">
        <f t="shared" si="3"/>
        <v>#DIV/0!</v>
      </c>
      <c r="L38" s="161" t="e">
        <f t="shared" si="4"/>
        <v>#DIV/0!</v>
      </c>
      <c r="U38" s="1">
        <v>34</v>
      </c>
      <c r="V38" s="161" t="e">
        <f t="shared" si="5"/>
        <v>#NUM!</v>
      </c>
      <c r="W38" s="166" t="e">
        <f t="shared" si="6"/>
        <v>#NUM!</v>
      </c>
      <c r="X38" s="162" t="e">
        <f t="shared" si="7"/>
        <v>#NUM!</v>
      </c>
      <c r="Y38" s="162" t="e">
        <f t="shared" si="8"/>
        <v>#NUM!</v>
      </c>
      <c r="Z38" s="1" t="e">
        <f t="shared" si="9"/>
        <v>#NUM!</v>
      </c>
      <c r="AA38" s="161" t="e">
        <f t="shared" si="10"/>
        <v>#NUM!</v>
      </c>
    </row>
    <row r="39" spans="6:27" x14ac:dyDescent="0.25">
      <c r="F39" s="1">
        <v>35</v>
      </c>
      <c r="G39" s="161" t="e">
        <f t="shared" si="1"/>
        <v>#DIV/0!</v>
      </c>
      <c r="H39" s="166" t="e">
        <f t="shared" si="2"/>
        <v>#DIV/0!</v>
      </c>
      <c r="I39" s="162" t="e">
        <f t="shared" si="11"/>
        <v>#DIV/0!</v>
      </c>
      <c r="J39" s="162" t="e">
        <f t="shared" si="0"/>
        <v>#DIV/0!</v>
      </c>
      <c r="K39" s="1" t="e">
        <f t="shared" si="3"/>
        <v>#DIV/0!</v>
      </c>
      <c r="L39" s="161" t="e">
        <f t="shared" si="4"/>
        <v>#DIV/0!</v>
      </c>
      <c r="U39" s="1">
        <v>35</v>
      </c>
      <c r="V39" s="161" t="e">
        <f t="shared" si="5"/>
        <v>#NUM!</v>
      </c>
      <c r="W39" s="166" t="e">
        <f t="shared" si="6"/>
        <v>#NUM!</v>
      </c>
      <c r="X39" s="162" t="e">
        <f t="shared" si="7"/>
        <v>#NUM!</v>
      </c>
      <c r="Y39" s="162" t="e">
        <f t="shared" si="8"/>
        <v>#NUM!</v>
      </c>
      <c r="Z39" s="1" t="e">
        <f t="shared" si="9"/>
        <v>#NUM!</v>
      </c>
      <c r="AA39" s="161" t="e">
        <f t="shared" si="10"/>
        <v>#NUM!</v>
      </c>
    </row>
    <row r="40" spans="6:27" x14ac:dyDescent="0.25">
      <c r="F40" s="1">
        <v>36</v>
      </c>
      <c r="G40" s="161" t="e">
        <f t="shared" si="1"/>
        <v>#DIV/0!</v>
      </c>
      <c r="H40" s="166" t="e">
        <f t="shared" si="2"/>
        <v>#DIV/0!</v>
      </c>
      <c r="I40" s="162" t="e">
        <f t="shared" si="11"/>
        <v>#DIV/0!</v>
      </c>
      <c r="J40" s="162" t="e">
        <f t="shared" si="0"/>
        <v>#DIV/0!</v>
      </c>
      <c r="K40" s="1" t="e">
        <f t="shared" si="3"/>
        <v>#DIV/0!</v>
      </c>
      <c r="L40" s="161" t="e">
        <f t="shared" si="4"/>
        <v>#DIV/0!</v>
      </c>
      <c r="U40" s="1">
        <v>36</v>
      </c>
      <c r="V40" s="161" t="e">
        <f t="shared" si="5"/>
        <v>#NUM!</v>
      </c>
      <c r="W40" s="166" t="e">
        <f t="shared" si="6"/>
        <v>#NUM!</v>
      </c>
      <c r="X40" s="162" t="e">
        <f t="shared" si="7"/>
        <v>#NUM!</v>
      </c>
      <c r="Y40" s="162" t="e">
        <f t="shared" si="8"/>
        <v>#NUM!</v>
      </c>
      <c r="Z40" s="1" t="e">
        <f t="shared" si="9"/>
        <v>#NUM!</v>
      </c>
      <c r="AA40" s="161" t="e">
        <f t="shared" si="10"/>
        <v>#NUM!</v>
      </c>
    </row>
    <row r="41" spans="6:27" x14ac:dyDescent="0.25">
      <c r="F41" s="1">
        <v>37</v>
      </c>
      <c r="G41" s="161" t="e">
        <f t="shared" si="1"/>
        <v>#DIV/0!</v>
      </c>
      <c r="H41" s="166" t="e">
        <f t="shared" si="2"/>
        <v>#DIV/0!</v>
      </c>
      <c r="I41" s="162" t="e">
        <f t="shared" si="11"/>
        <v>#DIV/0!</v>
      </c>
      <c r="J41" s="162" t="e">
        <f t="shared" si="0"/>
        <v>#DIV/0!</v>
      </c>
      <c r="K41" s="1" t="e">
        <f t="shared" si="3"/>
        <v>#DIV/0!</v>
      </c>
      <c r="L41" s="161" t="e">
        <f t="shared" si="4"/>
        <v>#DIV/0!</v>
      </c>
      <c r="U41" s="1">
        <v>37</v>
      </c>
      <c r="V41" s="161" t="e">
        <f t="shared" si="5"/>
        <v>#NUM!</v>
      </c>
      <c r="W41" s="166" t="e">
        <f t="shared" si="6"/>
        <v>#NUM!</v>
      </c>
      <c r="X41" s="162" t="e">
        <f t="shared" si="7"/>
        <v>#NUM!</v>
      </c>
      <c r="Y41" s="162" t="e">
        <f t="shared" si="8"/>
        <v>#NUM!</v>
      </c>
      <c r="Z41" s="1" t="e">
        <f t="shared" si="9"/>
        <v>#NUM!</v>
      </c>
      <c r="AA41" s="161" t="e">
        <f t="shared" si="10"/>
        <v>#NUM!</v>
      </c>
    </row>
    <row r="42" spans="6:27" x14ac:dyDescent="0.25">
      <c r="F42" s="1">
        <v>38</v>
      </c>
      <c r="G42" s="161" t="e">
        <f t="shared" si="1"/>
        <v>#DIV/0!</v>
      </c>
      <c r="H42" s="166" t="e">
        <f t="shared" si="2"/>
        <v>#DIV/0!</v>
      </c>
      <c r="I42" s="162" t="e">
        <f t="shared" si="11"/>
        <v>#DIV/0!</v>
      </c>
      <c r="J42" s="162" t="e">
        <f t="shared" si="0"/>
        <v>#DIV/0!</v>
      </c>
      <c r="K42" s="1" t="e">
        <f t="shared" si="3"/>
        <v>#DIV/0!</v>
      </c>
      <c r="L42" s="161" t="e">
        <f t="shared" si="4"/>
        <v>#DIV/0!</v>
      </c>
      <c r="U42" s="1">
        <v>38</v>
      </c>
      <c r="V42" s="161" t="e">
        <f t="shared" si="5"/>
        <v>#NUM!</v>
      </c>
      <c r="W42" s="166" t="e">
        <f t="shared" si="6"/>
        <v>#NUM!</v>
      </c>
      <c r="X42" s="162" t="e">
        <f t="shared" si="7"/>
        <v>#NUM!</v>
      </c>
      <c r="Y42" s="162" t="e">
        <f t="shared" si="8"/>
        <v>#NUM!</v>
      </c>
      <c r="Z42" s="1" t="e">
        <f t="shared" si="9"/>
        <v>#NUM!</v>
      </c>
      <c r="AA42" s="161" t="e">
        <f t="shared" si="10"/>
        <v>#NUM!</v>
      </c>
    </row>
    <row r="43" spans="6:27" x14ac:dyDescent="0.25">
      <c r="F43" s="1">
        <v>39</v>
      </c>
      <c r="G43" s="161" t="e">
        <f t="shared" si="1"/>
        <v>#DIV/0!</v>
      </c>
      <c r="H43" s="166" t="e">
        <f t="shared" si="2"/>
        <v>#DIV/0!</v>
      </c>
      <c r="I43" s="162" t="e">
        <f t="shared" si="11"/>
        <v>#DIV/0!</v>
      </c>
      <c r="J43" s="162" t="e">
        <f t="shared" si="0"/>
        <v>#DIV/0!</v>
      </c>
      <c r="K43" s="1" t="e">
        <f t="shared" si="3"/>
        <v>#DIV/0!</v>
      </c>
      <c r="L43" s="161" t="e">
        <f t="shared" si="4"/>
        <v>#DIV/0!</v>
      </c>
      <c r="U43" s="1">
        <v>39</v>
      </c>
      <c r="V43" s="161" t="e">
        <f t="shared" si="5"/>
        <v>#NUM!</v>
      </c>
      <c r="W43" s="166" t="e">
        <f t="shared" si="6"/>
        <v>#NUM!</v>
      </c>
      <c r="X43" s="162" t="e">
        <f t="shared" si="7"/>
        <v>#NUM!</v>
      </c>
      <c r="Y43" s="162" t="e">
        <f t="shared" si="8"/>
        <v>#NUM!</v>
      </c>
      <c r="Z43" s="1" t="e">
        <f t="shared" si="9"/>
        <v>#NUM!</v>
      </c>
      <c r="AA43" s="161" t="e">
        <f t="shared" si="10"/>
        <v>#NUM!</v>
      </c>
    </row>
    <row r="44" spans="6:27" x14ac:dyDescent="0.25">
      <c r="F44" s="1">
        <v>40</v>
      </c>
      <c r="G44" s="161" t="e">
        <f t="shared" si="1"/>
        <v>#DIV/0!</v>
      </c>
      <c r="H44" s="166" t="e">
        <f t="shared" si="2"/>
        <v>#DIV/0!</v>
      </c>
      <c r="I44" s="162" t="e">
        <f t="shared" si="11"/>
        <v>#DIV/0!</v>
      </c>
      <c r="J44" s="162" t="e">
        <f t="shared" si="0"/>
        <v>#DIV/0!</v>
      </c>
      <c r="K44" s="1" t="e">
        <f t="shared" si="3"/>
        <v>#DIV/0!</v>
      </c>
      <c r="L44" s="161" t="e">
        <f t="shared" si="4"/>
        <v>#DIV/0!</v>
      </c>
      <c r="U44" s="1">
        <v>40</v>
      </c>
      <c r="V44" s="161" t="e">
        <f t="shared" si="5"/>
        <v>#NUM!</v>
      </c>
      <c r="W44" s="166" t="e">
        <f t="shared" si="6"/>
        <v>#NUM!</v>
      </c>
      <c r="X44" s="162" t="e">
        <f t="shared" si="7"/>
        <v>#NUM!</v>
      </c>
      <c r="Y44" s="162" t="e">
        <f t="shared" si="8"/>
        <v>#NUM!</v>
      </c>
      <c r="Z44" s="1" t="e">
        <f t="shared" si="9"/>
        <v>#NUM!</v>
      </c>
      <c r="AA44" s="161" t="e">
        <f t="shared" si="10"/>
        <v>#NUM!</v>
      </c>
    </row>
    <row r="45" spans="6:27" x14ac:dyDescent="0.25">
      <c r="F45" s="1">
        <v>41</v>
      </c>
      <c r="G45" s="161" t="e">
        <f t="shared" si="1"/>
        <v>#DIV/0!</v>
      </c>
      <c r="H45" s="166" t="e">
        <f t="shared" si="2"/>
        <v>#DIV/0!</v>
      </c>
      <c r="I45" s="162" t="e">
        <f t="shared" si="11"/>
        <v>#DIV/0!</v>
      </c>
      <c r="J45" s="162" t="e">
        <f t="shared" si="0"/>
        <v>#DIV/0!</v>
      </c>
      <c r="K45" s="1" t="e">
        <f t="shared" si="3"/>
        <v>#DIV/0!</v>
      </c>
      <c r="L45" s="161" t="e">
        <f t="shared" si="4"/>
        <v>#DIV/0!</v>
      </c>
      <c r="U45" s="1">
        <v>41</v>
      </c>
      <c r="V45" s="161" t="e">
        <f t="shared" si="5"/>
        <v>#NUM!</v>
      </c>
      <c r="W45" s="166" t="e">
        <f t="shared" si="6"/>
        <v>#NUM!</v>
      </c>
      <c r="X45" s="162" t="e">
        <f t="shared" si="7"/>
        <v>#NUM!</v>
      </c>
      <c r="Y45" s="162" t="e">
        <f t="shared" si="8"/>
        <v>#NUM!</v>
      </c>
      <c r="Z45" s="1" t="e">
        <f t="shared" si="9"/>
        <v>#NUM!</v>
      </c>
      <c r="AA45" s="161" t="e">
        <f t="shared" si="10"/>
        <v>#NUM!</v>
      </c>
    </row>
    <row r="46" spans="6:27" x14ac:dyDescent="0.25">
      <c r="F46" s="1">
        <v>42</v>
      </c>
      <c r="G46" s="161" t="e">
        <f t="shared" si="1"/>
        <v>#DIV/0!</v>
      </c>
      <c r="H46" s="166" t="e">
        <f t="shared" si="2"/>
        <v>#DIV/0!</v>
      </c>
      <c r="I46" s="162" t="e">
        <f t="shared" si="11"/>
        <v>#DIV/0!</v>
      </c>
      <c r="J46" s="162" t="e">
        <f t="shared" si="0"/>
        <v>#DIV/0!</v>
      </c>
      <c r="K46" s="1" t="e">
        <f t="shared" si="3"/>
        <v>#DIV/0!</v>
      </c>
      <c r="L46" s="161" t="e">
        <f t="shared" si="4"/>
        <v>#DIV/0!</v>
      </c>
      <c r="U46" s="1">
        <v>42</v>
      </c>
      <c r="V46" s="161" t="e">
        <f t="shared" si="5"/>
        <v>#NUM!</v>
      </c>
      <c r="W46" s="166" t="e">
        <f t="shared" si="6"/>
        <v>#NUM!</v>
      </c>
      <c r="X46" s="162" t="e">
        <f t="shared" si="7"/>
        <v>#NUM!</v>
      </c>
      <c r="Y46" s="162" t="e">
        <f t="shared" si="8"/>
        <v>#NUM!</v>
      </c>
      <c r="Z46" s="1" t="e">
        <f t="shared" si="9"/>
        <v>#NUM!</v>
      </c>
      <c r="AA46" s="161" t="e">
        <f t="shared" si="10"/>
        <v>#NUM!</v>
      </c>
    </row>
    <row r="47" spans="6:27" x14ac:dyDescent="0.25">
      <c r="F47" s="1">
        <v>43</v>
      </c>
      <c r="G47" s="161" t="e">
        <f t="shared" si="1"/>
        <v>#DIV/0!</v>
      </c>
      <c r="H47" s="166" t="e">
        <f t="shared" si="2"/>
        <v>#DIV/0!</v>
      </c>
      <c r="I47" s="162" t="e">
        <f t="shared" si="11"/>
        <v>#DIV/0!</v>
      </c>
      <c r="J47" s="162" t="e">
        <f t="shared" si="0"/>
        <v>#DIV/0!</v>
      </c>
      <c r="K47" s="1" t="e">
        <f t="shared" si="3"/>
        <v>#DIV/0!</v>
      </c>
      <c r="L47" s="161" t="e">
        <f t="shared" si="4"/>
        <v>#DIV/0!</v>
      </c>
      <c r="U47" s="1">
        <v>43</v>
      </c>
      <c r="V47" s="161" t="e">
        <f t="shared" si="5"/>
        <v>#NUM!</v>
      </c>
      <c r="W47" s="166" t="e">
        <f t="shared" si="6"/>
        <v>#NUM!</v>
      </c>
      <c r="X47" s="162" t="e">
        <f t="shared" si="7"/>
        <v>#NUM!</v>
      </c>
      <c r="Y47" s="162" t="e">
        <f t="shared" si="8"/>
        <v>#NUM!</v>
      </c>
      <c r="Z47" s="1" t="e">
        <f t="shared" si="9"/>
        <v>#NUM!</v>
      </c>
      <c r="AA47" s="161" t="e">
        <f t="shared" si="10"/>
        <v>#NUM!</v>
      </c>
    </row>
    <row r="48" spans="6:27" x14ac:dyDescent="0.25">
      <c r="F48" s="1">
        <v>44</v>
      </c>
      <c r="G48" s="161" t="e">
        <f t="shared" si="1"/>
        <v>#DIV/0!</v>
      </c>
      <c r="H48" s="166" t="e">
        <f t="shared" si="2"/>
        <v>#DIV/0!</v>
      </c>
      <c r="I48" s="162" t="e">
        <f t="shared" si="11"/>
        <v>#DIV/0!</v>
      </c>
      <c r="J48" s="162" t="e">
        <f t="shared" si="0"/>
        <v>#DIV/0!</v>
      </c>
      <c r="K48" s="1" t="e">
        <f t="shared" si="3"/>
        <v>#DIV/0!</v>
      </c>
      <c r="L48" s="161" t="e">
        <f t="shared" si="4"/>
        <v>#DIV/0!</v>
      </c>
      <c r="U48" s="1">
        <v>44</v>
      </c>
      <c r="V48" s="161" t="e">
        <f t="shared" si="5"/>
        <v>#NUM!</v>
      </c>
      <c r="W48" s="166" t="e">
        <f t="shared" si="6"/>
        <v>#NUM!</v>
      </c>
      <c r="X48" s="162" t="e">
        <f t="shared" si="7"/>
        <v>#NUM!</v>
      </c>
      <c r="Y48" s="162" t="e">
        <f t="shared" si="8"/>
        <v>#NUM!</v>
      </c>
      <c r="Z48" s="1" t="e">
        <f t="shared" si="9"/>
        <v>#NUM!</v>
      </c>
      <c r="AA48" s="161" t="e">
        <f t="shared" si="10"/>
        <v>#NUM!</v>
      </c>
    </row>
    <row r="49" spans="6:27" x14ac:dyDescent="0.25">
      <c r="F49" s="1">
        <v>45</v>
      </c>
      <c r="G49" s="161" t="e">
        <f t="shared" si="1"/>
        <v>#DIV/0!</v>
      </c>
      <c r="H49" s="166" t="e">
        <f t="shared" si="2"/>
        <v>#DIV/0!</v>
      </c>
      <c r="I49" s="162" t="e">
        <f t="shared" si="11"/>
        <v>#DIV/0!</v>
      </c>
      <c r="J49" s="162" t="e">
        <f t="shared" si="0"/>
        <v>#DIV/0!</v>
      </c>
      <c r="K49" s="1" t="e">
        <f t="shared" si="3"/>
        <v>#DIV/0!</v>
      </c>
      <c r="L49" s="161" t="e">
        <f t="shared" si="4"/>
        <v>#DIV/0!</v>
      </c>
      <c r="U49" s="1">
        <v>45</v>
      </c>
      <c r="V49" s="161" t="e">
        <f t="shared" si="5"/>
        <v>#NUM!</v>
      </c>
      <c r="W49" s="166" t="e">
        <f t="shared" si="6"/>
        <v>#NUM!</v>
      </c>
      <c r="X49" s="162" t="e">
        <f t="shared" si="7"/>
        <v>#NUM!</v>
      </c>
      <c r="Y49" s="162" t="e">
        <f t="shared" si="8"/>
        <v>#NUM!</v>
      </c>
      <c r="Z49" s="1" t="e">
        <f t="shared" si="9"/>
        <v>#NUM!</v>
      </c>
      <c r="AA49" s="161" t="e">
        <f t="shared" si="10"/>
        <v>#NUM!</v>
      </c>
    </row>
    <row r="50" spans="6:27" x14ac:dyDescent="0.25">
      <c r="F50" s="1">
        <v>46</v>
      </c>
      <c r="G50" s="161" t="e">
        <f t="shared" si="1"/>
        <v>#DIV/0!</v>
      </c>
      <c r="H50" s="166" t="e">
        <f t="shared" si="2"/>
        <v>#DIV/0!</v>
      </c>
      <c r="I50" s="162" t="e">
        <f t="shared" si="11"/>
        <v>#DIV/0!</v>
      </c>
      <c r="J50" s="162" t="e">
        <f t="shared" si="0"/>
        <v>#DIV/0!</v>
      </c>
      <c r="K50" s="1" t="e">
        <f t="shared" si="3"/>
        <v>#DIV/0!</v>
      </c>
      <c r="L50" s="161" t="e">
        <f t="shared" si="4"/>
        <v>#DIV/0!</v>
      </c>
      <c r="U50" s="1">
        <v>46</v>
      </c>
      <c r="V50" s="161" t="e">
        <f t="shared" si="5"/>
        <v>#NUM!</v>
      </c>
      <c r="W50" s="166" t="e">
        <f t="shared" si="6"/>
        <v>#NUM!</v>
      </c>
      <c r="X50" s="162" t="e">
        <f t="shared" si="7"/>
        <v>#NUM!</v>
      </c>
      <c r="Y50" s="162" t="e">
        <f t="shared" si="8"/>
        <v>#NUM!</v>
      </c>
      <c r="Z50" s="1" t="e">
        <f t="shared" si="9"/>
        <v>#NUM!</v>
      </c>
      <c r="AA50" s="161" t="e">
        <f t="shared" si="10"/>
        <v>#NUM!</v>
      </c>
    </row>
    <row r="51" spans="6:27" x14ac:dyDescent="0.25">
      <c r="F51" s="1">
        <v>47</v>
      </c>
      <c r="G51" s="161" t="e">
        <f t="shared" si="1"/>
        <v>#DIV/0!</v>
      </c>
      <c r="H51" s="166" t="e">
        <f t="shared" si="2"/>
        <v>#DIV/0!</v>
      </c>
      <c r="I51" s="162" t="e">
        <f t="shared" si="11"/>
        <v>#DIV/0!</v>
      </c>
      <c r="J51" s="162" t="e">
        <f t="shared" si="0"/>
        <v>#DIV/0!</v>
      </c>
      <c r="K51" s="1" t="e">
        <f t="shared" si="3"/>
        <v>#DIV/0!</v>
      </c>
      <c r="L51" s="161" t="e">
        <f t="shared" si="4"/>
        <v>#DIV/0!</v>
      </c>
      <c r="U51" s="1">
        <v>47</v>
      </c>
      <c r="V51" s="161" t="e">
        <f t="shared" si="5"/>
        <v>#NUM!</v>
      </c>
      <c r="W51" s="166" t="e">
        <f t="shared" si="6"/>
        <v>#NUM!</v>
      </c>
      <c r="X51" s="162" t="e">
        <f t="shared" si="7"/>
        <v>#NUM!</v>
      </c>
      <c r="Y51" s="162" t="e">
        <f t="shared" si="8"/>
        <v>#NUM!</v>
      </c>
      <c r="Z51" s="1" t="e">
        <f t="shared" si="9"/>
        <v>#NUM!</v>
      </c>
      <c r="AA51" s="161" t="e">
        <f t="shared" si="10"/>
        <v>#NUM!</v>
      </c>
    </row>
    <row r="52" spans="6:27" x14ac:dyDescent="0.25">
      <c r="F52" s="1">
        <v>48</v>
      </c>
      <c r="G52" s="161" t="e">
        <f t="shared" si="1"/>
        <v>#DIV/0!</v>
      </c>
      <c r="H52" s="166" t="e">
        <f t="shared" si="2"/>
        <v>#DIV/0!</v>
      </c>
      <c r="I52" s="162" t="e">
        <f t="shared" si="11"/>
        <v>#DIV/0!</v>
      </c>
      <c r="J52" s="162" t="e">
        <f t="shared" si="0"/>
        <v>#DIV/0!</v>
      </c>
      <c r="K52" s="1" t="e">
        <f t="shared" si="3"/>
        <v>#DIV/0!</v>
      </c>
      <c r="L52" s="161" t="e">
        <f t="shared" si="4"/>
        <v>#DIV/0!</v>
      </c>
      <c r="U52" s="1">
        <v>48</v>
      </c>
      <c r="V52" s="161" t="e">
        <f t="shared" si="5"/>
        <v>#NUM!</v>
      </c>
      <c r="W52" s="166" t="e">
        <f t="shared" si="6"/>
        <v>#NUM!</v>
      </c>
      <c r="X52" s="162" t="e">
        <f t="shared" si="7"/>
        <v>#NUM!</v>
      </c>
      <c r="Y52" s="162" t="e">
        <f t="shared" si="8"/>
        <v>#NUM!</v>
      </c>
      <c r="Z52" s="1" t="e">
        <f t="shared" si="9"/>
        <v>#NUM!</v>
      </c>
      <c r="AA52" s="161" t="e">
        <f t="shared" si="10"/>
        <v>#NUM!</v>
      </c>
    </row>
    <row r="53" spans="6:27" x14ac:dyDescent="0.25">
      <c r="F53" s="1">
        <v>49</v>
      </c>
      <c r="G53" s="161" t="e">
        <f t="shared" si="1"/>
        <v>#DIV/0!</v>
      </c>
      <c r="H53" s="166" t="e">
        <f t="shared" si="2"/>
        <v>#DIV/0!</v>
      </c>
      <c r="I53" s="162" t="e">
        <f t="shared" si="11"/>
        <v>#DIV/0!</v>
      </c>
      <c r="J53" s="162" t="e">
        <f t="shared" si="0"/>
        <v>#DIV/0!</v>
      </c>
      <c r="K53" s="1" t="e">
        <f t="shared" si="3"/>
        <v>#DIV/0!</v>
      </c>
      <c r="L53" s="161" t="e">
        <f t="shared" si="4"/>
        <v>#DIV/0!</v>
      </c>
      <c r="U53" s="1">
        <v>49</v>
      </c>
      <c r="V53" s="161" t="e">
        <f t="shared" si="5"/>
        <v>#NUM!</v>
      </c>
      <c r="W53" s="166" t="e">
        <f t="shared" si="6"/>
        <v>#NUM!</v>
      </c>
      <c r="X53" s="162" t="e">
        <f t="shared" si="7"/>
        <v>#NUM!</v>
      </c>
      <c r="Y53" s="162" t="e">
        <f t="shared" si="8"/>
        <v>#NUM!</v>
      </c>
      <c r="Z53" s="1" t="e">
        <f t="shared" si="9"/>
        <v>#NUM!</v>
      </c>
      <c r="AA53" s="161" t="e">
        <f t="shared" si="10"/>
        <v>#NUM!</v>
      </c>
    </row>
    <row r="54" spans="6:27" x14ac:dyDescent="0.25">
      <c r="F54" s="1">
        <v>50</v>
      </c>
      <c r="G54" s="161" t="e">
        <f t="shared" si="1"/>
        <v>#DIV/0!</v>
      </c>
      <c r="H54" s="166" t="e">
        <f t="shared" si="2"/>
        <v>#DIV/0!</v>
      </c>
      <c r="I54" s="162" t="e">
        <f t="shared" si="11"/>
        <v>#DIV/0!</v>
      </c>
      <c r="J54" s="162" t="e">
        <f t="shared" si="0"/>
        <v>#DIV/0!</v>
      </c>
      <c r="K54" s="1" t="e">
        <f t="shared" si="3"/>
        <v>#DIV/0!</v>
      </c>
      <c r="L54" s="161" t="e">
        <f t="shared" si="4"/>
        <v>#DIV/0!</v>
      </c>
      <c r="U54" s="1">
        <v>50</v>
      </c>
      <c r="V54" s="161" t="e">
        <f t="shared" si="5"/>
        <v>#NUM!</v>
      </c>
      <c r="W54" s="166" t="e">
        <f t="shared" si="6"/>
        <v>#NUM!</v>
      </c>
      <c r="X54" s="162" t="e">
        <f t="shared" si="7"/>
        <v>#NUM!</v>
      </c>
      <c r="Y54" s="162" t="e">
        <f t="shared" si="8"/>
        <v>#NUM!</v>
      </c>
      <c r="Z54" s="1" t="e">
        <f t="shared" si="9"/>
        <v>#NUM!</v>
      </c>
      <c r="AA54" s="161" t="e">
        <f t="shared" si="10"/>
        <v>#NUM!</v>
      </c>
    </row>
    <row r="55" spans="6:27" x14ac:dyDescent="0.25">
      <c r="F55" s="1">
        <v>51</v>
      </c>
      <c r="G55" s="161" t="e">
        <f t="shared" si="1"/>
        <v>#DIV/0!</v>
      </c>
      <c r="H55" s="166" t="e">
        <f t="shared" si="2"/>
        <v>#DIV/0!</v>
      </c>
      <c r="I55" s="162" t="e">
        <f t="shared" si="11"/>
        <v>#DIV/0!</v>
      </c>
      <c r="J55" s="162" t="e">
        <f t="shared" si="0"/>
        <v>#DIV/0!</v>
      </c>
      <c r="K55" s="1" t="e">
        <f t="shared" si="3"/>
        <v>#DIV/0!</v>
      </c>
      <c r="L55" s="161" t="e">
        <f t="shared" si="4"/>
        <v>#DIV/0!</v>
      </c>
      <c r="U55" s="1">
        <v>51</v>
      </c>
      <c r="V55" s="161" t="e">
        <f t="shared" si="5"/>
        <v>#NUM!</v>
      </c>
      <c r="W55" s="166" t="e">
        <f t="shared" si="6"/>
        <v>#NUM!</v>
      </c>
      <c r="X55" s="162" t="e">
        <f t="shared" si="7"/>
        <v>#NUM!</v>
      </c>
      <c r="Y55" s="162" t="e">
        <f t="shared" si="8"/>
        <v>#NUM!</v>
      </c>
      <c r="Z55" s="1" t="e">
        <f t="shared" si="9"/>
        <v>#NUM!</v>
      </c>
      <c r="AA55" s="161" t="e">
        <f t="shared" si="10"/>
        <v>#NUM!</v>
      </c>
    </row>
    <row r="56" spans="6:27" x14ac:dyDescent="0.25">
      <c r="F56" s="1">
        <v>52</v>
      </c>
      <c r="G56" s="161" t="e">
        <f t="shared" si="1"/>
        <v>#DIV/0!</v>
      </c>
      <c r="H56" s="166" t="e">
        <f t="shared" si="2"/>
        <v>#DIV/0!</v>
      </c>
      <c r="I56" s="162" t="e">
        <f t="shared" si="11"/>
        <v>#DIV/0!</v>
      </c>
      <c r="J56" s="162" t="e">
        <f t="shared" si="0"/>
        <v>#DIV/0!</v>
      </c>
      <c r="K56" s="1" t="e">
        <f t="shared" si="3"/>
        <v>#DIV/0!</v>
      </c>
      <c r="L56" s="161" t="e">
        <f t="shared" si="4"/>
        <v>#DIV/0!</v>
      </c>
      <c r="U56" s="1">
        <v>52</v>
      </c>
      <c r="V56" s="161" t="e">
        <f t="shared" si="5"/>
        <v>#NUM!</v>
      </c>
      <c r="W56" s="166" t="e">
        <f t="shared" si="6"/>
        <v>#NUM!</v>
      </c>
      <c r="X56" s="162" t="e">
        <f t="shared" si="7"/>
        <v>#NUM!</v>
      </c>
      <c r="Y56" s="162" t="e">
        <f t="shared" si="8"/>
        <v>#NUM!</v>
      </c>
      <c r="Z56" s="1" t="e">
        <f t="shared" si="9"/>
        <v>#NUM!</v>
      </c>
      <c r="AA56" s="161" t="e">
        <f t="shared" si="10"/>
        <v>#NUM!</v>
      </c>
    </row>
    <row r="57" spans="6:27" x14ac:dyDescent="0.25">
      <c r="F57" s="1">
        <v>53</v>
      </c>
      <c r="G57" s="161" t="e">
        <f t="shared" si="1"/>
        <v>#DIV/0!</v>
      </c>
      <c r="H57" s="166" t="e">
        <f t="shared" si="2"/>
        <v>#DIV/0!</v>
      </c>
      <c r="I57" s="162" t="e">
        <f t="shared" si="11"/>
        <v>#DIV/0!</v>
      </c>
      <c r="J57" s="162" t="e">
        <f t="shared" si="0"/>
        <v>#DIV/0!</v>
      </c>
      <c r="K57" s="1" t="e">
        <f t="shared" si="3"/>
        <v>#DIV/0!</v>
      </c>
      <c r="L57" s="161" t="e">
        <f t="shared" si="4"/>
        <v>#DIV/0!</v>
      </c>
      <c r="U57" s="1">
        <v>53</v>
      </c>
      <c r="V57" s="161" t="e">
        <f t="shared" si="5"/>
        <v>#NUM!</v>
      </c>
      <c r="W57" s="166" t="e">
        <f t="shared" si="6"/>
        <v>#NUM!</v>
      </c>
      <c r="X57" s="162" t="e">
        <f t="shared" si="7"/>
        <v>#NUM!</v>
      </c>
      <c r="Y57" s="162" t="e">
        <f t="shared" si="8"/>
        <v>#NUM!</v>
      </c>
      <c r="Z57" s="1" t="e">
        <f t="shared" si="9"/>
        <v>#NUM!</v>
      </c>
      <c r="AA57" s="161" t="e">
        <f t="shared" si="10"/>
        <v>#NUM!</v>
      </c>
    </row>
    <row r="58" spans="6:27" x14ac:dyDescent="0.25">
      <c r="F58" s="1">
        <v>54</v>
      </c>
      <c r="G58" s="161" t="e">
        <f t="shared" si="1"/>
        <v>#DIV/0!</v>
      </c>
      <c r="H58" s="166" t="e">
        <f t="shared" si="2"/>
        <v>#DIV/0!</v>
      </c>
      <c r="I58" s="162" t="e">
        <f t="shared" si="11"/>
        <v>#DIV/0!</v>
      </c>
      <c r="J58" s="162" t="e">
        <f t="shared" si="0"/>
        <v>#DIV/0!</v>
      </c>
      <c r="K58" s="1" t="e">
        <f t="shared" si="3"/>
        <v>#DIV/0!</v>
      </c>
      <c r="L58" s="161" t="e">
        <f t="shared" si="4"/>
        <v>#DIV/0!</v>
      </c>
      <c r="U58" s="1">
        <v>54</v>
      </c>
      <c r="V58" s="161" t="e">
        <f t="shared" si="5"/>
        <v>#NUM!</v>
      </c>
      <c r="W58" s="166" t="e">
        <f t="shared" si="6"/>
        <v>#NUM!</v>
      </c>
      <c r="X58" s="162" t="e">
        <f t="shared" si="7"/>
        <v>#NUM!</v>
      </c>
      <c r="Y58" s="162" t="e">
        <f t="shared" si="8"/>
        <v>#NUM!</v>
      </c>
      <c r="Z58" s="1" t="e">
        <f t="shared" si="9"/>
        <v>#NUM!</v>
      </c>
      <c r="AA58" s="161" t="e">
        <f t="shared" si="10"/>
        <v>#NUM!</v>
      </c>
    </row>
    <row r="59" spans="6:27" x14ac:dyDescent="0.25">
      <c r="F59" s="1">
        <v>55</v>
      </c>
      <c r="G59" s="161" t="e">
        <f t="shared" si="1"/>
        <v>#DIV/0!</v>
      </c>
      <c r="H59" s="166" t="e">
        <f t="shared" si="2"/>
        <v>#DIV/0!</v>
      </c>
      <c r="I59" s="162" t="e">
        <f t="shared" si="11"/>
        <v>#DIV/0!</v>
      </c>
      <c r="J59" s="162" t="e">
        <f t="shared" si="0"/>
        <v>#DIV/0!</v>
      </c>
      <c r="K59" s="1" t="e">
        <f t="shared" si="3"/>
        <v>#DIV/0!</v>
      </c>
      <c r="L59" s="161" t="e">
        <f t="shared" si="4"/>
        <v>#DIV/0!</v>
      </c>
      <c r="U59" s="1">
        <v>55</v>
      </c>
      <c r="V59" s="161" t="e">
        <f t="shared" si="5"/>
        <v>#NUM!</v>
      </c>
      <c r="W59" s="166" t="e">
        <f t="shared" si="6"/>
        <v>#NUM!</v>
      </c>
      <c r="X59" s="162" t="e">
        <f t="shared" si="7"/>
        <v>#NUM!</v>
      </c>
      <c r="Y59" s="162" t="e">
        <f t="shared" si="8"/>
        <v>#NUM!</v>
      </c>
      <c r="Z59" s="1" t="e">
        <f t="shared" si="9"/>
        <v>#NUM!</v>
      </c>
      <c r="AA59" s="161" t="e">
        <f t="shared" si="10"/>
        <v>#NUM!</v>
      </c>
    </row>
    <row r="60" spans="6:27" x14ac:dyDescent="0.25">
      <c r="F60" s="1">
        <v>56</v>
      </c>
      <c r="G60" s="161" t="e">
        <f t="shared" si="1"/>
        <v>#DIV/0!</v>
      </c>
      <c r="H60" s="166" t="e">
        <f t="shared" si="2"/>
        <v>#DIV/0!</v>
      </c>
      <c r="I60" s="162" t="e">
        <f t="shared" si="11"/>
        <v>#DIV/0!</v>
      </c>
      <c r="J60" s="162" t="e">
        <f t="shared" si="0"/>
        <v>#DIV/0!</v>
      </c>
      <c r="K60" s="1" t="e">
        <f t="shared" si="3"/>
        <v>#DIV/0!</v>
      </c>
      <c r="L60" s="161" t="e">
        <f t="shared" si="4"/>
        <v>#DIV/0!</v>
      </c>
      <c r="U60" s="1">
        <v>56</v>
      </c>
      <c r="V60" s="161" t="e">
        <f t="shared" si="5"/>
        <v>#NUM!</v>
      </c>
      <c r="W60" s="166" t="e">
        <f t="shared" si="6"/>
        <v>#NUM!</v>
      </c>
      <c r="X60" s="162" t="e">
        <f t="shared" si="7"/>
        <v>#NUM!</v>
      </c>
      <c r="Y60" s="162" t="e">
        <f t="shared" si="8"/>
        <v>#NUM!</v>
      </c>
      <c r="Z60" s="1" t="e">
        <f t="shared" si="9"/>
        <v>#NUM!</v>
      </c>
      <c r="AA60" s="161" t="e">
        <f t="shared" si="10"/>
        <v>#NUM!</v>
      </c>
    </row>
    <row r="61" spans="6:27" x14ac:dyDescent="0.25">
      <c r="F61" s="1">
        <v>57</v>
      </c>
      <c r="G61" s="161" t="e">
        <f t="shared" si="1"/>
        <v>#DIV/0!</v>
      </c>
      <c r="H61" s="166" t="e">
        <f t="shared" si="2"/>
        <v>#DIV/0!</v>
      </c>
      <c r="I61" s="162" t="e">
        <f t="shared" si="11"/>
        <v>#DIV/0!</v>
      </c>
      <c r="J61" s="162" t="e">
        <f t="shared" si="0"/>
        <v>#DIV/0!</v>
      </c>
      <c r="K61" s="1" t="e">
        <f t="shared" si="3"/>
        <v>#DIV/0!</v>
      </c>
      <c r="L61" s="161" t="e">
        <f t="shared" si="4"/>
        <v>#DIV/0!</v>
      </c>
      <c r="U61" s="1">
        <v>57</v>
      </c>
      <c r="V61" s="161" t="e">
        <f t="shared" si="5"/>
        <v>#NUM!</v>
      </c>
      <c r="W61" s="166" t="e">
        <f t="shared" si="6"/>
        <v>#NUM!</v>
      </c>
      <c r="X61" s="162" t="e">
        <f t="shared" si="7"/>
        <v>#NUM!</v>
      </c>
      <c r="Y61" s="162" t="e">
        <f t="shared" si="8"/>
        <v>#NUM!</v>
      </c>
      <c r="Z61" s="1" t="e">
        <f t="shared" si="9"/>
        <v>#NUM!</v>
      </c>
      <c r="AA61" s="161" t="e">
        <f t="shared" si="10"/>
        <v>#NUM!</v>
      </c>
    </row>
    <row r="62" spans="6:27" x14ac:dyDescent="0.25">
      <c r="F62" s="1">
        <v>58</v>
      </c>
      <c r="G62" s="161" t="e">
        <f t="shared" si="1"/>
        <v>#DIV/0!</v>
      </c>
      <c r="H62" s="166" t="e">
        <f t="shared" si="2"/>
        <v>#DIV/0!</v>
      </c>
      <c r="I62" s="162" t="e">
        <f t="shared" si="11"/>
        <v>#DIV/0!</v>
      </c>
      <c r="J62" s="162" t="e">
        <f t="shared" si="0"/>
        <v>#DIV/0!</v>
      </c>
      <c r="K62" s="1" t="e">
        <f t="shared" si="3"/>
        <v>#DIV/0!</v>
      </c>
      <c r="L62" s="161" t="e">
        <f t="shared" si="4"/>
        <v>#DIV/0!</v>
      </c>
      <c r="U62" s="1">
        <v>58</v>
      </c>
      <c r="V62" s="161" t="e">
        <f t="shared" si="5"/>
        <v>#NUM!</v>
      </c>
      <c r="W62" s="166" t="e">
        <f t="shared" si="6"/>
        <v>#NUM!</v>
      </c>
      <c r="X62" s="162" t="e">
        <f t="shared" si="7"/>
        <v>#NUM!</v>
      </c>
      <c r="Y62" s="162" t="e">
        <f t="shared" si="8"/>
        <v>#NUM!</v>
      </c>
      <c r="Z62" s="1" t="e">
        <f t="shared" si="9"/>
        <v>#NUM!</v>
      </c>
      <c r="AA62" s="161" t="e">
        <f t="shared" si="10"/>
        <v>#NUM!</v>
      </c>
    </row>
    <row r="63" spans="6:27" x14ac:dyDescent="0.25">
      <c r="F63" s="1">
        <v>59</v>
      </c>
      <c r="G63" s="161" t="e">
        <f t="shared" si="1"/>
        <v>#DIV/0!</v>
      </c>
      <c r="H63" s="166" t="e">
        <f t="shared" si="2"/>
        <v>#DIV/0!</v>
      </c>
      <c r="I63" s="162" t="e">
        <f t="shared" si="11"/>
        <v>#DIV/0!</v>
      </c>
      <c r="J63" s="162" t="e">
        <f t="shared" si="0"/>
        <v>#DIV/0!</v>
      </c>
      <c r="K63" s="1" t="e">
        <f t="shared" si="3"/>
        <v>#DIV/0!</v>
      </c>
      <c r="L63" s="161" t="e">
        <f t="shared" si="4"/>
        <v>#DIV/0!</v>
      </c>
      <c r="U63" s="1">
        <v>59</v>
      </c>
      <c r="V63" s="161" t="e">
        <f t="shared" si="5"/>
        <v>#NUM!</v>
      </c>
      <c r="W63" s="166" t="e">
        <f t="shared" si="6"/>
        <v>#NUM!</v>
      </c>
      <c r="X63" s="162" t="e">
        <f t="shared" si="7"/>
        <v>#NUM!</v>
      </c>
      <c r="Y63" s="162" t="e">
        <f t="shared" si="8"/>
        <v>#NUM!</v>
      </c>
      <c r="Z63" s="1" t="e">
        <f t="shared" si="9"/>
        <v>#NUM!</v>
      </c>
      <c r="AA63" s="161" t="e">
        <f t="shared" si="10"/>
        <v>#NUM!</v>
      </c>
    </row>
    <row r="64" spans="6:27" x14ac:dyDescent="0.25">
      <c r="F64" s="1">
        <v>60</v>
      </c>
      <c r="G64" s="161" t="e">
        <f t="shared" si="1"/>
        <v>#DIV/0!</v>
      </c>
      <c r="H64" s="166" t="e">
        <f t="shared" si="2"/>
        <v>#DIV/0!</v>
      </c>
      <c r="I64" s="162" t="e">
        <f t="shared" si="11"/>
        <v>#DIV/0!</v>
      </c>
      <c r="J64" s="162" t="e">
        <f t="shared" si="0"/>
        <v>#DIV/0!</v>
      </c>
      <c r="K64" s="1" t="e">
        <f t="shared" si="3"/>
        <v>#DIV/0!</v>
      </c>
      <c r="L64" s="161" t="e">
        <f t="shared" si="4"/>
        <v>#DIV/0!</v>
      </c>
      <c r="U64" s="1">
        <v>60</v>
      </c>
      <c r="V64" s="161" t="e">
        <f t="shared" si="5"/>
        <v>#NUM!</v>
      </c>
      <c r="W64" s="166" t="e">
        <f t="shared" si="6"/>
        <v>#NUM!</v>
      </c>
      <c r="X64" s="162" t="e">
        <f t="shared" si="7"/>
        <v>#NUM!</v>
      </c>
      <c r="Y64" s="162" t="e">
        <f t="shared" si="8"/>
        <v>#NUM!</v>
      </c>
      <c r="Z64" s="1" t="e">
        <f t="shared" si="9"/>
        <v>#NUM!</v>
      </c>
      <c r="AA64" s="161" t="e">
        <f t="shared" si="10"/>
        <v>#NUM!</v>
      </c>
    </row>
    <row r="65" spans="6:27" x14ac:dyDescent="0.25">
      <c r="F65" s="1">
        <v>61</v>
      </c>
      <c r="G65" s="161" t="e">
        <f t="shared" si="1"/>
        <v>#DIV/0!</v>
      </c>
      <c r="H65" s="166" t="e">
        <f t="shared" si="2"/>
        <v>#DIV/0!</v>
      </c>
      <c r="I65" s="162" t="e">
        <f t="shared" si="11"/>
        <v>#DIV/0!</v>
      </c>
      <c r="J65" s="162" t="e">
        <f t="shared" si="0"/>
        <v>#DIV/0!</v>
      </c>
      <c r="K65" s="1" t="e">
        <f t="shared" si="3"/>
        <v>#DIV/0!</v>
      </c>
      <c r="L65" s="161" t="e">
        <f t="shared" si="4"/>
        <v>#DIV/0!</v>
      </c>
      <c r="U65" s="1">
        <v>61</v>
      </c>
      <c r="V65" s="161" t="e">
        <f t="shared" si="5"/>
        <v>#NUM!</v>
      </c>
      <c r="W65" s="166" t="e">
        <f t="shared" si="6"/>
        <v>#NUM!</v>
      </c>
      <c r="X65" s="162" t="e">
        <f t="shared" si="7"/>
        <v>#NUM!</v>
      </c>
      <c r="Y65" s="162" t="e">
        <f t="shared" si="8"/>
        <v>#NUM!</v>
      </c>
      <c r="Z65" s="1" t="e">
        <f t="shared" si="9"/>
        <v>#NUM!</v>
      </c>
      <c r="AA65" s="161" t="e">
        <f t="shared" si="10"/>
        <v>#NUM!</v>
      </c>
    </row>
    <row r="66" spans="6:27" x14ac:dyDescent="0.25">
      <c r="F66" s="1">
        <v>62</v>
      </c>
      <c r="G66" s="161" t="e">
        <f t="shared" si="1"/>
        <v>#DIV/0!</v>
      </c>
      <c r="H66" s="166" t="e">
        <f t="shared" si="2"/>
        <v>#DIV/0!</v>
      </c>
      <c r="I66" s="162" t="e">
        <f t="shared" si="11"/>
        <v>#DIV/0!</v>
      </c>
      <c r="J66" s="162" t="e">
        <f t="shared" si="0"/>
        <v>#DIV/0!</v>
      </c>
      <c r="K66" s="1" t="e">
        <f t="shared" si="3"/>
        <v>#DIV/0!</v>
      </c>
      <c r="L66" s="161" t="e">
        <f t="shared" si="4"/>
        <v>#DIV/0!</v>
      </c>
      <c r="U66" s="1">
        <v>62</v>
      </c>
      <c r="V66" s="161" t="e">
        <f t="shared" si="5"/>
        <v>#NUM!</v>
      </c>
      <c r="W66" s="166" t="e">
        <f t="shared" si="6"/>
        <v>#NUM!</v>
      </c>
      <c r="X66" s="162" t="e">
        <f t="shared" si="7"/>
        <v>#NUM!</v>
      </c>
      <c r="Y66" s="162" t="e">
        <f t="shared" si="8"/>
        <v>#NUM!</v>
      </c>
      <c r="Z66" s="1" t="e">
        <f t="shared" si="9"/>
        <v>#NUM!</v>
      </c>
      <c r="AA66" s="161" t="e">
        <f t="shared" si="10"/>
        <v>#NUM!</v>
      </c>
    </row>
    <row r="67" spans="6:27" x14ac:dyDescent="0.25">
      <c r="F67" s="1">
        <v>63</v>
      </c>
      <c r="G67" s="161" t="e">
        <f t="shared" si="1"/>
        <v>#DIV/0!</v>
      </c>
      <c r="H67" s="166" t="e">
        <f t="shared" si="2"/>
        <v>#DIV/0!</v>
      </c>
      <c r="I67" s="162" t="e">
        <f t="shared" si="11"/>
        <v>#DIV/0!</v>
      </c>
      <c r="J67" s="162" t="e">
        <f t="shared" si="0"/>
        <v>#DIV/0!</v>
      </c>
      <c r="K67" s="1" t="e">
        <f t="shared" si="3"/>
        <v>#DIV/0!</v>
      </c>
      <c r="L67" s="161" t="e">
        <f t="shared" si="4"/>
        <v>#DIV/0!</v>
      </c>
      <c r="U67" s="1">
        <v>63</v>
      </c>
      <c r="V67" s="161" t="e">
        <f t="shared" si="5"/>
        <v>#NUM!</v>
      </c>
      <c r="W67" s="166" t="e">
        <f t="shared" si="6"/>
        <v>#NUM!</v>
      </c>
      <c r="X67" s="162" t="e">
        <f t="shared" si="7"/>
        <v>#NUM!</v>
      </c>
      <c r="Y67" s="162" t="e">
        <f t="shared" si="8"/>
        <v>#NUM!</v>
      </c>
      <c r="Z67" s="1" t="e">
        <f t="shared" si="9"/>
        <v>#NUM!</v>
      </c>
      <c r="AA67" s="161" t="e">
        <f t="shared" si="10"/>
        <v>#NUM!</v>
      </c>
    </row>
    <row r="68" spans="6:27" x14ac:dyDescent="0.25">
      <c r="F68" s="1">
        <v>64</v>
      </c>
      <c r="G68" s="161" t="e">
        <f t="shared" si="1"/>
        <v>#DIV/0!</v>
      </c>
      <c r="H68" s="166" t="e">
        <f t="shared" si="2"/>
        <v>#DIV/0!</v>
      </c>
      <c r="I68" s="162" t="e">
        <f t="shared" si="11"/>
        <v>#DIV/0!</v>
      </c>
      <c r="J68" s="162" t="e">
        <f t="shared" si="0"/>
        <v>#DIV/0!</v>
      </c>
      <c r="K68" s="1" t="e">
        <f t="shared" si="3"/>
        <v>#DIV/0!</v>
      </c>
      <c r="L68" s="161" t="e">
        <f t="shared" si="4"/>
        <v>#DIV/0!</v>
      </c>
      <c r="U68" s="1">
        <v>64</v>
      </c>
      <c r="V68" s="161" t="e">
        <f t="shared" si="5"/>
        <v>#NUM!</v>
      </c>
      <c r="W68" s="166" t="e">
        <f t="shared" si="6"/>
        <v>#NUM!</v>
      </c>
      <c r="X68" s="162" t="e">
        <f t="shared" si="7"/>
        <v>#NUM!</v>
      </c>
      <c r="Y68" s="162" t="e">
        <f t="shared" si="8"/>
        <v>#NUM!</v>
      </c>
      <c r="Z68" s="1" t="e">
        <f t="shared" si="9"/>
        <v>#NUM!</v>
      </c>
      <c r="AA68" s="161" t="e">
        <f t="shared" si="10"/>
        <v>#NUM!</v>
      </c>
    </row>
    <row r="69" spans="6:27" x14ac:dyDescent="0.25">
      <c r="F69" s="1">
        <v>65</v>
      </c>
      <c r="G69" s="161" t="e">
        <f t="shared" si="1"/>
        <v>#DIV/0!</v>
      </c>
      <c r="H69" s="166" t="e">
        <f t="shared" si="2"/>
        <v>#DIV/0!</v>
      </c>
      <c r="I69" s="162" t="e">
        <f t="shared" si="11"/>
        <v>#DIV/0!</v>
      </c>
      <c r="J69" s="162" t="e">
        <f t="shared" si="0"/>
        <v>#DIV/0!</v>
      </c>
      <c r="K69" s="1" t="e">
        <f t="shared" si="3"/>
        <v>#DIV/0!</v>
      </c>
      <c r="L69" s="161" t="e">
        <f t="shared" si="4"/>
        <v>#DIV/0!</v>
      </c>
      <c r="U69" s="1">
        <v>65</v>
      </c>
      <c r="V69" s="161" t="e">
        <f t="shared" si="5"/>
        <v>#NUM!</v>
      </c>
      <c r="W69" s="166" t="e">
        <f t="shared" si="6"/>
        <v>#NUM!</v>
      </c>
      <c r="X69" s="162" t="e">
        <f t="shared" si="7"/>
        <v>#NUM!</v>
      </c>
      <c r="Y69" s="162" t="e">
        <f t="shared" si="8"/>
        <v>#NUM!</v>
      </c>
      <c r="Z69" s="1" t="e">
        <f t="shared" si="9"/>
        <v>#NUM!</v>
      </c>
      <c r="AA69" s="161" t="e">
        <f t="shared" si="10"/>
        <v>#NUM!</v>
      </c>
    </row>
    <row r="70" spans="6:27" x14ac:dyDescent="0.25">
      <c r="F70" s="1">
        <v>66</v>
      </c>
      <c r="G70" s="161" t="e">
        <f t="shared" si="1"/>
        <v>#DIV/0!</v>
      </c>
      <c r="H70" s="166" t="e">
        <f t="shared" si="2"/>
        <v>#DIV/0!</v>
      </c>
      <c r="I70" s="162" t="e">
        <f t="shared" si="11"/>
        <v>#DIV/0!</v>
      </c>
      <c r="J70" s="162" t="e">
        <f t="shared" ref="J70:J128" si="12">((G70*((((1+$C$12)^(1/12))-1)-(($C$9/10000)/12))/(1.02)^((F70)/12)))</f>
        <v>#DIV/0!</v>
      </c>
      <c r="K70" s="1" t="e">
        <f t="shared" si="3"/>
        <v>#DIV/0!</v>
      </c>
      <c r="L70" s="161" t="e">
        <f t="shared" si="4"/>
        <v>#DIV/0!</v>
      </c>
      <c r="U70" s="1">
        <v>66</v>
      </c>
      <c r="V70" s="161" t="e">
        <f t="shared" si="5"/>
        <v>#NUM!</v>
      </c>
      <c r="W70" s="166" t="e">
        <f t="shared" si="6"/>
        <v>#NUM!</v>
      </c>
      <c r="X70" s="162" t="e">
        <f t="shared" si="7"/>
        <v>#NUM!</v>
      </c>
      <c r="Y70" s="162" t="e">
        <f t="shared" si="8"/>
        <v>#NUM!</v>
      </c>
      <c r="Z70" s="1" t="e">
        <f t="shared" si="9"/>
        <v>#NUM!</v>
      </c>
      <c r="AA70" s="161" t="e">
        <f t="shared" si="10"/>
        <v>#NUM!</v>
      </c>
    </row>
    <row r="71" spans="6:27" x14ac:dyDescent="0.25">
      <c r="F71" s="1">
        <v>67</v>
      </c>
      <c r="G71" s="161" t="e">
        <f t="shared" ref="G71:G128" si="13">G70-H71</f>
        <v>#DIV/0!</v>
      </c>
      <c r="H71" s="166" t="e">
        <f t="shared" ref="H71:H128" si="14">$D$10-I71</f>
        <v>#DIV/0!</v>
      </c>
      <c r="I71" s="162" t="e">
        <f t="shared" si="11"/>
        <v>#DIV/0!</v>
      </c>
      <c r="J71" s="162" t="e">
        <f t="shared" si="12"/>
        <v>#DIV/0!</v>
      </c>
      <c r="K71" s="1" t="e">
        <f t="shared" ref="K71:K128" si="15">IF(G71&gt;=0,1,0)</f>
        <v>#DIV/0!</v>
      </c>
      <c r="L71" s="161" t="e">
        <f t="shared" ref="L71:L128" si="16">J71*K71</f>
        <v>#DIV/0!</v>
      </c>
      <c r="U71" s="1">
        <v>67</v>
      </c>
      <c r="V71" s="161" t="e">
        <f t="shared" ref="V71:V128" si="17">V70-W71</f>
        <v>#NUM!</v>
      </c>
      <c r="W71" s="166" t="e">
        <f t="shared" ref="W71:W128" si="18">$R$9-X71</f>
        <v>#NUM!</v>
      </c>
      <c r="X71" s="162" t="e">
        <f t="shared" ref="X71:X128" si="19">V70*$R$7/12</f>
        <v>#NUM!</v>
      </c>
      <c r="Y71" s="162" t="e">
        <f t="shared" ref="Y71:Y128" si="20">((V71*((((1+$R$7)^(1/12))-1)-(($R$8/10000)/12))/(1.02)^((U71)/12)))</f>
        <v>#NUM!</v>
      </c>
      <c r="Z71" s="1" t="e">
        <f t="shared" ref="Z71:Z128" si="21">IF(V71&gt;=0,1,0)</f>
        <v>#NUM!</v>
      </c>
      <c r="AA71" s="161" t="e">
        <f t="shared" ref="AA71:AA128" si="22">Y71*Z71</f>
        <v>#NUM!</v>
      </c>
    </row>
    <row r="72" spans="6:27" x14ac:dyDescent="0.25">
      <c r="F72" s="1">
        <v>68</v>
      </c>
      <c r="G72" s="161" t="e">
        <f t="shared" si="13"/>
        <v>#DIV/0!</v>
      </c>
      <c r="H72" s="166" t="e">
        <f t="shared" si="14"/>
        <v>#DIV/0!</v>
      </c>
      <c r="I72" s="162" t="e">
        <f t="shared" si="11"/>
        <v>#DIV/0!</v>
      </c>
      <c r="J72" s="162" t="e">
        <f t="shared" si="12"/>
        <v>#DIV/0!</v>
      </c>
      <c r="K72" s="1" t="e">
        <f t="shared" si="15"/>
        <v>#DIV/0!</v>
      </c>
      <c r="L72" s="161" t="e">
        <f t="shared" si="16"/>
        <v>#DIV/0!</v>
      </c>
      <c r="U72" s="1">
        <v>68</v>
      </c>
      <c r="V72" s="161" t="e">
        <f t="shared" si="17"/>
        <v>#NUM!</v>
      </c>
      <c r="W72" s="166" t="e">
        <f t="shared" si="18"/>
        <v>#NUM!</v>
      </c>
      <c r="X72" s="162" t="e">
        <f t="shared" si="19"/>
        <v>#NUM!</v>
      </c>
      <c r="Y72" s="162" t="e">
        <f t="shared" si="20"/>
        <v>#NUM!</v>
      </c>
      <c r="Z72" s="1" t="e">
        <f t="shared" si="21"/>
        <v>#NUM!</v>
      </c>
      <c r="AA72" s="161" t="e">
        <f t="shared" si="22"/>
        <v>#NUM!</v>
      </c>
    </row>
    <row r="73" spans="6:27" x14ac:dyDescent="0.25">
      <c r="F73" s="1">
        <v>69</v>
      </c>
      <c r="G73" s="161" t="e">
        <f t="shared" si="13"/>
        <v>#DIV/0!</v>
      </c>
      <c r="H73" s="166" t="e">
        <f t="shared" si="14"/>
        <v>#DIV/0!</v>
      </c>
      <c r="I73" s="162" t="e">
        <f t="shared" ref="I73:I128" si="23">G72*$D$7</f>
        <v>#DIV/0!</v>
      </c>
      <c r="J73" s="162" t="e">
        <f t="shared" si="12"/>
        <v>#DIV/0!</v>
      </c>
      <c r="K73" s="1" t="e">
        <f t="shared" si="15"/>
        <v>#DIV/0!</v>
      </c>
      <c r="L73" s="161" t="e">
        <f t="shared" si="16"/>
        <v>#DIV/0!</v>
      </c>
      <c r="U73" s="1">
        <v>69</v>
      </c>
      <c r="V73" s="161" t="e">
        <f t="shared" si="17"/>
        <v>#NUM!</v>
      </c>
      <c r="W73" s="166" t="e">
        <f t="shared" si="18"/>
        <v>#NUM!</v>
      </c>
      <c r="X73" s="162" t="e">
        <f t="shared" si="19"/>
        <v>#NUM!</v>
      </c>
      <c r="Y73" s="162" t="e">
        <f t="shared" si="20"/>
        <v>#NUM!</v>
      </c>
      <c r="Z73" s="1" t="e">
        <f t="shared" si="21"/>
        <v>#NUM!</v>
      </c>
      <c r="AA73" s="161" t="e">
        <f t="shared" si="22"/>
        <v>#NUM!</v>
      </c>
    </row>
    <row r="74" spans="6:27" x14ac:dyDescent="0.25">
      <c r="F74" s="1">
        <v>70</v>
      </c>
      <c r="G74" s="161" t="e">
        <f t="shared" si="13"/>
        <v>#DIV/0!</v>
      </c>
      <c r="H74" s="166" t="e">
        <f t="shared" si="14"/>
        <v>#DIV/0!</v>
      </c>
      <c r="I74" s="162" t="e">
        <f t="shared" si="23"/>
        <v>#DIV/0!</v>
      </c>
      <c r="J74" s="162" t="e">
        <f t="shared" si="12"/>
        <v>#DIV/0!</v>
      </c>
      <c r="K74" s="1" t="e">
        <f t="shared" si="15"/>
        <v>#DIV/0!</v>
      </c>
      <c r="L74" s="161" t="e">
        <f t="shared" si="16"/>
        <v>#DIV/0!</v>
      </c>
      <c r="U74" s="1">
        <v>70</v>
      </c>
      <c r="V74" s="161" t="e">
        <f t="shared" si="17"/>
        <v>#NUM!</v>
      </c>
      <c r="W74" s="166" t="e">
        <f t="shared" si="18"/>
        <v>#NUM!</v>
      </c>
      <c r="X74" s="162" t="e">
        <f t="shared" si="19"/>
        <v>#NUM!</v>
      </c>
      <c r="Y74" s="162" t="e">
        <f t="shared" si="20"/>
        <v>#NUM!</v>
      </c>
      <c r="Z74" s="1" t="e">
        <f t="shared" si="21"/>
        <v>#NUM!</v>
      </c>
      <c r="AA74" s="161" t="e">
        <f t="shared" si="22"/>
        <v>#NUM!</v>
      </c>
    </row>
    <row r="75" spans="6:27" x14ac:dyDescent="0.25">
      <c r="F75" s="1">
        <v>71</v>
      </c>
      <c r="G75" s="161" t="e">
        <f t="shared" si="13"/>
        <v>#DIV/0!</v>
      </c>
      <c r="H75" s="166" t="e">
        <f t="shared" si="14"/>
        <v>#DIV/0!</v>
      </c>
      <c r="I75" s="162" t="e">
        <f t="shared" si="23"/>
        <v>#DIV/0!</v>
      </c>
      <c r="J75" s="162" t="e">
        <f t="shared" si="12"/>
        <v>#DIV/0!</v>
      </c>
      <c r="K75" s="1" t="e">
        <f t="shared" si="15"/>
        <v>#DIV/0!</v>
      </c>
      <c r="L75" s="161" t="e">
        <f t="shared" si="16"/>
        <v>#DIV/0!</v>
      </c>
      <c r="U75" s="1">
        <v>71</v>
      </c>
      <c r="V75" s="161" t="e">
        <f t="shared" si="17"/>
        <v>#NUM!</v>
      </c>
      <c r="W75" s="166" t="e">
        <f t="shared" si="18"/>
        <v>#NUM!</v>
      </c>
      <c r="X75" s="162" t="e">
        <f t="shared" si="19"/>
        <v>#NUM!</v>
      </c>
      <c r="Y75" s="162" t="e">
        <f t="shared" si="20"/>
        <v>#NUM!</v>
      </c>
      <c r="Z75" s="1" t="e">
        <f t="shared" si="21"/>
        <v>#NUM!</v>
      </c>
      <c r="AA75" s="161" t="e">
        <f t="shared" si="22"/>
        <v>#NUM!</v>
      </c>
    </row>
    <row r="76" spans="6:27" x14ac:dyDescent="0.25">
      <c r="F76" s="1">
        <v>72</v>
      </c>
      <c r="G76" s="161" t="e">
        <f t="shared" si="13"/>
        <v>#DIV/0!</v>
      </c>
      <c r="H76" s="166" t="e">
        <f t="shared" si="14"/>
        <v>#DIV/0!</v>
      </c>
      <c r="I76" s="162" t="e">
        <f t="shared" si="23"/>
        <v>#DIV/0!</v>
      </c>
      <c r="J76" s="162" t="e">
        <f t="shared" si="12"/>
        <v>#DIV/0!</v>
      </c>
      <c r="K76" s="1" t="e">
        <f t="shared" si="15"/>
        <v>#DIV/0!</v>
      </c>
      <c r="L76" s="161" t="e">
        <f t="shared" si="16"/>
        <v>#DIV/0!</v>
      </c>
      <c r="U76" s="1">
        <v>72</v>
      </c>
      <c r="V76" s="161" t="e">
        <f t="shared" si="17"/>
        <v>#NUM!</v>
      </c>
      <c r="W76" s="166" t="e">
        <f t="shared" si="18"/>
        <v>#NUM!</v>
      </c>
      <c r="X76" s="162" t="e">
        <f t="shared" si="19"/>
        <v>#NUM!</v>
      </c>
      <c r="Y76" s="162" t="e">
        <f t="shared" si="20"/>
        <v>#NUM!</v>
      </c>
      <c r="Z76" s="1" t="e">
        <f t="shared" si="21"/>
        <v>#NUM!</v>
      </c>
      <c r="AA76" s="161" t="e">
        <f t="shared" si="22"/>
        <v>#NUM!</v>
      </c>
    </row>
    <row r="77" spans="6:27" x14ac:dyDescent="0.25">
      <c r="F77" s="1">
        <v>73</v>
      </c>
      <c r="G77" s="161" t="e">
        <f t="shared" si="13"/>
        <v>#DIV/0!</v>
      </c>
      <c r="H77" s="166" t="e">
        <f t="shared" si="14"/>
        <v>#DIV/0!</v>
      </c>
      <c r="I77" s="162" t="e">
        <f t="shared" si="23"/>
        <v>#DIV/0!</v>
      </c>
      <c r="J77" s="162" t="e">
        <f t="shared" si="12"/>
        <v>#DIV/0!</v>
      </c>
      <c r="K77" s="1" t="e">
        <f t="shared" si="15"/>
        <v>#DIV/0!</v>
      </c>
      <c r="L77" s="161" t="e">
        <f t="shared" si="16"/>
        <v>#DIV/0!</v>
      </c>
      <c r="U77" s="1">
        <v>73</v>
      </c>
      <c r="V77" s="161" t="e">
        <f t="shared" si="17"/>
        <v>#NUM!</v>
      </c>
      <c r="W77" s="166" t="e">
        <f t="shared" si="18"/>
        <v>#NUM!</v>
      </c>
      <c r="X77" s="162" t="e">
        <f t="shared" si="19"/>
        <v>#NUM!</v>
      </c>
      <c r="Y77" s="162" t="e">
        <f t="shared" si="20"/>
        <v>#NUM!</v>
      </c>
      <c r="Z77" s="1" t="e">
        <f t="shared" si="21"/>
        <v>#NUM!</v>
      </c>
      <c r="AA77" s="161" t="e">
        <f t="shared" si="22"/>
        <v>#NUM!</v>
      </c>
    </row>
    <row r="78" spans="6:27" x14ac:dyDescent="0.25">
      <c r="F78" s="1">
        <v>74</v>
      </c>
      <c r="G78" s="161" t="e">
        <f t="shared" si="13"/>
        <v>#DIV/0!</v>
      </c>
      <c r="H78" s="166" t="e">
        <f t="shared" si="14"/>
        <v>#DIV/0!</v>
      </c>
      <c r="I78" s="162" t="e">
        <f t="shared" si="23"/>
        <v>#DIV/0!</v>
      </c>
      <c r="J78" s="162" t="e">
        <f t="shared" si="12"/>
        <v>#DIV/0!</v>
      </c>
      <c r="K78" s="1" t="e">
        <f t="shared" si="15"/>
        <v>#DIV/0!</v>
      </c>
      <c r="L78" s="161" t="e">
        <f t="shared" si="16"/>
        <v>#DIV/0!</v>
      </c>
      <c r="U78" s="1">
        <v>74</v>
      </c>
      <c r="V78" s="161" t="e">
        <f t="shared" si="17"/>
        <v>#NUM!</v>
      </c>
      <c r="W78" s="166" t="e">
        <f t="shared" si="18"/>
        <v>#NUM!</v>
      </c>
      <c r="X78" s="162" t="e">
        <f t="shared" si="19"/>
        <v>#NUM!</v>
      </c>
      <c r="Y78" s="162" t="e">
        <f t="shared" si="20"/>
        <v>#NUM!</v>
      </c>
      <c r="Z78" s="1" t="e">
        <f t="shared" si="21"/>
        <v>#NUM!</v>
      </c>
      <c r="AA78" s="161" t="e">
        <f t="shared" si="22"/>
        <v>#NUM!</v>
      </c>
    </row>
    <row r="79" spans="6:27" x14ac:dyDescent="0.25">
      <c r="F79" s="1">
        <v>75</v>
      </c>
      <c r="G79" s="161" t="e">
        <f t="shared" si="13"/>
        <v>#DIV/0!</v>
      </c>
      <c r="H79" s="166" t="e">
        <f t="shared" si="14"/>
        <v>#DIV/0!</v>
      </c>
      <c r="I79" s="162" t="e">
        <f t="shared" si="23"/>
        <v>#DIV/0!</v>
      </c>
      <c r="J79" s="162" t="e">
        <f t="shared" si="12"/>
        <v>#DIV/0!</v>
      </c>
      <c r="K79" s="1" t="e">
        <f t="shared" si="15"/>
        <v>#DIV/0!</v>
      </c>
      <c r="L79" s="161" t="e">
        <f t="shared" si="16"/>
        <v>#DIV/0!</v>
      </c>
      <c r="U79" s="1">
        <v>75</v>
      </c>
      <c r="V79" s="161" t="e">
        <f t="shared" si="17"/>
        <v>#NUM!</v>
      </c>
      <c r="W79" s="166" t="e">
        <f t="shared" si="18"/>
        <v>#NUM!</v>
      </c>
      <c r="X79" s="162" t="e">
        <f t="shared" si="19"/>
        <v>#NUM!</v>
      </c>
      <c r="Y79" s="162" t="e">
        <f t="shared" si="20"/>
        <v>#NUM!</v>
      </c>
      <c r="Z79" s="1" t="e">
        <f t="shared" si="21"/>
        <v>#NUM!</v>
      </c>
      <c r="AA79" s="161" t="e">
        <f t="shared" si="22"/>
        <v>#NUM!</v>
      </c>
    </row>
    <row r="80" spans="6:27" x14ac:dyDescent="0.25">
      <c r="F80" s="1">
        <v>76</v>
      </c>
      <c r="G80" s="161" t="e">
        <f t="shared" si="13"/>
        <v>#DIV/0!</v>
      </c>
      <c r="H80" s="166" t="e">
        <f t="shared" si="14"/>
        <v>#DIV/0!</v>
      </c>
      <c r="I80" s="162" t="e">
        <f t="shared" si="23"/>
        <v>#DIV/0!</v>
      </c>
      <c r="J80" s="162" t="e">
        <f t="shared" si="12"/>
        <v>#DIV/0!</v>
      </c>
      <c r="K80" s="1" t="e">
        <f t="shared" si="15"/>
        <v>#DIV/0!</v>
      </c>
      <c r="L80" s="161" t="e">
        <f t="shared" si="16"/>
        <v>#DIV/0!</v>
      </c>
      <c r="U80" s="1">
        <v>76</v>
      </c>
      <c r="V80" s="161" t="e">
        <f t="shared" si="17"/>
        <v>#NUM!</v>
      </c>
      <c r="W80" s="166" t="e">
        <f t="shared" si="18"/>
        <v>#NUM!</v>
      </c>
      <c r="X80" s="162" t="e">
        <f t="shared" si="19"/>
        <v>#NUM!</v>
      </c>
      <c r="Y80" s="162" t="e">
        <f t="shared" si="20"/>
        <v>#NUM!</v>
      </c>
      <c r="Z80" s="1" t="e">
        <f t="shared" si="21"/>
        <v>#NUM!</v>
      </c>
      <c r="AA80" s="161" t="e">
        <f t="shared" si="22"/>
        <v>#NUM!</v>
      </c>
    </row>
    <row r="81" spans="6:27" x14ac:dyDescent="0.25">
      <c r="F81" s="1">
        <v>77</v>
      </c>
      <c r="G81" s="161" t="e">
        <f t="shared" si="13"/>
        <v>#DIV/0!</v>
      </c>
      <c r="H81" s="166" t="e">
        <f t="shared" si="14"/>
        <v>#DIV/0!</v>
      </c>
      <c r="I81" s="162" t="e">
        <f t="shared" si="23"/>
        <v>#DIV/0!</v>
      </c>
      <c r="J81" s="162" t="e">
        <f t="shared" si="12"/>
        <v>#DIV/0!</v>
      </c>
      <c r="K81" s="1" t="e">
        <f t="shared" si="15"/>
        <v>#DIV/0!</v>
      </c>
      <c r="L81" s="161" t="e">
        <f t="shared" si="16"/>
        <v>#DIV/0!</v>
      </c>
      <c r="U81" s="1">
        <v>77</v>
      </c>
      <c r="V81" s="161" t="e">
        <f t="shared" si="17"/>
        <v>#NUM!</v>
      </c>
      <c r="W81" s="166" t="e">
        <f t="shared" si="18"/>
        <v>#NUM!</v>
      </c>
      <c r="X81" s="162" t="e">
        <f t="shared" si="19"/>
        <v>#NUM!</v>
      </c>
      <c r="Y81" s="162" t="e">
        <f t="shared" si="20"/>
        <v>#NUM!</v>
      </c>
      <c r="Z81" s="1" t="e">
        <f t="shared" si="21"/>
        <v>#NUM!</v>
      </c>
      <c r="AA81" s="161" t="e">
        <f t="shared" si="22"/>
        <v>#NUM!</v>
      </c>
    </row>
    <row r="82" spans="6:27" x14ac:dyDescent="0.25">
      <c r="F82" s="1">
        <v>78</v>
      </c>
      <c r="G82" s="161" t="e">
        <f t="shared" si="13"/>
        <v>#DIV/0!</v>
      </c>
      <c r="H82" s="166" t="e">
        <f t="shared" si="14"/>
        <v>#DIV/0!</v>
      </c>
      <c r="I82" s="162" t="e">
        <f t="shared" si="23"/>
        <v>#DIV/0!</v>
      </c>
      <c r="J82" s="162" t="e">
        <f t="shared" si="12"/>
        <v>#DIV/0!</v>
      </c>
      <c r="K82" s="1" t="e">
        <f t="shared" si="15"/>
        <v>#DIV/0!</v>
      </c>
      <c r="L82" s="161" t="e">
        <f t="shared" si="16"/>
        <v>#DIV/0!</v>
      </c>
      <c r="U82" s="1">
        <v>78</v>
      </c>
      <c r="V82" s="161" t="e">
        <f t="shared" si="17"/>
        <v>#NUM!</v>
      </c>
      <c r="W82" s="166" t="e">
        <f t="shared" si="18"/>
        <v>#NUM!</v>
      </c>
      <c r="X82" s="162" t="e">
        <f t="shared" si="19"/>
        <v>#NUM!</v>
      </c>
      <c r="Y82" s="162" t="e">
        <f t="shared" si="20"/>
        <v>#NUM!</v>
      </c>
      <c r="Z82" s="1" t="e">
        <f t="shared" si="21"/>
        <v>#NUM!</v>
      </c>
      <c r="AA82" s="161" t="e">
        <f t="shared" si="22"/>
        <v>#NUM!</v>
      </c>
    </row>
    <row r="83" spans="6:27" x14ac:dyDescent="0.25">
      <c r="F83" s="1">
        <v>79</v>
      </c>
      <c r="G83" s="161" t="e">
        <f t="shared" si="13"/>
        <v>#DIV/0!</v>
      </c>
      <c r="H83" s="166" t="e">
        <f t="shared" si="14"/>
        <v>#DIV/0!</v>
      </c>
      <c r="I83" s="162" t="e">
        <f t="shared" si="23"/>
        <v>#DIV/0!</v>
      </c>
      <c r="J83" s="162" t="e">
        <f t="shared" si="12"/>
        <v>#DIV/0!</v>
      </c>
      <c r="K83" s="1" t="e">
        <f t="shared" si="15"/>
        <v>#DIV/0!</v>
      </c>
      <c r="L83" s="161" t="e">
        <f t="shared" si="16"/>
        <v>#DIV/0!</v>
      </c>
      <c r="U83" s="1">
        <v>79</v>
      </c>
      <c r="V83" s="161" t="e">
        <f t="shared" si="17"/>
        <v>#NUM!</v>
      </c>
      <c r="W83" s="166" t="e">
        <f t="shared" si="18"/>
        <v>#NUM!</v>
      </c>
      <c r="X83" s="162" t="e">
        <f t="shared" si="19"/>
        <v>#NUM!</v>
      </c>
      <c r="Y83" s="162" t="e">
        <f t="shared" si="20"/>
        <v>#NUM!</v>
      </c>
      <c r="Z83" s="1" t="e">
        <f t="shared" si="21"/>
        <v>#NUM!</v>
      </c>
      <c r="AA83" s="161" t="e">
        <f t="shared" si="22"/>
        <v>#NUM!</v>
      </c>
    </row>
    <row r="84" spans="6:27" x14ac:dyDescent="0.25">
      <c r="F84" s="1">
        <v>80</v>
      </c>
      <c r="G84" s="161" t="e">
        <f t="shared" si="13"/>
        <v>#DIV/0!</v>
      </c>
      <c r="H84" s="166" t="e">
        <f t="shared" si="14"/>
        <v>#DIV/0!</v>
      </c>
      <c r="I84" s="162" t="e">
        <f t="shared" si="23"/>
        <v>#DIV/0!</v>
      </c>
      <c r="J84" s="162" t="e">
        <f t="shared" si="12"/>
        <v>#DIV/0!</v>
      </c>
      <c r="K84" s="1" t="e">
        <f t="shared" si="15"/>
        <v>#DIV/0!</v>
      </c>
      <c r="L84" s="161" t="e">
        <f t="shared" si="16"/>
        <v>#DIV/0!</v>
      </c>
      <c r="U84" s="1">
        <v>80</v>
      </c>
      <c r="V84" s="161" t="e">
        <f t="shared" si="17"/>
        <v>#NUM!</v>
      </c>
      <c r="W84" s="166" t="e">
        <f t="shared" si="18"/>
        <v>#NUM!</v>
      </c>
      <c r="X84" s="162" t="e">
        <f t="shared" si="19"/>
        <v>#NUM!</v>
      </c>
      <c r="Y84" s="162" t="e">
        <f t="shared" si="20"/>
        <v>#NUM!</v>
      </c>
      <c r="Z84" s="1" t="e">
        <f t="shared" si="21"/>
        <v>#NUM!</v>
      </c>
      <c r="AA84" s="161" t="e">
        <f t="shared" si="22"/>
        <v>#NUM!</v>
      </c>
    </row>
    <row r="85" spans="6:27" x14ac:dyDescent="0.25">
      <c r="F85" s="1">
        <v>81</v>
      </c>
      <c r="G85" s="161" t="e">
        <f t="shared" si="13"/>
        <v>#DIV/0!</v>
      </c>
      <c r="H85" s="166" t="e">
        <f t="shared" si="14"/>
        <v>#DIV/0!</v>
      </c>
      <c r="I85" s="162" t="e">
        <f t="shared" si="23"/>
        <v>#DIV/0!</v>
      </c>
      <c r="J85" s="162" t="e">
        <f t="shared" si="12"/>
        <v>#DIV/0!</v>
      </c>
      <c r="K85" s="1" t="e">
        <f t="shared" si="15"/>
        <v>#DIV/0!</v>
      </c>
      <c r="L85" s="161" t="e">
        <f t="shared" si="16"/>
        <v>#DIV/0!</v>
      </c>
      <c r="U85" s="1">
        <v>81</v>
      </c>
      <c r="V85" s="161" t="e">
        <f t="shared" si="17"/>
        <v>#NUM!</v>
      </c>
      <c r="W85" s="166" t="e">
        <f t="shared" si="18"/>
        <v>#NUM!</v>
      </c>
      <c r="X85" s="162" t="e">
        <f t="shared" si="19"/>
        <v>#NUM!</v>
      </c>
      <c r="Y85" s="162" t="e">
        <f t="shared" si="20"/>
        <v>#NUM!</v>
      </c>
      <c r="Z85" s="1" t="e">
        <f t="shared" si="21"/>
        <v>#NUM!</v>
      </c>
      <c r="AA85" s="161" t="e">
        <f t="shared" si="22"/>
        <v>#NUM!</v>
      </c>
    </row>
    <row r="86" spans="6:27" x14ac:dyDescent="0.25">
      <c r="F86" s="1">
        <v>82</v>
      </c>
      <c r="G86" s="161" t="e">
        <f t="shared" si="13"/>
        <v>#DIV/0!</v>
      </c>
      <c r="H86" s="166" t="e">
        <f t="shared" si="14"/>
        <v>#DIV/0!</v>
      </c>
      <c r="I86" s="162" t="e">
        <f t="shared" si="23"/>
        <v>#DIV/0!</v>
      </c>
      <c r="J86" s="162" t="e">
        <f t="shared" si="12"/>
        <v>#DIV/0!</v>
      </c>
      <c r="K86" s="1" t="e">
        <f t="shared" si="15"/>
        <v>#DIV/0!</v>
      </c>
      <c r="L86" s="161" t="e">
        <f t="shared" si="16"/>
        <v>#DIV/0!</v>
      </c>
      <c r="U86" s="1">
        <v>82</v>
      </c>
      <c r="V86" s="161" t="e">
        <f t="shared" si="17"/>
        <v>#NUM!</v>
      </c>
      <c r="W86" s="166" t="e">
        <f t="shared" si="18"/>
        <v>#NUM!</v>
      </c>
      <c r="X86" s="162" t="e">
        <f t="shared" si="19"/>
        <v>#NUM!</v>
      </c>
      <c r="Y86" s="162" t="e">
        <f t="shared" si="20"/>
        <v>#NUM!</v>
      </c>
      <c r="Z86" s="1" t="e">
        <f t="shared" si="21"/>
        <v>#NUM!</v>
      </c>
      <c r="AA86" s="161" t="e">
        <f t="shared" si="22"/>
        <v>#NUM!</v>
      </c>
    </row>
    <row r="87" spans="6:27" x14ac:dyDescent="0.25">
      <c r="F87" s="1">
        <v>83</v>
      </c>
      <c r="G87" s="161" t="e">
        <f t="shared" si="13"/>
        <v>#DIV/0!</v>
      </c>
      <c r="H87" s="166" t="e">
        <f t="shared" si="14"/>
        <v>#DIV/0!</v>
      </c>
      <c r="I87" s="162" t="e">
        <f t="shared" si="23"/>
        <v>#DIV/0!</v>
      </c>
      <c r="J87" s="162" t="e">
        <f t="shared" si="12"/>
        <v>#DIV/0!</v>
      </c>
      <c r="K87" s="1" t="e">
        <f t="shared" si="15"/>
        <v>#DIV/0!</v>
      </c>
      <c r="L87" s="161" t="e">
        <f t="shared" si="16"/>
        <v>#DIV/0!</v>
      </c>
      <c r="U87" s="1">
        <v>83</v>
      </c>
      <c r="V87" s="161" t="e">
        <f t="shared" si="17"/>
        <v>#NUM!</v>
      </c>
      <c r="W87" s="166" t="e">
        <f t="shared" si="18"/>
        <v>#NUM!</v>
      </c>
      <c r="X87" s="162" t="e">
        <f t="shared" si="19"/>
        <v>#NUM!</v>
      </c>
      <c r="Y87" s="162" t="e">
        <f t="shared" si="20"/>
        <v>#NUM!</v>
      </c>
      <c r="Z87" s="1" t="e">
        <f t="shared" si="21"/>
        <v>#NUM!</v>
      </c>
      <c r="AA87" s="161" t="e">
        <f t="shared" si="22"/>
        <v>#NUM!</v>
      </c>
    </row>
    <row r="88" spans="6:27" x14ac:dyDescent="0.25">
      <c r="F88" s="1">
        <v>84</v>
      </c>
      <c r="G88" s="161" t="e">
        <f t="shared" si="13"/>
        <v>#DIV/0!</v>
      </c>
      <c r="H88" s="166" t="e">
        <f t="shared" si="14"/>
        <v>#DIV/0!</v>
      </c>
      <c r="I88" s="162" t="e">
        <f t="shared" si="23"/>
        <v>#DIV/0!</v>
      </c>
      <c r="J88" s="162" t="e">
        <f t="shared" si="12"/>
        <v>#DIV/0!</v>
      </c>
      <c r="K88" s="1" t="e">
        <f t="shared" si="15"/>
        <v>#DIV/0!</v>
      </c>
      <c r="L88" s="161" t="e">
        <f t="shared" si="16"/>
        <v>#DIV/0!</v>
      </c>
      <c r="U88" s="1">
        <v>84</v>
      </c>
      <c r="V88" s="161" t="e">
        <f t="shared" si="17"/>
        <v>#NUM!</v>
      </c>
      <c r="W88" s="166" t="e">
        <f t="shared" si="18"/>
        <v>#NUM!</v>
      </c>
      <c r="X88" s="162" t="e">
        <f t="shared" si="19"/>
        <v>#NUM!</v>
      </c>
      <c r="Y88" s="162" t="e">
        <f t="shared" si="20"/>
        <v>#NUM!</v>
      </c>
      <c r="Z88" s="1" t="e">
        <f t="shared" si="21"/>
        <v>#NUM!</v>
      </c>
      <c r="AA88" s="161" t="e">
        <f t="shared" si="22"/>
        <v>#NUM!</v>
      </c>
    </row>
    <row r="89" spans="6:27" x14ac:dyDescent="0.25">
      <c r="F89" s="1">
        <v>85</v>
      </c>
      <c r="G89" s="161" t="e">
        <f t="shared" si="13"/>
        <v>#DIV/0!</v>
      </c>
      <c r="H89" s="166" t="e">
        <f t="shared" si="14"/>
        <v>#DIV/0!</v>
      </c>
      <c r="I89" s="162" t="e">
        <f t="shared" si="23"/>
        <v>#DIV/0!</v>
      </c>
      <c r="J89" s="162" t="e">
        <f t="shared" si="12"/>
        <v>#DIV/0!</v>
      </c>
      <c r="K89" s="1" t="e">
        <f t="shared" si="15"/>
        <v>#DIV/0!</v>
      </c>
      <c r="L89" s="161" t="e">
        <f t="shared" si="16"/>
        <v>#DIV/0!</v>
      </c>
      <c r="U89" s="1">
        <v>85</v>
      </c>
      <c r="V89" s="161" t="e">
        <f t="shared" si="17"/>
        <v>#NUM!</v>
      </c>
      <c r="W89" s="166" t="e">
        <f t="shared" si="18"/>
        <v>#NUM!</v>
      </c>
      <c r="X89" s="162" t="e">
        <f t="shared" si="19"/>
        <v>#NUM!</v>
      </c>
      <c r="Y89" s="162" t="e">
        <f t="shared" si="20"/>
        <v>#NUM!</v>
      </c>
      <c r="Z89" s="1" t="e">
        <f t="shared" si="21"/>
        <v>#NUM!</v>
      </c>
      <c r="AA89" s="161" t="e">
        <f t="shared" si="22"/>
        <v>#NUM!</v>
      </c>
    </row>
    <row r="90" spans="6:27" x14ac:dyDescent="0.25">
      <c r="F90" s="1">
        <v>86</v>
      </c>
      <c r="G90" s="161" t="e">
        <f t="shared" si="13"/>
        <v>#DIV/0!</v>
      </c>
      <c r="H90" s="166" t="e">
        <f t="shared" si="14"/>
        <v>#DIV/0!</v>
      </c>
      <c r="I90" s="162" t="e">
        <f t="shared" si="23"/>
        <v>#DIV/0!</v>
      </c>
      <c r="J90" s="162" t="e">
        <f t="shared" si="12"/>
        <v>#DIV/0!</v>
      </c>
      <c r="K90" s="1" t="e">
        <f t="shared" si="15"/>
        <v>#DIV/0!</v>
      </c>
      <c r="L90" s="161" t="e">
        <f t="shared" si="16"/>
        <v>#DIV/0!</v>
      </c>
      <c r="U90" s="1">
        <v>86</v>
      </c>
      <c r="V90" s="161" t="e">
        <f t="shared" si="17"/>
        <v>#NUM!</v>
      </c>
      <c r="W90" s="166" t="e">
        <f t="shared" si="18"/>
        <v>#NUM!</v>
      </c>
      <c r="X90" s="162" t="e">
        <f t="shared" si="19"/>
        <v>#NUM!</v>
      </c>
      <c r="Y90" s="162" t="e">
        <f t="shared" si="20"/>
        <v>#NUM!</v>
      </c>
      <c r="Z90" s="1" t="e">
        <f t="shared" si="21"/>
        <v>#NUM!</v>
      </c>
      <c r="AA90" s="161" t="e">
        <f t="shared" si="22"/>
        <v>#NUM!</v>
      </c>
    </row>
    <row r="91" spans="6:27" x14ac:dyDescent="0.25">
      <c r="F91" s="1">
        <v>87</v>
      </c>
      <c r="G91" s="161" t="e">
        <f t="shared" si="13"/>
        <v>#DIV/0!</v>
      </c>
      <c r="H91" s="166" t="e">
        <f t="shared" si="14"/>
        <v>#DIV/0!</v>
      </c>
      <c r="I91" s="162" t="e">
        <f t="shared" si="23"/>
        <v>#DIV/0!</v>
      </c>
      <c r="J91" s="162" t="e">
        <f t="shared" si="12"/>
        <v>#DIV/0!</v>
      </c>
      <c r="K91" s="1" t="e">
        <f t="shared" si="15"/>
        <v>#DIV/0!</v>
      </c>
      <c r="L91" s="161" t="e">
        <f t="shared" si="16"/>
        <v>#DIV/0!</v>
      </c>
      <c r="U91" s="1">
        <v>87</v>
      </c>
      <c r="V91" s="161" t="e">
        <f t="shared" si="17"/>
        <v>#NUM!</v>
      </c>
      <c r="W91" s="166" t="e">
        <f t="shared" si="18"/>
        <v>#NUM!</v>
      </c>
      <c r="X91" s="162" t="e">
        <f t="shared" si="19"/>
        <v>#NUM!</v>
      </c>
      <c r="Y91" s="162" t="e">
        <f t="shared" si="20"/>
        <v>#NUM!</v>
      </c>
      <c r="Z91" s="1" t="e">
        <f t="shared" si="21"/>
        <v>#NUM!</v>
      </c>
      <c r="AA91" s="161" t="e">
        <f t="shared" si="22"/>
        <v>#NUM!</v>
      </c>
    </row>
    <row r="92" spans="6:27" x14ac:dyDescent="0.25">
      <c r="F92" s="1">
        <v>88</v>
      </c>
      <c r="G92" s="161" t="e">
        <f t="shared" si="13"/>
        <v>#DIV/0!</v>
      </c>
      <c r="H92" s="166" t="e">
        <f t="shared" si="14"/>
        <v>#DIV/0!</v>
      </c>
      <c r="I92" s="162" t="e">
        <f t="shared" si="23"/>
        <v>#DIV/0!</v>
      </c>
      <c r="J92" s="162" t="e">
        <f t="shared" si="12"/>
        <v>#DIV/0!</v>
      </c>
      <c r="K92" s="1" t="e">
        <f t="shared" si="15"/>
        <v>#DIV/0!</v>
      </c>
      <c r="L92" s="161" t="e">
        <f t="shared" si="16"/>
        <v>#DIV/0!</v>
      </c>
      <c r="U92" s="1">
        <v>88</v>
      </c>
      <c r="V92" s="161" t="e">
        <f t="shared" si="17"/>
        <v>#NUM!</v>
      </c>
      <c r="W92" s="166" t="e">
        <f t="shared" si="18"/>
        <v>#NUM!</v>
      </c>
      <c r="X92" s="162" t="e">
        <f t="shared" si="19"/>
        <v>#NUM!</v>
      </c>
      <c r="Y92" s="162" t="e">
        <f t="shared" si="20"/>
        <v>#NUM!</v>
      </c>
      <c r="Z92" s="1" t="e">
        <f t="shared" si="21"/>
        <v>#NUM!</v>
      </c>
      <c r="AA92" s="161" t="e">
        <f t="shared" si="22"/>
        <v>#NUM!</v>
      </c>
    </row>
    <row r="93" spans="6:27" x14ac:dyDescent="0.25">
      <c r="F93" s="1">
        <v>89</v>
      </c>
      <c r="G93" s="161" t="e">
        <f t="shared" si="13"/>
        <v>#DIV/0!</v>
      </c>
      <c r="H93" s="166" t="e">
        <f t="shared" si="14"/>
        <v>#DIV/0!</v>
      </c>
      <c r="I93" s="162" t="e">
        <f t="shared" si="23"/>
        <v>#DIV/0!</v>
      </c>
      <c r="J93" s="162" t="e">
        <f t="shared" si="12"/>
        <v>#DIV/0!</v>
      </c>
      <c r="K93" s="1" t="e">
        <f t="shared" si="15"/>
        <v>#DIV/0!</v>
      </c>
      <c r="L93" s="161" t="e">
        <f t="shared" si="16"/>
        <v>#DIV/0!</v>
      </c>
      <c r="U93" s="1">
        <v>89</v>
      </c>
      <c r="V93" s="161" t="e">
        <f t="shared" si="17"/>
        <v>#NUM!</v>
      </c>
      <c r="W93" s="166" t="e">
        <f t="shared" si="18"/>
        <v>#NUM!</v>
      </c>
      <c r="X93" s="162" t="e">
        <f t="shared" si="19"/>
        <v>#NUM!</v>
      </c>
      <c r="Y93" s="162" t="e">
        <f t="shared" si="20"/>
        <v>#NUM!</v>
      </c>
      <c r="Z93" s="1" t="e">
        <f t="shared" si="21"/>
        <v>#NUM!</v>
      </c>
      <c r="AA93" s="161" t="e">
        <f t="shared" si="22"/>
        <v>#NUM!</v>
      </c>
    </row>
    <row r="94" spans="6:27" x14ac:dyDescent="0.25">
      <c r="F94" s="1">
        <v>90</v>
      </c>
      <c r="G94" s="161" t="e">
        <f t="shared" si="13"/>
        <v>#DIV/0!</v>
      </c>
      <c r="H94" s="166" t="e">
        <f t="shared" si="14"/>
        <v>#DIV/0!</v>
      </c>
      <c r="I94" s="162" t="e">
        <f t="shared" si="23"/>
        <v>#DIV/0!</v>
      </c>
      <c r="J94" s="162" t="e">
        <f t="shared" si="12"/>
        <v>#DIV/0!</v>
      </c>
      <c r="K94" s="1" t="e">
        <f t="shared" si="15"/>
        <v>#DIV/0!</v>
      </c>
      <c r="L94" s="161" t="e">
        <f t="shared" si="16"/>
        <v>#DIV/0!</v>
      </c>
      <c r="U94" s="1">
        <v>90</v>
      </c>
      <c r="V94" s="161" t="e">
        <f t="shared" si="17"/>
        <v>#NUM!</v>
      </c>
      <c r="W94" s="166" t="e">
        <f t="shared" si="18"/>
        <v>#NUM!</v>
      </c>
      <c r="X94" s="162" t="e">
        <f t="shared" si="19"/>
        <v>#NUM!</v>
      </c>
      <c r="Y94" s="162" t="e">
        <f t="shared" si="20"/>
        <v>#NUM!</v>
      </c>
      <c r="Z94" s="1" t="e">
        <f t="shared" si="21"/>
        <v>#NUM!</v>
      </c>
      <c r="AA94" s="161" t="e">
        <f t="shared" si="22"/>
        <v>#NUM!</v>
      </c>
    </row>
    <row r="95" spans="6:27" x14ac:dyDescent="0.25">
      <c r="F95" s="1">
        <v>91</v>
      </c>
      <c r="G95" s="161" t="e">
        <f t="shared" si="13"/>
        <v>#DIV/0!</v>
      </c>
      <c r="H95" s="166" t="e">
        <f t="shared" si="14"/>
        <v>#DIV/0!</v>
      </c>
      <c r="I95" s="162" t="e">
        <f t="shared" si="23"/>
        <v>#DIV/0!</v>
      </c>
      <c r="J95" s="162" t="e">
        <f t="shared" si="12"/>
        <v>#DIV/0!</v>
      </c>
      <c r="K95" s="1" t="e">
        <f t="shared" si="15"/>
        <v>#DIV/0!</v>
      </c>
      <c r="L95" s="161" t="e">
        <f t="shared" si="16"/>
        <v>#DIV/0!</v>
      </c>
      <c r="U95" s="1">
        <v>91</v>
      </c>
      <c r="V95" s="161" t="e">
        <f t="shared" si="17"/>
        <v>#NUM!</v>
      </c>
      <c r="W95" s="166" t="e">
        <f t="shared" si="18"/>
        <v>#NUM!</v>
      </c>
      <c r="X95" s="162" t="e">
        <f t="shared" si="19"/>
        <v>#NUM!</v>
      </c>
      <c r="Y95" s="162" t="e">
        <f t="shared" si="20"/>
        <v>#NUM!</v>
      </c>
      <c r="Z95" s="1" t="e">
        <f t="shared" si="21"/>
        <v>#NUM!</v>
      </c>
      <c r="AA95" s="161" t="e">
        <f t="shared" si="22"/>
        <v>#NUM!</v>
      </c>
    </row>
    <row r="96" spans="6:27" x14ac:dyDescent="0.25">
      <c r="F96" s="1">
        <v>92</v>
      </c>
      <c r="G96" s="161" t="e">
        <f t="shared" si="13"/>
        <v>#DIV/0!</v>
      </c>
      <c r="H96" s="166" t="e">
        <f t="shared" si="14"/>
        <v>#DIV/0!</v>
      </c>
      <c r="I96" s="162" t="e">
        <f t="shared" si="23"/>
        <v>#DIV/0!</v>
      </c>
      <c r="J96" s="162" t="e">
        <f t="shared" si="12"/>
        <v>#DIV/0!</v>
      </c>
      <c r="K96" s="1" t="e">
        <f t="shared" si="15"/>
        <v>#DIV/0!</v>
      </c>
      <c r="L96" s="161" t="e">
        <f t="shared" si="16"/>
        <v>#DIV/0!</v>
      </c>
      <c r="U96" s="1">
        <v>92</v>
      </c>
      <c r="V96" s="161" t="e">
        <f t="shared" si="17"/>
        <v>#NUM!</v>
      </c>
      <c r="W96" s="166" t="e">
        <f t="shared" si="18"/>
        <v>#NUM!</v>
      </c>
      <c r="X96" s="162" t="e">
        <f t="shared" si="19"/>
        <v>#NUM!</v>
      </c>
      <c r="Y96" s="162" t="e">
        <f t="shared" si="20"/>
        <v>#NUM!</v>
      </c>
      <c r="Z96" s="1" t="e">
        <f t="shared" si="21"/>
        <v>#NUM!</v>
      </c>
      <c r="AA96" s="161" t="e">
        <f t="shared" si="22"/>
        <v>#NUM!</v>
      </c>
    </row>
    <row r="97" spans="6:27" x14ac:dyDescent="0.25">
      <c r="F97" s="1">
        <v>93</v>
      </c>
      <c r="G97" s="161" t="e">
        <f t="shared" si="13"/>
        <v>#DIV/0!</v>
      </c>
      <c r="H97" s="166" t="e">
        <f t="shared" si="14"/>
        <v>#DIV/0!</v>
      </c>
      <c r="I97" s="162" t="e">
        <f t="shared" si="23"/>
        <v>#DIV/0!</v>
      </c>
      <c r="J97" s="162" t="e">
        <f t="shared" si="12"/>
        <v>#DIV/0!</v>
      </c>
      <c r="K97" s="1" t="e">
        <f t="shared" si="15"/>
        <v>#DIV/0!</v>
      </c>
      <c r="L97" s="161" t="e">
        <f t="shared" si="16"/>
        <v>#DIV/0!</v>
      </c>
      <c r="U97" s="1">
        <v>93</v>
      </c>
      <c r="V97" s="161" t="e">
        <f t="shared" si="17"/>
        <v>#NUM!</v>
      </c>
      <c r="W97" s="166" t="e">
        <f t="shared" si="18"/>
        <v>#NUM!</v>
      </c>
      <c r="X97" s="162" t="e">
        <f t="shared" si="19"/>
        <v>#NUM!</v>
      </c>
      <c r="Y97" s="162" t="e">
        <f t="shared" si="20"/>
        <v>#NUM!</v>
      </c>
      <c r="Z97" s="1" t="e">
        <f t="shared" si="21"/>
        <v>#NUM!</v>
      </c>
      <c r="AA97" s="161" t="e">
        <f t="shared" si="22"/>
        <v>#NUM!</v>
      </c>
    </row>
    <row r="98" spans="6:27" x14ac:dyDescent="0.25">
      <c r="F98" s="1">
        <v>94</v>
      </c>
      <c r="G98" s="161" t="e">
        <f t="shared" si="13"/>
        <v>#DIV/0!</v>
      </c>
      <c r="H98" s="166" t="e">
        <f t="shared" si="14"/>
        <v>#DIV/0!</v>
      </c>
      <c r="I98" s="162" t="e">
        <f t="shared" si="23"/>
        <v>#DIV/0!</v>
      </c>
      <c r="J98" s="162" t="e">
        <f t="shared" si="12"/>
        <v>#DIV/0!</v>
      </c>
      <c r="K98" s="1" t="e">
        <f t="shared" si="15"/>
        <v>#DIV/0!</v>
      </c>
      <c r="L98" s="161" t="e">
        <f t="shared" si="16"/>
        <v>#DIV/0!</v>
      </c>
      <c r="U98" s="1">
        <v>94</v>
      </c>
      <c r="V98" s="161" t="e">
        <f t="shared" si="17"/>
        <v>#NUM!</v>
      </c>
      <c r="W98" s="166" t="e">
        <f t="shared" si="18"/>
        <v>#NUM!</v>
      </c>
      <c r="X98" s="162" t="e">
        <f t="shared" si="19"/>
        <v>#NUM!</v>
      </c>
      <c r="Y98" s="162" t="e">
        <f t="shared" si="20"/>
        <v>#NUM!</v>
      </c>
      <c r="Z98" s="1" t="e">
        <f t="shared" si="21"/>
        <v>#NUM!</v>
      </c>
      <c r="AA98" s="161" t="e">
        <f t="shared" si="22"/>
        <v>#NUM!</v>
      </c>
    </row>
    <row r="99" spans="6:27" x14ac:dyDescent="0.25">
      <c r="F99" s="1">
        <v>95</v>
      </c>
      <c r="G99" s="161" t="e">
        <f t="shared" si="13"/>
        <v>#DIV/0!</v>
      </c>
      <c r="H99" s="166" t="e">
        <f t="shared" si="14"/>
        <v>#DIV/0!</v>
      </c>
      <c r="I99" s="162" t="e">
        <f t="shared" si="23"/>
        <v>#DIV/0!</v>
      </c>
      <c r="J99" s="162" t="e">
        <f t="shared" si="12"/>
        <v>#DIV/0!</v>
      </c>
      <c r="K99" s="1" t="e">
        <f t="shared" si="15"/>
        <v>#DIV/0!</v>
      </c>
      <c r="L99" s="161" t="e">
        <f t="shared" si="16"/>
        <v>#DIV/0!</v>
      </c>
      <c r="U99" s="1">
        <v>95</v>
      </c>
      <c r="V99" s="161" t="e">
        <f t="shared" si="17"/>
        <v>#NUM!</v>
      </c>
      <c r="W99" s="166" t="e">
        <f t="shared" si="18"/>
        <v>#NUM!</v>
      </c>
      <c r="X99" s="162" t="e">
        <f t="shared" si="19"/>
        <v>#NUM!</v>
      </c>
      <c r="Y99" s="162" t="e">
        <f t="shared" si="20"/>
        <v>#NUM!</v>
      </c>
      <c r="Z99" s="1" t="e">
        <f t="shared" si="21"/>
        <v>#NUM!</v>
      </c>
      <c r="AA99" s="161" t="e">
        <f t="shared" si="22"/>
        <v>#NUM!</v>
      </c>
    </row>
    <row r="100" spans="6:27" x14ac:dyDescent="0.25">
      <c r="F100" s="1">
        <v>96</v>
      </c>
      <c r="G100" s="161" t="e">
        <f t="shared" si="13"/>
        <v>#DIV/0!</v>
      </c>
      <c r="H100" s="166" t="e">
        <f t="shared" si="14"/>
        <v>#DIV/0!</v>
      </c>
      <c r="I100" s="162" t="e">
        <f t="shared" si="23"/>
        <v>#DIV/0!</v>
      </c>
      <c r="J100" s="162" t="e">
        <f t="shared" si="12"/>
        <v>#DIV/0!</v>
      </c>
      <c r="K100" s="1" t="e">
        <f t="shared" si="15"/>
        <v>#DIV/0!</v>
      </c>
      <c r="L100" s="161" t="e">
        <f t="shared" si="16"/>
        <v>#DIV/0!</v>
      </c>
      <c r="U100" s="1">
        <v>96</v>
      </c>
      <c r="V100" s="161" t="e">
        <f t="shared" si="17"/>
        <v>#NUM!</v>
      </c>
      <c r="W100" s="166" t="e">
        <f t="shared" si="18"/>
        <v>#NUM!</v>
      </c>
      <c r="X100" s="162" t="e">
        <f t="shared" si="19"/>
        <v>#NUM!</v>
      </c>
      <c r="Y100" s="162" t="e">
        <f t="shared" si="20"/>
        <v>#NUM!</v>
      </c>
      <c r="Z100" s="1" t="e">
        <f t="shared" si="21"/>
        <v>#NUM!</v>
      </c>
      <c r="AA100" s="161" t="e">
        <f t="shared" si="22"/>
        <v>#NUM!</v>
      </c>
    </row>
    <row r="101" spans="6:27" x14ac:dyDescent="0.25">
      <c r="F101" s="1">
        <v>97</v>
      </c>
      <c r="G101" s="161" t="e">
        <f t="shared" si="13"/>
        <v>#DIV/0!</v>
      </c>
      <c r="H101" s="166" t="e">
        <f t="shared" si="14"/>
        <v>#DIV/0!</v>
      </c>
      <c r="I101" s="162" t="e">
        <f t="shared" si="23"/>
        <v>#DIV/0!</v>
      </c>
      <c r="J101" s="162" t="e">
        <f t="shared" si="12"/>
        <v>#DIV/0!</v>
      </c>
      <c r="K101" s="1" t="e">
        <f t="shared" si="15"/>
        <v>#DIV/0!</v>
      </c>
      <c r="L101" s="161" t="e">
        <f t="shared" si="16"/>
        <v>#DIV/0!</v>
      </c>
      <c r="U101" s="1">
        <v>97</v>
      </c>
      <c r="V101" s="161" t="e">
        <f t="shared" si="17"/>
        <v>#NUM!</v>
      </c>
      <c r="W101" s="166" t="e">
        <f t="shared" si="18"/>
        <v>#NUM!</v>
      </c>
      <c r="X101" s="162" t="e">
        <f t="shared" si="19"/>
        <v>#NUM!</v>
      </c>
      <c r="Y101" s="162" t="e">
        <f t="shared" si="20"/>
        <v>#NUM!</v>
      </c>
      <c r="Z101" s="1" t="e">
        <f t="shared" si="21"/>
        <v>#NUM!</v>
      </c>
      <c r="AA101" s="161" t="e">
        <f t="shared" si="22"/>
        <v>#NUM!</v>
      </c>
    </row>
    <row r="102" spans="6:27" x14ac:dyDescent="0.25">
      <c r="F102" s="1">
        <v>98</v>
      </c>
      <c r="G102" s="161" t="e">
        <f t="shared" si="13"/>
        <v>#DIV/0!</v>
      </c>
      <c r="H102" s="166" t="e">
        <f t="shared" si="14"/>
        <v>#DIV/0!</v>
      </c>
      <c r="I102" s="162" t="e">
        <f t="shared" si="23"/>
        <v>#DIV/0!</v>
      </c>
      <c r="J102" s="162" t="e">
        <f t="shared" si="12"/>
        <v>#DIV/0!</v>
      </c>
      <c r="K102" s="1" t="e">
        <f t="shared" si="15"/>
        <v>#DIV/0!</v>
      </c>
      <c r="L102" s="161" t="e">
        <f t="shared" si="16"/>
        <v>#DIV/0!</v>
      </c>
      <c r="U102" s="1">
        <v>98</v>
      </c>
      <c r="V102" s="161" t="e">
        <f t="shared" si="17"/>
        <v>#NUM!</v>
      </c>
      <c r="W102" s="166" t="e">
        <f t="shared" si="18"/>
        <v>#NUM!</v>
      </c>
      <c r="X102" s="162" t="e">
        <f t="shared" si="19"/>
        <v>#NUM!</v>
      </c>
      <c r="Y102" s="162" t="e">
        <f t="shared" si="20"/>
        <v>#NUM!</v>
      </c>
      <c r="Z102" s="1" t="e">
        <f t="shared" si="21"/>
        <v>#NUM!</v>
      </c>
      <c r="AA102" s="161" t="e">
        <f t="shared" si="22"/>
        <v>#NUM!</v>
      </c>
    </row>
    <row r="103" spans="6:27" x14ac:dyDescent="0.25">
      <c r="F103" s="1">
        <v>99</v>
      </c>
      <c r="G103" s="161" t="e">
        <f t="shared" si="13"/>
        <v>#DIV/0!</v>
      </c>
      <c r="H103" s="166" t="e">
        <f t="shared" si="14"/>
        <v>#DIV/0!</v>
      </c>
      <c r="I103" s="162" t="e">
        <f t="shared" si="23"/>
        <v>#DIV/0!</v>
      </c>
      <c r="J103" s="162" t="e">
        <f t="shared" si="12"/>
        <v>#DIV/0!</v>
      </c>
      <c r="K103" s="1" t="e">
        <f t="shared" si="15"/>
        <v>#DIV/0!</v>
      </c>
      <c r="L103" s="161" t="e">
        <f t="shared" si="16"/>
        <v>#DIV/0!</v>
      </c>
      <c r="U103" s="1">
        <v>99</v>
      </c>
      <c r="V103" s="161" t="e">
        <f t="shared" si="17"/>
        <v>#NUM!</v>
      </c>
      <c r="W103" s="166" t="e">
        <f t="shared" si="18"/>
        <v>#NUM!</v>
      </c>
      <c r="X103" s="162" t="e">
        <f t="shared" si="19"/>
        <v>#NUM!</v>
      </c>
      <c r="Y103" s="162" t="e">
        <f t="shared" si="20"/>
        <v>#NUM!</v>
      </c>
      <c r="Z103" s="1" t="e">
        <f t="shared" si="21"/>
        <v>#NUM!</v>
      </c>
      <c r="AA103" s="161" t="e">
        <f t="shared" si="22"/>
        <v>#NUM!</v>
      </c>
    </row>
    <row r="104" spans="6:27" x14ac:dyDescent="0.25">
      <c r="F104" s="1">
        <v>100</v>
      </c>
      <c r="G104" s="161" t="e">
        <f t="shared" si="13"/>
        <v>#DIV/0!</v>
      </c>
      <c r="H104" s="166" t="e">
        <f t="shared" si="14"/>
        <v>#DIV/0!</v>
      </c>
      <c r="I104" s="162" t="e">
        <f t="shared" si="23"/>
        <v>#DIV/0!</v>
      </c>
      <c r="J104" s="162" t="e">
        <f t="shared" si="12"/>
        <v>#DIV/0!</v>
      </c>
      <c r="K104" s="1" t="e">
        <f t="shared" si="15"/>
        <v>#DIV/0!</v>
      </c>
      <c r="L104" s="161" t="e">
        <f t="shared" si="16"/>
        <v>#DIV/0!</v>
      </c>
      <c r="U104" s="1">
        <v>100</v>
      </c>
      <c r="V104" s="161" t="e">
        <f t="shared" si="17"/>
        <v>#NUM!</v>
      </c>
      <c r="W104" s="166" t="e">
        <f t="shared" si="18"/>
        <v>#NUM!</v>
      </c>
      <c r="X104" s="162" t="e">
        <f t="shared" si="19"/>
        <v>#NUM!</v>
      </c>
      <c r="Y104" s="162" t="e">
        <f t="shared" si="20"/>
        <v>#NUM!</v>
      </c>
      <c r="Z104" s="1" t="e">
        <f t="shared" si="21"/>
        <v>#NUM!</v>
      </c>
      <c r="AA104" s="161" t="e">
        <f t="shared" si="22"/>
        <v>#NUM!</v>
      </c>
    </row>
    <row r="105" spans="6:27" x14ac:dyDescent="0.25">
      <c r="F105" s="1">
        <v>101</v>
      </c>
      <c r="G105" s="161" t="e">
        <f t="shared" si="13"/>
        <v>#DIV/0!</v>
      </c>
      <c r="H105" s="166" t="e">
        <f t="shared" si="14"/>
        <v>#DIV/0!</v>
      </c>
      <c r="I105" s="162" t="e">
        <f t="shared" si="23"/>
        <v>#DIV/0!</v>
      </c>
      <c r="J105" s="162" t="e">
        <f t="shared" si="12"/>
        <v>#DIV/0!</v>
      </c>
      <c r="K105" s="1" t="e">
        <f t="shared" si="15"/>
        <v>#DIV/0!</v>
      </c>
      <c r="L105" s="161" t="e">
        <f t="shared" si="16"/>
        <v>#DIV/0!</v>
      </c>
      <c r="U105" s="1">
        <v>101</v>
      </c>
      <c r="V105" s="161" t="e">
        <f t="shared" si="17"/>
        <v>#NUM!</v>
      </c>
      <c r="W105" s="166" t="e">
        <f t="shared" si="18"/>
        <v>#NUM!</v>
      </c>
      <c r="X105" s="162" t="e">
        <f t="shared" si="19"/>
        <v>#NUM!</v>
      </c>
      <c r="Y105" s="162" t="e">
        <f t="shared" si="20"/>
        <v>#NUM!</v>
      </c>
      <c r="Z105" s="1" t="e">
        <f t="shared" si="21"/>
        <v>#NUM!</v>
      </c>
      <c r="AA105" s="161" t="e">
        <f t="shared" si="22"/>
        <v>#NUM!</v>
      </c>
    </row>
    <row r="106" spans="6:27" x14ac:dyDescent="0.25">
      <c r="F106" s="1">
        <v>102</v>
      </c>
      <c r="G106" s="161" t="e">
        <f t="shared" si="13"/>
        <v>#DIV/0!</v>
      </c>
      <c r="H106" s="166" t="e">
        <f t="shared" si="14"/>
        <v>#DIV/0!</v>
      </c>
      <c r="I106" s="162" t="e">
        <f t="shared" si="23"/>
        <v>#DIV/0!</v>
      </c>
      <c r="J106" s="162" t="e">
        <f t="shared" si="12"/>
        <v>#DIV/0!</v>
      </c>
      <c r="K106" s="1" t="e">
        <f t="shared" si="15"/>
        <v>#DIV/0!</v>
      </c>
      <c r="L106" s="161" t="e">
        <f t="shared" si="16"/>
        <v>#DIV/0!</v>
      </c>
      <c r="U106" s="1">
        <v>102</v>
      </c>
      <c r="V106" s="161" t="e">
        <f t="shared" si="17"/>
        <v>#NUM!</v>
      </c>
      <c r="W106" s="166" t="e">
        <f t="shared" si="18"/>
        <v>#NUM!</v>
      </c>
      <c r="X106" s="162" t="e">
        <f t="shared" si="19"/>
        <v>#NUM!</v>
      </c>
      <c r="Y106" s="162" t="e">
        <f t="shared" si="20"/>
        <v>#NUM!</v>
      </c>
      <c r="Z106" s="1" t="e">
        <f t="shared" si="21"/>
        <v>#NUM!</v>
      </c>
      <c r="AA106" s="161" t="e">
        <f t="shared" si="22"/>
        <v>#NUM!</v>
      </c>
    </row>
    <row r="107" spans="6:27" x14ac:dyDescent="0.25">
      <c r="F107" s="1">
        <v>103</v>
      </c>
      <c r="G107" s="161" t="e">
        <f t="shared" si="13"/>
        <v>#DIV/0!</v>
      </c>
      <c r="H107" s="166" t="e">
        <f t="shared" si="14"/>
        <v>#DIV/0!</v>
      </c>
      <c r="I107" s="162" t="e">
        <f t="shared" si="23"/>
        <v>#DIV/0!</v>
      </c>
      <c r="J107" s="162" t="e">
        <f t="shared" si="12"/>
        <v>#DIV/0!</v>
      </c>
      <c r="K107" s="1" t="e">
        <f t="shared" si="15"/>
        <v>#DIV/0!</v>
      </c>
      <c r="L107" s="161" t="e">
        <f t="shared" si="16"/>
        <v>#DIV/0!</v>
      </c>
      <c r="U107" s="1">
        <v>103</v>
      </c>
      <c r="V107" s="161" t="e">
        <f t="shared" si="17"/>
        <v>#NUM!</v>
      </c>
      <c r="W107" s="166" t="e">
        <f t="shared" si="18"/>
        <v>#NUM!</v>
      </c>
      <c r="X107" s="162" t="e">
        <f t="shared" si="19"/>
        <v>#NUM!</v>
      </c>
      <c r="Y107" s="162" t="e">
        <f t="shared" si="20"/>
        <v>#NUM!</v>
      </c>
      <c r="Z107" s="1" t="e">
        <f t="shared" si="21"/>
        <v>#NUM!</v>
      </c>
      <c r="AA107" s="161" t="e">
        <f t="shared" si="22"/>
        <v>#NUM!</v>
      </c>
    </row>
    <row r="108" spans="6:27" x14ac:dyDescent="0.25">
      <c r="F108" s="1">
        <v>104</v>
      </c>
      <c r="G108" s="161" t="e">
        <f t="shared" si="13"/>
        <v>#DIV/0!</v>
      </c>
      <c r="H108" s="166" t="e">
        <f t="shared" si="14"/>
        <v>#DIV/0!</v>
      </c>
      <c r="I108" s="162" t="e">
        <f t="shared" si="23"/>
        <v>#DIV/0!</v>
      </c>
      <c r="J108" s="162" t="e">
        <f t="shared" si="12"/>
        <v>#DIV/0!</v>
      </c>
      <c r="K108" s="1" t="e">
        <f t="shared" si="15"/>
        <v>#DIV/0!</v>
      </c>
      <c r="L108" s="161" t="e">
        <f t="shared" si="16"/>
        <v>#DIV/0!</v>
      </c>
      <c r="U108" s="1">
        <v>104</v>
      </c>
      <c r="V108" s="161" t="e">
        <f t="shared" si="17"/>
        <v>#NUM!</v>
      </c>
      <c r="W108" s="166" t="e">
        <f t="shared" si="18"/>
        <v>#NUM!</v>
      </c>
      <c r="X108" s="162" t="e">
        <f t="shared" si="19"/>
        <v>#NUM!</v>
      </c>
      <c r="Y108" s="162" t="e">
        <f t="shared" si="20"/>
        <v>#NUM!</v>
      </c>
      <c r="Z108" s="1" t="e">
        <f t="shared" si="21"/>
        <v>#NUM!</v>
      </c>
      <c r="AA108" s="161" t="e">
        <f t="shared" si="22"/>
        <v>#NUM!</v>
      </c>
    </row>
    <row r="109" spans="6:27" x14ac:dyDescent="0.25">
      <c r="F109" s="1">
        <v>105</v>
      </c>
      <c r="G109" s="161" t="e">
        <f t="shared" si="13"/>
        <v>#DIV/0!</v>
      </c>
      <c r="H109" s="166" t="e">
        <f t="shared" si="14"/>
        <v>#DIV/0!</v>
      </c>
      <c r="I109" s="162" t="e">
        <f t="shared" si="23"/>
        <v>#DIV/0!</v>
      </c>
      <c r="J109" s="162" t="e">
        <f t="shared" si="12"/>
        <v>#DIV/0!</v>
      </c>
      <c r="K109" s="1" t="e">
        <f t="shared" si="15"/>
        <v>#DIV/0!</v>
      </c>
      <c r="L109" s="161" t="e">
        <f t="shared" si="16"/>
        <v>#DIV/0!</v>
      </c>
      <c r="U109" s="1">
        <v>105</v>
      </c>
      <c r="V109" s="161" t="e">
        <f t="shared" si="17"/>
        <v>#NUM!</v>
      </c>
      <c r="W109" s="166" t="e">
        <f t="shared" si="18"/>
        <v>#NUM!</v>
      </c>
      <c r="X109" s="162" t="e">
        <f t="shared" si="19"/>
        <v>#NUM!</v>
      </c>
      <c r="Y109" s="162" t="e">
        <f t="shared" si="20"/>
        <v>#NUM!</v>
      </c>
      <c r="Z109" s="1" t="e">
        <f t="shared" si="21"/>
        <v>#NUM!</v>
      </c>
      <c r="AA109" s="161" t="e">
        <f t="shared" si="22"/>
        <v>#NUM!</v>
      </c>
    </row>
    <row r="110" spans="6:27" x14ac:dyDescent="0.25">
      <c r="F110" s="1">
        <v>106</v>
      </c>
      <c r="G110" s="161" t="e">
        <f t="shared" si="13"/>
        <v>#DIV/0!</v>
      </c>
      <c r="H110" s="166" t="e">
        <f t="shared" si="14"/>
        <v>#DIV/0!</v>
      </c>
      <c r="I110" s="162" t="e">
        <f t="shared" si="23"/>
        <v>#DIV/0!</v>
      </c>
      <c r="J110" s="162" t="e">
        <f t="shared" si="12"/>
        <v>#DIV/0!</v>
      </c>
      <c r="K110" s="1" t="e">
        <f t="shared" si="15"/>
        <v>#DIV/0!</v>
      </c>
      <c r="L110" s="161" t="e">
        <f t="shared" si="16"/>
        <v>#DIV/0!</v>
      </c>
      <c r="U110" s="1">
        <v>106</v>
      </c>
      <c r="V110" s="161" t="e">
        <f t="shared" si="17"/>
        <v>#NUM!</v>
      </c>
      <c r="W110" s="166" t="e">
        <f t="shared" si="18"/>
        <v>#NUM!</v>
      </c>
      <c r="X110" s="162" t="e">
        <f t="shared" si="19"/>
        <v>#NUM!</v>
      </c>
      <c r="Y110" s="162" t="e">
        <f t="shared" si="20"/>
        <v>#NUM!</v>
      </c>
      <c r="Z110" s="1" t="e">
        <f t="shared" si="21"/>
        <v>#NUM!</v>
      </c>
      <c r="AA110" s="161" t="e">
        <f t="shared" si="22"/>
        <v>#NUM!</v>
      </c>
    </row>
    <row r="111" spans="6:27" x14ac:dyDescent="0.25">
      <c r="F111" s="1">
        <v>107</v>
      </c>
      <c r="G111" s="161" t="e">
        <f t="shared" si="13"/>
        <v>#DIV/0!</v>
      </c>
      <c r="H111" s="166" t="e">
        <f t="shared" si="14"/>
        <v>#DIV/0!</v>
      </c>
      <c r="I111" s="162" t="e">
        <f t="shared" si="23"/>
        <v>#DIV/0!</v>
      </c>
      <c r="J111" s="162" t="e">
        <f t="shared" si="12"/>
        <v>#DIV/0!</v>
      </c>
      <c r="K111" s="1" t="e">
        <f t="shared" si="15"/>
        <v>#DIV/0!</v>
      </c>
      <c r="L111" s="161" t="e">
        <f t="shared" si="16"/>
        <v>#DIV/0!</v>
      </c>
      <c r="U111" s="1">
        <v>107</v>
      </c>
      <c r="V111" s="161" t="e">
        <f t="shared" si="17"/>
        <v>#NUM!</v>
      </c>
      <c r="W111" s="166" t="e">
        <f t="shared" si="18"/>
        <v>#NUM!</v>
      </c>
      <c r="X111" s="162" t="e">
        <f t="shared" si="19"/>
        <v>#NUM!</v>
      </c>
      <c r="Y111" s="162" t="e">
        <f t="shared" si="20"/>
        <v>#NUM!</v>
      </c>
      <c r="Z111" s="1" t="e">
        <f t="shared" si="21"/>
        <v>#NUM!</v>
      </c>
      <c r="AA111" s="161" t="e">
        <f t="shared" si="22"/>
        <v>#NUM!</v>
      </c>
    </row>
    <row r="112" spans="6:27" x14ac:dyDescent="0.25">
      <c r="F112" s="1">
        <v>108</v>
      </c>
      <c r="G112" s="161" t="e">
        <f t="shared" si="13"/>
        <v>#DIV/0!</v>
      </c>
      <c r="H112" s="166" t="e">
        <f t="shared" si="14"/>
        <v>#DIV/0!</v>
      </c>
      <c r="I112" s="162" t="e">
        <f t="shared" si="23"/>
        <v>#DIV/0!</v>
      </c>
      <c r="J112" s="162" t="e">
        <f t="shared" si="12"/>
        <v>#DIV/0!</v>
      </c>
      <c r="K112" s="1" t="e">
        <f t="shared" si="15"/>
        <v>#DIV/0!</v>
      </c>
      <c r="L112" s="161" t="e">
        <f t="shared" si="16"/>
        <v>#DIV/0!</v>
      </c>
      <c r="U112" s="1">
        <v>108</v>
      </c>
      <c r="V112" s="161" t="e">
        <f t="shared" si="17"/>
        <v>#NUM!</v>
      </c>
      <c r="W112" s="166" t="e">
        <f t="shared" si="18"/>
        <v>#NUM!</v>
      </c>
      <c r="X112" s="162" t="e">
        <f t="shared" si="19"/>
        <v>#NUM!</v>
      </c>
      <c r="Y112" s="162" t="e">
        <f t="shared" si="20"/>
        <v>#NUM!</v>
      </c>
      <c r="Z112" s="1" t="e">
        <f t="shared" si="21"/>
        <v>#NUM!</v>
      </c>
      <c r="AA112" s="161" t="e">
        <f t="shared" si="22"/>
        <v>#NUM!</v>
      </c>
    </row>
    <row r="113" spans="6:27" x14ac:dyDescent="0.25">
      <c r="F113" s="1">
        <v>109</v>
      </c>
      <c r="G113" s="161" t="e">
        <f t="shared" si="13"/>
        <v>#DIV/0!</v>
      </c>
      <c r="H113" s="166" t="e">
        <f t="shared" si="14"/>
        <v>#DIV/0!</v>
      </c>
      <c r="I113" s="162" t="e">
        <f t="shared" si="23"/>
        <v>#DIV/0!</v>
      </c>
      <c r="J113" s="162" t="e">
        <f t="shared" si="12"/>
        <v>#DIV/0!</v>
      </c>
      <c r="K113" s="1" t="e">
        <f t="shared" si="15"/>
        <v>#DIV/0!</v>
      </c>
      <c r="L113" s="161" t="e">
        <f t="shared" si="16"/>
        <v>#DIV/0!</v>
      </c>
      <c r="U113" s="1">
        <v>109</v>
      </c>
      <c r="V113" s="161" t="e">
        <f t="shared" si="17"/>
        <v>#NUM!</v>
      </c>
      <c r="W113" s="166" t="e">
        <f t="shared" si="18"/>
        <v>#NUM!</v>
      </c>
      <c r="X113" s="162" t="e">
        <f t="shared" si="19"/>
        <v>#NUM!</v>
      </c>
      <c r="Y113" s="162" t="e">
        <f t="shared" si="20"/>
        <v>#NUM!</v>
      </c>
      <c r="Z113" s="1" t="e">
        <f t="shared" si="21"/>
        <v>#NUM!</v>
      </c>
      <c r="AA113" s="161" t="e">
        <f t="shared" si="22"/>
        <v>#NUM!</v>
      </c>
    </row>
    <row r="114" spans="6:27" x14ac:dyDescent="0.25">
      <c r="F114" s="1">
        <v>110</v>
      </c>
      <c r="G114" s="161" t="e">
        <f t="shared" si="13"/>
        <v>#DIV/0!</v>
      </c>
      <c r="H114" s="166" t="e">
        <f t="shared" si="14"/>
        <v>#DIV/0!</v>
      </c>
      <c r="I114" s="162" t="e">
        <f t="shared" si="23"/>
        <v>#DIV/0!</v>
      </c>
      <c r="J114" s="162" t="e">
        <f t="shared" si="12"/>
        <v>#DIV/0!</v>
      </c>
      <c r="K114" s="1" t="e">
        <f t="shared" si="15"/>
        <v>#DIV/0!</v>
      </c>
      <c r="L114" s="161" t="e">
        <f t="shared" si="16"/>
        <v>#DIV/0!</v>
      </c>
      <c r="U114" s="1">
        <v>110</v>
      </c>
      <c r="V114" s="161" t="e">
        <f t="shared" si="17"/>
        <v>#NUM!</v>
      </c>
      <c r="W114" s="166" t="e">
        <f t="shared" si="18"/>
        <v>#NUM!</v>
      </c>
      <c r="X114" s="162" t="e">
        <f t="shared" si="19"/>
        <v>#NUM!</v>
      </c>
      <c r="Y114" s="162" t="e">
        <f t="shared" si="20"/>
        <v>#NUM!</v>
      </c>
      <c r="Z114" s="1" t="e">
        <f t="shared" si="21"/>
        <v>#NUM!</v>
      </c>
      <c r="AA114" s="161" t="e">
        <f t="shared" si="22"/>
        <v>#NUM!</v>
      </c>
    </row>
    <row r="115" spans="6:27" x14ac:dyDescent="0.25">
      <c r="F115" s="1">
        <v>111</v>
      </c>
      <c r="G115" s="161" t="e">
        <f t="shared" si="13"/>
        <v>#DIV/0!</v>
      </c>
      <c r="H115" s="166" t="e">
        <f t="shared" si="14"/>
        <v>#DIV/0!</v>
      </c>
      <c r="I115" s="162" t="e">
        <f t="shared" si="23"/>
        <v>#DIV/0!</v>
      </c>
      <c r="J115" s="162" t="e">
        <f t="shared" si="12"/>
        <v>#DIV/0!</v>
      </c>
      <c r="K115" s="1" t="e">
        <f t="shared" si="15"/>
        <v>#DIV/0!</v>
      </c>
      <c r="L115" s="161" t="e">
        <f t="shared" si="16"/>
        <v>#DIV/0!</v>
      </c>
      <c r="U115" s="1">
        <v>111</v>
      </c>
      <c r="V115" s="161" t="e">
        <f t="shared" si="17"/>
        <v>#NUM!</v>
      </c>
      <c r="W115" s="166" t="e">
        <f t="shared" si="18"/>
        <v>#NUM!</v>
      </c>
      <c r="X115" s="162" t="e">
        <f t="shared" si="19"/>
        <v>#NUM!</v>
      </c>
      <c r="Y115" s="162" t="e">
        <f t="shared" si="20"/>
        <v>#NUM!</v>
      </c>
      <c r="Z115" s="1" t="e">
        <f t="shared" si="21"/>
        <v>#NUM!</v>
      </c>
      <c r="AA115" s="161" t="e">
        <f t="shared" si="22"/>
        <v>#NUM!</v>
      </c>
    </row>
    <row r="116" spans="6:27" x14ac:dyDescent="0.25">
      <c r="F116" s="1">
        <v>112</v>
      </c>
      <c r="G116" s="161" t="e">
        <f t="shared" si="13"/>
        <v>#DIV/0!</v>
      </c>
      <c r="H116" s="166" t="e">
        <f t="shared" si="14"/>
        <v>#DIV/0!</v>
      </c>
      <c r="I116" s="162" t="e">
        <f t="shared" si="23"/>
        <v>#DIV/0!</v>
      </c>
      <c r="J116" s="162" t="e">
        <f t="shared" si="12"/>
        <v>#DIV/0!</v>
      </c>
      <c r="K116" s="1" t="e">
        <f t="shared" si="15"/>
        <v>#DIV/0!</v>
      </c>
      <c r="L116" s="161" t="e">
        <f t="shared" si="16"/>
        <v>#DIV/0!</v>
      </c>
      <c r="U116" s="1">
        <v>112</v>
      </c>
      <c r="V116" s="161" t="e">
        <f t="shared" si="17"/>
        <v>#NUM!</v>
      </c>
      <c r="W116" s="166" t="e">
        <f t="shared" si="18"/>
        <v>#NUM!</v>
      </c>
      <c r="X116" s="162" t="e">
        <f t="shared" si="19"/>
        <v>#NUM!</v>
      </c>
      <c r="Y116" s="162" t="e">
        <f t="shared" si="20"/>
        <v>#NUM!</v>
      </c>
      <c r="Z116" s="1" t="e">
        <f t="shared" si="21"/>
        <v>#NUM!</v>
      </c>
      <c r="AA116" s="161" t="e">
        <f t="shared" si="22"/>
        <v>#NUM!</v>
      </c>
    </row>
    <row r="117" spans="6:27" x14ac:dyDescent="0.25">
      <c r="F117" s="1">
        <v>113</v>
      </c>
      <c r="G117" s="161" t="e">
        <f t="shared" si="13"/>
        <v>#DIV/0!</v>
      </c>
      <c r="H117" s="166" t="e">
        <f t="shared" si="14"/>
        <v>#DIV/0!</v>
      </c>
      <c r="I117" s="162" t="e">
        <f t="shared" si="23"/>
        <v>#DIV/0!</v>
      </c>
      <c r="J117" s="162" t="e">
        <f t="shared" si="12"/>
        <v>#DIV/0!</v>
      </c>
      <c r="K117" s="1" t="e">
        <f t="shared" si="15"/>
        <v>#DIV/0!</v>
      </c>
      <c r="L117" s="161" t="e">
        <f t="shared" si="16"/>
        <v>#DIV/0!</v>
      </c>
      <c r="U117" s="1">
        <v>113</v>
      </c>
      <c r="V117" s="161" t="e">
        <f t="shared" si="17"/>
        <v>#NUM!</v>
      </c>
      <c r="W117" s="166" t="e">
        <f t="shared" si="18"/>
        <v>#NUM!</v>
      </c>
      <c r="X117" s="162" t="e">
        <f t="shared" si="19"/>
        <v>#NUM!</v>
      </c>
      <c r="Y117" s="162" t="e">
        <f t="shared" si="20"/>
        <v>#NUM!</v>
      </c>
      <c r="Z117" s="1" t="e">
        <f t="shared" si="21"/>
        <v>#NUM!</v>
      </c>
      <c r="AA117" s="161" t="e">
        <f t="shared" si="22"/>
        <v>#NUM!</v>
      </c>
    </row>
    <row r="118" spans="6:27" x14ac:dyDescent="0.25">
      <c r="F118" s="1">
        <v>114</v>
      </c>
      <c r="G118" s="161" t="e">
        <f t="shared" si="13"/>
        <v>#DIV/0!</v>
      </c>
      <c r="H118" s="166" t="e">
        <f t="shared" si="14"/>
        <v>#DIV/0!</v>
      </c>
      <c r="I118" s="162" t="e">
        <f t="shared" si="23"/>
        <v>#DIV/0!</v>
      </c>
      <c r="J118" s="162" t="e">
        <f t="shared" si="12"/>
        <v>#DIV/0!</v>
      </c>
      <c r="K118" s="1" t="e">
        <f t="shared" si="15"/>
        <v>#DIV/0!</v>
      </c>
      <c r="L118" s="161" t="e">
        <f t="shared" si="16"/>
        <v>#DIV/0!</v>
      </c>
      <c r="U118" s="1">
        <v>114</v>
      </c>
      <c r="V118" s="161" t="e">
        <f t="shared" si="17"/>
        <v>#NUM!</v>
      </c>
      <c r="W118" s="166" t="e">
        <f t="shared" si="18"/>
        <v>#NUM!</v>
      </c>
      <c r="X118" s="162" t="e">
        <f t="shared" si="19"/>
        <v>#NUM!</v>
      </c>
      <c r="Y118" s="162" t="e">
        <f t="shared" si="20"/>
        <v>#NUM!</v>
      </c>
      <c r="Z118" s="1" t="e">
        <f t="shared" si="21"/>
        <v>#NUM!</v>
      </c>
      <c r="AA118" s="161" t="e">
        <f t="shared" si="22"/>
        <v>#NUM!</v>
      </c>
    </row>
    <row r="119" spans="6:27" x14ac:dyDescent="0.25">
      <c r="F119" s="1">
        <v>115</v>
      </c>
      <c r="G119" s="161" t="e">
        <f t="shared" si="13"/>
        <v>#DIV/0!</v>
      </c>
      <c r="H119" s="166" t="e">
        <f t="shared" si="14"/>
        <v>#DIV/0!</v>
      </c>
      <c r="I119" s="162" t="e">
        <f t="shared" si="23"/>
        <v>#DIV/0!</v>
      </c>
      <c r="J119" s="162" t="e">
        <f t="shared" si="12"/>
        <v>#DIV/0!</v>
      </c>
      <c r="K119" s="1" t="e">
        <f t="shared" si="15"/>
        <v>#DIV/0!</v>
      </c>
      <c r="L119" s="161" t="e">
        <f t="shared" si="16"/>
        <v>#DIV/0!</v>
      </c>
      <c r="U119" s="1">
        <v>115</v>
      </c>
      <c r="V119" s="161" t="e">
        <f t="shared" si="17"/>
        <v>#NUM!</v>
      </c>
      <c r="W119" s="166" t="e">
        <f t="shared" si="18"/>
        <v>#NUM!</v>
      </c>
      <c r="X119" s="162" t="e">
        <f t="shared" si="19"/>
        <v>#NUM!</v>
      </c>
      <c r="Y119" s="162" t="e">
        <f t="shared" si="20"/>
        <v>#NUM!</v>
      </c>
      <c r="Z119" s="1" t="e">
        <f t="shared" si="21"/>
        <v>#NUM!</v>
      </c>
      <c r="AA119" s="161" t="e">
        <f t="shared" si="22"/>
        <v>#NUM!</v>
      </c>
    </row>
    <row r="120" spans="6:27" x14ac:dyDescent="0.25">
      <c r="F120" s="1">
        <v>116</v>
      </c>
      <c r="G120" s="161" t="e">
        <f t="shared" si="13"/>
        <v>#DIV/0!</v>
      </c>
      <c r="H120" s="166" t="e">
        <f t="shared" si="14"/>
        <v>#DIV/0!</v>
      </c>
      <c r="I120" s="162" t="e">
        <f t="shared" si="23"/>
        <v>#DIV/0!</v>
      </c>
      <c r="J120" s="162" t="e">
        <f t="shared" si="12"/>
        <v>#DIV/0!</v>
      </c>
      <c r="K120" s="1" t="e">
        <f t="shared" si="15"/>
        <v>#DIV/0!</v>
      </c>
      <c r="L120" s="161" t="e">
        <f t="shared" si="16"/>
        <v>#DIV/0!</v>
      </c>
      <c r="U120" s="1">
        <v>116</v>
      </c>
      <c r="V120" s="161" t="e">
        <f t="shared" si="17"/>
        <v>#NUM!</v>
      </c>
      <c r="W120" s="166" t="e">
        <f t="shared" si="18"/>
        <v>#NUM!</v>
      </c>
      <c r="X120" s="162" t="e">
        <f t="shared" si="19"/>
        <v>#NUM!</v>
      </c>
      <c r="Y120" s="162" t="e">
        <f t="shared" si="20"/>
        <v>#NUM!</v>
      </c>
      <c r="Z120" s="1" t="e">
        <f t="shared" si="21"/>
        <v>#NUM!</v>
      </c>
      <c r="AA120" s="161" t="e">
        <f t="shared" si="22"/>
        <v>#NUM!</v>
      </c>
    </row>
    <row r="121" spans="6:27" x14ac:dyDescent="0.25">
      <c r="F121" s="1">
        <v>117</v>
      </c>
      <c r="G121" s="161" t="e">
        <f t="shared" si="13"/>
        <v>#DIV/0!</v>
      </c>
      <c r="H121" s="166" t="e">
        <f t="shared" si="14"/>
        <v>#DIV/0!</v>
      </c>
      <c r="I121" s="162" t="e">
        <f t="shared" si="23"/>
        <v>#DIV/0!</v>
      </c>
      <c r="J121" s="162" t="e">
        <f t="shared" si="12"/>
        <v>#DIV/0!</v>
      </c>
      <c r="K121" s="1" t="e">
        <f t="shared" si="15"/>
        <v>#DIV/0!</v>
      </c>
      <c r="L121" s="161" t="e">
        <f t="shared" si="16"/>
        <v>#DIV/0!</v>
      </c>
      <c r="U121" s="1">
        <v>117</v>
      </c>
      <c r="V121" s="161" t="e">
        <f t="shared" si="17"/>
        <v>#NUM!</v>
      </c>
      <c r="W121" s="166" t="e">
        <f t="shared" si="18"/>
        <v>#NUM!</v>
      </c>
      <c r="X121" s="162" t="e">
        <f t="shared" si="19"/>
        <v>#NUM!</v>
      </c>
      <c r="Y121" s="162" t="e">
        <f t="shared" si="20"/>
        <v>#NUM!</v>
      </c>
      <c r="Z121" s="1" t="e">
        <f t="shared" si="21"/>
        <v>#NUM!</v>
      </c>
      <c r="AA121" s="161" t="e">
        <f t="shared" si="22"/>
        <v>#NUM!</v>
      </c>
    </row>
    <row r="122" spans="6:27" x14ac:dyDescent="0.25">
      <c r="F122" s="1">
        <v>118</v>
      </c>
      <c r="G122" s="161" t="e">
        <f t="shared" si="13"/>
        <v>#DIV/0!</v>
      </c>
      <c r="H122" s="166" t="e">
        <f t="shared" si="14"/>
        <v>#DIV/0!</v>
      </c>
      <c r="I122" s="162" t="e">
        <f t="shared" si="23"/>
        <v>#DIV/0!</v>
      </c>
      <c r="J122" s="162" t="e">
        <f t="shared" si="12"/>
        <v>#DIV/0!</v>
      </c>
      <c r="K122" s="1" t="e">
        <f t="shared" si="15"/>
        <v>#DIV/0!</v>
      </c>
      <c r="L122" s="161" t="e">
        <f t="shared" si="16"/>
        <v>#DIV/0!</v>
      </c>
      <c r="U122" s="1">
        <v>118</v>
      </c>
      <c r="V122" s="161" t="e">
        <f t="shared" si="17"/>
        <v>#NUM!</v>
      </c>
      <c r="W122" s="166" t="e">
        <f t="shared" si="18"/>
        <v>#NUM!</v>
      </c>
      <c r="X122" s="162" t="e">
        <f t="shared" si="19"/>
        <v>#NUM!</v>
      </c>
      <c r="Y122" s="162" t="e">
        <f t="shared" si="20"/>
        <v>#NUM!</v>
      </c>
      <c r="Z122" s="1" t="e">
        <f t="shared" si="21"/>
        <v>#NUM!</v>
      </c>
      <c r="AA122" s="161" t="e">
        <f t="shared" si="22"/>
        <v>#NUM!</v>
      </c>
    </row>
    <row r="123" spans="6:27" x14ac:dyDescent="0.25">
      <c r="F123" s="1">
        <v>119</v>
      </c>
      <c r="G123" s="161" t="e">
        <f t="shared" si="13"/>
        <v>#DIV/0!</v>
      </c>
      <c r="H123" s="166" t="e">
        <f t="shared" si="14"/>
        <v>#DIV/0!</v>
      </c>
      <c r="I123" s="162" t="e">
        <f t="shared" si="23"/>
        <v>#DIV/0!</v>
      </c>
      <c r="J123" s="162" t="e">
        <f t="shared" si="12"/>
        <v>#DIV/0!</v>
      </c>
      <c r="K123" s="1" t="e">
        <f t="shared" si="15"/>
        <v>#DIV/0!</v>
      </c>
      <c r="L123" s="161" t="e">
        <f t="shared" si="16"/>
        <v>#DIV/0!</v>
      </c>
      <c r="U123" s="1">
        <v>119</v>
      </c>
      <c r="V123" s="161" t="e">
        <f t="shared" si="17"/>
        <v>#NUM!</v>
      </c>
      <c r="W123" s="166" t="e">
        <f t="shared" si="18"/>
        <v>#NUM!</v>
      </c>
      <c r="X123" s="162" t="e">
        <f t="shared" si="19"/>
        <v>#NUM!</v>
      </c>
      <c r="Y123" s="162" t="e">
        <f t="shared" si="20"/>
        <v>#NUM!</v>
      </c>
      <c r="Z123" s="1" t="e">
        <f t="shared" si="21"/>
        <v>#NUM!</v>
      </c>
      <c r="AA123" s="161" t="e">
        <f t="shared" si="22"/>
        <v>#NUM!</v>
      </c>
    </row>
    <row r="124" spans="6:27" x14ac:dyDescent="0.25">
      <c r="F124" s="1">
        <v>120</v>
      </c>
      <c r="G124" s="161" t="e">
        <f t="shared" si="13"/>
        <v>#DIV/0!</v>
      </c>
      <c r="H124" s="166" t="e">
        <f t="shared" si="14"/>
        <v>#DIV/0!</v>
      </c>
      <c r="I124" s="162" t="e">
        <f t="shared" si="23"/>
        <v>#DIV/0!</v>
      </c>
      <c r="J124" s="162" t="e">
        <f t="shared" si="12"/>
        <v>#DIV/0!</v>
      </c>
      <c r="K124" s="1" t="e">
        <f t="shared" si="15"/>
        <v>#DIV/0!</v>
      </c>
      <c r="L124" s="161" t="e">
        <f t="shared" si="16"/>
        <v>#DIV/0!</v>
      </c>
      <c r="U124" s="1">
        <v>120</v>
      </c>
      <c r="V124" s="161" t="e">
        <f t="shared" si="17"/>
        <v>#NUM!</v>
      </c>
      <c r="W124" s="166" t="e">
        <f t="shared" si="18"/>
        <v>#NUM!</v>
      </c>
      <c r="X124" s="162" t="e">
        <f t="shared" si="19"/>
        <v>#NUM!</v>
      </c>
      <c r="Y124" s="162" t="e">
        <f t="shared" si="20"/>
        <v>#NUM!</v>
      </c>
      <c r="Z124" s="1" t="e">
        <f t="shared" si="21"/>
        <v>#NUM!</v>
      </c>
      <c r="AA124" s="161" t="e">
        <f t="shared" si="22"/>
        <v>#NUM!</v>
      </c>
    </row>
    <row r="125" spans="6:27" x14ac:dyDescent="0.25">
      <c r="F125" s="1">
        <v>121</v>
      </c>
      <c r="G125" s="161" t="e">
        <f t="shared" si="13"/>
        <v>#DIV/0!</v>
      </c>
      <c r="H125" s="166" t="e">
        <f t="shared" si="14"/>
        <v>#DIV/0!</v>
      </c>
      <c r="I125" s="162" t="e">
        <f t="shared" si="23"/>
        <v>#DIV/0!</v>
      </c>
      <c r="J125" s="162" t="e">
        <f t="shared" si="12"/>
        <v>#DIV/0!</v>
      </c>
      <c r="K125" s="1" t="e">
        <f t="shared" si="15"/>
        <v>#DIV/0!</v>
      </c>
      <c r="L125" s="161" t="e">
        <f t="shared" si="16"/>
        <v>#DIV/0!</v>
      </c>
      <c r="U125" s="1">
        <v>121</v>
      </c>
      <c r="V125" s="161" t="e">
        <f t="shared" si="17"/>
        <v>#NUM!</v>
      </c>
      <c r="W125" s="166" t="e">
        <f t="shared" si="18"/>
        <v>#NUM!</v>
      </c>
      <c r="X125" s="162" t="e">
        <f t="shared" si="19"/>
        <v>#NUM!</v>
      </c>
      <c r="Y125" s="162" t="e">
        <f t="shared" si="20"/>
        <v>#NUM!</v>
      </c>
      <c r="Z125" s="1" t="e">
        <f t="shared" si="21"/>
        <v>#NUM!</v>
      </c>
      <c r="AA125" s="161" t="e">
        <f t="shared" si="22"/>
        <v>#NUM!</v>
      </c>
    </row>
    <row r="126" spans="6:27" x14ac:dyDescent="0.25">
      <c r="F126" s="1">
        <v>122</v>
      </c>
      <c r="G126" s="161" t="e">
        <f t="shared" si="13"/>
        <v>#DIV/0!</v>
      </c>
      <c r="H126" s="166" t="e">
        <f t="shared" si="14"/>
        <v>#DIV/0!</v>
      </c>
      <c r="I126" s="162" t="e">
        <f t="shared" si="23"/>
        <v>#DIV/0!</v>
      </c>
      <c r="J126" s="162" t="e">
        <f t="shared" si="12"/>
        <v>#DIV/0!</v>
      </c>
      <c r="K126" s="1" t="e">
        <f t="shared" si="15"/>
        <v>#DIV/0!</v>
      </c>
      <c r="L126" s="161" t="e">
        <f t="shared" si="16"/>
        <v>#DIV/0!</v>
      </c>
      <c r="U126" s="1">
        <v>122</v>
      </c>
      <c r="V126" s="161" t="e">
        <f t="shared" si="17"/>
        <v>#NUM!</v>
      </c>
      <c r="W126" s="166" t="e">
        <f t="shared" si="18"/>
        <v>#NUM!</v>
      </c>
      <c r="X126" s="162" t="e">
        <f t="shared" si="19"/>
        <v>#NUM!</v>
      </c>
      <c r="Y126" s="162" t="e">
        <f t="shared" si="20"/>
        <v>#NUM!</v>
      </c>
      <c r="Z126" s="1" t="e">
        <f t="shared" si="21"/>
        <v>#NUM!</v>
      </c>
      <c r="AA126" s="161" t="e">
        <f t="shared" si="22"/>
        <v>#NUM!</v>
      </c>
    </row>
    <row r="127" spans="6:27" x14ac:dyDescent="0.25">
      <c r="F127" s="1">
        <v>123</v>
      </c>
      <c r="G127" s="161" t="e">
        <f t="shared" si="13"/>
        <v>#DIV/0!</v>
      </c>
      <c r="H127" s="166" t="e">
        <f t="shared" si="14"/>
        <v>#DIV/0!</v>
      </c>
      <c r="I127" s="162" t="e">
        <f t="shared" si="23"/>
        <v>#DIV/0!</v>
      </c>
      <c r="J127" s="162" t="e">
        <f t="shared" si="12"/>
        <v>#DIV/0!</v>
      </c>
      <c r="K127" s="1" t="e">
        <f t="shared" si="15"/>
        <v>#DIV/0!</v>
      </c>
      <c r="L127" s="161" t="e">
        <f t="shared" si="16"/>
        <v>#DIV/0!</v>
      </c>
      <c r="U127" s="1">
        <v>123</v>
      </c>
      <c r="V127" s="161" t="e">
        <f t="shared" si="17"/>
        <v>#NUM!</v>
      </c>
      <c r="W127" s="166" t="e">
        <f t="shared" si="18"/>
        <v>#NUM!</v>
      </c>
      <c r="X127" s="162" t="e">
        <f t="shared" si="19"/>
        <v>#NUM!</v>
      </c>
      <c r="Y127" s="162" t="e">
        <f t="shared" si="20"/>
        <v>#NUM!</v>
      </c>
      <c r="Z127" s="1" t="e">
        <f t="shared" si="21"/>
        <v>#NUM!</v>
      </c>
      <c r="AA127" s="161" t="e">
        <f t="shared" si="22"/>
        <v>#NUM!</v>
      </c>
    </row>
    <row r="128" spans="6:27" x14ac:dyDescent="0.25">
      <c r="F128" s="1">
        <v>124</v>
      </c>
      <c r="G128" s="161" t="e">
        <f t="shared" si="13"/>
        <v>#DIV/0!</v>
      </c>
      <c r="H128" s="166" t="e">
        <f t="shared" si="14"/>
        <v>#DIV/0!</v>
      </c>
      <c r="I128" s="162" t="e">
        <f t="shared" si="23"/>
        <v>#DIV/0!</v>
      </c>
      <c r="J128" s="162" t="e">
        <f t="shared" si="12"/>
        <v>#DIV/0!</v>
      </c>
      <c r="K128" s="1" t="e">
        <f t="shared" si="15"/>
        <v>#DIV/0!</v>
      </c>
      <c r="L128" s="161" t="e">
        <f t="shared" si="16"/>
        <v>#DIV/0!</v>
      </c>
      <c r="U128" s="1">
        <v>124</v>
      </c>
      <c r="V128" s="161" t="e">
        <f t="shared" si="17"/>
        <v>#NUM!</v>
      </c>
      <c r="W128" s="166" t="e">
        <f t="shared" si="18"/>
        <v>#NUM!</v>
      </c>
      <c r="X128" s="162" t="e">
        <f t="shared" si="19"/>
        <v>#NUM!</v>
      </c>
      <c r="Y128" s="162" t="e">
        <f t="shared" si="20"/>
        <v>#NUM!</v>
      </c>
      <c r="Z128" s="1" t="e">
        <f t="shared" si="21"/>
        <v>#NUM!</v>
      </c>
      <c r="AA128" s="161" t="e">
        <f t="shared" si="22"/>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BF23-5F64-4067-8786-917566CE8028}">
  <dimension ref="A3:AB139"/>
  <sheetViews>
    <sheetView topLeftCell="A4" zoomScale="70" zoomScaleNormal="70" workbookViewId="0">
      <selection activeCell="AB5" sqref="AB5"/>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49" t="s">
        <v>143</v>
      </c>
      <c r="G3" s="249"/>
      <c r="H3" s="249"/>
      <c r="I3" s="249"/>
      <c r="J3" s="249"/>
      <c r="K3" s="249"/>
      <c r="L3" s="249"/>
      <c r="M3" s="249"/>
      <c r="N3" s="170"/>
      <c r="O3" s="170"/>
      <c r="U3" s="249" t="s">
        <v>142</v>
      </c>
      <c r="V3" s="249"/>
      <c r="W3" s="249"/>
      <c r="X3" s="249"/>
      <c r="Y3" s="249"/>
      <c r="Z3" s="249"/>
      <c r="AA3" s="249"/>
      <c r="AB3" s="249"/>
    </row>
    <row r="4" spans="1:28" x14ac:dyDescent="0.25">
      <c r="A4" s="250" t="s">
        <v>144</v>
      </c>
      <c r="B4" s="250"/>
      <c r="C4" s="250"/>
      <c r="D4" s="250"/>
      <c r="E4" s="168"/>
      <c r="F4" s="1" t="s">
        <v>131</v>
      </c>
      <c r="G4" s="1" t="s">
        <v>132</v>
      </c>
      <c r="H4" s="1" t="s">
        <v>133</v>
      </c>
      <c r="I4" s="1" t="s">
        <v>134</v>
      </c>
      <c r="J4" s="1" t="s">
        <v>23</v>
      </c>
      <c r="K4" s="1" t="s">
        <v>137</v>
      </c>
      <c r="L4" s="1" t="s">
        <v>23</v>
      </c>
      <c r="M4" s="1" t="s">
        <v>23</v>
      </c>
      <c r="P4" s="250" t="s">
        <v>130</v>
      </c>
      <c r="Q4" s="250"/>
      <c r="R4" s="250"/>
      <c r="S4" s="250"/>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SUM(L5:L139)</f>
        <v>#DIV/0!</v>
      </c>
      <c r="N5" s="171"/>
      <c r="O5" s="171"/>
      <c r="P5" s="1" t="s">
        <v>136</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Background2!P7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Kalk_Kredit2!D7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Kalk_Kredit2!D14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178</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21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IF(Kalk_Kredit2!D13="MoVe",0.85,1)</f>
        <v>1</v>
      </c>
      <c r="C18" s="120">
        <f>IF(Kalk_Kredit2!D13="MoVe",0.85,1)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IF(Kalk_Kredit2!D13="DVAG",3%*'Bg Produktkalk I_Kredit2'!C5,0)</f>
        <v>0</v>
      </c>
      <c r="C19" s="1">
        <f>IF(Kalk_Kredit2!D13="DVAG",3%*'Bg Produktkalk I_Kredit2'!R5,0)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IF(Kalk_Kredit2!D13="Sonstige",3%*'Bg Produktkalk I_Kredit2'!C5,0)</f>
        <v>0</v>
      </c>
      <c r="C20" s="1">
        <f>IF(Kalk_Kredit2!D13="Sonstige",3%*'Bg Produktkalk I_Kredit2'!R5,0)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8"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27" si="13">G70-H71</f>
        <v>#DIV/0!</v>
      </c>
      <c r="H71" s="166" t="e">
        <f t="shared" ref="H71:H128" si="14">$D$10-I71</f>
        <v>#DIV/0!</v>
      </c>
      <c r="I71" s="162" t="e">
        <f t="shared" ref="I71:I128" si="15">G70*$D$7</f>
        <v>#DIV/0!</v>
      </c>
      <c r="J71" s="162" t="e">
        <f t="shared" si="12"/>
        <v>#DIV/0!</v>
      </c>
      <c r="K71" s="1" t="e">
        <f t="shared" ref="K71:K128" si="16">IF(G71&gt;=0,1,0)</f>
        <v>#DIV/0!</v>
      </c>
      <c r="L71" s="161" t="e">
        <f t="shared" ref="L71:L128" si="17">J71*K71</f>
        <v>#DIV/0!</v>
      </c>
      <c r="U71" s="1">
        <v>67</v>
      </c>
      <c r="V71" s="161" t="e">
        <f t="shared" ref="V71:V128" si="18">V70-W71</f>
        <v>#NUM!</v>
      </c>
      <c r="W71" s="166" t="e">
        <f t="shared" ref="W71:W128" si="19">$R$9-X71</f>
        <v>#NUM!</v>
      </c>
      <c r="X71" s="162" t="e">
        <f t="shared" ref="X71:X128" si="20">V70*$R$7/12</f>
        <v>#NUM!</v>
      </c>
      <c r="Y71" s="162" t="e">
        <f t="shared" ref="Y71:Y128" si="21">((V71*((((1+$R$7)^(1/12))-1)-(($R$8/10000)/12))/(1.02)^((U71)/12)))</f>
        <v>#NUM!</v>
      </c>
      <c r="Z71" s="1" t="e">
        <f t="shared" ref="Z71:Z128" si="22">IF(V71&gt;=0,1,0)</f>
        <v>#NUM!</v>
      </c>
      <c r="AA71" s="161" t="e">
        <f t="shared" ref="AA71:AA128"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si="13"/>
        <v>#DIV/0!</v>
      </c>
      <c r="H105" s="166" t="e">
        <f t="shared" si="14"/>
        <v>#DIV/0!</v>
      </c>
      <c r="I105" s="162" t="e">
        <f t="shared" si="15"/>
        <v>#DIV/0!</v>
      </c>
      <c r="J105" s="162" t="e">
        <f t="shared" si="12"/>
        <v>#DIV/0!</v>
      </c>
      <c r="K105" s="1" t="e">
        <f t="shared" si="16"/>
        <v>#DIV/0!</v>
      </c>
      <c r="L105" s="161" t="e">
        <f t="shared" si="17"/>
        <v>#DIV/0!</v>
      </c>
      <c r="U105" s="1">
        <v>101</v>
      </c>
      <c r="V105" s="161" t="e">
        <f t="shared" si="18"/>
        <v>#NUM!</v>
      </c>
      <c r="W105" s="166" t="e">
        <f t="shared" si="19"/>
        <v>#NUM!</v>
      </c>
      <c r="X105" s="162" t="e">
        <f t="shared" si="20"/>
        <v>#NUM!</v>
      </c>
      <c r="Y105" s="162" t="e">
        <f t="shared" si="21"/>
        <v>#NUM!</v>
      </c>
      <c r="Z105" s="1" t="e">
        <f t="shared" si="22"/>
        <v>#NUM!</v>
      </c>
      <c r="AA105" s="161" t="e">
        <f t="shared" si="23"/>
        <v>#NUM!</v>
      </c>
    </row>
    <row r="106" spans="6:27" x14ac:dyDescent="0.25">
      <c r="F106" s="1">
        <v>102</v>
      </c>
      <c r="G106" s="161" t="e">
        <f t="shared" si="13"/>
        <v>#DIV/0!</v>
      </c>
      <c r="H106" s="166" t="e">
        <f t="shared" si="14"/>
        <v>#DIV/0!</v>
      </c>
      <c r="I106" s="162" t="e">
        <f t="shared" si="15"/>
        <v>#DIV/0!</v>
      </c>
      <c r="J106" s="162" t="e">
        <f t="shared" si="12"/>
        <v>#DIV/0!</v>
      </c>
      <c r="K106" s="1" t="e">
        <f t="shared" si="16"/>
        <v>#DIV/0!</v>
      </c>
      <c r="L106" s="161" t="e">
        <f t="shared" si="17"/>
        <v>#DIV/0!</v>
      </c>
      <c r="U106" s="1">
        <v>102</v>
      </c>
      <c r="V106" s="161" t="e">
        <f t="shared" si="18"/>
        <v>#NUM!</v>
      </c>
      <c r="W106" s="166" t="e">
        <f t="shared" si="19"/>
        <v>#NUM!</v>
      </c>
      <c r="X106" s="162" t="e">
        <f t="shared" si="20"/>
        <v>#NUM!</v>
      </c>
      <c r="Y106" s="162" t="e">
        <f t="shared" si="21"/>
        <v>#NUM!</v>
      </c>
      <c r="Z106" s="1" t="e">
        <f t="shared" si="22"/>
        <v>#NUM!</v>
      </c>
      <c r="AA106" s="161" t="e">
        <f t="shared" si="23"/>
        <v>#NUM!</v>
      </c>
    </row>
    <row r="107" spans="6:27" x14ac:dyDescent="0.25">
      <c r="F107" s="1">
        <v>103</v>
      </c>
      <c r="G107" s="161" t="e">
        <f t="shared" si="13"/>
        <v>#DIV/0!</v>
      </c>
      <c r="H107" s="166" t="e">
        <f t="shared" si="14"/>
        <v>#DIV/0!</v>
      </c>
      <c r="I107" s="162" t="e">
        <f t="shared" si="15"/>
        <v>#DIV/0!</v>
      </c>
      <c r="J107" s="162" t="e">
        <f t="shared" si="12"/>
        <v>#DIV/0!</v>
      </c>
      <c r="K107" s="1" t="e">
        <f t="shared" si="16"/>
        <v>#DIV/0!</v>
      </c>
      <c r="L107" s="161" t="e">
        <f t="shared" si="17"/>
        <v>#DIV/0!</v>
      </c>
      <c r="U107" s="1">
        <v>103</v>
      </c>
      <c r="V107" s="161" t="e">
        <f t="shared" si="18"/>
        <v>#NUM!</v>
      </c>
      <c r="W107" s="166" t="e">
        <f t="shared" si="19"/>
        <v>#NUM!</v>
      </c>
      <c r="X107" s="162" t="e">
        <f t="shared" si="20"/>
        <v>#NUM!</v>
      </c>
      <c r="Y107" s="162" t="e">
        <f t="shared" si="21"/>
        <v>#NUM!</v>
      </c>
      <c r="Z107" s="1" t="e">
        <f t="shared" si="22"/>
        <v>#NUM!</v>
      </c>
      <c r="AA107" s="161" t="e">
        <f t="shared" si="23"/>
        <v>#NUM!</v>
      </c>
    </row>
    <row r="108" spans="6:27" x14ac:dyDescent="0.25">
      <c r="F108" s="1">
        <v>104</v>
      </c>
      <c r="G108" s="161" t="e">
        <f t="shared" si="13"/>
        <v>#DIV/0!</v>
      </c>
      <c r="H108" s="166" t="e">
        <f t="shared" si="14"/>
        <v>#DIV/0!</v>
      </c>
      <c r="I108" s="162" t="e">
        <f t="shared" si="15"/>
        <v>#DIV/0!</v>
      </c>
      <c r="J108" s="162" t="e">
        <f t="shared" si="12"/>
        <v>#DIV/0!</v>
      </c>
      <c r="K108" s="1" t="e">
        <f t="shared" si="16"/>
        <v>#DIV/0!</v>
      </c>
      <c r="L108" s="161" t="e">
        <f t="shared" si="17"/>
        <v>#DIV/0!</v>
      </c>
      <c r="U108" s="1">
        <v>104</v>
      </c>
      <c r="V108" s="161" t="e">
        <f t="shared" si="18"/>
        <v>#NUM!</v>
      </c>
      <c r="W108" s="166" t="e">
        <f t="shared" si="19"/>
        <v>#NUM!</v>
      </c>
      <c r="X108" s="162" t="e">
        <f t="shared" si="20"/>
        <v>#NUM!</v>
      </c>
      <c r="Y108" s="162" t="e">
        <f t="shared" si="21"/>
        <v>#NUM!</v>
      </c>
      <c r="Z108" s="1" t="e">
        <f t="shared" si="22"/>
        <v>#NUM!</v>
      </c>
      <c r="AA108" s="161" t="e">
        <f t="shared" si="23"/>
        <v>#NUM!</v>
      </c>
    </row>
    <row r="109" spans="6:27" x14ac:dyDescent="0.25">
      <c r="F109" s="1">
        <v>105</v>
      </c>
      <c r="G109" s="161" t="e">
        <f t="shared" si="13"/>
        <v>#DIV/0!</v>
      </c>
      <c r="H109" s="166" t="e">
        <f t="shared" si="14"/>
        <v>#DIV/0!</v>
      </c>
      <c r="I109" s="162" t="e">
        <f t="shared" si="15"/>
        <v>#DIV/0!</v>
      </c>
      <c r="J109" s="162" t="e">
        <f t="shared" si="12"/>
        <v>#DIV/0!</v>
      </c>
      <c r="K109" s="1" t="e">
        <f t="shared" si="16"/>
        <v>#DIV/0!</v>
      </c>
      <c r="L109" s="161" t="e">
        <f t="shared" si="17"/>
        <v>#DIV/0!</v>
      </c>
      <c r="U109" s="1">
        <v>105</v>
      </c>
      <c r="V109" s="161" t="e">
        <f t="shared" si="18"/>
        <v>#NUM!</v>
      </c>
      <c r="W109" s="166" t="e">
        <f t="shared" si="19"/>
        <v>#NUM!</v>
      </c>
      <c r="X109" s="162" t="e">
        <f t="shared" si="20"/>
        <v>#NUM!</v>
      </c>
      <c r="Y109" s="162" t="e">
        <f t="shared" si="21"/>
        <v>#NUM!</v>
      </c>
      <c r="Z109" s="1" t="e">
        <f t="shared" si="22"/>
        <v>#NUM!</v>
      </c>
      <c r="AA109" s="161" t="e">
        <f t="shared" si="23"/>
        <v>#NUM!</v>
      </c>
    </row>
    <row r="110" spans="6:27" x14ac:dyDescent="0.25">
      <c r="F110" s="1">
        <v>106</v>
      </c>
      <c r="G110" s="161" t="e">
        <f t="shared" si="13"/>
        <v>#DIV/0!</v>
      </c>
      <c r="H110" s="166" t="e">
        <f t="shared" si="14"/>
        <v>#DIV/0!</v>
      </c>
      <c r="I110" s="162" t="e">
        <f t="shared" si="15"/>
        <v>#DIV/0!</v>
      </c>
      <c r="J110" s="162" t="e">
        <f t="shared" si="12"/>
        <v>#DIV/0!</v>
      </c>
      <c r="K110" s="1" t="e">
        <f t="shared" si="16"/>
        <v>#DIV/0!</v>
      </c>
      <c r="L110" s="161" t="e">
        <f t="shared" si="17"/>
        <v>#DIV/0!</v>
      </c>
      <c r="U110" s="1">
        <v>106</v>
      </c>
      <c r="V110" s="161" t="e">
        <f t="shared" si="18"/>
        <v>#NUM!</v>
      </c>
      <c r="W110" s="166" t="e">
        <f t="shared" si="19"/>
        <v>#NUM!</v>
      </c>
      <c r="X110" s="162" t="e">
        <f t="shared" si="20"/>
        <v>#NUM!</v>
      </c>
      <c r="Y110" s="162" t="e">
        <f t="shared" si="21"/>
        <v>#NUM!</v>
      </c>
      <c r="Z110" s="1" t="e">
        <f t="shared" si="22"/>
        <v>#NUM!</v>
      </c>
      <c r="AA110" s="161" t="e">
        <f t="shared" si="23"/>
        <v>#NUM!</v>
      </c>
    </row>
    <row r="111" spans="6:27" x14ac:dyDescent="0.25">
      <c r="F111" s="1">
        <v>107</v>
      </c>
      <c r="G111" s="161" t="e">
        <f t="shared" si="13"/>
        <v>#DIV/0!</v>
      </c>
      <c r="H111" s="166" t="e">
        <f t="shared" si="14"/>
        <v>#DIV/0!</v>
      </c>
      <c r="I111" s="162" t="e">
        <f t="shared" si="15"/>
        <v>#DIV/0!</v>
      </c>
      <c r="J111" s="162" t="e">
        <f t="shared" si="12"/>
        <v>#DIV/0!</v>
      </c>
      <c r="K111" s="1" t="e">
        <f t="shared" si="16"/>
        <v>#DIV/0!</v>
      </c>
      <c r="L111" s="161" t="e">
        <f t="shared" si="17"/>
        <v>#DIV/0!</v>
      </c>
      <c r="U111" s="1">
        <v>107</v>
      </c>
      <c r="V111" s="161" t="e">
        <f t="shared" si="18"/>
        <v>#NUM!</v>
      </c>
      <c r="W111" s="166" t="e">
        <f t="shared" si="19"/>
        <v>#NUM!</v>
      </c>
      <c r="X111" s="162" t="e">
        <f t="shared" si="20"/>
        <v>#NUM!</v>
      </c>
      <c r="Y111" s="162" t="e">
        <f t="shared" si="21"/>
        <v>#NUM!</v>
      </c>
      <c r="Z111" s="1" t="e">
        <f t="shared" si="22"/>
        <v>#NUM!</v>
      </c>
      <c r="AA111" s="161" t="e">
        <f t="shared" si="23"/>
        <v>#NUM!</v>
      </c>
    </row>
    <row r="112" spans="6:27" x14ac:dyDescent="0.25">
      <c r="F112" s="1">
        <v>108</v>
      </c>
      <c r="G112" s="161" t="e">
        <f t="shared" si="13"/>
        <v>#DIV/0!</v>
      </c>
      <c r="H112" s="166" t="e">
        <f t="shared" si="14"/>
        <v>#DIV/0!</v>
      </c>
      <c r="I112" s="162" t="e">
        <f t="shared" si="15"/>
        <v>#DIV/0!</v>
      </c>
      <c r="J112" s="162" t="e">
        <f t="shared" si="12"/>
        <v>#DIV/0!</v>
      </c>
      <c r="K112" s="1" t="e">
        <f t="shared" si="16"/>
        <v>#DIV/0!</v>
      </c>
      <c r="L112" s="161" t="e">
        <f t="shared" si="17"/>
        <v>#DIV/0!</v>
      </c>
      <c r="U112" s="1">
        <v>108</v>
      </c>
      <c r="V112" s="161" t="e">
        <f t="shared" si="18"/>
        <v>#NUM!</v>
      </c>
      <c r="W112" s="166" t="e">
        <f t="shared" si="19"/>
        <v>#NUM!</v>
      </c>
      <c r="X112" s="162" t="e">
        <f t="shared" si="20"/>
        <v>#NUM!</v>
      </c>
      <c r="Y112" s="162" t="e">
        <f t="shared" si="21"/>
        <v>#NUM!</v>
      </c>
      <c r="Z112" s="1" t="e">
        <f t="shared" si="22"/>
        <v>#NUM!</v>
      </c>
      <c r="AA112" s="161" t="e">
        <f t="shared" si="23"/>
        <v>#NUM!</v>
      </c>
    </row>
    <row r="113" spans="6:27" x14ac:dyDescent="0.25">
      <c r="F113" s="1">
        <v>109</v>
      </c>
      <c r="G113" s="161" t="e">
        <f t="shared" si="13"/>
        <v>#DIV/0!</v>
      </c>
      <c r="H113" s="166" t="e">
        <f t="shared" si="14"/>
        <v>#DIV/0!</v>
      </c>
      <c r="I113" s="162" t="e">
        <f t="shared" si="15"/>
        <v>#DIV/0!</v>
      </c>
      <c r="J113" s="162" t="e">
        <f t="shared" si="12"/>
        <v>#DIV/0!</v>
      </c>
      <c r="K113" s="1" t="e">
        <f t="shared" si="16"/>
        <v>#DIV/0!</v>
      </c>
      <c r="L113" s="161" t="e">
        <f t="shared" si="17"/>
        <v>#DIV/0!</v>
      </c>
      <c r="U113" s="1">
        <v>109</v>
      </c>
      <c r="V113" s="161" t="e">
        <f t="shared" si="18"/>
        <v>#NUM!</v>
      </c>
      <c r="W113" s="166" t="e">
        <f t="shared" si="19"/>
        <v>#NUM!</v>
      </c>
      <c r="X113" s="162" t="e">
        <f t="shared" si="20"/>
        <v>#NUM!</v>
      </c>
      <c r="Y113" s="162" t="e">
        <f t="shared" si="21"/>
        <v>#NUM!</v>
      </c>
      <c r="Z113" s="1" t="e">
        <f t="shared" si="22"/>
        <v>#NUM!</v>
      </c>
      <c r="AA113" s="161" t="e">
        <f t="shared" si="23"/>
        <v>#NUM!</v>
      </c>
    </row>
    <row r="114" spans="6:27" x14ac:dyDescent="0.25">
      <c r="F114" s="1">
        <v>110</v>
      </c>
      <c r="G114" s="161" t="e">
        <f t="shared" si="13"/>
        <v>#DIV/0!</v>
      </c>
      <c r="H114" s="166" t="e">
        <f t="shared" si="14"/>
        <v>#DIV/0!</v>
      </c>
      <c r="I114" s="162" t="e">
        <f t="shared" si="15"/>
        <v>#DIV/0!</v>
      </c>
      <c r="J114" s="162" t="e">
        <f t="shared" si="12"/>
        <v>#DIV/0!</v>
      </c>
      <c r="K114" s="1" t="e">
        <f t="shared" si="16"/>
        <v>#DIV/0!</v>
      </c>
      <c r="L114" s="161" t="e">
        <f t="shared" si="17"/>
        <v>#DIV/0!</v>
      </c>
      <c r="U114" s="1">
        <v>110</v>
      </c>
      <c r="V114" s="161" t="e">
        <f t="shared" si="18"/>
        <v>#NUM!</v>
      </c>
      <c r="W114" s="166" t="e">
        <f t="shared" si="19"/>
        <v>#NUM!</v>
      </c>
      <c r="X114" s="162" t="e">
        <f t="shared" si="20"/>
        <v>#NUM!</v>
      </c>
      <c r="Y114" s="162" t="e">
        <f t="shared" si="21"/>
        <v>#NUM!</v>
      </c>
      <c r="Z114" s="1" t="e">
        <f t="shared" si="22"/>
        <v>#NUM!</v>
      </c>
      <c r="AA114" s="161" t="e">
        <f t="shared" si="23"/>
        <v>#NUM!</v>
      </c>
    </row>
    <row r="115" spans="6:27" x14ac:dyDescent="0.25">
      <c r="F115" s="1">
        <v>111</v>
      </c>
      <c r="G115" s="161" t="e">
        <f t="shared" si="13"/>
        <v>#DIV/0!</v>
      </c>
      <c r="H115" s="166" t="e">
        <f t="shared" si="14"/>
        <v>#DIV/0!</v>
      </c>
      <c r="I115" s="162" t="e">
        <f t="shared" si="15"/>
        <v>#DIV/0!</v>
      </c>
      <c r="J115" s="162" t="e">
        <f t="shared" si="12"/>
        <v>#DIV/0!</v>
      </c>
      <c r="K115" s="1" t="e">
        <f t="shared" si="16"/>
        <v>#DIV/0!</v>
      </c>
      <c r="L115" s="161" t="e">
        <f t="shared" si="17"/>
        <v>#DIV/0!</v>
      </c>
      <c r="U115" s="1">
        <v>111</v>
      </c>
      <c r="V115" s="161" t="e">
        <f t="shared" si="18"/>
        <v>#NUM!</v>
      </c>
      <c r="W115" s="166" t="e">
        <f t="shared" si="19"/>
        <v>#NUM!</v>
      </c>
      <c r="X115" s="162" t="e">
        <f t="shared" si="20"/>
        <v>#NUM!</v>
      </c>
      <c r="Y115" s="162" t="e">
        <f t="shared" si="21"/>
        <v>#NUM!</v>
      </c>
      <c r="Z115" s="1" t="e">
        <f t="shared" si="22"/>
        <v>#NUM!</v>
      </c>
      <c r="AA115" s="161" t="e">
        <f t="shared" si="23"/>
        <v>#NUM!</v>
      </c>
    </row>
    <row r="116" spans="6:27" x14ac:dyDescent="0.25">
      <c r="F116" s="1">
        <v>112</v>
      </c>
      <c r="G116" s="161" t="e">
        <f t="shared" si="13"/>
        <v>#DIV/0!</v>
      </c>
      <c r="H116" s="166" t="e">
        <f t="shared" si="14"/>
        <v>#DIV/0!</v>
      </c>
      <c r="I116" s="162" t="e">
        <f t="shared" si="15"/>
        <v>#DIV/0!</v>
      </c>
      <c r="J116" s="162" t="e">
        <f t="shared" si="12"/>
        <v>#DIV/0!</v>
      </c>
      <c r="K116" s="1" t="e">
        <f t="shared" si="16"/>
        <v>#DIV/0!</v>
      </c>
      <c r="L116" s="161" t="e">
        <f t="shared" si="17"/>
        <v>#DIV/0!</v>
      </c>
      <c r="U116" s="1">
        <v>112</v>
      </c>
      <c r="V116" s="161" t="e">
        <f t="shared" si="18"/>
        <v>#NUM!</v>
      </c>
      <c r="W116" s="166" t="e">
        <f t="shared" si="19"/>
        <v>#NUM!</v>
      </c>
      <c r="X116" s="162" t="e">
        <f t="shared" si="20"/>
        <v>#NUM!</v>
      </c>
      <c r="Y116" s="162" t="e">
        <f t="shared" si="21"/>
        <v>#NUM!</v>
      </c>
      <c r="Z116" s="1" t="e">
        <f t="shared" si="22"/>
        <v>#NUM!</v>
      </c>
      <c r="AA116" s="161" t="e">
        <f t="shared" si="23"/>
        <v>#NUM!</v>
      </c>
    </row>
    <row r="117" spans="6:27" x14ac:dyDescent="0.25">
      <c r="F117" s="1">
        <v>113</v>
      </c>
      <c r="G117" s="161" t="e">
        <f t="shared" si="13"/>
        <v>#DIV/0!</v>
      </c>
      <c r="H117" s="166" t="e">
        <f t="shared" si="14"/>
        <v>#DIV/0!</v>
      </c>
      <c r="I117" s="162" t="e">
        <f t="shared" si="15"/>
        <v>#DIV/0!</v>
      </c>
      <c r="J117" s="162" t="e">
        <f t="shared" si="12"/>
        <v>#DIV/0!</v>
      </c>
      <c r="K117" s="1" t="e">
        <f t="shared" si="16"/>
        <v>#DIV/0!</v>
      </c>
      <c r="L117" s="161" t="e">
        <f t="shared" si="17"/>
        <v>#DIV/0!</v>
      </c>
      <c r="U117" s="1">
        <v>113</v>
      </c>
      <c r="V117" s="161" t="e">
        <f t="shared" si="18"/>
        <v>#NUM!</v>
      </c>
      <c r="W117" s="166" t="e">
        <f t="shared" si="19"/>
        <v>#NUM!</v>
      </c>
      <c r="X117" s="162" t="e">
        <f t="shared" si="20"/>
        <v>#NUM!</v>
      </c>
      <c r="Y117" s="162" t="e">
        <f t="shared" si="21"/>
        <v>#NUM!</v>
      </c>
      <c r="Z117" s="1" t="e">
        <f t="shared" si="22"/>
        <v>#NUM!</v>
      </c>
      <c r="AA117" s="161" t="e">
        <f t="shared" si="23"/>
        <v>#NUM!</v>
      </c>
    </row>
    <row r="118" spans="6:27" x14ac:dyDescent="0.25">
      <c r="F118" s="1">
        <v>114</v>
      </c>
      <c r="G118" s="161" t="e">
        <f t="shared" si="13"/>
        <v>#DIV/0!</v>
      </c>
      <c r="H118" s="166" t="e">
        <f t="shared" si="14"/>
        <v>#DIV/0!</v>
      </c>
      <c r="I118" s="162" t="e">
        <f t="shared" si="15"/>
        <v>#DIV/0!</v>
      </c>
      <c r="J118" s="162" t="e">
        <f t="shared" si="12"/>
        <v>#DIV/0!</v>
      </c>
      <c r="K118" s="1" t="e">
        <f t="shared" si="16"/>
        <v>#DIV/0!</v>
      </c>
      <c r="L118" s="161" t="e">
        <f t="shared" si="17"/>
        <v>#DIV/0!</v>
      </c>
      <c r="U118" s="1">
        <v>114</v>
      </c>
      <c r="V118" s="161" t="e">
        <f t="shared" si="18"/>
        <v>#NUM!</v>
      </c>
      <c r="W118" s="166" t="e">
        <f t="shared" si="19"/>
        <v>#NUM!</v>
      </c>
      <c r="X118" s="162" t="e">
        <f t="shared" si="20"/>
        <v>#NUM!</v>
      </c>
      <c r="Y118" s="162" t="e">
        <f t="shared" si="21"/>
        <v>#NUM!</v>
      </c>
      <c r="Z118" s="1" t="e">
        <f t="shared" si="22"/>
        <v>#NUM!</v>
      </c>
      <c r="AA118" s="161" t="e">
        <f t="shared" si="23"/>
        <v>#NUM!</v>
      </c>
    </row>
    <row r="119" spans="6:27" x14ac:dyDescent="0.25">
      <c r="F119" s="1">
        <v>115</v>
      </c>
      <c r="G119" s="161" t="e">
        <f t="shared" si="13"/>
        <v>#DIV/0!</v>
      </c>
      <c r="H119" s="166" t="e">
        <f t="shared" si="14"/>
        <v>#DIV/0!</v>
      </c>
      <c r="I119" s="162" t="e">
        <f t="shared" si="15"/>
        <v>#DIV/0!</v>
      </c>
      <c r="J119" s="162" t="e">
        <f t="shared" si="12"/>
        <v>#DIV/0!</v>
      </c>
      <c r="K119" s="1" t="e">
        <f t="shared" si="16"/>
        <v>#DIV/0!</v>
      </c>
      <c r="L119" s="161" t="e">
        <f t="shared" si="17"/>
        <v>#DIV/0!</v>
      </c>
      <c r="U119" s="1">
        <v>115</v>
      </c>
      <c r="V119" s="161" t="e">
        <f t="shared" si="18"/>
        <v>#NUM!</v>
      </c>
      <c r="W119" s="166" t="e">
        <f t="shared" si="19"/>
        <v>#NUM!</v>
      </c>
      <c r="X119" s="162" t="e">
        <f t="shared" si="20"/>
        <v>#NUM!</v>
      </c>
      <c r="Y119" s="162" t="e">
        <f t="shared" si="21"/>
        <v>#NUM!</v>
      </c>
      <c r="Z119" s="1" t="e">
        <f t="shared" si="22"/>
        <v>#NUM!</v>
      </c>
      <c r="AA119" s="161" t="e">
        <f t="shared" si="23"/>
        <v>#NUM!</v>
      </c>
    </row>
    <row r="120" spans="6:27" x14ac:dyDescent="0.25">
      <c r="F120" s="1">
        <v>116</v>
      </c>
      <c r="G120" s="161" t="e">
        <f t="shared" si="13"/>
        <v>#DIV/0!</v>
      </c>
      <c r="H120" s="166" t="e">
        <f t="shared" si="14"/>
        <v>#DIV/0!</v>
      </c>
      <c r="I120" s="162" t="e">
        <f t="shared" si="15"/>
        <v>#DIV/0!</v>
      </c>
      <c r="J120" s="162" t="e">
        <f t="shared" si="12"/>
        <v>#DIV/0!</v>
      </c>
      <c r="K120" s="1" t="e">
        <f t="shared" si="16"/>
        <v>#DIV/0!</v>
      </c>
      <c r="L120" s="161" t="e">
        <f t="shared" si="17"/>
        <v>#DIV/0!</v>
      </c>
      <c r="U120" s="1">
        <v>116</v>
      </c>
      <c r="V120" s="161" t="e">
        <f t="shared" si="18"/>
        <v>#NUM!</v>
      </c>
      <c r="W120" s="166" t="e">
        <f t="shared" si="19"/>
        <v>#NUM!</v>
      </c>
      <c r="X120" s="162" t="e">
        <f t="shared" si="20"/>
        <v>#NUM!</v>
      </c>
      <c r="Y120" s="162" t="e">
        <f t="shared" si="21"/>
        <v>#NUM!</v>
      </c>
      <c r="Z120" s="1" t="e">
        <f t="shared" si="22"/>
        <v>#NUM!</v>
      </c>
      <c r="AA120" s="161" t="e">
        <f t="shared" si="23"/>
        <v>#NUM!</v>
      </c>
    </row>
    <row r="121" spans="6:27" x14ac:dyDescent="0.25">
      <c r="F121" s="1">
        <v>117</v>
      </c>
      <c r="G121" s="161" t="e">
        <f t="shared" si="13"/>
        <v>#DIV/0!</v>
      </c>
      <c r="H121" s="166" t="e">
        <f t="shared" si="14"/>
        <v>#DIV/0!</v>
      </c>
      <c r="I121" s="162" t="e">
        <f t="shared" si="15"/>
        <v>#DIV/0!</v>
      </c>
      <c r="J121" s="162" t="e">
        <f t="shared" si="12"/>
        <v>#DIV/0!</v>
      </c>
      <c r="K121" s="1" t="e">
        <f t="shared" si="16"/>
        <v>#DIV/0!</v>
      </c>
      <c r="L121" s="161" t="e">
        <f t="shared" si="17"/>
        <v>#DIV/0!</v>
      </c>
      <c r="U121" s="1">
        <v>117</v>
      </c>
      <c r="V121" s="161" t="e">
        <f t="shared" si="18"/>
        <v>#NUM!</v>
      </c>
      <c r="W121" s="166" t="e">
        <f t="shared" si="19"/>
        <v>#NUM!</v>
      </c>
      <c r="X121" s="162" t="e">
        <f t="shared" si="20"/>
        <v>#NUM!</v>
      </c>
      <c r="Y121" s="162" t="e">
        <f t="shared" si="21"/>
        <v>#NUM!</v>
      </c>
      <c r="Z121" s="1" t="e">
        <f t="shared" si="22"/>
        <v>#NUM!</v>
      </c>
      <c r="AA121" s="161" t="e">
        <f t="shared" si="23"/>
        <v>#NUM!</v>
      </c>
    </row>
    <row r="122" spans="6:27" x14ac:dyDescent="0.25">
      <c r="F122" s="1">
        <v>118</v>
      </c>
      <c r="G122" s="161" t="e">
        <f t="shared" si="13"/>
        <v>#DIV/0!</v>
      </c>
      <c r="H122" s="166" t="e">
        <f t="shared" si="14"/>
        <v>#DIV/0!</v>
      </c>
      <c r="I122" s="162" t="e">
        <f t="shared" si="15"/>
        <v>#DIV/0!</v>
      </c>
      <c r="J122" s="162" t="e">
        <f t="shared" si="12"/>
        <v>#DIV/0!</v>
      </c>
      <c r="K122" s="1" t="e">
        <f t="shared" si="16"/>
        <v>#DIV/0!</v>
      </c>
      <c r="L122" s="161" t="e">
        <f t="shared" si="17"/>
        <v>#DIV/0!</v>
      </c>
      <c r="U122" s="1">
        <v>118</v>
      </c>
      <c r="V122" s="161" t="e">
        <f t="shared" si="18"/>
        <v>#NUM!</v>
      </c>
      <c r="W122" s="166" t="e">
        <f t="shared" si="19"/>
        <v>#NUM!</v>
      </c>
      <c r="X122" s="162" t="e">
        <f t="shared" si="20"/>
        <v>#NUM!</v>
      </c>
      <c r="Y122" s="162" t="e">
        <f t="shared" si="21"/>
        <v>#NUM!</v>
      </c>
      <c r="Z122" s="1" t="e">
        <f t="shared" si="22"/>
        <v>#NUM!</v>
      </c>
      <c r="AA122" s="161" t="e">
        <f t="shared" si="23"/>
        <v>#NUM!</v>
      </c>
    </row>
    <row r="123" spans="6:27" x14ac:dyDescent="0.25">
      <c r="F123" s="1">
        <v>119</v>
      </c>
      <c r="G123" s="161" t="e">
        <f t="shared" si="13"/>
        <v>#DIV/0!</v>
      </c>
      <c r="H123" s="166" t="e">
        <f t="shared" si="14"/>
        <v>#DIV/0!</v>
      </c>
      <c r="I123" s="162" t="e">
        <f t="shared" si="15"/>
        <v>#DIV/0!</v>
      </c>
      <c r="J123" s="162" t="e">
        <f t="shared" si="12"/>
        <v>#DIV/0!</v>
      </c>
      <c r="K123" s="1" t="e">
        <f t="shared" si="16"/>
        <v>#DIV/0!</v>
      </c>
      <c r="L123" s="161" t="e">
        <f t="shared" si="17"/>
        <v>#DIV/0!</v>
      </c>
      <c r="U123" s="1">
        <v>119</v>
      </c>
      <c r="V123" s="161" t="e">
        <f t="shared" si="18"/>
        <v>#NUM!</v>
      </c>
      <c r="W123" s="166" t="e">
        <f t="shared" si="19"/>
        <v>#NUM!</v>
      </c>
      <c r="X123" s="162" t="e">
        <f t="shared" si="20"/>
        <v>#NUM!</v>
      </c>
      <c r="Y123" s="162" t="e">
        <f t="shared" si="21"/>
        <v>#NUM!</v>
      </c>
      <c r="Z123" s="1" t="e">
        <f t="shared" si="22"/>
        <v>#NUM!</v>
      </c>
      <c r="AA123" s="161" t="e">
        <f t="shared" si="23"/>
        <v>#NUM!</v>
      </c>
    </row>
    <row r="124" spans="6:27" x14ac:dyDescent="0.25">
      <c r="F124" s="1">
        <v>120</v>
      </c>
      <c r="G124" s="161" t="e">
        <f t="shared" si="13"/>
        <v>#DIV/0!</v>
      </c>
      <c r="H124" s="166" t="e">
        <f t="shared" si="14"/>
        <v>#DIV/0!</v>
      </c>
      <c r="I124" s="162" t="e">
        <f t="shared" si="15"/>
        <v>#DIV/0!</v>
      </c>
      <c r="J124" s="162" t="e">
        <f t="shared" si="12"/>
        <v>#DIV/0!</v>
      </c>
      <c r="K124" s="1" t="e">
        <f t="shared" si="16"/>
        <v>#DIV/0!</v>
      </c>
      <c r="L124" s="161" t="e">
        <f t="shared" si="17"/>
        <v>#DIV/0!</v>
      </c>
      <c r="U124" s="1">
        <v>120</v>
      </c>
      <c r="V124" s="161" t="e">
        <f t="shared" si="18"/>
        <v>#NUM!</v>
      </c>
      <c r="W124" s="166" t="e">
        <f t="shared" si="19"/>
        <v>#NUM!</v>
      </c>
      <c r="X124" s="162" t="e">
        <f t="shared" si="20"/>
        <v>#NUM!</v>
      </c>
      <c r="Y124" s="162" t="e">
        <f t="shared" si="21"/>
        <v>#NUM!</v>
      </c>
      <c r="Z124" s="1" t="e">
        <f t="shared" si="22"/>
        <v>#NUM!</v>
      </c>
      <c r="AA124" s="161" t="e">
        <f t="shared" si="23"/>
        <v>#NUM!</v>
      </c>
    </row>
    <row r="125" spans="6:27" x14ac:dyDescent="0.25">
      <c r="F125" s="1">
        <v>121</v>
      </c>
      <c r="G125" s="161" t="e">
        <f t="shared" si="13"/>
        <v>#DIV/0!</v>
      </c>
      <c r="H125" s="166" t="e">
        <f t="shared" si="14"/>
        <v>#DIV/0!</v>
      </c>
      <c r="I125" s="162" t="e">
        <f t="shared" si="15"/>
        <v>#DIV/0!</v>
      </c>
      <c r="J125" s="162" t="e">
        <f t="shared" si="12"/>
        <v>#DIV/0!</v>
      </c>
      <c r="K125" s="1" t="e">
        <f t="shared" si="16"/>
        <v>#DIV/0!</v>
      </c>
      <c r="L125" s="161" t="e">
        <f t="shared" si="17"/>
        <v>#DIV/0!</v>
      </c>
      <c r="U125" s="1">
        <v>121</v>
      </c>
      <c r="V125" s="161" t="e">
        <f t="shared" si="18"/>
        <v>#NUM!</v>
      </c>
      <c r="W125" s="166" t="e">
        <f t="shared" si="19"/>
        <v>#NUM!</v>
      </c>
      <c r="X125" s="162" t="e">
        <f t="shared" si="20"/>
        <v>#NUM!</v>
      </c>
      <c r="Y125" s="162" t="e">
        <f t="shared" si="21"/>
        <v>#NUM!</v>
      </c>
      <c r="Z125" s="1" t="e">
        <f t="shared" si="22"/>
        <v>#NUM!</v>
      </c>
      <c r="AA125" s="161" t="e">
        <f t="shared" si="23"/>
        <v>#NUM!</v>
      </c>
    </row>
    <row r="126" spans="6:27" x14ac:dyDescent="0.25">
      <c r="F126" s="1">
        <v>122</v>
      </c>
      <c r="G126" s="161" t="e">
        <f t="shared" si="13"/>
        <v>#DIV/0!</v>
      </c>
      <c r="H126" s="166" t="e">
        <f t="shared" si="14"/>
        <v>#DIV/0!</v>
      </c>
      <c r="I126" s="162" t="e">
        <f t="shared" si="15"/>
        <v>#DIV/0!</v>
      </c>
      <c r="J126" s="162" t="e">
        <f t="shared" si="12"/>
        <v>#DIV/0!</v>
      </c>
      <c r="K126" s="1" t="e">
        <f t="shared" si="16"/>
        <v>#DIV/0!</v>
      </c>
      <c r="L126" s="161" t="e">
        <f t="shared" si="17"/>
        <v>#DIV/0!</v>
      </c>
      <c r="U126" s="1">
        <v>122</v>
      </c>
      <c r="V126" s="161" t="e">
        <f t="shared" si="18"/>
        <v>#NUM!</v>
      </c>
      <c r="W126" s="166" t="e">
        <f t="shared" si="19"/>
        <v>#NUM!</v>
      </c>
      <c r="X126" s="162" t="e">
        <f t="shared" si="20"/>
        <v>#NUM!</v>
      </c>
      <c r="Y126" s="162" t="e">
        <f t="shared" si="21"/>
        <v>#NUM!</v>
      </c>
      <c r="Z126" s="1" t="e">
        <f t="shared" si="22"/>
        <v>#NUM!</v>
      </c>
      <c r="AA126" s="161" t="e">
        <f t="shared" si="23"/>
        <v>#NUM!</v>
      </c>
    </row>
    <row r="127" spans="6:27" x14ac:dyDescent="0.25">
      <c r="F127" s="1">
        <v>123</v>
      </c>
      <c r="G127" s="161" t="e">
        <f t="shared" si="13"/>
        <v>#DIV/0!</v>
      </c>
      <c r="H127" s="166" t="e">
        <f t="shared" si="14"/>
        <v>#DIV/0!</v>
      </c>
      <c r="I127" s="162" t="e">
        <f t="shared" si="15"/>
        <v>#DIV/0!</v>
      </c>
      <c r="J127" s="162" t="e">
        <f t="shared" si="12"/>
        <v>#DIV/0!</v>
      </c>
      <c r="K127" s="1" t="e">
        <f t="shared" si="16"/>
        <v>#DIV/0!</v>
      </c>
      <c r="L127" s="161" t="e">
        <f t="shared" si="17"/>
        <v>#DIV/0!</v>
      </c>
      <c r="U127" s="1">
        <v>123</v>
      </c>
      <c r="V127" s="161" t="e">
        <f t="shared" si="18"/>
        <v>#NUM!</v>
      </c>
      <c r="W127" s="166" t="e">
        <f t="shared" si="19"/>
        <v>#NUM!</v>
      </c>
      <c r="X127" s="162" t="e">
        <f t="shared" si="20"/>
        <v>#NUM!</v>
      </c>
      <c r="Y127" s="162" t="e">
        <f t="shared" si="21"/>
        <v>#NUM!</v>
      </c>
      <c r="Z127" s="1" t="e">
        <f t="shared" si="22"/>
        <v>#NUM!</v>
      </c>
      <c r="AA127" s="161" t="e">
        <f t="shared" si="23"/>
        <v>#NUM!</v>
      </c>
    </row>
    <row r="128" spans="6:27" x14ac:dyDescent="0.25">
      <c r="F128" s="1">
        <v>124</v>
      </c>
      <c r="G128" s="161" t="e">
        <f>G127-H128</f>
        <v>#DIV/0!</v>
      </c>
      <c r="H128" s="166" t="e">
        <f t="shared" si="14"/>
        <v>#DIV/0!</v>
      </c>
      <c r="I128" s="162" t="e">
        <f t="shared" si="15"/>
        <v>#DIV/0!</v>
      </c>
      <c r="J128" s="162" t="e">
        <f t="shared" si="12"/>
        <v>#DIV/0!</v>
      </c>
      <c r="K128" s="1" t="e">
        <f t="shared" si="16"/>
        <v>#DIV/0!</v>
      </c>
      <c r="L128" s="161" t="e">
        <f t="shared" si="17"/>
        <v>#DIV/0!</v>
      </c>
      <c r="U128" s="1">
        <v>124</v>
      </c>
      <c r="V128" s="161" t="e">
        <f t="shared" si="18"/>
        <v>#NUM!</v>
      </c>
      <c r="W128" s="166" t="e">
        <f t="shared" si="19"/>
        <v>#NUM!</v>
      </c>
      <c r="X128" s="162" t="e">
        <f t="shared" si="20"/>
        <v>#NUM!</v>
      </c>
      <c r="Y128" s="162" t="e">
        <f t="shared" si="21"/>
        <v>#NUM!</v>
      </c>
      <c r="Z128" s="1" t="e">
        <f t="shared" si="22"/>
        <v>#NUM!</v>
      </c>
      <c r="AA128" s="161" t="e">
        <f t="shared" si="23"/>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orientation="portrait" r:id="rId1"/>
  <headerFooter>
    <oddFooter>&amp;C&amp;1#&amp;"Calibri"&amp;10&amp;K000000</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CD47-8ECF-49F3-970E-FBDD02F87F6C}">
  <dimension ref="A1:AZ163"/>
  <sheetViews>
    <sheetView topLeftCell="W1" zoomScale="70" zoomScaleNormal="70" workbookViewId="0">
      <selection activeCell="AY28" sqref="AY28"/>
    </sheetView>
  </sheetViews>
  <sheetFormatPr baseColWidth="10" defaultColWidth="9.140625" defaultRowHeight="15" x14ac:dyDescent="0.25"/>
  <cols>
    <col min="1" max="7" width="9.140625" style="1"/>
    <col min="8" max="8" width="51.42578125" style="1" bestFit="1" customWidth="1"/>
    <col min="9" max="9" width="15.28515625" style="1" bestFit="1" customWidth="1"/>
    <col min="10" max="10" width="0" style="1" hidden="1" customWidth="1"/>
    <col min="11" max="13" width="9.140625" style="1"/>
    <col min="14" max="14" width="26.42578125" style="1" bestFit="1" customWidth="1"/>
    <col min="15" max="15" width="14" style="1" bestFit="1" customWidth="1"/>
    <col min="16" max="16" width="11" style="1" bestFit="1" customWidth="1"/>
    <col min="17" max="17" width="4.42578125" style="1" customWidth="1"/>
    <col min="18" max="18" width="3.5703125" style="1" customWidth="1"/>
    <col min="19" max="19" width="2.5703125" style="1" customWidth="1"/>
    <col min="20" max="20" width="10.7109375" style="1"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2" max="44" width="9.140625" style="1"/>
    <col min="45" max="45" width="11.140625" style="1" bestFit="1" customWidth="1"/>
    <col min="46" max="46" width="9.140625" style="1"/>
    <col min="47" max="47" width="13.42578125" style="1" bestFit="1" customWidth="1"/>
    <col min="48" max="50" width="9.140625" style="1"/>
    <col min="51" max="51" width="14.85546875" style="1" bestFit="1" customWidth="1"/>
    <col min="52" max="16384" width="9.140625" style="1"/>
  </cols>
  <sheetData>
    <row r="1" spans="1:51" x14ac:dyDescent="0.25">
      <c r="A1" s="29" t="s">
        <v>27</v>
      </c>
      <c r="D1" s="1" t="s">
        <v>12</v>
      </c>
      <c r="E1" s="1" t="s">
        <v>53</v>
      </c>
      <c r="H1" s="5" t="s">
        <v>20</v>
      </c>
      <c r="I1" s="2"/>
      <c r="J1" s="2"/>
      <c r="K1" s="2"/>
    </row>
    <row r="2" spans="1:51" ht="15.75" thickBot="1" x14ac:dyDescent="0.3">
      <c r="A2" s="72">
        <v>0</v>
      </c>
      <c r="B2" s="1" t="s">
        <v>31</v>
      </c>
      <c r="D2" s="1" t="s">
        <v>1</v>
      </c>
      <c r="H2" s="25" t="s">
        <v>21</v>
      </c>
      <c r="I2" s="25"/>
      <c r="J2" s="25"/>
      <c r="K2" s="25"/>
      <c r="AA2" s="249" t="s">
        <v>85</v>
      </c>
      <c r="AB2" s="249"/>
      <c r="AC2" s="249"/>
      <c r="AD2" s="249"/>
      <c r="AE2" s="249"/>
      <c r="AF2" s="249"/>
      <c r="AH2" s="249" t="s">
        <v>123</v>
      </c>
      <c r="AI2" s="249"/>
      <c r="AJ2" s="249"/>
      <c r="AK2" s="249"/>
      <c r="AL2" s="249"/>
      <c r="AM2" s="249"/>
      <c r="AN2" s="249"/>
      <c r="AO2" s="249"/>
      <c r="AR2" s="249" t="s">
        <v>124</v>
      </c>
      <c r="AS2" s="249"/>
      <c r="AT2" s="249"/>
      <c r="AU2" s="249"/>
      <c r="AV2" s="249"/>
      <c r="AW2" s="249"/>
      <c r="AX2" s="249"/>
      <c r="AY2" s="249"/>
    </row>
    <row r="3" spans="1:51" ht="24.75" thickBot="1" x14ac:dyDescent="0.3">
      <c r="A3" s="72">
        <v>6</v>
      </c>
      <c r="B3" s="73" t="s">
        <v>32</v>
      </c>
      <c r="D3" s="1" t="s">
        <v>0</v>
      </c>
      <c r="E3" s="1" t="s">
        <v>54</v>
      </c>
      <c r="H3" s="39" t="s">
        <v>7</v>
      </c>
      <c r="I3" s="40" t="s">
        <v>14</v>
      </c>
      <c r="J3" s="40"/>
      <c r="K3" s="40" t="s">
        <v>15</v>
      </c>
      <c r="L3" s="23"/>
      <c r="U3" s="250" t="s">
        <v>86</v>
      </c>
      <c r="V3" s="250"/>
      <c r="W3" s="250"/>
      <c r="AB3" s="257" t="s">
        <v>87</v>
      </c>
      <c r="AC3" s="257"/>
      <c r="AD3" s="257"/>
      <c r="AE3" s="108"/>
      <c r="AF3" s="108"/>
      <c r="AI3" s="257" t="s">
        <v>87</v>
      </c>
      <c r="AJ3" s="257"/>
      <c r="AK3" s="257"/>
      <c r="AL3" s="108"/>
      <c r="AM3" s="108"/>
      <c r="AS3" s="257" t="s">
        <v>87</v>
      </c>
      <c r="AT3" s="257"/>
      <c r="AU3" s="257"/>
      <c r="AV3" s="108"/>
      <c r="AW3" s="108"/>
    </row>
    <row r="4" spans="1:51" ht="15.75" thickBot="1" x14ac:dyDescent="0.3">
      <c r="A4" s="72">
        <v>11</v>
      </c>
      <c r="B4" s="73" t="s">
        <v>33</v>
      </c>
      <c r="D4" s="1" t="s">
        <v>5</v>
      </c>
      <c r="E4" s="1" t="s">
        <v>28</v>
      </c>
      <c r="H4" s="27" t="s">
        <v>8</v>
      </c>
      <c r="I4" s="22">
        <v>9.69</v>
      </c>
      <c r="J4" s="7"/>
      <c r="K4" s="8"/>
      <c r="U4" s="109" t="s">
        <v>88</v>
      </c>
      <c r="V4" s="110"/>
      <c r="W4" s="111">
        <f>Kalk_Kredit2!D10</f>
        <v>0</v>
      </c>
      <c r="AB4" s="258" t="s">
        <v>89</v>
      </c>
      <c r="AC4" s="258"/>
      <c r="AD4" s="1" t="s">
        <v>90</v>
      </c>
      <c r="AI4" s="258" t="s">
        <v>91</v>
      </c>
      <c r="AJ4" s="258"/>
      <c r="AK4" s="1" t="s">
        <v>90</v>
      </c>
      <c r="AS4" s="258" t="s">
        <v>91</v>
      </c>
      <c r="AT4" s="258"/>
      <c r="AU4" s="1" t="s">
        <v>90</v>
      </c>
    </row>
    <row r="5" spans="1:51" x14ac:dyDescent="0.25">
      <c r="A5" s="72">
        <v>16</v>
      </c>
      <c r="B5" s="73" t="s">
        <v>34</v>
      </c>
      <c r="D5" s="1" t="s">
        <v>6</v>
      </c>
      <c r="H5" s="251" t="s">
        <v>16</v>
      </c>
      <c r="I5" s="124">
        <v>0</v>
      </c>
      <c r="J5" s="3"/>
      <c r="K5" s="12">
        <v>-1.5</v>
      </c>
      <c r="N5" s="5" t="s">
        <v>25</v>
      </c>
      <c r="U5" s="112" t="s">
        <v>11</v>
      </c>
      <c r="V5" s="29"/>
      <c r="W5" s="113">
        <f>Kalk_Kredit2!D9</f>
        <v>0</v>
      </c>
      <c r="AA5" s="1">
        <v>0</v>
      </c>
      <c r="AB5" s="114">
        <f>W4</f>
        <v>0</v>
      </c>
      <c r="AC5" s="114"/>
      <c r="AD5" s="114"/>
      <c r="AH5" s="1">
        <v>0</v>
      </c>
      <c r="AI5" s="114">
        <f>W4</f>
        <v>0</v>
      </c>
      <c r="AJ5" s="114"/>
      <c r="AK5" s="114">
        <v>0</v>
      </c>
      <c r="AR5" s="1">
        <v>0</v>
      </c>
      <c r="AS5" s="114">
        <f>W4</f>
        <v>0</v>
      </c>
      <c r="AT5" s="114"/>
      <c r="AU5" s="114">
        <v>0</v>
      </c>
    </row>
    <row r="6" spans="1:51" x14ac:dyDescent="0.25">
      <c r="A6" s="72">
        <v>21</v>
      </c>
      <c r="B6" s="73" t="s">
        <v>35</v>
      </c>
      <c r="H6" s="252"/>
      <c r="I6" s="124">
        <v>5.01</v>
      </c>
      <c r="J6" s="2"/>
      <c r="K6" s="13">
        <v>-1.3</v>
      </c>
      <c r="L6" s="120">
        <v>6</v>
      </c>
      <c r="N6" s="1" t="s">
        <v>55</v>
      </c>
      <c r="P6" s="78" t="e">
        <f>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gt;Background2!$K$60,Background2!$K$60,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lt;Background2!$K$61,Background2!$K$61,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100</f>
        <v>#DIV/0!</v>
      </c>
      <c r="Q6" s="75"/>
      <c r="U6" s="112" t="s">
        <v>92</v>
      </c>
      <c r="V6" s="29"/>
      <c r="W6" s="113">
        <f>Kalk_Kredit2!D8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R6" s="1">
        <v>1</v>
      </c>
      <c r="AS6" s="114" t="e">
        <f>V15+V15*(W7/12)</f>
        <v>#DIV/0!</v>
      </c>
      <c r="AT6" s="114" t="e">
        <f>((AS6*((((1+$V$14)^(1/12))-1)-(($W$9/10000)/12))/(1.02)^(AR6/12)))</f>
        <v>#DIV/0!</v>
      </c>
      <c r="AU6" s="114" t="e">
        <f>AT6</f>
        <v>#DIV/0!</v>
      </c>
    </row>
    <row r="7" spans="1:51" x14ac:dyDescent="0.25">
      <c r="A7" s="72">
        <v>31</v>
      </c>
      <c r="B7" s="73" t="s">
        <v>36</v>
      </c>
      <c r="H7" s="252"/>
      <c r="I7" s="124">
        <v>10.01</v>
      </c>
      <c r="J7" s="2"/>
      <c r="K7" s="13">
        <v>-1.1000000000000001</v>
      </c>
      <c r="L7" s="120">
        <v>11</v>
      </c>
      <c r="N7" s="1" t="s">
        <v>56</v>
      </c>
      <c r="P7" s="78" t="e">
        <f>ROUND(NOMINAL(P6,12),4)</f>
        <v>#DIV/0!</v>
      </c>
      <c r="Q7" s="75" t="s">
        <v>155</v>
      </c>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R7" s="1">
        <v>2</v>
      </c>
      <c r="AS7" s="114" t="e">
        <f>AS6+AS6*($W$7/12)</f>
        <v>#DIV/0!</v>
      </c>
      <c r="AT7" s="114" t="e">
        <f t="shared" ref="AT7:AT19" si="2">((AS7*((((1+$V$14)^(1/12))-1)-(($W$9/10000)/12))/(1.02)^(AR7/12)))</f>
        <v>#DIV/0!</v>
      </c>
      <c r="AU7" s="114" t="e">
        <f>AU6+AT7</f>
        <v>#DIV/0!</v>
      </c>
    </row>
    <row r="8" spans="1:51" x14ac:dyDescent="0.25">
      <c r="A8" s="72">
        <v>41</v>
      </c>
      <c r="B8" s="73" t="s">
        <v>37</v>
      </c>
      <c r="D8" s="1" t="s">
        <v>57</v>
      </c>
      <c r="H8" s="252"/>
      <c r="I8" s="124">
        <v>15.01</v>
      </c>
      <c r="J8" s="4"/>
      <c r="K8" s="13">
        <v>-0.9</v>
      </c>
      <c r="L8" s="120">
        <v>16</v>
      </c>
      <c r="Q8" s="76"/>
      <c r="U8" s="112" t="s">
        <v>94</v>
      </c>
      <c r="V8" s="29"/>
      <c r="W8" s="113">
        <f>Kalk_Kredit2!D14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R8" s="1">
        <v>3</v>
      </c>
      <c r="AS8" s="114" t="e">
        <f t="shared" ref="AS8:AS19" si="7">AS7+AS7*($W$7/12)</f>
        <v>#DIV/0!</v>
      </c>
      <c r="AT8" s="114" t="e">
        <f t="shared" si="2"/>
        <v>#DIV/0!</v>
      </c>
      <c r="AU8" s="114" t="e">
        <f t="shared" ref="AU8:AU19" si="8">AU7+AT8</f>
        <v>#DIV/0!</v>
      </c>
    </row>
    <row r="9" spans="1:51" ht="15.75" thickBot="1" x14ac:dyDescent="0.3">
      <c r="A9" s="72">
        <v>51</v>
      </c>
      <c r="B9" s="73" t="s">
        <v>38</v>
      </c>
      <c r="D9" s="1">
        <v>0</v>
      </c>
      <c r="H9" s="252"/>
      <c r="I9" s="124">
        <v>20.010000000000002</v>
      </c>
      <c r="J9" s="2"/>
      <c r="K9" s="13">
        <v>-0.7</v>
      </c>
      <c r="L9" s="120">
        <v>21</v>
      </c>
      <c r="Q9" s="76"/>
      <c r="U9" s="112" t="s">
        <v>27</v>
      </c>
      <c r="V9" s="29"/>
      <c r="W9" s="113">
        <f>Kalk_Kredit2!D7</f>
        <v>0</v>
      </c>
      <c r="AA9" s="1">
        <v>4</v>
      </c>
      <c r="AB9" s="114" t="e">
        <f t="shared" si="3"/>
        <v>#DIV/0!</v>
      </c>
      <c r="AC9" s="114" t="e">
        <f t="shared" si="0"/>
        <v>#DIV/0!</v>
      </c>
      <c r="AD9" s="114" t="e">
        <f t="shared" si="4"/>
        <v>#DIV/0!</v>
      </c>
      <c r="AH9" s="1">
        <v>4</v>
      </c>
      <c r="AI9" s="114" t="e">
        <f t="shared" si="5"/>
        <v>#DIV/0!</v>
      </c>
      <c r="AJ9" s="114" t="e">
        <f t="shared" si="1"/>
        <v>#DIV/0!</v>
      </c>
      <c r="AK9" s="114" t="e">
        <f t="shared" si="6"/>
        <v>#DIV/0!</v>
      </c>
      <c r="AR9" s="1">
        <v>4</v>
      </c>
      <c r="AS9" s="114" t="e">
        <f t="shared" si="7"/>
        <v>#DIV/0!</v>
      </c>
      <c r="AT9" s="114" t="e">
        <f t="shared" si="2"/>
        <v>#DIV/0!</v>
      </c>
      <c r="AU9" s="114" t="e">
        <f t="shared" si="8"/>
        <v>#DIV/0!</v>
      </c>
    </row>
    <row r="10" spans="1:51" ht="15.75" thickBot="1" x14ac:dyDescent="0.3">
      <c r="A10" s="72">
        <v>61</v>
      </c>
      <c r="B10" s="73" t="s">
        <v>39</v>
      </c>
      <c r="D10" s="1">
        <v>1</v>
      </c>
      <c r="H10" s="252"/>
      <c r="I10" s="124">
        <v>30.01</v>
      </c>
      <c r="J10" s="4"/>
      <c r="K10" s="13">
        <v>-0.6</v>
      </c>
      <c r="L10" s="120">
        <v>31</v>
      </c>
      <c r="Q10" s="76"/>
      <c r="U10" s="112" t="s">
        <v>95</v>
      </c>
      <c r="V10" s="29"/>
      <c r="W10" s="130" t="e">
        <f>IF(W11=0,PMT((((P6+1)^(1/12)-1)),Kalk_Kredit2!D8,-AB29),PMT((((P6+1)^(1/12)-1)),V22,-AK29))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R10" s="1">
        <v>5</v>
      </c>
      <c r="AS10" s="114" t="e">
        <f t="shared" si="7"/>
        <v>#DIV/0!</v>
      </c>
      <c r="AT10" s="114" t="e">
        <f t="shared" si="2"/>
        <v>#DIV/0!</v>
      </c>
      <c r="AU10" s="114" t="e">
        <f t="shared" si="8"/>
        <v>#DIV/0!</v>
      </c>
    </row>
    <row r="11" spans="1:51" x14ac:dyDescent="0.25">
      <c r="A11" s="72">
        <v>71</v>
      </c>
      <c r="B11" s="73" t="s">
        <v>40</v>
      </c>
      <c r="D11" s="1">
        <v>2</v>
      </c>
      <c r="H11" s="252"/>
      <c r="I11" s="124">
        <v>40.01</v>
      </c>
      <c r="J11" s="2"/>
      <c r="K11" s="13">
        <v>-0.4</v>
      </c>
      <c r="L11" s="120">
        <v>41</v>
      </c>
      <c r="N11" s="261" t="s">
        <v>22</v>
      </c>
      <c r="O11" s="202" t="s">
        <v>174</v>
      </c>
      <c r="P11" s="203" t="e">
        <f ca="1">LOOKUP(Wertbeitrag(Kalk_Kredit2!D10,Kalk_Kredit2!D9,Kalk_Kredit2!D8,(((((Kalk_Kredit2!D20+1)^(1/12))-1)*12)),Kalk_Kredit2!D14/10000,Kalk_Kredit2!D7,PMT((((Kalk_Kredit2!D20+1)^(1/12)-1)),Kalk_Kredit2!D8,-Kalk_Kredit2!D10),IF(Kalk_Kredit2!D9-Kalk_Kredit2!D8&gt;3,1,0),Kalk_Kredit2!D13)/Kalk_Kredit2!D10,Background2!I65:I70,Background2!K65:K70)/100</f>
        <v>#NAME?</v>
      </c>
      <c r="Q11" s="204"/>
      <c r="R11" s="202"/>
      <c r="S11" s="202"/>
      <c r="T11" s="205" t="e">
        <f ca="1">LOOKUP(Wertbeitrag(Kalk_Kredit2!D10,Kalk_Kredit2!D9,Kalk_Kredit2!D8,(((((Kalk_Kredit2!D20+1)^(1/12))-1)*12)),Kalk_Kredit2!D14/10000,Kalk_Kredit2!D7,PMT((((Kalk_Kredit2!D20+1)^(1/12)-1)),Kalk_Kredit2!D8,-Kalk_Kredit2!D10),IF(Kalk_Kredit2!D9-Kalk_Kredit2!D8&gt;3,1,0),Kalk_Kredit2!D13)/Kalk_Kredit2!D10,Background2!I65:I70,Background2!L65:L70)/100</f>
        <v>#NAME?</v>
      </c>
      <c r="U11" s="29" t="s">
        <v>53</v>
      </c>
      <c r="V11" s="29"/>
      <c r="W11" s="113">
        <f>IF((W5-W6)&gt;3,1,0)</f>
        <v>0</v>
      </c>
      <c r="X11" s="1" t="s">
        <v>118</v>
      </c>
      <c r="Y11" s="132" t="e">
        <f>PMT((((Kalk_Kredit2!D20+1)^(1/12)-1)),Kalk_Kredit2!D8,-Kalk_Kredit2!D10)</f>
        <v>#DIV/0!</v>
      </c>
      <c r="AA11" s="1">
        <v>6</v>
      </c>
      <c r="AB11" s="114" t="e">
        <f t="shared" si="3"/>
        <v>#DIV/0!</v>
      </c>
      <c r="AC11" s="114" t="e">
        <f t="shared" si="0"/>
        <v>#DIV/0!</v>
      </c>
      <c r="AD11" s="114" t="e">
        <f t="shared" si="4"/>
        <v>#DIV/0!</v>
      </c>
      <c r="AH11" s="1">
        <v>6</v>
      </c>
      <c r="AI11" s="114" t="e">
        <f t="shared" si="5"/>
        <v>#DIV/0!</v>
      </c>
      <c r="AJ11" s="114" t="e">
        <f t="shared" si="1"/>
        <v>#DIV/0!</v>
      </c>
      <c r="AK11" s="114" t="e">
        <f t="shared" si="6"/>
        <v>#DIV/0!</v>
      </c>
      <c r="AR11" s="1">
        <v>6</v>
      </c>
      <c r="AS11" s="114" t="e">
        <f t="shared" si="7"/>
        <v>#DIV/0!</v>
      </c>
      <c r="AT11" s="114" t="e">
        <f t="shared" si="2"/>
        <v>#DIV/0!</v>
      </c>
      <c r="AU11" s="114" t="e">
        <f t="shared" si="8"/>
        <v>#DIV/0!</v>
      </c>
    </row>
    <row r="12" spans="1:51" x14ac:dyDescent="0.25">
      <c r="A12" s="72">
        <v>81</v>
      </c>
      <c r="B12" s="73" t="s">
        <v>41</v>
      </c>
      <c r="C12" s="29"/>
      <c r="D12" s="1">
        <v>3</v>
      </c>
      <c r="H12" s="252"/>
      <c r="I12" s="124">
        <v>50.01</v>
      </c>
      <c r="J12" s="4"/>
      <c r="K12" s="13">
        <v>-0.1</v>
      </c>
      <c r="L12" s="120">
        <v>51</v>
      </c>
      <c r="N12" s="262"/>
      <c r="O12" s="207" t="s">
        <v>175</v>
      </c>
      <c r="P12" s="208" t="str">
        <f>IF(ISNUMBER(P17),IF(Kalk_Kredit2!$D$8&gt;84,Background2!P14,Background2!P13),"")</f>
        <v/>
      </c>
      <c r="Q12" s="208"/>
      <c r="R12" s="207"/>
      <c r="S12" s="207"/>
      <c r="T12" s="209" t="str">
        <f>IF(ISNUMBER(P17),IF(Kalk_Kredit2!$D$8&gt;84,Background2!T14,Background2!T13),"")</f>
        <v/>
      </c>
      <c r="U12" s="116" t="s">
        <v>12</v>
      </c>
      <c r="V12" s="116"/>
      <c r="W12" s="117" t="str">
        <f>Kalk_Kredit2!D13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R12" s="1">
        <v>7</v>
      </c>
      <c r="AS12" s="114" t="e">
        <f t="shared" si="7"/>
        <v>#DIV/0!</v>
      </c>
      <c r="AT12" s="114" t="e">
        <f t="shared" si="2"/>
        <v>#DIV/0!</v>
      </c>
      <c r="AU12" s="114" t="e">
        <f t="shared" si="8"/>
        <v>#DIV/0!</v>
      </c>
    </row>
    <row r="13" spans="1:51" x14ac:dyDescent="0.25">
      <c r="A13" s="72">
        <v>91</v>
      </c>
      <c r="B13" s="73" t="s">
        <v>42</v>
      </c>
      <c r="H13" s="252"/>
      <c r="I13" s="124">
        <v>60.01</v>
      </c>
      <c r="J13" s="2"/>
      <c r="K13" s="13">
        <v>0</v>
      </c>
      <c r="L13" s="120">
        <v>61</v>
      </c>
      <c r="N13" s="262"/>
      <c r="O13" s="29" t="s">
        <v>176</v>
      </c>
      <c r="P13" s="210" t="e">
        <f>LOOKUP($P$17,Background2!I65:I70,Background2!K65:K70)/100</f>
        <v>#DIV/0!</v>
      </c>
      <c r="Q13" s="29"/>
      <c r="R13" s="29"/>
      <c r="S13" s="29"/>
      <c r="T13" s="211" t="e">
        <f>LOOKUP($P$17,Background2!I65:I70,Background2!L65:L70)/100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R13" s="1">
        <v>8</v>
      </c>
      <c r="AS13" s="114" t="e">
        <f t="shared" si="7"/>
        <v>#DIV/0!</v>
      </c>
      <c r="AT13" s="114" t="e">
        <f t="shared" si="2"/>
        <v>#DIV/0!</v>
      </c>
      <c r="AU13" s="114" t="e">
        <f t="shared" si="8"/>
        <v>#DIV/0!</v>
      </c>
    </row>
    <row r="14" spans="1:51" ht="15.75" thickBot="1" x14ac:dyDescent="0.3">
      <c r="A14" s="72">
        <v>101</v>
      </c>
      <c r="B14" s="73" t="s">
        <v>43</v>
      </c>
      <c r="H14" s="252"/>
      <c r="I14" s="124">
        <v>70.010000000000005</v>
      </c>
      <c r="J14" s="4"/>
      <c r="K14" s="13">
        <v>0.2</v>
      </c>
      <c r="L14" s="120">
        <v>71</v>
      </c>
      <c r="N14" s="263"/>
      <c r="O14" s="196" t="s">
        <v>177</v>
      </c>
      <c r="P14" s="206" t="e">
        <f>LOOKUP($P$17,Background2!N65:N70,Background2!O65:O70)/100</f>
        <v>#DIV/0!</v>
      </c>
      <c r="Q14" s="196"/>
      <c r="R14" s="196"/>
      <c r="S14" s="196"/>
      <c r="T14" s="213" t="e">
        <f>LOOKUP($P$17,Background2!N65:N70,Background2!P65:P70)/100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R14" s="1">
        <v>9</v>
      </c>
      <c r="AS14" s="114" t="e">
        <f t="shared" si="7"/>
        <v>#DIV/0!</v>
      </c>
      <c r="AT14" s="114" t="e">
        <f t="shared" si="2"/>
        <v>#DIV/0!</v>
      </c>
      <c r="AU14" s="114" t="e">
        <f t="shared" si="8"/>
        <v>#DIV/0!</v>
      </c>
    </row>
    <row r="15" spans="1:51" x14ac:dyDescent="0.25">
      <c r="A15" s="72">
        <v>126</v>
      </c>
      <c r="B15" s="73" t="s">
        <v>44</v>
      </c>
      <c r="D15" s="99"/>
      <c r="H15" s="252"/>
      <c r="I15" s="124">
        <v>80.010000000000005</v>
      </c>
      <c r="J15" s="4"/>
      <c r="K15" s="13">
        <v>0.3</v>
      </c>
      <c r="L15" s="120">
        <v>81</v>
      </c>
      <c r="N15" s="200" t="s">
        <v>83</v>
      </c>
      <c r="O15" s="201" t="e">
        <f ca="1">Wertbeitrag(Kalk_Kredit2!D10,Kalk_Kredit2!D9,Kalk_Kredit2!D8,(((((Kalk_Kredit2!D20+1)^(1/12))-1)*12)),Kalk_Kredit2!D14/10000,Kalk_Kredit2!D7,PMT((((Kalk_Kredit2!D20+1)^(1/12)-1)),Kalk_Kredit2!D8,-Kalk_Kredit2!D10),IF(Kalk_Kredit2!D9-Kalk_Kredit2!D8&gt;3,1,0),Kalk_Kredit2!D13)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R15" s="1">
        <v>10</v>
      </c>
      <c r="AS15" s="114" t="e">
        <f t="shared" si="7"/>
        <v>#DIV/0!</v>
      </c>
      <c r="AT15" s="114" t="e">
        <f t="shared" si="2"/>
        <v>#DIV/0!</v>
      </c>
      <c r="AU15" s="114" t="e">
        <f t="shared" si="8"/>
        <v>#DIV/0!</v>
      </c>
    </row>
    <row r="16" spans="1:51" x14ac:dyDescent="0.25">
      <c r="A16" s="72">
        <v>151</v>
      </c>
      <c r="B16" s="73" t="s">
        <v>45</v>
      </c>
      <c r="H16" s="252"/>
      <c r="I16" s="124">
        <v>90.01</v>
      </c>
      <c r="J16" s="4"/>
      <c r="K16" s="13">
        <v>0.5</v>
      </c>
      <c r="L16" s="120">
        <v>91</v>
      </c>
      <c r="N16" s="105" t="s">
        <v>84</v>
      </c>
      <c r="O16" s="106" t="e">
        <f ca="1">O15/Kalk_Kredit2!D10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R16" s="1">
        <v>11</v>
      </c>
      <c r="AS16" s="114" t="e">
        <f t="shared" si="7"/>
        <v>#DIV/0!</v>
      </c>
      <c r="AT16" s="114" t="e">
        <f t="shared" si="2"/>
        <v>#DIV/0!</v>
      </c>
      <c r="AU16" s="114" t="e">
        <f t="shared" si="8"/>
        <v>#DIV/0!</v>
      </c>
    </row>
    <row r="17" spans="1:52" x14ac:dyDescent="0.25">
      <c r="A17" s="6">
        <v>176</v>
      </c>
      <c r="B17" s="73" t="s">
        <v>46</v>
      </c>
      <c r="H17" s="252"/>
      <c r="I17" s="124">
        <v>100.01</v>
      </c>
      <c r="J17" s="4"/>
      <c r="K17" s="13">
        <v>0.7</v>
      </c>
      <c r="L17" s="120">
        <v>101</v>
      </c>
      <c r="N17" s="143" t="s">
        <v>125</v>
      </c>
      <c r="O17" s="144" t="e">
        <f>IF(W11=1,AY27,AF27)</f>
        <v>#DIV/0!</v>
      </c>
      <c r="P17" s="212" t="e">
        <f>O17/Kalk_Kredit2!D10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R17" s="1">
        <v>12</v>
      </c>
      <c r="AS17" s="114" t="e">
        <f t="shared" si="7"/>
        <v>#DIV/0!</v>
      </c>
      <c r="AT17" s="114" t="e">
        <f t="shared" si="2"/>
        <v>#DIV/0!</v>
      </c>
      <c r="AU17" s="114" t="e">
        <f t="shared" si="8"/>
        <v>#DIV/0!</v>
      </c>
    </row>
    <row r="18" spans="1:52" x14ac:dyDescent="0.25">
      <c r="A18" s="6">
        <v>201</v>
      </c>
      <c r="B18" s="73" t="s">
        <v>47</v>
      </c>
      <c r="H18" s="252"/>
      <c r="I18" s="124">
        <v>125.01</v>
      </c>
      <c r="J18" s="4"/>
      <c r="K18" s="13">
        <v>0.8</v>
      </c>
      <c r="L18" s="120">
        <v>126</v>
      </c>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R18" s="1">
        <v>13</v>
      </c>
      <c r="AS18" s="114" t="e">
        <f t="shared" si="7"/>
        <v>#DIV/0!</v>
      </c>
      <c r="AT18" s="114" t="e">
        <f t="shared" si="2"/>
        <v>#DIV/0!</v>
      </c>
      <c r="AU18" s="114" t="e">
        <f t="shared" si="8"/>
        <v>#DIV/0!</v>
      </c>
    </row>
    <row r="19" spans="1:52" x14ac:dyDescent="0.25">
      <c r="A19" s="6">
        <v>251</v>
      </c>
      <c r="B19" s="73" t="s">
        <v>48</v>
      </c>
      <c r="H19" s="252"/>
      <c r="I19" s="124">
        <v>150.01</v>
      </c>
      <c r="J19" s="4"/>
      <c r="K19" s="13">
        <v>1.2</v>
      </c>
      <c r="L19" s="120">
        <v>151</v>
      </c>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R19" s="1">
        <v>14</v>
      </c>
      <c r="AS19" s="114" t="e">
        <f t="shared" si="7"/>
        <v>#DIV/0!</v>
      </c>
      <c r="AT19" s="114" t="e">
        <f t="shared" si="2"/>
        <v>#DIV/0!</v>
      </c>
      <c r="AU19" s="114" t="e">
        <f t="shared" si="8"/>
        <v>#DIV/0!</v>
      </c>
    </row>
    <row r="20" spans="1:52" x14ac:dyDescent="0.25">
      <c r="A20" s="6">
        <v>301</v>
      </c>
      <c r="B20" s="73" t="s">
        <v>49</v>
      </c>
      <c r="H20" s="252"/>
      <c r="I20" s="125">
        <v>175.01</v>
      </c>
      <c r="J20" s="6"/>
      <c r="K20" s="15">
        <v>1.5</v>
      </c>
      <c r="L20" s="120">
        <v>176</v>
      </c>
      <c r="U20" s="1" t="s">
        <v>103</v>
      </c>
      <c r="V20" s="1">
        <f>W6+V18+W6/12</f>
        <v>0</v>
      </c>
    </row>
    <row r="21" spans="1:52" x14ac:dyDescent="0.25">
      <c r="A21" s="52">
        <v>351</v>
      </c>
      <c r="B21" s="73" t="s">
        <v>50</v>
      </c>
      <c r="H21" s="252"/>
      <c r="I21" s="125">
        <v>200.01</v>
      </c>
      <c r="J21" s="6"/>
      <c r="K21" s="15">
        <v>1.6</v>
      </c>
      <c r="L21" s="120">
        <v>201</v>
      </c>
      <c r="N21" s="143"/>
      <c r="O21" s="144"/>
      <c r="P21" s="148"/>
      <c r="U21" s="1" t="s">
        <v>104</v>
      </c>
      <c r="V21" s="1">
        <f>W6+V16</f>
        <v>0</v>
      </c>
      <c r="AA21" s="258" t="s">
        <v>105</v>
      </c>
      <c r="AB21" s="258"/>
      <c r="AC21" s="1">
        <f>LOOKUP(V16,AA5:AA13,AD5:AD13)</f>
        <v>0</v>
      </c>
      <c r="AH21" s="258" t="s">
        <v>106</v>
      </c>
      <c r="AI21" s="258"/>
      <c r="AJ21" s="1">
        <f>IF(ISERROR(LOOKUP(V18,AH5:AH17,AK5:AK17)),0,LOOKUP(V18,AH5:AH17,AK5:AK17))</f>
        <v>0</v>
      </c>
      <c r="AO21" s="76"/>
      <c r="AR21" s="258" t="s">
        <v>106</v>
      </c>
      <c r="AS21" s="258"/>
      <c r="AT21" s="1">
        <f>IF(ISERROR(LOOKUP(V18,AR5:AR17,AU5:AU17)),0,LOOKUP(V18,AR5:AR17,AU5:AU17))</f>
        <v>0</v>
      </c>
      <c r="AY21" s="76"/>
    </row>
    <row r="22" spans="1:52" x14ac:dyDescent="0.25">
      <c r="A22" s="52">
        <v>401</v>
      </c>
      <c r="B22" s="73" t="s">
        <v>51</v>
      </c>
      <c r="H22" s="252"/>
      <c r="I22" s="125">
        <v>250.01</v>
      </c>
      <c r="J22" s="6"/>
      <c r="K22" s="15">
        <v>1.9</v>
      </c>
      <c r="L22" s="120">
        <v>251</v>
      </c>
      <c r="U22" s="134" t="s">
        <v>119</v>
      </c>
      <c r="V22" s="135">
        <f>IF(W5-W6&lt;5,W6-W6/12/2+2,IF(W5-W6&lt;8,W6-W6/12/2+1,(W6-W6/12/2)))</f>
        <v>2</v>
      </c>
      <c r="W22" s="1">
        <f>IF(W5-W6&lt;5,ROUNDUP(W6-W6/12/2,0)+2,IF(W5-W6&lt;8,ROUNDUP(W6-W6/12/2,0)+1,ROUNDUP(W6-W6/12/2,0)))</f>
        <v>2</v>
      </c>
      <c r="AJ22" s="1">
        <f>LOOKUP(AJ21,AK5:AK19,AH5:AH19)</f>
        <v>0</v>
      </c>
      <c r="AO22" s="120" t="e">
        <f>AO23+AJ21</f>
        <v>#DIV/0!</v>
      </c>
      <c r="AT22" s="1">
        <f>LOOKUP(AT21,AU5:AU19,AR5:AR19)</f>
        <v>0</v>
      </c>
      <c r="AY22" s="120" t="e">
        <f>AY23+AT21</f>
        <v>#DIV/0!</v>
      </c>
    </row>
    <row r="23" spans="1:52" x14ac:dyDescent="0.25">
      <c r="A23" s="52">
        <v>999</v>
      </c>
      <c r="H23" s="252"/>
      <c r="I23" s="125">
        <v>300.01</v>
      </c>
      <c r="J23" s="6"/>
      <c r="K23" s="15">
        <v>2.2999999999999998</v>
      </c>
      <c r="L23" s="120">
        <v>301</v>
      </c>
      <c r="U23" s="136" t="s">
        <v>120</v>
      </c>
      <c r="V23" s="137" t="e">
        <f>AJ22+AP29</f>
        <v>#DIV/0!</v>
      </c>
      <c r="AO23" s="120" t="e">
        <f>AO28-AO95</f>
        <v>#DIV/0!</v>
      </c>
      <c r="AY23" s="120" t="e">
        <f>AY28-AY95</f>
        <v>#DIV/0!</v>
      </c>
    </row>
    <row r="24" spans="1:52" x14ac:dyDescent="0.25">
      <c r="H24" s="252"/>
      <c r="I24" s="126">
        <v>350.01</v>
      </c>
      <c r="K24" s="15">
        <v>2.5</v>
      </c>
      <c r="L24" s="120">
        <v>351</v>
      </c>
      <c r="U24" s="136" t="s">
        <v>121</v>
      </c>
      <c r="V24" s="138" t="e">
        <f>V23-W5</f>
        <v>#DIV/0!</v>
      </c>
    </row>
    <row r="25" spans="1:52" x14ac:dyDescent="0.25">
      <c r="H25" s="252"/>
      <c r="I25" s="126">
        <v>400.01</v>
      </c>
      <c r="K25" s="15">
        <v>2.8</v>
      </c>
      <c r="L25" s="120">
        <v>401</v>
      </c>
      <c r="U25" s="139" t="s">
        <v>122</v>
      </c>
      <c r="V25" s="140" t="e">
        <f>AZ29+AT22</f>
        <v>#DIV/0!</v>
      </c>
      <c r="AA25" s="259" t="s">
        <v>107</v>
      </c>
      <c r="AB25" s="259"/>
      <c r="AC25" s="259"/>
      <c r="AD25" s="259"/>
      <c r="AE25" s="259"/>
      <c r="AF25" s="259"/>
      <c r="AH25" s="260" t="s">
        <v>108</v>
      </c>
      <c r="AI25" s="260"/>
      <c r="AJ25" s="260"/>
      <c r="AK25" s="260"/>
      <c r="AL25" s="260"/>
      <c r="AM25" s="260"/>
      <c r="AN25" s="260"/>
      <c r="AO25" s="260"/>
      <c r="AR25" s="260" t="s">
        <v>108</v>
      </c>
      <c r="AS25" s="260"/>
      <c r="AT25" s="260"/>
      <c r="AU25" s="260"/>
      <c r="AV25" s="260"/>
      <c r="AW25" s="260"/>
      <c r="AX25" s="260"/>
      <c r="AY25" s="260"/>
    </row>
    <row r="26" spans="1:52" ht="15.75" thickBot="1" x14ac:dyDescent="0.3">
      <c r="H26" s="238"/>
      <c r="I26" s="126">
        <v>600.01</v>
      </c>
      <c r="K26" s="15">
        <v>50</v>
      </c>
      <c r="L26" s="120"/>
      <c r="U26" s="141" t="s">
        <v>121</v>
      </c>
      <c r="V26" s="142" t="e">
        <f>V25-W5</f>
        <v>#DIV/0!</v>
      </c>
      <c r="AA26" s="239" t="s">
        <v>131</v>
      </c>
      <c r="AB26" s="239" t="s">
        <v>132</v>
      </c>
      <c r="AC26" s="239" t="s">
        <v>134</v>
      </c>
      <c r="AD26" s="239" t="s">
        <v>133</v>
      </c>
      <c r="AE26" s="239" t="s">
        <v>23</v>
      </c>
      <c r="AF26" s="239"/>
      <c r="AH26" s="239"/>
      <c r="AI26" s="239"/>
      <c r="AJ26" s="239"/>
      <c r="AK26" s="239"/>
      <c r="AL26" s="239"/>
      <c r="AM26" s="239"/>
      <c r="AN26" s="239"/>
      <c r="AO26" s="239"/>
      <c r="AR26" s="239"/>
      <c r="AS26" s="239"/>
      <c r="AT26" s="239"/>
      <c r="AU26" s="239"/>
      <c r="AV26" s="239"/>
      <c r="AW26" s="239"/>
      <c r="AX26" s="239"/>
      <c r="AY26" s="239"/>
    </row>
    <row r="27" spans="1:52" x14ac:dyDescent="0.25">
      <c r="H27" s="253" t="s">
        <v>9</v>
      </c>
      <c r="I27" s="101">
        <v>0</v>
      </c>
      <c r="J27" s="64"/>
      <c r="K27" s="47">
        <v>0</v>
      </c>
      <c r="AB27" s="121"/>
      <c r="AF27" s="120" t="e">
        <f>AF28+AC21</f>
        <v>#DIV/0!</v>
      </c>
      <c r="AK27" s="121"/>
      <c r="AO27" s="120" t="e">
        <f>AO28+AJ21</f>
        <v>#DIV/0!</v>
      </c>
      <c r="AU27" s="121"/>
      <c r="AY27" s="120" t="e">
        <f>AY28+AT21</f>
        <v>#DIV/0!</v>
      </c>
    </row>
    <row r="28" spans="1:52" x14ac:dyDescent="0.25">
      <c r="H28" s="254"/>
      <c r="I28" s="102">
        <v>9.9999999999999995E-7</v>
      </c>
      <c r="J28" s="48"/>
      <c r="K28" s="15">
        <v>0.1</v>
      </c>
      <c r="AA28" s="1" t="s">
        <v>109</v>
      </c>
      <c r="AF28" s="120" t="e">
        <f>SUM(AF30:AF150)</f>
        <v>#DIV/0!</v>
      </c>
      <c r="AJ28" s="1" t="s">
        <v>109</v>
      </c>
      <c r="AO28" s="120" t="e">
        <f>SUM(AO30:AO163)</f>
        <v>#DIV/0!</v>
      </c>
      <c r="AT28" s="1" t="s">
        <v>109</v>
      </c>
      <c r="AY28" s="120" t="e">
        <f>SUM(AY30:AY163)</f>
        <v>#DIV/0!</v>
      </c>
    </row>
    <row r="29" spans="1:52" x14ac:dyDescent="0.25">
      <c r="H29" s="254"/>
      <c r="I29" s="102">
        <v>0.20000100000000001</v>
      </c>
      <c r="J29" s="65"/>
      <c r="K29" s="49">
        <v>0.3</v>
      </c>
      <c r="AB29" s="119">
        <f>LOOKUP(V16,AA5:AA13,AB5:AB13)</f>
        <v>0</v>
      </c>
      <c r="AK29" s="119">
        <f>LOOKUP(V18,AH5:AH13,AI5:AI13)</f>
        <v>0</v>
      </c>
      <c r="AP29" s="1" t="e">
        <f>SUM(AP30:AP163)</f>
        <v>#DIV/0!</v>
      </c>
      <c r="AU29" s="119">
        <f>LOOKUP(V18,AR5:AR13,AS5:AS13)</f>
        <v>0</v>
      </c>
      <c r="AZ29" s="1" t="e">
        <f>SUM(AZ30:AZ163)</f>
        <v>#DIV/0!</v>
      </c>
    </row>
    <row r="30" spans="1:52" x14ac:dyDescent="0.25">
      <c r="H30" s="254"/>
      <c r="I30" s="102">
        <v>0.400001</v>
      </c>
      <c r="J30" s="65"/>
      <c r="K30" s="49">
        <v>1</v>
      </c>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54"/>
      <c r="I31" s="102">
        <v>0.60000100000000001</v>
      </c>
      <c r="J31" s="65"/>
      <c r="K31" s="49">
        <v>1.2</v>
      </c>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55"/>
      <c r="I32" s="103">
        <v>0.80000099999999996</v>
      </c>
      <c r="J32" s="66"/>
      <c r="K32" s="51">
        <v>1.4</v>
      </c>
      <c r="M32" s="1"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52"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52"/>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52"/>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52"/>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56"/>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K46" s="15">
        <v>0</v>
      </c>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I62" s="2"/>
      <c r="J62" s="2"/>
      <c r="K62" s="2"/>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172</v>
      </c>
      <c r="I63" s="24"/>
      <c r="J63" s="24"/>
      <c r="K63" s="24"/>
      <c r="L63" s="24"/>
      <c r="N63" s="5" t="s">
        <v>173</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v>
      </c>
      <c r="L69" s="35">
        <v>-4</v>
      </c>
      <c r="N69" s="199">
        <v>0.35</v>
      </c>
      <c r="O69" s="33">
        <f t="shared" si="34"/>
        <v>-2</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-3</v>
      </c>
      <c r="L70" s="38">
        <v>-6</v>
      </c>
      <c r="N70" s="36">
        <v>0.42499999999999999</v>
      </c>
      <c r="O70" s="36">
        <f t="shared" si="34"/>
        <v>-3</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sheetData>
  <mergeCells count="20">
    <mergeCell ref="AA2:AF2"/>
    <mergeCell ref="AH2:AO2"/>
    <mergeCell ref="AR2:AY2"/>
    <mergeCell ref="U3:W3"/>
    <mergeCell ref="AB3:AD3"/>
    <mergeCell ref="AI3:AK3"/>
    <mergeCell ref="AS3:AU3"/>
    <mergeCell ref="AR25:AY25"/>
    <mergeCell ref="H27:H32"/>
    <mergeCell ref="H33:H37"/>
    <mergeCell ref="AB4:AC4"/>
    <mergeCell ref="AI4:AJ4"/>
    <mergeCell ref="AS4:AT4"/>
    <mergeCell ref="H5:H25"/>
    <mergeCell ref="N11:N14"/>
    <mergeCell ref="AA21:AB21"/>
    <mergeCell ref="AH21:AI21"/>
    <mergeCell ref="AR21:AS21"/>
    <mergeCell ref="AA25:AF25"/>
    <mergeCell ref="AH25:AO25"/>
  </mergeCells>
  <pageMargins left="0.7" right="0.7" top="0.75" bottom="0.75" header="0.3" footer="0.3"/>
  <pageSetup paperSize="9" orientation="portrait" horizontalDpi="1200" verticalDpi="1200" r:id="rId1"/>
  <headerFooter>
    <oddFooter>&amp;C&amp;1#&amp;"Calibri"&amp;10&amp;K000000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4" tint="-0.499984740745262"/>
    <pageSetUpPr fitToPage="1"/>
  </sheetPr>
  <dimension ref="A1:S27"/>
  <sheetViews>
    <sheetView showGridLines="0" zoomScaleNormal="100" workbookViewId="0">
      <selection activeCell="D9" sqref="D9"/>
    </sheetView>
  </sheetViews>
  <sheetFormatPr baseColWidth="10" defaultColWidth="0" defaultRowHeight="15" zeroHeight="1" x14ac:dyDescent="0.25"/>
  <cols>
    <col min="1" max="1" width="1.85546875" style="1" customWidth="1"/>
    <col min="2" max="2" width="32.28515625" customWidth="1"/>
    <col min="3" max="3" width="4.140625" customWidth="1"/>
    <col min="4" max="4" width="15.42578125" customWidth="1"/>
    <col min="5" max="5" width="5.140625" style="1" customWidth="1"/>
    <col min="6" max="6" width="12.42578125" customWidth="1"/>
    <col min="7" max="7" width="1.85546875" style="1" customWidth="1"/>
    <col min="8" max="8" width="21.140625" customWidth="1"/>
    <col min="9" max="10" width="8.7109375" customWidth="1"/>
    <col min="11" max="11" width="11.85546875" customWidth="1"/>
    <col min="12" max="17" width="8.7109375" customWidth="1"/>
    <col min="18" max="18" width="29" customWidth="1"/>
    <col min="19" max="19" width="28.140625" customWidth="1"/>
    <col min="20" max="16384" width="8.7109375" hidden="1"/>
  </cols>
  <sheetData>
    <row r="1" spans="2:18" ht="19.5" x14ac:dyDescent="0.3">
      <c r="B1" s="68" t="s">
        <v>29</v>
      </c>
      <c r="C1" s="69"/>
      <c r="D1" s="69"/>
      <c r="E1" s="67"/>
      <c r="F1" s="67"/>
      <c r="G1" s="67"/>
    </row>
    <row r="2" spans="2:18" x14ac:dyDescent="0.25">
      <c r="B2" s="71" t="s">
        <v>111</v>
      </c>
      <c r="C2" s="70"/>
      <c r="D2" s="70"/>
      <c r="E2" s="67"/>
      <c r="F2" s="67"/>
      <c r="G2" s="67"/>
      <c r="Q2" s="241"/>
      <c r="R2" s="242" t="s">
        <v>221</v>
      </c>
    </row>
    <row r="3" spans="2:18" ht="5.0999999999999996" hidden="1" customHeight="1" x14ac:dyDescent="0.25">
      <c r="B3" s="67"/>
      <c r="C3" s="67"/>
      <c r="D3" s="70"/>
      <c r="E3" s="70"/>
      <c r="F3" s="67"/>
      <c r="G3" s="67"/>
      <c r="H3" s="67"/>
    </row>
    <row r="4" spans="2:18" x14ac:dyDescent="0.25">
      <c r="B4" s="77" t="s">
        <v>161</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14"/>
      <c r="E7" s="85"/>
      <c r="F7" s="123">
        <v>60</v>
      </c>
      <c r="G7" s="92"/>
      <c r="H7" s="93" t="s">
        <v>181</v>
      </c>
      <c r="I7" s="82"/>
      <c r="J7" s="82"/>
      <c r="K7" s="82"/>
      <c r="L7" s="82"/>
      <c r="M7" s="82"/>
      <c r="N7" s="82"/>
      <c r="O7" s="82"/>
      <c r="P7" s="82"/>
      <c r="Q7" s="82"/>
      <c r="R7" s="82"/>
    </row>
    <row r="8" spans="2:18" x14ac:dyDescent="0.25">
      <c r="B8" s="82" t="s">
        <v>59</v>
      </c>
      <c r="C8" s="82"/>
      <c r="D8" s="215"/>
      <c r="E8" s="82"/>
      <c r="F8" s="92">
        <v>84</v>
      </c>
      <c r="G8" s="93"/>
      <c r="H8" s="93" t="s">
        <v>76</v>
      </c>
      <c r="I8" s="82"/>
      <c r="J8" s="82"/>
      <c r="K8" s="82"/>
      <c r="L8" s="82"/>
      <c r="M8" s="82"/>
      <c r="N8" s="82"/>
      <c r="O8" s="82"/>
      <c r="P8" s="82"/>
      <c r="Q8" s="82"/>
      <c r="R8" s="82"/>
    </row>
    <row r="9" spans="2:18" x14ac:dyDescent="0.25">
      <c r="B9" s="82" t="s">
        <v>62</v>
      </c>
      <c r="C9" s="82"/>
      <c r="D9" s="215"/>
      <c r="E9" s="85"/>
      <c r="F9" s="92">
        <v>91</v>
      </c>
      <c r="G9" s="93"/>
      <c r="H9" s="93" t="s">
        <v>67</v>
      </c>
      <c r="I9" s="82"/>
      <c r="J9" s="82"/>
      <c r="K9" s="82"/>
      <c r="L9" s="82"/>
      <c r="M9" s="82"/>
      <c r="N9" s="82"/>
      <c r="O9" s="82"/>
      <c r="P9" s="82"/>
      <c r="Q9" s="82"/>
      <c r="R9" s="82"/>
    </row>
    <row r="10" spans="2:18" x14ac:dyDescent="0.25">
      <c r="B10" s="82" t="s">
        <v>72</v>
      </c>
      <c r="C10" s="82"/>
      <c r="D10" s="216"/>
      <c r="E10" s="86"/>
      <c r="F10" s="94">
        <v>19000</v>
      </c>
      <c r="G10" s="93"/>
      <c r="H10" s="93" t="s">
        <v>117</v>
      </c>
      <c r="I10" s="82"/>
      <c r="J10" s="82"/>
      <c r="K10" s="82"/>
      <c r="L10" s="82"/>
      <c r="M10" s="82"/>
      <c r="N10" s="82"/>
      <c r="O10" s="82"/>
      <c r="P10" s="82"/>
      <c r="Q10" s="82"/>
      <c r="R10" s="82"/>
    </row>
    <row r="11" spans="2:18" x14ac:dyDescent="0.25">
      <c r="B11" s="82" t="s">
        <v>63</v>
      </c>
      <c r="C11" s="82"/>
      <c r="D11" s="216"/>
      <c r="E11" s="86"/>
      <c r="F11" s="94">
        <v>5000</v>
      </c>
      <c r="G11" s="93"/>
      <c r="H11" s="93" t="s">
        <v>77</v>
      </c>
      <c r="I11" s="82"/>
      <c r="J11" s="82"/>
      <c r="K11" s="82"/>
      <c r="L11" s="82"/>
      <c r="M11" s="82"/>
      <c r="N11" s="82"/>
      <c r="O11" s="82"/>
      <c r="P11" s="82"/>
      <c r="Q11" s="82"/>
      <c r="R11" s="82"/>
    </row>
    <row r="12" spans="2:18" x14ac:dyDescent="0.25">
      <c r="B12" s="82" t="s">
        <v>64</v>
      </c>
      <c r="C12" s="82"/>
      <c r="D12" s="216"/>
      <c r="E12" s="86"/>
      <c r="F12" s="94">
        <v>5000</v>
      </c>
      <c r="G12" s="93"/>
      <c r="H12" s="93" t="s">
        <v>78</v>
      </c>
      <c r="I12" s="82"/>
      <c r="J12" s="82"/>
      <c r="K12" s="82"/>
      <c r="L12" s="82"/>
      <c r="M12" s="82"/>
      <c r="N12" s="82"/>
      <c r="O12" s="82"/>
      <c r="P12" s="82"/>
      <c r="Q12" s="82"/>
      <c r="R12" s="82"/>
    </row>
    <row r="13" spans="2:18" x14ac:dyDescent="0.25">
      <c r="B13" s="82" t="s">
        <v>12</v>
      </c>
      <c r="C13" s="82"/>
      <c r="D13" s="215" t="s">
        <v>1</v>
      </c>
      <c r="E13" s="85"/>
      <c r="F13" s="92"/>
      <c r="G13" s="93"/>
      <c r="H13" s="93" t="s">
        <v>65</v>
      </c>
      <c r="I13" s="82"/>
      <c r="J13" s="82"/>
      <c r="K13" s="82"/>
      <c r="L13" s="82"/>
      <c r="M13" s="82"/>
      <c r="N13" s="82"/>
      <c r="O13" s="82"/>
      <c r="P13" s="82"/>
      <c r="Q13" s="82"/>
      <c r="R13" s="82"/>
    </row>
    <row r="14" spans="2:18" s="1" customFormat="1" x14ac:dyDescent="0.25">
      <c r="B14" s="82" t="s">
        <v>60</v>
      </c>
      <c r="C14" s="82"/>
      <c r="D14" s="217"/>
      <c r="E14" s="85"/>
      <c r="F14" s="92">
        <v>10</v>
      </c>
      <c r="G14" s="93"/>
      <c r="H14" s="93" t="s">
        <v>179</v>
      </c>
      <c r="I14" s="82"/>
      <c r="J14" s="82"/>
      <c r="K14" s="82"/>
      <c r="L14" s="82"/>
      <c r="M14" s="82"/>
      <c r="N14" s="82"/>
      <c r="O14" s="82"/>
      <c r="P14" s="82"/>
      <c r="Q14" s="82"/>
      <c r="R14" s="82"/>
    </row>
    <row r="15" spans="2:18" s="1" customFormat="1" hidden="1" x14ac:dyDescent="0.25">
      <c r="B15"/>
      <c r="C15"/>
      <c r="D15" s="80"/>
      <c r="E15" s="45"/>
      <c r="F15" s="74"/>
    </row>
    <row r="16" spans="2:18" ht="11.1" hidden="1" customHeight="1" x14ac:dyDescent="0.25">
      <c r="D16" s="80"/>
      <c r="E16" s="45"/>
      <c r="F16" s="74"/>
    </row>
    <row r="17" spans="2:18" x14ac:dyDescent="0.25"/>
    <row r="18" spans="2:18" x14ac:dyDescent="0.25"/>
    <row r="19" spans="2:18" x14ac:dyDescent="0.25">
      <c r="B19" s="81" t="s">
        <v>25</v>
      </c>
      <c r="C19" s="82"/>
      <c r="D19" s="122">
        <f ca="1">NOW()</f>
        <v>44893.645687037038</v>
      </c>
      <c r="E19" s="82"/>
      <c r="F19" s="82" t="s">
        <v>150</v>
      </c>
      <c r="G19" s="82"/>
      <c r="H19" s="82"/>
      <c r="I19" s="82"/>
      <c r="J19" s="82"/>
      <c r="K19" s="82"/>
      <c r="L19" s="82"/>
      <c r="M19" s="82"/>
      <c r="N19" s="82"/>
      <c r="O19" s="82"/>
      <c r="P19" s="82"/>
      <c r="Q19" s="82"/>
      <c r="R19" s="82"/>
    </row>
    <row r="20" spans="2:18" x14ac:dyDescent="0.25">
      <c r="B20" s="82" t="s">
        <v>79</v>
      </c>
      <c r="C20" s="82"/>
      <c r="D20" s="184" t="str">
        <f>IF(AND(ISNUMBER(D7),ISNUMBER(D8),ISNUMBER(D9),ISNUMBER(D10)),IF(D7&gt;780,"",Background!P6),"")</f>
        <v/>
      </c>
      <c r="E20" s="87"/>
      <c r="F20" s="100"/>
      <c r="G20" s="82"/>
      <c r="H20" s="93" t="s">
        <v>219</v>
      </c>
      <c r="I20" s="82"/>
      <c r="J20" s="82"/>
      <c r="K20" s="82"/>
      <c r="L20" s="82"/>
      <c r="M20" s="82"/>
      <c r="N20" s="82"/>
      <c r="O20" s="82"/>
      <c r="P20" s="82"/>
      <c r="Q20" s="82"/>
      <c r="R20" s="82"/>
    </row>
    <row r="21" spans="2:18" x14ac:dyDescent="0.25">
      <c r="B21" s="82" t="s">
        <v>80</v>
      </c>
      <c r="C21" s="82"/>
      <c r="D21" s="185" t="str">
        <f>IF(D20="","",ROUND(NOMINAL(Kalkulationstool!D20,12),4))</f>
        <v/>
      </c>
      <c r="E21" s="87"/>
      <c r="F21" s="82"/>
      <c r="G21" s="82"/>
      <c r="H21" s="93"/>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43" t="s">
        <v>22</v>
      </c>
      <c r="E23" s="244"/>
      <c r="F23" s="82"/>
      <c r="G23" s="82"/>
      <c r="H23" s="180" t="s">
        <v>22</v>
      </c>
      <c r="I23" s="82"/>
      <c r="J23" s="82"/>
      <c r="K23" s="82"/>
      <c r="L23" s="82"/>
      <c r="M23" s="82"/>
      <c r="N23" s="82"/>
      <c r="O23" s="82"/>
      <c r="P23" s="82"/>
      <c r="Q23" s="82"/>
      <c r="R23" s="82"/>
    </row>
    <row r="24" spans="2:18" x14ac:dyDescent="0.25">
      <c r="B24" s="82"/>
      <c r="C24" s="82"/>
      <c r="D24" s="245" t="s">
        <v>152</v>
      </c>
      <c r="E24" s="246"/>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47" t="str">
        <f>IF(ISNUMBER(D20),Background!P12,"")</f>
        <v/>
      </c>
      <c r="E26" s="248"/>
      <c r="F26" s="82"/>
      <c r="G26" s="82"/>
      <c r="H26" s="186" t="str">
        <f>IF(ISNUMBER(D20),Background!T12,"")</f>
        <v/>
      </c>
      <c r="I26" s="91" t="s">
        <v>220</v>
      </c>
      <c r="J26" s="82"/>
      <c r="K26" s="82"/>
      <c r="L26" s="82"/>
      <c r="M26" s="82"/>
      <c r="N26" s="82"/>
      <c r="O26" s="82"/>
      <c r="P26" s="82"/>
      <c r="Q26" s="82"/>
      <c r="R26" s="82"/>
    </row>
    <row r="27" spans="2:18" x14ac:dyDescent="0.25"/>
  </sheetData>
  <sheetProtection algorithmName="SHA-512" hashValue="CRtsdZBCgOCz9Svb31JH/HpLsJ01pMaYPGN1JTDjPZl0UfAduBPumxF84CkzYmB72JJmX7tPHQTqYTEQm/0wqw==" saltValue="jxPacRNulyk86R9yExdSuQ==" spinCount="100000" sheet="1"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whole" allowBlank="1" showInputMessage="1" showErrorMessage="1" sqref="E9" xr:uid="{00000000-0002-0000-0100-000000000000}">
      <formula1>1</formula1>
      <formula2>84</formula2>
    </dataValidation>
    <dataValidation type="decimal" allowBlank="1" showInputMessage="1" showErrorMessage="1" sqref="E10:E11" xr:uid="{00000000-0002-0000-0100-000001000000}">
      <formula1>0</formula1>
      <formula2>75000</formula2>
    </dataValidation>
    <dataValidation type="whole" allowBlank="1" showInputMessage="1" showErrorMessage="1" sqref="E12" xr:uid="{00000000-0002-0000-0100-000002000000}">
      <formula1>0</formula1>
      <formula2>75000</formula2>
    </dataValidation>
    <dataValidation type="whole" allowBlank="1" showInputMessage="1" showErrorMessage="1" errorTitle="Bitte überprüfen Sie die Eingabe" error="Bitte geben Sie den internen Verrechnungssatz in Basispunkten ein d.h. für 0,10 dann 10 Basispunkte!" sqref="D14" xr:uid="{00000000-0002-0000-0100-000003000000}">
      <formula1>0</formula1>
      <formula2>999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00000000-0002-0000-0100-000004000000}">
      <formula1>D8</formula1>
      <formula2>D8+10+4</formula2>
    </dataValidation>
    <dataValidation type="whole" allowBlank="1" showInputMessage="1" showErrorMessage="1" sqref="D15" xr:uid="{00000000-0002-0000-0100-000005000000}">
      <formula1>0</formula1>
      <formula2>199</formula2>
    </dataValidation>
    <dataValidation type="custom" allowBlank="1" showInputMessage="1" showErrorMessage="1" errorTitle="Bitte überprüfen Sie die Eingabe" error="Die maximal zulässige Anzahl an Raten oder der maximal zulässige EL wurden überschritten." sqref="D8" xr:uid="{00000000-0002-0000-0100-000006000000}">
      <formula1>IF($D$7&lt;=780,AND($D$8&lt;=120,$D$8&gt;=1),AND($D$8&lt;=120,$D$8&gt;=1,$D$7&lt;=780))</formula1>
    </dataValidation>
    <dataValidation type="decimal" allowBlank="1" showInputMessage="1" showErrorMessage="1" errorTitle="Bitte überprüfen Sie die Eingabe" error="Der Fremdablöse-Betrag darf nicht größer sein als der Gesamtkreditbetrag abzüglich der Eigenablöse (wenn relevant)!" sqref="D12" xr:uid="{00000000-0002-0000-0100-000007000000}">
      <formula1>0</formula1>
      <formula2>D10-D11</formula2>
    </dataValidation>
    <dataValidation type="decimal" allowBlank="1" showInputMessage="1" showErrorMessage="1" errorTitle="Bitte überprüfen Sie die Eingabe" error="Der Eigenablöse-Betrag darf nicht größer sein als der Gesamtkreditbetrag!" sqref="D11" xr:uid="{00000000-0002-0000-0100-000008000000}">
      <formula1>0</formula1>
      <formula2>D10</formula2>
    </dataValidation>
    <dataValidation type="decimal" showInputMessage="1" showErrorMessage="1" errorTitle="Bitte überprüfen Sie die Eingabe" error="Der Maximalkreditbetrag beträgt 80.000€. Der Mindestkreditbetrag liegt bei 1.000€." sqref="D10" xr:uid="{00000000-0002-0000-0100-000009000000}">
      <formula1>1000</formula1>
      <formula2>80000</formula2>
    </dataValidation>
    <dataValidation type="custom" allowBlank="1" showInputMessage="1" showErrorMessage="1" errorTitle="Bitte überprüfen Sie die Eingabe" error="Bitte geben Sie hier den Expected Loss ein.  _x000a_Sie können lediglich bis zu zwei Nachkommastellen eingeben." sqref="D7" xr:uid="{00000000-0002-0000-0100-00000A000000}">
      <formula1>AND(MOD(ROUND($D$7*100,2),1)=0,$D$7&lt;999,$D$7&gt;=0)</formula1>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B000000}">
          <x14:formula1>
            <xm:f>Background!$D$2:$D$5</xm:f>
          </x14:formula1>
          <xm:sqref>E13:E14 D13</xm:sqref>
        </x14:dataValidation>
        <x14:dataValidation type="list" allowBlank="1" showInputMessage="1" showErrorMessage="1" xr:uid="{00000000-0002-0000-0100-00000C000000}">
          <x14:formula1>
            <xm:f>Background!$E$3:$E$4</xm:f>
          </x14:formula1>
          <xm:sqref>E15</xm:sqref>
        </x14:dataValidation>
        <x14:dataValidation type="whole" allowBlank="1" showInputMessage="1" showErrorMessage="1" xr:uid="{00000000-0002-0000-0100-00000D000000}">
          <x14:formula1>
            <xm:f>Background!B2</xm:f>
          </x14:formula1>
          <x14:formula2>
            <xm:f>Background!B23</xm:f>
          </x14:formula2>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theme="4" tint="-0.249977111117893"/>
    <pageSetUpPr fitToPage="1"/>
  </sheetPr>
  <dimension ref="A1:F22"/>
  <sheetViews>
    <sheetView showGridLines="0" zoomScaleNormal="100" workbookViewId="0">
      <selection activeCell="C11" sqref="C11"/>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4" width="11.42578125" style="1" hidden="1"/>
  </cols>
  <sheetData>
    <row r="1" spans="2:6" ht="19.5" x14ac:dyDescent="0.3">
      <c r="B1" s="68" t="s">
        <v>29</v>
      </c>
      <c r="C1" s="69"/>
    </row>
    <row r="2" spans="2:6" x14ac:dyDescent="0.25">
      <c r="B2" s="71" t="s">
        <v>126</v>
      </c>
      <c r="C2" s="70"/>
    </row>
    <row r="3" spans="2:6" ht="15.75" thickBot="1" x14ac:dyDescent="0.3">
      <c r="B3" s="77" t="s">
        <v>127</v>
      </c>
      <c r="C3" s="70"/>
    </row>
    <row r="4" spans="2:6" x14ac:dyDescent="0.25">
      <c r="B4" s="81" t="s">
        <v>20</v>
      </c>
      <c r="C4" s="194" t="s">
        <v>52</v>
      </c>
      <c r="D4" s="195" t="s">
        <v>151</v>
      </c>
      <c r="E4" s="97"/>
      <c r="F4" s="98"/>
    </row>
    <row r="5" spans="2:6" ht="15.75" thickBot="1" x14ac:dyDescent="0.3">
      <c r="B5" s="100" t="s">
        <v>157</v>
      </c>
      <c r="C5" s="177"/>
      <c r="D5" s="178" t="str">
        <f>IF(Kalkulationstool!D20="","",Kalkulationstool!D20)</f>
        <v/>
      </c>
      <c r="E5" s="92"/>
      <c r="F5" s="93" t="s">
        <v>164</v>
      </c>
    </row>
    <row r="6" spans="2:6" x14ac:dyDescent="0.25">
      <c r="B6" s="150" t="s">
        <v>158</v>
      </c>
      <c r="C6" s="164" t="str">
        <f>IF(C5&gt;0,ROUND(NOMINAL(C5,12),4),"")</f>
        <v/>
      </c>
      <c r="D6" s="151"/>
      <c r="E6" s="152"/>
      <c r="F6" s="153" t="s">
        <v>165</v>
      </c>
    </row>
    <row r="7" spans="2:6" x14ac:dyDescent="0.25">
      <c r="B7" s="150"/>
      <c r="C7" s="179"/>
      <c r="D7" s="151"/>
      <c r="E7" s="152"/>
      <c r="F7" s="153"/>
    </row>
    <row r="8" spans="2:6" x14ac:dyDescent="0.25">
      <c r="B8" s="81" t="s">
        <v>139</v>
      </c>
      <c r="C8" s="84"/>
      <c r="D8" s="193" t="s">
        <v>58</v>
      </c>
      <c r="E8" s="97"/>
      <c r="F8" s="98"/>
    </row>
    <row r="9" spans="2:6" x14ac:dyDescent="0.25">
      <c r="B9" s="100" t="s">
        <v>140</v>
      </c>
      <c r="C9" s="163">
        <f>IF(Kalkulationstool!D11&gt;=0,Kalkulationstool!D11,"")</f>
        <v>0</v>
      </c>
      <c r="D9" s="151"/>
      <c r="E9" s="93"/>
      <c r="F9" s="93" t="s">
        <v>77</v>
      </c>
    </row>
    <row r="10" spans="2:6" x14ac:dyDescent="0.25">
      <c r="B10" s="100" t="s">
        <v>141</v>
      </c>
      <c r="C10" s="145"/>
      <c r="D10" s="146">
        <v>5.0500000000000003E-2</v>
      </c>
      <c r="E10" s="92"/>
      <c r="F10" s="93" t="s">
        <v>171</v>
      </c>
    </row>
    <row r="11" spans="2:6" x14ac:dyDescent="0.25">
      <c r="B11" s="100" t="s">
        <v>159</v>
      </c>
      <c r="C11" s="165"/>
      <c r="D11" s="92">
        <v>40</v>
      </c>
      <c r="E11" s="92"/>
      <c r="F11" s="93" t="s">
        <v>166</v>
      </c>
    </row>
    <row r="12" spans="2:6" x14ac:dyDescent="0.25">
      <c r="B12" s="156"/>
      <c r="C12" s="157"/>
      <c r="D12" s="158"/>
      <c r="E12" s="159"/>
      <c r="F12" s="159"/>
    </row>
    <row r="13" spans="2:6" x14ac:dyDescent="0.25">
      <c r="B13" s="155" t="s">
        <v>129</v>
      </c>
      <c r="C13" s="189" t="str">
        <f>IF(ISNUMBER('Background Produktkalk I'!B15),'Background Produktkalk I'!B15,"")</f>
        <v/>
      </c>
      <c r="D13" s="158"/>
      <c r="E13" s="159"/>
      <c r="F13" s="159"/>
    </row>
    <row r="14" spans="2:6" x14ac:dyDescent="0.25">
      <c r="B14" s="155" t="s">
        <v>128</v>
      </c>
      <c r="C14" s="190" t="str">
        <f>IF(ISNUMBER('Background WB vereinb'!B15),'Background WB vereinb'!B15,"")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168</v>
      </c>
      <c r="D18" s="154"/>
      <c r="E18" s="154"/>
      <c r="F18" s="154"/>
    </row>
    <row r="19" spans="2:6" ht="15" customHeight="1" x14ac:dyDescent="0.25">
      <c r="B19" s="1" t="s">
        <v>167</v>
      </c>
      <c r="D19" s="154"/>
      <c r="E19" s="154"/>
      <c r="F19" s="154"/>
    </row>
    <row r="20" spans="2:6" ht="15" customHeight="1" x14ac:dyDescent="0.25">
      <c r="B20" s="1" t="s">
        <v>169</v>
      </c>
      <c r="C20" s="154"/>
      <c r="D20" s="154"/>
      <c r="E20" s="154"/>
      <c r="F20" s="154"/>
    </row>
    <row r="21" spans="2:6" ht="15" customHeight="1" x14ac:dyDescent="0.25">
      <c r="B21" s="147" t="s">
        <v>170</v>
      </c>
    </row>
    <row r="22" spans="2:6" ht="15" customHeight="1" x14ac:dyDescent="0.25"/>
  </sheetData>
  <sheetProtection algorithmName="SHA-512" hashValue="e5sSta4hOLnb4SvBmrGl1LVvda6y0ewmb4VIBG8zjDfk3a8uk3V7rMBQJNK5jqDP8AWrt4kdh3U8TxsMayM+XQ==" saltValue="Oa1hu4lwRSqA3UXxGqal1w==" spinCount="100000" sheet="1" selectLockedCells="1"/>
  <protectedRanges>
    <protectedRange sqref="C11" name="Range1"/>
  </protectedRanges>
  <dataValidations count="1">
    <dataValidation type="whole" showInputMessage="1" showErrorMessage="1" errorTitle="Bitte prüfen Sie die Eingaben!" error="Übernehmen Sie die Laufzeit aus KFPK. " sqref="C11" xr:uid="{00000000-0002-0000-0200-000000000000}">
      <formula1>0</formula1>
      <formula2>120</formula2>
    </dataValidation>
  </dataValidations>
  <pageMargins left="0.7" right="0.7" top="0.78740157499999996" bottom="0.78740157499999996" header="0.3" footer="0.3"/>
  <pageSetup paperSize="9" scale="90" orientation="landscape" r:id="rId1"/>
  <headerFooter>
    <oddFooter>&amp;C&amp;1#&amp;"Calibri"&amp;10&amp;K000000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C649-5C12-461C-A4BA-30CE553A0294}">
  <sheetPr>
    <tabColor theme="7"/>
    <pageSetUpPr fitToPage="1"/>
  </sheetPr>
  <dimension ref="A1:H36"/>
  <sheetViews>
    <sheetView zoomScaleNormal="100" workbookViewId="0">
      <selection activeCell="B5" sqref="B5"/>
    </sheetView>
  </sheetViews>
  <sheetFormatPr baseColWidth="10" defaultColWidth="0" defaultRowHeight="15" zeroHeight="1" x14ac:dyDescent="0.25"/>
  <cols>
    <col min="1" max="1" width="51.7109375" customWidth="1"/>
    <col min="2" max="2" width="11.42578125" customWidth="1"/>
    <col min="3" max="3" width="8.5703125" customWidth="1"/>
    <col min="4" max="4" width="12" bestFit="1" customWidth="1"/>
    <col min="5" max="5" width="8.5703125" style="1" customWidth="1"/>
    <col min="6" max="6" width="12" style="1" bestFit="1" customWidth="1"/>
    <col min="7" max="7" width="80" bestFit="1" customWidth="1"/>
    <col min="8" max="8" width="73.42578125" customWidth="1"/>
    <col min="9" max="16384" width="11.42578125" hidden="1"/>
  </cols>
  <sheetData>
    <row r="1" spans="1:8" s="1" customFormat="1" ht="19.5" x14ac:dyDescent="0.3">
      <c r="A1" s="68" t="s">
        <v>29</v>
      </c>
      <c r="B1" s="69"/>
      <c r="C1" s="264"/>
      <c r="D1" s="264"/>
      <c r="E1" s="264"/>
      <c r="F1" s="264"/>
      <c r="G1" s="264"/>
      <c r="H1" s="264"/>
    </row>
    <row r="2" spans="1:8" s="1" customFormat="1" x14ac:dyDescent="0.25">
      <c r="A2" s="71" t="s">
        <v>214</v>
      </c>
      <c r="B2" s="70"/>
      <c r="C2" s="264"/>
      <c r="D2" s="264"/>
      <c r="E2" s="264"/>
      <c r="F2" s="264"/>
      <c r="G2" s="264"/>
      <c r="H2" s="264"/>
    </row>
    <row r="3" spans="1:8" s="1" customFormat="1" x14ac:dyDescent="0.25">
      <c r="A3" s="77" t="s">
        <v>205</v>
      </c>
      <c r="B3" s="70"/>
      <c r="C3" s="264"/>
      <c r="D3" s="264"/>
      <c r="E3" s="264"/>
      <c r="F3" s="264"/>
      <c r="G3" s="264"/>
      <c r="H3" s="264"/>
    </row>
    <row r="4" spans="1:8" s="1" customFormat="1" x14ac:dyDescent="0.25">
      <c r="A4" s="81"/>
      <c r="B4" s="194" t="s">
        <v>52</v>
      </c>
      <c r="C4" s="192" t="s">
        <v>58</v>
      </c>
      <c r="D4" s="97"/>
      <c r="E4" s="192"/>
      <c r="F4" s="97"/>
      <c r="G4" s="98"/>
      <c r="H4" s="264"/>
    </row>
    <row r="5" spans="1:8" x14ac:dyDescent="0.25">
      <c r="A5" s="100" t="s">
        <v>192</v>
      </c>
      <c r="B5" s="227"/>
      <c r="C5" s="228">
        <v>840</v>
      </c>
      <c r="D5" s="93" t="s">
        <v>195</v>
      </c>
      <c r="E5" s="228"/>
      <c r="F5" s="93"/>
      <c r="G5" s="93"/>
      <c r="H5" s="264"/>
    </row>
    <row r="6" spans="1:8" x14ac:dyDescent="0.25">
      <c r="A6" s="100" t="s">
        <v>193</v>
      </c>
      <c r="B6" s="165"/>
      <c r="C6" s="229">
        <v>91</v>
      </c>
      <c r="D6" s="93" t="s">
        <v>196</v>
      </c>
      <c r="E6" s="229"/>
      <c r="F6" s="92"/>
      <c r="G6" s="93"/>
      <c r="H6" s="264"/>
    </row>
    <row r="7" spans="1:8" x14ac:dyDescent="0.25">
      <c r="A7" s="100" t="s">
        <v>194</v>
      </c>
      <c r="B7" s="226"/>
      <c r="C7" s="230">
        <v>1</v>
      </c>
      <c r="D7" s="93" t="s">
        <v>222</v>
      </c>
      <c r="E7" s="230"/>
      <c r="F7" s="92"/>
      <c r="G7" s="93"/>
      <c r="H7" s="264"/>
    </row>
    <row r="8" spans="1:8" x14ac:dyDescent="0.25">
      <c r="A8" s="264"/>
      <c r="B8" s="264"/>
      <c r="C8" s="264"/>
      <c r="D8" s="264"/>
      <c r="E8" s="264"/>
      <c r="F8" s="264"/>
      <c r="G8" s="264"/>
      <c r="H8" s="264"/>
    </row>
    <row r="9" spans="1:8" x14ac:dyDescent="0.25">
      <c r="A9" s="264"/>
      <c r="B9" s="264"/>
      <c r="C9" s="264"/>
      <c r="D9" s="264"/>
      <c r="E9" s="264"/>
      <c r="F9" s="264"/>
      <c r="G9" s="264"/>
      <c r="H9" s="264"/>
    </row>
    <row r="10" spans="1:8" s="5" customFormat="1" x14ac:dyDescent="0.25">
      <c r="A10" s="81"/>
      <c r="B10" s="237" t="s">
        <v>199</v>
      </c>
      <c r="C10" s="237"/>
      <c r="D10" s="237" t="s">
        <v>200</v>
      </c>
      <c r="E10" s="237"/>
      <c r="F10" s="237" t="s">
        <v>213</v>
      </c>
      <c r="G10" s="81"/>
      <c r="H10" s="268"/>
    </row>
    <row r="11" spans="1:8" x14ac:dyDescent="0.25">
      <c r="A11" s="155" t="s">
        <v>209</v>
      </c>
      <c r="B11" s="234" t="str">
        <f>IFERROR(+Wert_Kredit2!Wertbeitrag_Zielkondition,"")</f>
        <v/>
      </c>
      <c r="C11" s="82"/>
      <c r="D11" s="234" t="str">
        <f>IFERROR(+[0]!Wertbeitrag_Zielkondition,"")</f>
        <v/>
      </c>
      <c r="E11" s="82"/>
      <c r="F11" s="234" t="str">
        <f>IFERROR(+D11,"")</f>
        <v/>
      </c>
      <c r="G11" s="82"/>
      <c r="H11" s="264"/>
    </row>
    <row r="12" spans="1:8" s="1" customFormat="1" x14ac:dyDescent="0.25">
      <c r="A12" s="155" t="s">
        <v>201</v>
      </c>
      <c r="B12" s="235">
        <f>IFERROR(Kalk_Kredit2!D10*B7*Kalk_RKV!B27,"")</f>
        <v>0</v>
      </c>
      <c r="C12" s="82"/>
      <c r="D12" s="235" t="str">
        <f>IFERROR(Kalkulationstool!D10*B7*Kalk_RKV!B27-Kalk_RKV!B7,"")</f>
        <v/>
      </c>
      <c r="E12" s="82"/>
      <c r="F12" s="235">
        <f>IFERROR(+B12,"")</f>
        <v>0</v>
      </c>
      <c r="G12" s="93" t="s">
        <v>207</v>
      </c>
      <c r="H12" s="264"/>
    </row>
    <row r="13" spans="1:8" x14ac:dyDescent="0.25">
      <c r="A13" s="82"/>
      <c r="B13" s="82"/>
      <c r="C13" s="82"/>
      <c r="D13" s="82"/>
      <c r="E13" s="82"/>
      <c r="F13" s="82"/>
      <c r="G13" s="82"/>
      <c r="H13" s="264"/>
    </row>
    <row r="14" spans="1:8" s="1" customFormat="1" x14ac:dyDescent="0.25">
      <c r="A14" s="155" t="s">
        <v>210</v>
      </c>
      <c r="B14" s="234" t="str">
        <f>IFERROR(+B12+B11,"")</f>
        <v/>
      </c>
      <c r="C14" s="82"/>
      <c r="D14" s="234" t="str">
        <f>IFERROR(+D12+D11,"")</f>
        <v/>
      </c>
      <c r="E14" s="82"/>
      <c r="F14" s="234" t="str">
        <f>IFERROR(+F12+F11,"")</f>
        <v/>
      </c>
      <c r="G14" s="93" t="s">
        <v>203</v>
      </c>
      <c r="H14" s="264"/>
    </row>
    <row r="15" spans="1:8" x14ac:dyDescent="0.25">
      <c r="A15" s="266" t="s">
        <v>212</v>
      </c>
      <c r="B15" s="236" t="str">
        <f>IFERROR(+B14-D14,"")</f>
        <v/>
      </c>
      <c r="C15" s="264"/>
      <c r="D15" s="265"/>
      <c r="E15" s="264"/>
      <c r="F15" s="236" t="str">
        <f>IFERROR(+F14-D14,"")</f>
        <v/>
      </c>
      <c r="G15" s="264"/>
      <c r="H15" s="264"/>
    </row>
    <row r="16" spans="1:8" x14ac:dyDescent="0.25">
      <c r="A16" s="264"/>
      <c r="B16" s="264"/>
      <c r="C16" s="264"/>
      <c r="D16" s="264"/>
      <c r="E16" s="264"/>
      <c r="F16" s="264"/>
      <c r="G16" s="264"/>
      <c r="H16" s="264"/>
    </row>
    <row r="17" spans="1:8" s="1" customFormat="1" x14ac:dyDescent="0.25">
      <c r="A17" s="264"/>
      <c r="B17" s="264"/>
      <c r="C17" s="264"/>
      <c r="D17" s="264"/>
      <c r="E17" s="264"/>
      <c r="F17" s="264"/>
      <c r="G17" s="264"/>
      <c r="H17" s="264"/>
    </row>
    <row r="18" spans="1:8" x14ac:dyDescent="0.25">
      <c r="A18" s="81"/>
      <c r="B18" s="237" t="s">
        <v>199</v>
      </c>
      <c r="C18" s="237"/>
      <c r="D18" s="237" t="s">
        <v>200</v>
      </c>
      <c r="E18" s="237"/>
      <c r="F18" s="237" t="s">
        <v>213</v>
      </c>
      <c r="G18" s="81"/>
      <c r="H18" s="264"/>
    </row>
    <row r="19" spans="1:8" x14ac:dyDescent="0.25">
      <c r="A19" s="155" t="s">
        <v>208</v>
      </c>
      <c r="B19" s="234" t="str">
        <f>IFERROR(+Wert_Kredit2!Wertbeitrag_vereinbarter_Effektivzins,"")</f>
        <v/>
      </c>
      <c r="C19" s="82"/>
      <c r="D19" s="234" t="str">
        <f>IFERROR(+[0]!Wertbeitrag_vereinbarter_Effektivzins,"")</f>
        <v/>
      </c>
      <c r="E19" s="82"/>
      <c r="F19" s="234" t="str">
        <f>IFERROR(+D19,"")</f>
        <v/>
      </c>
      <c r="G19" s="82"/>
      <c r="H19" s="264"/>
    </row>
    <row r="20" spans="1:8" x14ac:dyDescent="0.25">
      <c r="A20" s="155" t="s">
        <v>201</v>
      </c>
      <c r="B20" s="235">
        <f>+B12</f>
        <v>0</v>
      </c>
      <c r="C20" s="82"/>
      <c r="D20" s="235" t="str">
        <f>+D12</f>
        <v/>
      </c>
      <c r="E20" s="82"/>
      <c r="F20" s="235">
        <f>+F12</f>
        <v>0</v>
      </c>
      <c r="G20" s="93" t="s">
        <v>207</v>
      </c>
      <c r="H20" s="264"/>
    </row>
    <row r="21" spans="1:8" x14ac:dyDescent="0.25">
      <c r="A21" s="82"/>
      <c r="B21" s="82"/>
      <c r="C21" s="82"/>
      <c r="D21" s="82"/>
      <c r="E21" s="82"/>
      <c r="F21" s="82"/>
      <c r="G21" s="82"/>
      <c r="H21" s="264"/>
    </row>
    <row r="22" spans="1:8" x14ac:dyDescent="0.25">
      <c r="A22" s="155" t="s">
        <v>211</v>
      </c>
      <c r="B22" s="234" t="str">
        <f>IFERROR(+B20+B19,"")</f>
        <v/>
      </c>
      <c r="C22" s="82"/>
      <c r="D22" s="234" t="str">
        <f>IFERROR(+D20+D19,"")</f>
        <v/>
      </c>
      <c r="E22" s="82"/>
      <c r="F22" s="234" t="str">
        <f>IFERROR(+F20+F19,"")</f>
        <v/>
      </c>
      <c r="G22" s="93" t="s">
        <v>204</v>
      </c>
      <c r="H22" s="264"/>
    </row>
    <row r="23" spans="1:8" x14ac:dyDescent="0.25">
      <c r="A23" s="266" t="s">
        <v>212</v>
      </c>
      <c r="B23" s="236" t="str">
        <f>IFERROR(+B22-D22,"")</f>
        <v/>
      </c>
      <c r="C23" s="264"/>
      <c r="D23" s="265"/>
      <c r="E23" s="264"/>
      <c r="F23" s="236" t="str">
        <f>IFERROR(+F22-D22,"")</f>
        <v/>
      </c>
      <c r="G23" s="264"/>
      <c r="H23" s="264"/>
    </row>
    <row r="24" spans="1:8" x14ac:dyDescent="0.25">
      <c r="A24" s="264"/>
      <c r="B24" s="264"/>
      <c r="C24" s="264"/>
      <c r="D24" s="264"/>
      <c r="E24" s="264"/>
      <c r="F24" s="264"/>
      <c r="G24" s="264"/>
      <c r="H24" s="264"/>
    </row>
    <row r="25" spans="1:8" x14ac:dyDescent="0.25">
      <c r="A25" s="264"/>
      <c r="B25" s="264"/>
      <c r="C25" s="264"/>
      <c r="D25" s="264"/>
      <c r="E25" s="264"/>
      <c r="F25" s="264"/>
      <c r="G25" s="264"/>
      <c r="H25" s="264"/>
    </row>
    <row r="26" spans="1:8" x14ac:dyDescent="0.25">
      <c r="A26" s="267" t="s">
        <v>215</v>
      </c>
      <c r="B26" s="264"/>
      <c r="C26" s="264"/>
      <c r="D26" s="264"/>
      <c r="E26" s="264"/>
      <c r="F26" s="264"/>
      <c r="G26" s="264"/>
      <c r="H26" s="264"/>
    </row>
    <row r="28" spans="1:8" hidden="1" x14ac:dyDescent="0.25">
      <c r="A28" s="1"/>
      <c r="B28" s="1"/>
      <c r="C28" s="1"/>
      <c r="D28" s="1"/>
    </row>
    <row r="29" spans="1:8" hidden="1" x14ac:dyDescent="0.25">
      <c r="A29" s="1"/>
      <c r="B29" s="1"/>
      <c r="C29" s="1"/>
      <c r="D29" s="1"/>
    </row>
    <row r="30" spans="1:8" hidden="1" x14ac:dyDescent="0.25">
      <c r="A30" s="1"/>
      <c r="B30" s="1"/>
      <c r="C30" s="1"/>
      <c r="D30" s="1"/>
    </row>
    <row r="31" spans="1:8" hidden="1" x14ac:dyDescent="0.25">
      <c r="A31" s="1"/>
      <c r="B31" s="1"/>
      <c r="C31" s="1"/>
      <c r="D31" s="1"/>
    </row>
    <row r="32" spans="1:8" hidden="1" x14ac:dyDescent="0.25">
      <c r="A32" s="1"/>
      <c r="B32" s="1"/>
      <c r="C32" s="1"/>
      <c r="D32" s="1"/>
    </row>
    <row r="33" spans="1:4" hidden="1" x14ac:dyDescent="0.25">
      <c r="A33" s="1"/>
      <c r="B33" s="1"/>
      <c r="C33" s="1"/>
      <c r="D33" s="1"/>
    </row>
    <row r="34" spans="1:4" hidden="1" x14ac:dyDescent="0.25">
      <c r="A34" s="1"/>
      <c r="B34" s="1"/>
      <c r="C34" s="1"/>
      <c r="D34" s="1"/>
    </row>
    <row r="35" spans="1:4" hidden="1" x14ac:dyDescent="0.25">
      <c r="A35" s="1"/>
      <c r="B35" s="1"/>
      <c r="C35" s="1"/>
      <c r="D35" s="1"/>
    </row>
    <row r="36" spans="1:4" hidden="1" x14ac:dyDescent="0.25">
      <c r="A36" s="1"/>
      <c r="B36" s="1"/>
      <c r="C36" s="1"/>
      <c r="D36" s="1"/>
    </row>
  </sheetData>
  <sheetProtection algorithmName="SHA-512" hashValue="HOpEiZqVzO0nywk/kMbE7ETbrzdg/AeKWtF6UmeL23smgyvcBR8ZDqIbc6fSm8VAaN26hLm0UPfsbxk+UpwfZQ==" saltValue="+gg37KshKHtOgc+5NJ0DXg==" spinCount="100000" sheet="1" objects="1" scenarios="1" selectLockedCells="1"/>
  <protectedRanges>
    <protectedRange sqref="B5:B7" name="Bereich1"/>
  </protectedRanges>
  <conditionalFormatting sqref="B15">
    <cfRule type="cellIs" dxfId="7" priority="7" operator="greaterThan">
      <formula>0</formula>
    </cfRule>
    <cfRule type="cellIs" dxfId="6" priority="8" operator="lessThan">
      <formula>0</formula>
    </cfRule>
  </conditionalFormatting>
  <conditionalFormatting sqref="B23">
    <cfRule type="cellIs" dxfId="5" priority="5" operator="greaterThan">
      <formula>0</formula>
    </cfRule>
    <cfRule type="cellIs" dxfId="4" priority="6" operator="lessThan">
      <formula>0</formula>
    </cfRule>
  </conditionalFormatting>
  <conditionalFormatting sqref="F15">
    <cfRule type="cellIs" dxfId="3" priority="3" operator="greaterThan">
      <formula>0</formula>
    </cfRule>
    <cfRule type="cellIs" dxfId="2" priority="4" operator="lessThan">
      <formula>0</formula>
    </cfRule>
  </conditionalFormatting>
  <conditionalFormatting sqref="F23">
    <cfRule type="cellIs" dxfId="1" priority="1" operator="greaterThan">
      <formula>0</formula>
    </cfRule>
    <cfRule type="cellIs" dxfId="0" priority="2" operator="lessThan">
      <formula>0</formula>
    </cfRule>
  </conditionalFormatting>
  <pageMargins left="0.7" right="0.7" top="0.78740157499999996" bottom="0.78740157499999996" header="0.3" footer="0.3"/>
  <pageSetup paperSize="9" scale="50" orientation="landscape" r:id="rId1"/>
  <headerFooter>
    <oddFooter>&amp;C&amp;1#&amp;"Calibri"&amp;10&amp;K000000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2:AB139"/>
  <sheetViews>
    <sheetView zoomScale="70" zoomScaleNormal="70" workbookViewId="0">
      <selection activeCell="K4" sqref="K4"/>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20" max="20" width="9.140625" style="76" bestFit="1" customWidth="1"/>
    <col min="22" max="22" width="12.85546875" bestFit="1" customWidth="1"/>
    <col min="28" max="28" width="16" bestFit="1" customWidth="1"/>
  </cols>
  <sheetData>
    <row r="2" spans="1:28" x14ac:dyDescent="0.25">
      <c r="P2" s="1"/>
      <c r="Q2" s="1"/>
      <c r="R2" s="1"/>
      <c r="S2" s="1"/>
      <c r="U2" s="1"/>
      <c r="V2" s="1"/>
      <c r="W2" s="1"/>
      <c r="X2" s="1"/>
      <c r="Y2" s="1"/>
      <c r="Z2" s="1"/>
      <c r="AA2" s="1"/>
      <c r="AB2" s="1"/>
    </row>
    <row r="3" spans="1:28" x14ac:dyDescent="0.25">
      <c r="F3" s="249" t="s">
        <v>143</v>
      </c>
      <c r="G3" s="249"/>
      <c r="H3" s="249"/>
      <c r="I3" s="249"/>
      <c r="J3" s="249"/>
      <c r="K3" s="249"/>
      <c r="L3" s="249"/>
      <c r="M3" s="249"/>
      <c r="N3" s="170"/>
      <c r="O3" s="170"/>
      <c r="P3" s="1"/>
      <c r="Q3" s="1"/>
      <c r="R3" s="1"/>
      <c r="S3" s="1"/>
      <c r="U3" s="249" t="s">
        <v>142</v>
      </c>
      <c r="V3" s="249"/>
      <c r="W3" s="249"/>
      <c r="X3" s="249"/>
      <c r="Y3" s="249"/>
      <c r="Z3" s="249"/>
      <c r="AA3" s="249"/>
      <c r="AB3" s="249"/>
    </row>
    <row r="4" spans="1:28" x14ac:dyDescent="0.25">
      <c r="A4" s="250" t="s">
        <v>144</v>
      </c>
      <c r="B4" s="250"/>
      <c r="C4" s="250"/>
      <c r="D4" s="250"/>
      <c r="E4" s="168"/>
      <c r="F4" s="1" t="s">
        <v>131</v>
      </c>
      <c r="G4" s="1" t="s">
        <v>132</v>
      </c>
      <c r="H4" s="1" t="s">
        <v>133</v>
      </c>
      <c r="I4" s="1" t="s">
        <v>134</v>
      </c>
      <c r="J4" s="1" t="s">
        <v>23</v>
      </c>
      <c r="K4" s="1" t="s">
        <v>137</v>
      </c>
      <c r="L4" s="1" t="s">
        <v>23</v>
      </c>
      <c r="M4" s="1" t="s">
        <v>23</v>
      </c>
      <c r="P4" s="250" t="s">
        <v>130</v>
      </c>
      <c r="Q4" s="250"/>
      <c r="R4" s="250"/>
      <c r="S4" s="250"/>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#VALUE!</v>
      </c>
      <c r="K5" s="1">
        <f>IF(G5&gt;=0,1,0)</f>
        <v>1</v>
      </c>
      <c r="L5" s="161" t="e">
        <f>J5*K5</f>
        <v>#VALUE!</v>
      </c>
      <c r="M5" s="161" t="e">
        <f>SUM(L5:L139)</f>
        <v>#VALUE!</v>
      </c>
      <c r="O5" s="171"/>
      <c r="P5" s="1" t="s">
        <v>136</v>
      </c>
      <c r="Q5" s="1"/>
      <c r="R5" s="119">
        <f>Wertbeitrag!C9</f>
        <v>0</v>
      </c>
      <c r="S5" s="1"/>
      <c r="U5" s="1">
        <v>1</v>
      </c>
      <c r="V5" s="161">
        <f>R5</f>
        <v>0</v>
      </c>
      <c r="W5" s="161"/>
      <c r="X5" s="1"/>
      <c r="Y5" s="162">
        <f>((V5*((((1+$R$7)^(1/12))-1)-(($R$8/10000)/12))/(1.02)^((U5)/12)))</f>
        <v>0</v>
      </c>
      <c r="Z5" s="1">
        <f>IF(V5&gt;=0,1,0)</f>
        <v>1</v>
      </c>
      <c r="AA5" s="161">
        <f>Y5*Z5</f>
        <v>0</v>
      </c>
      <c r="AB5" s="161" t="e">
        <f>SUM(AA5:AA139)</f>
        <v>#NUM!</v>
      </c>
    </row>
    <row r="6" spans="1:28" x14ac:dyDescent="0.25">
      <c r="A6" s="1" t="s">
        <v>11</v>
      </c>
      <c r="C6" s="1">
        <f>Kalkulationstool!D9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138</v>
      </c>
      <c r="Q6" s="1"/>
      <c r="R6" s="1">
        <f>Wertbeitrag!C11</f>
        <v>0</v>
      </c>
      <c r="S6" s="1"/>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96</v>
      </c>
      <c r="Q7" s="1"/>
      <c r="R7" s="79">
        <f>Wertbeitrag!C10</f>
        <v>0</v>
      </c>
      <c r="S7" s="167">
        <f>(1+R7)^(1/12)-1</f>
        <v>0</v>
      </c>
      <c r="T7" s="169"/>
      <c r="U7" s="1">
        <v>3</v>
      </c>
      <c r="V7" s="161" t="e">
        <f t="shared" ref="V7:V23" si="5">V6-W7</f>
        <v>#NUM!</v>
      </c>
      <c r="W7" s="166" t="e">
        <f t="shared" ref="W7:W70" si="6">$R$9-X7</f>
        <v>#NUM!</v>
      </c>
      <c r="X7" s="162" t="e">
        <f t="shared" ref="X7:X70" si="7">V6*$R$7/12</f>
        <v>#NUM!</v>
      </c>
      <c r="Y7" s="162" t="e">
        <f t="shared" ref="Y7:Y23" si="8">((V7*((((1+$R$7)^(1/12))-1)-(($R$8/10000)/12))/(1.02)^((U7)/12)))</f>
        <v>#NUM!</v>
      </c>
      <c r="Z7" s="1" t="e">
        <f t="shared" ref="Z7:Z23" si="9">IF(V7&gt;=0,1,0)</f>
        <v>#NUM!</v>
      </c>
      <c r="AA7" s="161" t="e">
        <f t="shared" ref="AA7:AA23" si="10">Y7*Z7</f>
        <v>#NUM!</v>
      </c>
      <c r="AB7" s="175" t="e">
        <f>AB5-R5*0.03</f>
        <v>#NUM!</v>
      </c>
    </row>
    <row r="8" spans="1:28" x14ac:dyDescent="0.25">
      <c r="A8" s="1" t="s">
        <v>146</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Q8" s="1"/>
      <c r="R8" s="114">
        <f>C9</f>
        <v>0</v>
      </c>
      <c r="S8" s="1"/>
      <c r="U8" s="1">
        <v>4</v>
      </c>
      <c r="V8" s="161" t="e">
        <f t="shared" si="5"/>
        <v>#NUM!</v>
      </c>
      <c r="W8" s="166" t="e">
        <f t="shared" si="6"/>
        <v>#NUM!</v>
      </c>
      <c r="X8" s="162" t="e">
        <f t="shared" si="7"/>
        <v>#NUM!</v>
      </c>
      <c r="Y8" s="162" t="e">
        <f t="shared" si="8"/>
        <v>#NUM!</v>
      </c>
      <c r="Z8" s="1" t="e">
        <f t="shared" si="9"/>
        <v>#NUM!</v>
      </c>
      <c r="AA8" s="161" t="e">
        <f t="shared" si="10"/>
        <v>#NUM!</v>
      </c>
      <c r="AB8" s="1"/>
    </row>
    <row r="9" spans="1:28" x14ac:dyDescent="0.25">
      <c r="A9" s="1" t="s">
        <v>27</v>
      </c>
      <c r="C9" s="114">
        <f>Kalkulationstool!D7</f>
        <v>0</v>
      </c>
      <c r="F9" s="1">
        <v>5</v>
      </c>
      <c r="G9" s="161" t="e">
        <f t="shared" si="1"/>
        <v>#VALUE!</v>
      </c>
      <c r="H9" s="166" t="e">
        <f t="shared" si="2"/>
        <v>#VALUE!</v>
      </c>
      <c r="I9" s="162" t="e">
        <f t="shared" ref="I9:I70" si="11">G8*$D$7</f>
        <v>#VALUE!</v>
      </c>
      <c r="J9" s="162" t="e">
        <f t="shared" si="0"/>
        <v>#VALUE!</v>
      </c>
      <c r="K9" s="1" t="e">
        <f t="shared" si="3"/>
        <v>#VALUE!</v>
      </c>
      <c r="L9" s="161" t="e">
        <f t="shared" si="4"/>
        <v>#VALUE!</v>
      </c>
      <c r="P9" s="1" t="s">
        <v>95</v>
      </c>
      <c r="Q9" s="1"/>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c r="AB9" s="1"/>
    </row>
    <row r="10" spans="1:28" x14ac:dyDescent="0.25">
      <c r="A10" s="1" t="s">
        <v>95</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P10" s="1"/>
      <c r="Q10" s="1"/>
      <c r="R10" s="1"/>
      <c r="S10" s="1"/>
      <c r="U10" s="1">
        <v>6</v>
      </c>
      <c r="V10" s="161" t="e">
        <f t="shared" si="5"/>
        <v>#NUM!</v>
      </c>
      <c r="W10" s="166" t="e">
        <f t="shared" si="6"/>
        <v>#NUM!</v>
      </c>
      <c r="X10" s="162" t="e">
        <f t="shared" si="7"/>
        <v>#NUM!</v>
      </c>
      <c r="Y10" s="162" t="e">
        <f t="shared" si="8"/>
        <v>#NUM!</v>
      </c>
      <c r="Z10" s="1" t="e">
        <f t="shared" si="9"/>
        <v>#NUM!</v>
      </c>
      <c r="AA10" s="161" t="e">
        <f t="shared" si="10"/>
        <v>#NUM!</v>
      </c>
      <c r="AB10" s="1"/>
    </row>
    <row r="11" spans="1:28" x14ac:dyDescent="0.25">
      <c r="A11" s="1" t="s">
        <v>94</v>
      </c>
      <c r="C11" s="132">
        <f>Kalkulationstool!D14</f>
        <v>0</v>
      </c>
      <c r="F11" s="1">
        <v>7</v>
      </c>
      <c r="G11" s="161" t="e">
        <f t="shared" si="1"/>
        <v>#VALUE!</v>
      </c>
      <c r="H11" s="166" t="e">
        <f t="shared" si="2"/>
        <v>#VALUE!</v>
      </c>
      <c r="I11" s="162" t="e">
        <f t="shared" si="11"/>
        <v>#VALUE!</v>
      </c>
      <c r="J11" s="162" t="e">
        <f t="shared" si="0"/>
        <v>#VALUE!</v>
      </c>
      <c r="K11" s="1" t="e">
        <f t="shared" si="3"/>
        <v>#VALUE!</v>
      </c>
      <c r="L11" s="161" t="e">
        <f t="shared" si="4"/>
        <v>#VALUE!</v>
      </c>
      <c r="P11" s="1"/>
      <c r="Q11" s="1"/>
      <c r="R11" s="1"/>
      <c r="S11" s="1"/>
      <c r="U11" s="1">
        <v>7</v>
      </c>
      <c r="V11" s="161" t="e">
        <f t="shared" si="5"/>
        <v>#NUM!</v>
      </c>
      <c r="W11" s="166" t="e">
        <f t="shared" si="6"/>
        <v>#NUM!</v>
      </c>
      <c r="X11" s="162" t="e">
        <f t="shared" si="7"/>
        <v>#NUM!</v>
      </c>
      <c r="Y11" s="162" t="e">
        <f t="shared" si="8"/>
        <v>#NUM!</v>
      </c>
      <c r="Z11" s="1" t="e">
        <f t="shared" si="9"/>
        <v>#NUM!</v>
      </c>
      <c r="AA11" s="161" t="e">
        <f t="shared" si="10"/>
        <v>#NUM!</v>
      </c>
      <c r="AB11" s="1"/>
    </row>
    <row r="12" spans="1:28" x14ac:dyDescent="0.25">
      <c r="A12" s="1" t="s">
        <v>178</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P12" s="1"/>
      <c r="Q12" s="1"/>
      <c r="R12" s="1"/>
      <c r="S12" s="1"/>
      <c r="U12" s="1">
        <v>8</v>
      </c>
      <c r="V12" s="161" t="e">
        <f t="shared" si="5"/>
        <v>#NUM!</v>
      </c>
      <c r="W12" s="166" t="e">
        <f t="shared" si="6"/>
        <v>#NUM!</v>
      </c>
      <c r="X12" s="162" t="e">
        <f t="shared" si="7"/>
        <v>#NUM!</v>
      </c>
      <c r="Y12" s="162" t="e">
        <f t="shared" si="8"/>
        <v>#NUM!</v>
      </c>
      <c r="Z12" s="1" t="e">
        <f t="shared" si="9"/>
        <v>#NUM!</v>
      </c>
      <c r="AA12" s="161" t="e">
        <f t="shared" si="10"/>
        <v>#NUM!</v>
      </c>
      <c r="AB12" s="1"/>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P13" s="1"/>
      <c r="Q13" s="1"/>
      <c r="R13" s="1"/>
      <c r="S13" s="1"/>
      <c r="U13" s="1">
        <v>9</v>
      </c>
      <c r="V13" s="161" t="e">
        <f t="shared" si="5"/>
        <v>#NUM!</v>
      </c>
      <c r="W13" s="166" t="e">
        <f t="shared" si="6"/>
        <v>#NUM!</v>
      </c>
      <c r="X13" s="162" t="e">
        <f t="shared" si="7"/>
        <v>#NUM!</v>
      </c>
      <c r="Y13" s="162" t="e">
        <f t="shared" si="8"/>
        <v>#NUM!</v>
      </c>
      <c r="Z13" s="1" t="e">
        <f t="shared" si="9"/>
        <v>#NUM!</v>
      </c>
      <c r="AA13" s="161" t="e">
        <f t="shared" si="10"/>
        <v>#NUM!</v>
      </c>
      <c r="AB13" s="1"/>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P14" s="1"/>
      <c r="Q14" s="1"/>
      <c r="R14" s="1"/>
      <c r="S14" s="1"/>
      <c r="U14" s="1">
        <v>10</v>
      </c>
      <c r="V14" s="161" t="e">
        <f t="shared" si="5"/>
        <v>#NUM!</v>
      </c>
      <c r="W14" s="166" t="e">
        <f t="shared" si="6"/>
        <v>#NUM!</v>
      </c>
      <c r="X14" s="162" t="e">
        <f t="shared" si="7"/>
        <v>#NUM!</v>
      </c>
      <c r="Y14" s="162" t="e">
        <f t="shared" si="8"/>
        <v>#NUM!</v>
      </c>
      <c r="Z14" s="1" t="e">
        <f t="shared" si="9"/>
        <v>#NUM!</v>
      </c>
      <c r="AA14" s="161" t="e">
        <f t="shared" si="10"/>
        <v>#NUM!</v>
      </c>
      <c r="AB14" s="1"/>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P15" s="1"/>
      <c r="Q15" s="1"/>
      <c r="R15" s="1"/>
      <c r="S15" s="1"/>
      <c r="U15" s="1">
        <v>11</v>
      </c>
      <c r="V15" s="161" t="e">
        <f t="shared" si="5"/>
        <v>#NUM!</v>
      </c>
      <c r="W15" s="166" t="e">
        <f t="shared" si="6"/>
        <v>#NUM!</v>
      </c>
      <c r="X15" s="162" t="e">
        <f t="shared" si="7"/>
        <v>#NUM!</v>
      </c>
      <c r="Y15" s="162" t="e">
        <f t="shared" si="8"/>
        <v>#NUM!</v>
      </c>
      <c r="Z15" s="1" t="e">
        <f t="shared" si="9"/>
        <v>#NUM!</v>
      </c>
      <c r="AA15" s="161" t="e">
        <f t="shared" si="10"/>
        <v>#NUM!</v>
      </c>
      <c r="AB15" s="1"/>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P16" s="1"/>
      <c r="Q16" s="1"/>
      <c r="R16" s="1"/>
      <c r="S16" s="1"/>
      <c r="U16" s="1">
        <v>12</v>
      </c>
      <c r="V16" s="161" t="e">
        <f t="shared" si="5"/>
        <v>#NUM!</v>
      </c>
      <c r="W16" s="166" t="e">
        <f t="shared" si="6"/>
        <v>#NUM!</v>
      </c>
      <c r="X16" s="162" t="e">
        <f t="shared" si="7"/>
        <v>#NUM!</v>
      </c>
      <c r="Y16" s="162" t="e">
        <f t="shared" si="8"/>
        <v>#NUM!</v>
      </c>
      <c r="Z16" s="1" t="e">
        <f t="shared" si="9"/>
        <v>#NUM!</v>
      </c>
      <c r="AA16" s="161" t="e">
        <f t="shared" si="10"/>
        <v>#NUM!</v>
      </c>
      <c r="AB16" s="1"/>
    </row>
    <row r="17" spans="1:28" x14ac:dyDescent="0.25">
      <c r="B17" s="149" t="s">
        <v>149</v>
      </c>
      <c r="C17" s="1" t="s">
        <v>9</v>
      </c>
      <c r="F17" s="1">
        <v>13</v>
      </c>
      <c r="G17" s="161" t="e">
        <f t="shared" si="1"/>
        <v>#VALUE!</v>
      </c>
      <c r="H17" s="166" t="e">
        <f t="shared" si="2"/>
        <v>#VALUE!</v>
      </c>
      <c r="I17" s="162" t="e">
        <f t="shared" si="11"/>
        <v>#VALUE!</v>
      </c>
      <c r="J17" s="162" t="e">
        <f t="shared" si="0"/>
        <v>#VALUE!</v>
      </c>
      <c r="K17" s="1" t="e">
        <f t="shared" si="3"/>
        <v>#VALUE!</v>
      </c>
      <c r="L17" s="161" t="e">
        <f t="shared" si="4"/>
        <v>#VALUE!</v>
      </c>
      <c r="P17" s="1"/>
      <c r="Q17" s="1"/>
      <c r="R17" s="1"/>
      <c r="S17" s="1"/>
      <c r="U17" s="1">
        <v>13</v>
      </c>
      <c r="V17" s="161" t="e">
        <f t="shared" si="5"/>
        <v>#NUM!</v>
      </c>
      <c r="W17" s="166" t="e">
        <f t="shared" si="6"/>
        <v>#NUM!</v>
      </c>
      <c r="X17" s="162" t="e">
        <f t="shared" si="7"/>
        <v>#NUM!</v>
      </c>
      <c r="Y17" s="162" t="e">
        <f t="shared" si="8"/>
        <v>#NUM!</v>
      </c>
      <c r="Z17" s="1" t="e">
        <f t="shared" si="9"/>
        <v>#NUM!</v>
      </c>
      <c r="AA17" s="161" t="e">
        <f t="shared" si="10"/>
        <v>#NUM!</v>
      </c>
      <c r="AB17" s="1"/>
    </row>
    <row r="18" spans="1:28" x14ac:dyDescent="0.25">
      <c r="A18" s="1" t="s">
        <v>148</v>
      </c>
      <c r="B18" s="120">
        <f>IF(Kalkulationstool!D13="MoVe",0.85,1)</f>
        <v>1</v>
      </c>
      <c r="C18" s="120">
        <f>IF(Kalkulationstool!D13="MoVe",0.85,1)</f>
        <v>1</v>
      </c>
      <c r="F18" s="1">
        <v>14</v>
      </c>
      <c r="G18" s="161" t="e">
        <f t="shared" si="1"/>
        <v>#VALUE!</v>
      </c>
      <c r="H18" s="166" t="e">
        <f t="shared" si="2"/>
        <v>#VALUE!</v>
      </c>
      <c r="I18" s="162" t="e">
        <f t="shared" si="11"/>
        <v>#VALUE!</v>
      </c>
      <c r="J18" s="162" t="e">
        <f t="shared" si="0"/>
        <v>#VALUE!</v>
      </c>
      <c r="K18" s="1" t="e">
        <f t="shared" si="3"/>
        <v>#VALUE!</v>
      </c>
      <c r="L18" s="161" t="e">
        <f t="shared" si="4"/>
        <v>#VALUE!</v>
      </c>
      <c r="P18" s="1"/>
      <c r="Q18" s="1"/>
      <c r="R18" s="1"/>
      <c r="S18" s="1"/>
      <c r="U18" s="1">
        <v>14</v>
      </c>
      <c r="V18" s="161" t="e">
        <f t="shared" si="5"/>
        <v>#NUM!</v>
      </c>
      <c r="W18" s="166" t="e">
        <f t="shared" si="6"/>
        <v>#NUM!</v>
      </c>
      <c r="X18" s="162" t="e">
        <f t="shared" si="7"/>
        <v>#NUM!</v>
      </c>
      <c r="Y18" s="162" t="e">
        <f t="shared" si="8"/>
        <v>#NUM!</v>
      </c>
      <c r="Z18" s="1" t="e">
        <f t="shared" si="9"/>
        <v>#NUM!</v>
      </c>
      <c r="AA18" s="161" t="e">
        <f t="shared" si="10"/>
        <v>#NUM!</v>
      </c>
      <c r="AB18" s="1"/>
    </row>
    <row r="19" spans="1:28" x14ac:dyDescent="0.25">
      <c r="A19" s="1" t="s">
        <v>5</v>
      </c>
      <c r="B19" s="1">
        <f>IF(Kalkulationstool!D13="DVAG",3%*'Background WB vereinb'!C5,0)</f>
        <v>0</v>
      </c>
      <c r="C19" s="1">
        <f>IF(Kalkulationstool!D13="DVAG",3%*'Background WB vereinb'!R5,0)</f>
        <v>0</v>
      </c>
      <c r="F19" s="1">
        <v>15</v>
      </c>
      <c r="G19" s="161" t="e">
        <f t="shared" si="1"/>
        <v>#VALUE!</v>
      </c>
      <c r="H19" s="166" t="e">
        <f t="shared" si="2"/>
        <v>#VALUE!</v>
      </c>
      <c r="I19" s="162" t="e">
        <f t="shared" si="11"/>
        <v>#VALUE!</v>
      </c>
      <c r="J19" s="162" t="e">
        <f t="shared" si="0"/>
        <v>#VALUE!</v>
      </c>
      <c r="K19" s="1" t="e">
        <f t="shared" si="3"/>
        <v>#VALUE!</v>
      </c>
      <c r="L19" s="161" t="e">
        <f t="shared" si="4"/>
        <v>#VALUE!</v>
      </c>
      <c r="P19" s="1"/>
      <c r="Q19" s="1"/>
      <c r="R19" s="1"/>
      <c r="S19" s="1"/>
      <c r="U19" s="1">
        <v>15</v>
      </c>
      <c r="V19" s="161" t="e">
        <f t="shared" si="5"/>
        <v>#NUM!</v>
      </c>
      <c r="W19" s="166" t="e">
        <f t="shared" si="6"/>
        <v>#NUM!</v>
      </c>
      <c r="X19" s="162" t="e">
        <f t="shared" si="7"/>
        <v>#NUM!</v>
      </c>
      <c r="Y19" s="162" t="e">
        <f t="shared" si="8"/>
        <v>#NUM!</v>
      </c>
      <c r="Z19" s="1" t="e">
        <f t="shared" si="9"/>
        <v>#NUM!</v>
      </c>
      <c r="AA19" s="161" t="e">
        <f t="shared" si="10"/>
        <v>#NUM!</v>
      </c>
      <c r="AB19" s="1"/>
    </row>
    <row r="20" spans="1:28" x14ac:dyDescent="0.25">
      <c r="A20" s="1" t="s">
        <v>6</v>
      </c>
      <c r="B20" s="1">
        <f>IF(Kalkulationstool!D13="Sonstige",3%*'Background WB vereinb'!C5,0)</f>
        <v>0</v>
      </c>
      <c r="C20" s="1">
        <f>IF(Kalkulationstool!D13="Sonstige",3%*'Background WB vereinb'!R5,0)</f>
        <v>0</v>
      </c>
      <c r="F20" s="1">
        <v>16</v>
      </c>
      <c r="G20" s="161" t="e">
        <f t="shared" si="1"/>
        <v>#VALUE!</v>
      </c>
      <c r="H20" s="166" t="e">
        <f t="shared" si="2"/>
        <v>#VALUE!</v>
      </c>
      <c r="I20" s="162" t="e">
        <f t="shared" si="11"/>
        <v>#VALUE!</v>
      </c>
      <c r="J20" s="162" t="e">
        <f t="shared" si="0"/>
        <v>#VALUE!</v>
      </c>
      <c r="K20" s="1" t="e">
        <f t="shared" si="3"/>
        <v>#VALUE!</v>
      </c>
      <c r="L20" s="161" t="e">
        <f t="shared" si="4"/>
        <v>#VALUE!</v>
      </c>
      <c r="P20" s="1"/>
      <c r="Q20" s="1"/>
      <c r="R20" s="1"/>
      <c r="S20" s="1"/>
      <c r="U20" s="1">
        <v>16</v>
      </c>
      <c r="V20" s="161" t="e">
        <f t="shared" si="5"/>
        <v>#NUM!</v>
      </c>
      <c r="W20" s="166" t="e">
        <f t="shared" si="6"/>
        <v>#NUM!</v>
      </c>
      <c r="X20" s="162" t="e">
        <f t="shared" si="7"/>
        <v>#NUM!</v>
      </c>
      <c r="Y20" s="162" t="e">
        <f t="shared" si="8"/>
        <v>#NUM!</v>
      </c>
      <c r="Z20" s="1" t="e">
        <f t="shared" si="9"/>
        <v>#NUM!</v>
      </c>
      <c r="AA20" s="161" t="e">
        <f t="shared" si="10"/>
        <v>#NUM!</v>
      </c>
      <c r="AB20" s="1"/>
    </row>
    <row r="21" spans="1:28" x14ac:dyDescent="0.25">
      <c r="F21" s="1">
        <v>17</v>
      </c>
      <c r="G21" s="161" t="e">
        <f t="shared" si="1"/>
        <v>#VALUE!</v>
      </c>
      <c r="H21" s="166" t="e">
        <f t="shared" si="2"/>
        <v>#VALUE!</v>
      </c>
      <c r="I21" s="162" t="e">
        <f t="shared" si="11"/>
        <v>#VALUE!</v>
      </c>
      <c r="J21" s="162" t="e">
        <f t="shared" si="0"/>
        <v>#VALUE!</v>
      </c>
      <c r="K21" s="1" t="e">
        <f t="shared" si="3"/>
        <v>#VALUE!</v>
      </c>
      <c r="L21" s="161" t="e">
        <f t="shared" si="4"/>
        <v>#VALUE!</v>
      </c>
      <c r="P21" s="1"/>
      <c r="Q21" s="1"/>
      <c r="R21" s="1"/>
      <c r="S21" s="1"/>
      <c r="U21" s="1">
        <v>17</v>
      </c>
      <c r="V21" s="161" t="e">
        <f t="shared" si="5"/>
        <v>#NUM!</v>
      </c>
      <c r="W21" s="166" t="e">
        <f t="shared" si="6"/>
        <v>#NUM!</v>
      </c>
      <c r="X21" s="162" t="e">
        <f t="shared" si="7"/>
        <v>#NUM!</v>
      </c>
      <c r="Y21" s="162" t="e">
        <f t="shared" si="8"/>
        <v>#NUM!</v>
      </c>
      <c r="Z21" s="1" t="e">
        <f t="shared" si="9"/>
        <v>#NUM!</v>
      </c>
      <c r="AA21" s="161" t="e">
        <f t="shared" si="10"/>
        <v>#NUM!</v>
      </c>
      <c r="AB21" s="1"/>
    </row>
    <row r="22" spans="1:28" x14ac:dyDescent="0.25">
      <c r="F22" s="1">
        <v>18</v>
      </c>
      <c r="G22" s="161" t="e">
        <f t="shared" si="1"/>
        <v>#VALUE!</v>
      </c>
      <c r="H22" s="166" t="e">
        <f t="shared" si="2"/>
        <v>#VALUE!</v>
      </c>
      <c r="I22" s="162" t="e">
        <f t="shared" si="11"/>
        <v>#VALUE!</v>
      </c>
      <c r="J22" s="162" t="e">
        <f t="shared" si="0"/>
        <v>#VALUE!</v>
      </c>
      <c r="K22" s="1" t="e">
        <f t="shared" si="3"/>
        <v>#VALUE!</v>
      </c>
      <c r="L22" s="161" t="e">
        <f t="shared" si="4"/>
        <v>#VALUE!</v>
      </c>
      <c r="P22" s="1"/>
      <c r="Q22" s="1"/>
      <c r="R22" s="1"/>
      <c r="S22" s="1"/>
      <c r="U22" s="1">
        <v>18</v>
      </c>
      <c r="V22" s="161" t="e">
        <f t="shared" si="5"/>
        <v>#NUM!</v>
      </c>
      <c r="W22" s="166" t="e">
        <f t="shared" si="6"/>
        <v>#NUM!</v>
      </c>
      <c r="X22" s="162" t="e">
        <f t="shared" si="7"/>
        <v>#NUM!</v>
      </c>
      <c r="Y22" s="162" t="e">
        <f t="shared" si="8"/>
        <v>#NUM!</v>
      </c>
      <c r="Z22" s="1" t="e">
        <f t="shared" si="9"/>
        <v>#NUM!</v>
      </c>
      <c r="AA22" s="161" t="e">
        <f t="shared" si="10"/>
        <v>#NUM!</v>
      </c>
      <c r="AB22" s="1"/>
    </row>
    <row r="23" spans="1:28" x14ac:dyDescent="0.25">
      <c r="F23" s="1">
        <v>19</v>
      </c>
      <c r="G23" s="161" t="e">
        <f t="shared" si="1"/>
        <v>#VALUE!</v>
      </c>
      <c r="H23" s="166" t="e">
        <f t="shared" si="2"/>
        <v>#VALUE!</v>
      </c>
      <c r="I23" s="162" t="e">
        <f t="shared" si="11"/>
        <v>#VALUE!</v>
      </c>
      <c r="J23" s="162" t="e">
        <f t="shared" si="0"/>
        <v>#VALUE!</v>
      </c>
      <c r="K23" s="1" t="e">
        <f t="shared" si="3"/>
        <v>#VALUE!</v>
      </c>
      <c r="L23" s="161" t="e">
        <f t="shared" si="4"/>
        <v>#VALUE!</v>
      </c>
      <c r="P23" s="1"/>
      <c r="Q23" s="1"/>
      <c r="R23" s="1"/>
      <c r="S23" s="1"/>
      <c r="U23" s="1">
        <v>19</v>
      </c>
      <c r="V23" s="161" t="e">
        <f t="shared" si="5"/>
        <v>#NUM!</v>
      </c>
      <c r="W23" s="166" t="e">
        <f t="shared" si="6"/>
        <v>#NUM!</v>
      </c>
      <c r="X23" s="162" t="e">
        <f t="shared" si="7"/>
        <v>#NUM!</v>
      </c>
      <c r="Y23" s="162" t="e">
        <f t="shared" si="8"/>
        <v>#NUM!</v>
      </c>
      <c r="Z23" s="1" t="e">
        <f t="shared" si="9"/>
        <v>#NUM!</v>
      </c>
      <c r="AA23" s="161" t="e">
        <f t="shared" si="10"/>
        <v>#NUM!</v>
      </c>
      <c r="AB23" s="1"/>
    </row>
    <row r="24" spans="1:28"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ref="V24:V87" si="12">V23-W24</f>
        <v>#NUM!</v>
      </c>
      <c r="W24" s="166" t="e">
        <f t="shared" si="6"/>
        <v>#NUM!</v>
      </c>
      <c r="X24" s="162" t="e">
        <f t="shared" si="7"/>
        <v>#NUM!</v>
      </c>
      <c r="Y24" s="162" t="e">
        <f t="shared" ref="Y24:Y87" si="13">((V24*((((1+$R$7)^(1/12))-1)-(($R$8/10000)/12))/(1.02)^((U24)/12)))</f>
        <v>#NUM!</v>
      </c>
      <c r="Z24" s="1" t="e">
        <f t="shared" ref="Z24:Z87" si="14">IF(V24&gt;=0,1,0)</f>
        <v>#NUM!</v>
      </c>
      <c r="AA24" s="161" t="e">
        <f t="shared" ref="AA24:AA87" si="15">Y24*Z24</f>
        <v>#NUM!</v>
      </c>
    </row>
    <row r="25" spans="1:28"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12"/>
        <v>#NUM!</v>
      </c>
      <c r="W25" s="166" t="e">
        <f t="shared" si="6"/>
        <v>#NUM!</v>
      </c>
      <c r="X25" s="162" t="e">
        <f t="shared" si="7"/>
        <v>#NUM!</v>
      </c>
      <c r="Y25" s="162" t="e">
        <f t="shared" si="13"/>
        <v>#NUM!</v>
      </c>
      <c r="Z25" s="1" t="e">
        <f t="shared" si="14"/>
        <v>#NUM!</v>
      </c>
      <c r="AA25" s="161" t="e">
        <f t="shared" si="15"/>
        <v>#NUM!</v>
      </c>
    </row>
    <row r="26" spans="1:28"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12"/>
        <v>#NUM!</v>
      </c>
      <c r="W26" s="166" t="e">
        <f t="shared" si="6"/>
        <v>#NUM!</v>
      </c>
      <c r="X26" s="162" t="e">
        <f t="shared" si="7"/>
        <v>#NUM!</v>
      </c>
      <c r="Y26" s="162" t="e">
        <f t="shared" si="13"/>
        <v>#NUM!</v>
      </c>
      <c r="Z26" s="1" t="e">
        <f t="shared" si="14"/>
        <v>#NUM!</v>
      </c>
      <c r="AA26" s="161" t="e">
        <f t="shared" si="15"/>
        <v>#NUM!</v>
      </c>
    </row>
    <row r="27" spans="1:28"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12"/>
        <v>#NUM!</v>
      </c>
      <c r="W27" s="166" t="e">
        <f t="shared" si="6"/>
        <v>#NUM!</v>
      </c>
      <c r="X27" s="162" t="e">
        <f t="shared" si="7"/>
        <v>#NUM!</v>
      </c>
      <c r="Y27" s="162" t="e">
        <f t="shared" si="13"/>
        <v>#NUM!</v>
      </c>
      <c r="Z27" s="1" t="e">
        <f t="shared" si="14"/>
        <v>#NUM!</v>
      </c>
      <c r="AA27" s="161" t="e">
        <f t="shared" si="15"/>
        <v>#NUM!</v>
      </c>
    </row>
    <row r="28" spans="1:28"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12"/>
        <v>#NUM!</v>
      </c>
      <c r="W28" s="166" t="e">
        <f t="shared" si="6"/>
        <v>#NUM!</v>
      </c>
      <c r="X28" s="162" t="e">
        <f t="shared" si="7"/>
        <v>#NUM!</v>
      </c>
      <c r="Y28" s="162" t="e">
        <f t="shared" si="13"/>
        <v>#NUM!</v>
      </c>
      <c r="Z28" s="1" t="e">
        <f t="shared" si="14"/>
        <v>#NUM!</v>
      </c>
      <c r="AA28" s="161" t="e">
        <f t="shared" si="15"/>
        <v>#NUM!</v>
      </c>
    </row>
    <row r="29" spans="1:28"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12"/>
        <v>#NUM!</v>
      </c>
      <c r="W29" s="166" t="e">
        <f t="shared" si="6"/>
        <v>#NUM!</v>
      </c>
      <c r="X29" s="162" t="e">
        <f t="shared" si="7"/>
        <v>#NUM!</v>
      </c>
      <c r="Y29" s="162" t="e">
        <f t="shared" si="13"/>
        <v>#NUM!</v>
      </c>
      <c r="Z29" s="1" t="e">
        <f t="shared" si="14"/>
        <v>#NUM!</v>
      </c>
      <c r="AA29" s="161" t="e">
        <f t="shared" si="15"/>
        <v>#NUM!</v>
      </c>
    </row>
    <row r="30" spans="1:28"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12"/>
        <v>#NUM!</v>
      </c>
      <c r="W30" s="166" t="e">
        <f t="shared" si="6"/>
        <v>#NUM!</v>
      </c>
      <c r="X30" s="162" t="e">
        <f t="shared" si="7"/>
        <v>#NUM!</v>
      </c>
      <c r="Y30" s="162" t="e">
        <f t="shared" si="13"/>
        <v>#NUM!</v>
      </c>
      <c r="Z30" s="1" t="e">
        <f t="shared" si="14"/>
        <v>#NUM!</v>
      </c>
      <c r="AA30" s="161" t="e">
        <f t="shared" si="15"/>
        <v>#NUM!</v>
      </c>
    </row>
    <row r="31" spans="1:28"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12"/>
        <v>#NUM!</v>
      </c>
      <c r="W31" s="166" t="e">
        <f t="shared" si="6"/>
        <v>#NUM!</v>
      </c>
      <c r="X31" s="162" t="e">
        <f t="shared" si="7"/>
        <v>#NUM!</v>
      </c>
      <c r="Y31" s="162" t="e">
        <f t="shared" si="13"/>
        <v>#NUM!</v>
      </c>
      <c r="Z31" s="1" t="e">
        <f t="shared" si="14"/>
        <v>#NUM!</v>
      </c>
      <c r="AA31" s="161" t="e">
        <f t="shared" si="15"/>
        <v>#NUM!</v>
      </c>
    </row>
    <row r="32" spans="1:28"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12"/>
        <v>#NUM!</v>
      </c>
      <c r="W32" s="166" t="e">
        <f t="shared" si="6"/>
        <v>#NUM!</v>
      </c>
      <c r="X32" s="162" t="e">
        <f t="shared" si="7"/>
        <v>#NUM!</v>
      </c>
      <c r="Y32" s="162" t="e">
        <f t="shared" si="13"/>
        <v>#NUM!</v>
      </c>
      <c r="Z32" s="1" t="e">
        <f t="shared" si="14"/>
        <v>#NUM!</v>
      </c>
      <c r="AA32" s="161" t="e">
        <f t="shared" si="15"/>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12"/>
        <v>#NUM!</v>
      </c>
      <c r="W33" s="166" t="e">
        <f t="shared" si="6"/>
        <v>#NUM!</v>
      </c>
      <c r="X33" s="162" t="e">
        <f t="shared" si="7"/>
        <v>#NUM!</v>
      </c>
      <c r="Y33" s="162" t="e">
        <f t="shared" si="13"/>
        <v>#NUM!</v>
      </c>
      <c r="Z33" s="1" t="e">
        <f t="shared" si="14"/>
        <v>#NUM!</v>
      </c>
      <c r="AA33" s="161" t="e">
        <f t="shared" si="15"/>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12"/>
        <v>#NUM!</v>
      </c>
      <c r="W34" s="166" t="e">
        <f t="shared" si="6"/>
        <v>#NUM!</v>
      </c>
      <c r="X34" s="162" t="e">
        <f t="shared" si="7"/>
        <v>#NUM!</v>
      </c>
      <c r="Y34" s="162" t="e">
        <f t="shared" si="13"/>
        <v>#NUM!</v>
      </c>
      <c r="Z34" s="1" t="e">
        <f t="shared" si="14"/>
        <v>#NUM!</v>
      </c>
      <c r="AA34" s="161" t="e">
        <f t="shared" si="15"/>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12"/>
        <v>#NUM!</v>
      </c>
      <c r="W35" s="166" t="e">
        <f t="shared" si="6"/>
        <v>#NUM!</v>
      </c>
      <c r="X35" s="162" t="e">
        <f t="shared" si="7"/>
        <v>#NUM!</v>
      </c>
      <c r="Y35" s="162" t="e">
        <f t="shared" si="13"/>
        <v>#NUM!</v>
      </c>
      <c r="Z35" s="1" t="e">
        <f t="shared" si="14"/>
        <v>#NUM!</v>
      </c>
      <c r="AA35" s="161" t="e">
        <f t="shared" si="15"/>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12"/>
        <v>#NUM!</v>
      </c>
      <c r="W36" s="166" t="e">
        <f t="shared" si="6"/>
        <v>#NUM!</v>
      </c>
      <c r="X36" s="162" t="e">
        <f t="shared" si="7"/>
        <v>#NUM!</v>
      </c>
      <c r="Y36" s="162" t="e">
        <f t="shared" si="13"/>
        <v>#NUM!</v>
      </c>
      <c r="Z36" s="1" t="e">
        <f t="shared" si="14"/>
        <v>#NUM!</v>
      </c>
      <c r="AA36" s="161" t="e">
        <f t="shared" si="15"/>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12"/>
        <v>#NUM!</v>
      </c>
      <c r="W37" s="166" t="e">
        <f t="shared" si="6"/>
        <v>#NUM!</v>
      </c>
      <c r="X37" s="162" t="e">
        <f t="shared" si="7"/>
        <v>#NUM!</v>
      </c>
      <c r="Y37" s="162" t="e">
        <f t="shared" si="13"/>
        <v>#NUM!</v>
      </c>
      <c r="Z37" s="1" t="e">
        <f t="shared" si="14"/>
        <v>#NUM!</v>
      </c>
      <c r="AA37" s="161" t="e">
        <f t="shared" si="15"/>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12"/>
        <v>#NUM!</v>
      </c>
      <c r="W38" s="166" t="e">
        <f t="shared" si="6"/>
        <v>#NUM!</v>
      </c>
      <c r="X38" s="162" t="e">
        <f t="shared" si="7"/>
        <v>#NUM!</v>
      </c>
      <c r="Y38" s="162" t="e">
        <f t="shared" si="13"/>
        <v>#NUM!</v>
      </c>
      <c r="Z38" s="1" t="e">
        <f t="shared" si="14"/>
        <v>#NUM!</v>
      </c>
      <c r="AA38" s="161" t="e">
        <f t="shared" si="15"/>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12"/>
        <v>#NUM!</v>
      </c>
      <c r="W39" s="166" t="e">
        <f t="shared" si="6"/>
        <v>#NUM!</v>
      </c>
      <c r="X39" s="162" t="e">
        <f t="shared" si="7"/>
        <v>#NUM!</v>
      </c>
      <c r="Y39" s="162" t="e">
        <f t="shared" si="13"/>
        <v>#NUM!</v>
      </c>
      <c r="Z39" s="1" t="e">
        <f t="shared" si="14"/>
        <v>#NUM!</v>
      </c>
      <c r="AA39" s="161" t="e">
        <f t="shared" si="15"/>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12"/>
        <v>#NUM!</v>
      </c>
      <c r="W40" s="166" t="e">
        <f t="shared" si="6"/>
        <v>#NUM!</v>
      </c>
      <c r="X40" s="162" t="e">
        <f t="shared" si="7"/>
        <v>#NUM!</v>
      </c>
      <c r="Y40" s="162" t="e">
        <f t="shared" si="13"/>
        <v>#NUM!</v>
      </c>
      <c r="Z40" s="1" t="e">
        <f t="shared" si="14"/>
        <v>#NUM!</v>
      </c>
      <c r="AA40" s="161" t="e">
        <f t="shared" si="15"/>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12"/>
        <v>#NUM!</v>
      </c>
      <c r="W41" s="166" t="e">
        <f t="shared" si="6"/>
        <v>#NUM!</v>
      </c>
      <c r="X41" s="162" t="e">
        <f t="shared" si="7"/>
        <v>#NUM!</v>
      </c>
      <c r="Y41" s="162" t="e">
        <f t="shared" si="13"/>
        <v>#NUM!</v>
      </c>
      <c r="Z41" s="1" t="e">
        <f t="shared" si="14"/>
        <v>#NUM!</v>
      </c>
      <c r="AA41" s="161" t="e">
        <f t="shared" si="15"/>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12"/>
        <v>#NUM!</v>
      </c>
      <c r="W42" s="166" t="e">
        <f t="shared" si="6"/>
        <v>#NUM!</v>
      </c>
      <c r="X42" s="162" t="e">
        <f t="shared" si="7"/>
        <v>#NUM!</v>
      </c>
      <c r="Y42" s="162" t="e">
        <f t="shared" si="13"/>
        <v>#NUM!</v>
      </c>
      <c r="Z42" s="1" t="e">
        <f t="shared" si="14"/>
        <v>#NUM!</v>
      </c>
      <c r="AA42" s="161" t="e">
        <f t="shared" si="15"/>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12"/>
        <v>#NUM!</v>
      </c>
      <c r="W43" s="166" t="e">
        <f t="shared" si="6"/>
        <v>#NUM!</v>
      </c>
      <c r="X43" s="162" t="e">
        <f t="shared" si="7"/>
        <v>#NUM!</v>
      </c>
      <c r="Y43" s="162" t="e">
        <f t="shared" si="13"/>
        <v>#NUM!</v>
      </c>
      <c r="Z43" s="1" t="e">
        <f t="shared" si="14"/>
        <v>#NUM!</v>
      </c>
      <c r="AA43" s="161" t="e">
        <f t="shared" si="15"/>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12"/>
        <v>#NUM!</v>
      </c>
      <c r="W44" s="166" t="e">
        <f t="shared" si="6"/>
        <v>#NUM!</v>
      </c>
      <c r="X44" s="162" t="e">
        <f t="shared" si="7"/>
        <v>#NUM!</v>
      </c>
      <c r="Y44" s="162" t="e">
        <f t="shared" si="13"/>
        <v>#NUM!</v>
      </c>
      <c r="Z44" s="1" t="e">
        <f t="shared" si="14"/>
        <v>#NUM!</v>
      </c>
      <c r="AA44" s="161" t="e">
        <f t="shared" si="15"/>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12"/>
        <v>#NUM!</v>
      </c>
      <c r="W45" s="166" t="e">
        <f t="shared" si="6"/>
        <v>#NUM!</v>
      </c>
      <c r="X45" s="162" t="e">
        <f t="shared" si="7"/>
        <v>#NUM!</v>
      </c>
      <c r="Y45" s="162" t="e">
        <f t="shared" si="13"/>
        <v>#NUM!</v>
      </c>
      <c r="Z45" s="1" t="e">
        <f t="shared" si="14"/>
        <v>#NUM!</v>
      </c>
      <c r="AA45" s="161" t="e">
        <f t="shared" si="15"/>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12"/>
        <v>#NUM!</v>
      </c>
      <c r="W46" s="166" t="e">
        <f t="shared" si="6"/>
        <v>#NUM!</v>
      </c>
      <c r="X46" s="162" t="e">
        <f t="shared" si="7"/>
        <v>#NUM!</v>
      </c>
      <c r="Y46" s="162" t="e">
        <f t="shared" si="13"/>
        <v>#NUM!</v>
      </c>
      <c r="Z46" s="1" t="e">
        <f t="shared" si="14"/>
        <v>#NUM!</v>
      </c>
      <c r="AA46" s="161" t="e">
        <f t="shared" si="15"/>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12"/>
        <v>#NUM!</v>
      </c>
      <c r="W47" s="166" t="e">
        <f t="shared" si="6"/>
        <v>#NUM!</v>
      </c>
      <c r="X47" s="162" t="e">
        <f t="shared" si="7"/>
        <v>#NUM!</v>
      </c>
      <c r="Y47" s="162" t="e">
        <f t="shared" si="13"/>
        <v>#NUM!</v>
      </c>
      <c r="Z47" s="1" t="e">
        <f t="shared" si="14"/>
        <v>#NUM!</v>
      </c>
      <c r="AA47" s="161" t="e">
        <f t="shared" si="15"/>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12"/>
        <v>#NUM!</v>
      </c>
      <c r="W48" s="166" t="e">
        <f t="shared" si="6"/>
        <v>#NUM!</v>
      </c>
      <c r="X48" s="162" t="e">
        <f t="shared" si="7"/>
        <v>#NUM!</v>
      </c>
      <c r="Y48" s="162" t="e">
        <f t="shared" si="13"/>
        <v>#NUM!</v>
      </c>
      <c r="Z48" s="1" t="e">
        <f t="shared" si="14"/>
        <v>#NUM!</v>
      </c>
      <c r="AA48" s="161" t="e">
        <f t="shared" si="15"/>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12"/>
        <v>#NUM!</v>
      </c>
      <c r="W49" s="166" t="e">
        <f t="shared" si="6"/>
        <v>#NUM!</v>
      </c>
      <c r="X49" s="162" t="e">
        <f t="shared" si="7"/>
        <v>#NUM!</v>
      </c>
      <c r="Y49" s="162" t="e">
        <f t="shared" si="13"/>
        <v>#NUM!</v>
      </c>
      <c r="Z49" s="1" t="e">
        <f t="shared" si="14"/>
        <v>#NUM!</v>
      </c>
      <c r="AA49" s="161" t="e">
        <f t="shared" si="15"/>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12"/>
        <v>#NUM!</v>
      </c>
      <c r="W50" s="166" t="e">
        <f t="shared" si="6"/>
        <v>#NUM!</v>
      </c>
      <c r="X50" s="162" t="e">
        <f t="shared" si="7"/>
        <v>#NUM!</v>
      </c>
      <c r="Y50" s="162" t="e">
        <f t="shared" si="13"/>
        <v>#NUM!</v>
      </c>
      <c r="Z50" s="1" t="e">
        <f t="shared" si="14"/>
        <v>#NUM!</v>
      </c>
      <c r="AA50" s="161" t="e">
        <f t="shared" si="15"/>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12"/>
        <v>#NUM!</v>
      </c>
      <c r="W51" s="166" t="e">
        <f t="shared" si="6"/>
        <v>#NUM!</v>
      </c>
      <c r="X51" s="162" t="e">
        <f t="shared" si="7"/>
        <v>#NUM!</v>
      </c>
      <c r="Y51" s="162" t="e">
        <f t="shared" si="13"/>
        <v>#NUM!</v>
      </c>
      <c r="Z51" s="1" t="e">
        <f t="shared" si="14"/>
        <v>#NUM!</v>
      </c>
      <c r="AA51" s="161" t="e">
        <f t="shared" si="15"/>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12"/>
        <v>#NUM!</v>
      </c>
      <c r="W52" s="166" t="e">
        <f t="shared" si="6"/>
        <v>#NUM!</v>
      </c>
      <c r="X52" s="162" t="e">
        <f t="shared" si="7"/>
        <v>#NUM!</v>
      </c>
      <c r="Y52" s="162" t="e">
        <f t="shared" si="13"/>
        <v>#NUM!</v>
      </c>
      <c r="Z52" s="1" t="e">
        <f t="shared" si="14"/>
        <v>#NUM!</v>
      </c>
      <c r="AA52" s="161" t="e">
        <f t="shared" si="15"/>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12"/>
        <v>#NUM!</v>
      </c>
      <c r="W53" s="166" t="e">
        <f t="shared" si="6"/>
        <v>#NUM!</v>
      </c>
      <c r="X53" s="162" t="e">
        <f t="shared" si="7"/>
        <v>#NUM!</v>
      </c>
      <c r="Y53" s="162" t="e">
        <f t="shared" si="13"/>
        <v>#NUM!</v>
      </c>
      <c r="Z53" s="1" t="e">
        <f t="shared" si="14"/>
        <v>#NUM!</v>
      </c>
      <c r="AA53" s="161" t="e">
        <f t="shared" si="15"/>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12"/>
        <v>#NUM!</v>
      </c>
      <c r="W54" s="166" t="e">
        <f t="shared" si="6"/>
        <v>#NUM!</v>
      </c>
      <c r="X54" s="162" t="e">
        <f t="shared" si="7"/>
        <v>#NUM!</v>
      </c>
      <c r="Y54" s="162" t="e">
        <f t="shared" si="13"/>
        <v>#NUM!</v>
      </c>
      <c r="Z54" s="1" t="e">
        <f t="shared" si="14"/>
        <v>#NUM!</v>
      </c>
      <c r="AA54" s="161" t="e">
        <f t="shared" si="15"/>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12"/>
        <v>#NUM!</v>
      </c>
      <c r="W55" s="166" t="e">
        <f t="shared" si="6"/>
        <v>#NUM!</v>
      </c>
      <c r="X55" s="162" t="e">
        <f t="shared" si="7"/>
        <v>#NUM!</v>
      </c>
      <c r="Y55" s="162" t="e">
        <f t="shared" si="13"/>
        <v>#NUM!</v>
      </c>
      <c r="Z55" s="1" t="e">
        <f t="shared" si="14"/>
        <v>#NUM!</v>
      </c>
      <c r="AA55" s="161" t="e">
        <f t="shared" si="15"/>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12"/>
        <v>#NUM!</v>
      </c>
      <c r="W56" s="166" t="e">
        <f t="shared" si="6"/>
        <v>#NUM!</v>
      </c>
      <c r="X56" s="162" t="e">
        <f t="shared" si="7"/>
        <v>#NUM!</v>
      </c>
      <c r="Y56" s="162" t="e">
        <f t="shared" si="13"/>
        <v>#NUM!</v>
      </c>
      <c r="Z56" s="1" t="e">
        <f t="shared" si="14"/>
        <v>#NUM!</v>
      </c>
      <c r="AA56" s="161" t="e">
        <f t="shared" si="15"/>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12"/>
        <v>#NUM!</v>
      </c>
      <c r="W57" s="166" t="e">
        <f t="shared" si="6"/>
        <v>#NUM!</v>
      </c>
      <c r="X57" s="162" t="e">
        <f t="shared" si="7"/>
        <v>#NUM!</v>
      </c>
      <c r="Y57" s="162" t="e">
        <f t="shared" si="13"/>
        <v>#NUM!</v>
      </c>
      <c r="Z57" s="1" t="e">
        <f t="shared" si="14"/>
        <v>#NUM!</v>
      </c>
      <c r="AA57" s="161" t="e">
        <f t="shared" si="15"/>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12"/>
        <v>#NUM!</v>
      </c>
      <c r="W58" s="166" t="e">
        <f t="shared" si="6"/>
        <v>#NUM!</v>
      </c>
      <c r="X58" s="162" t="e">
        <f t="shared" si="7"/>
        <v>#NUM!</v>
      </c>
      <c r="Y58" s="162" t="e">
        <f t="shared" si="13"/>
        <v>#NUM!</v>
      </c>
      <c r="Z58" s="1" t="e">
        <f t="shared" si="14"/>
        <v>#NUM!</v>
      </c>
      <c r="AA58" s="161" t="e">
        <f t="shared" si="15"/>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12"/>
        <v>#NUM!</v>
      </c>
      <c r="W59" s="166" t="e">
        <f t="shared" si="6"/>
        <v>#NUM!</v>
      </c>
      <c r="X59" s="162" t="e">
        <f t="shared" si="7"/>
        <v>#NUM!</v>
      </c>
      <c r="Y59" s="162" t="e">
        <f t="shared" si="13"/>
        <v>#NUM!</v>
      </c>
      <c r="Z59" s="1" t="e">
        <f t="shared" si="14"/>
        <v>#NUM!</v>
      </c>
      <c r="AA59" s="161" t="e">
        <f t="shared" si="15"/>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12"/>
        <v>#NUM!</v>
      </c>
      <c r="W60" s="166" t="e">
        <f t="shared" si="6"/>
        <v>#NUM!</v>
      </c>
      <c r="X60" s="162" t="e">
        <f t="shared" si="7"/>
        <v>#NUM!</v>
      </c>
      <c r="Y60" s="162" t="e">
        <f t="shared" si="13"/>
        <v>#NUM!</v>
      </c>
      <c r="Z60" s="1" t="e">
        <f t="shared" si="14"/>
        <v>#NUM!</v>
      </c>
      <c r="AA60" s="161" t="e">
        <f t="shared" si="15"/>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12"/>
        <v>#NUM!</v>
      </c>
      <c r="W61" s="166" t="e">
        <f t="shared" si="6"/>
        <v>#NUM!</v>
      </c>
      <c r="X61" s="162" t="e">
        <f t="shared" si="7"/>
        <v>#NUM!</v>
      </c>
      <c r="Y61" s="162" t="e">
        <f t="shared" si="13"/>
        <v>#NUM!</v>
      </c>
      <c r="Z61" s="1" t="e">
        <f t="shared" si="14"/>
        <v>#NUM!</v>
      </c>
      <c r="AA61" s="161" t="e">
        <f t="shared" si="15"/>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12"/>
        <v>#NUM!</v>
      </c>
      <c r="W62" s="166" t="e">
        <f t="shared" si="6"/>
        <v>#NUM!</v>
      </c>
      <c r="X62" s="162" t="e">
        <f t="shared" si="7"/>
        <v>#NUM!</v>
      </c>
      <c r="Y62" s="162" t="e">
        <f t="shared" si="13"/>
        <v>#NUM!</v>
      </c>
      <c r="Z62" s="1" t="e">
        <f t="shared" si="14"/>
        <v>#NUM!</v>
      </c>
      <c r="AA62" s="161" t="e">
        <f t="shared" si="15"/>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12"/>
        <v>#NUM!</v>
      </c>
      <c r="W63" s="166" t="e">
        <f t="shared" si="6"/>
        <v>#NUM!</v>
      </c>
      <c r="X63" s="162" t="e">
        <f t="shared" si="7"/>
        <v>#NUM!</v>
      </c>
      <c r="Y63" s="162" t="e">
        <f t="shared" si="13"/>
        <v>#NUM!</v>
      </c>
      <c r="Z63" s="1" t="e">
        <f t="shared" si="14"/>
        <v>#NUM!</v>
      </c>
      <c r="AA63" s="161" t="e">
        <f t="shared" si="15"/>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12"/>
        <v>#NUM!</v>
      </c>
      <c r="W64" s="166" t="e">
        <f t="shared" si="6"/>
        <v>#NUM!</v>
      </c>
      <c r="X64" s="162" t="e">
        <f t="shared" si="7"/>
        <v>#NUM!</v>
      </c>
      <c r="Y64" s="162" t="e">
        <f t="shared" si="13"/>
        <v>#NUM!</v>
      </c>
      <c r="Z64" s="1" t="e">
        <f t="shared" si="14"/>
        <v>#NUM!</v>
      </c>
      <c r="AA64" s="161" t="e">
        <f t="shared" si="15"/>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12"/>
        <v>#NUM!</v>
      </c>
      <c r="W65" s="166" t="e">
        <f t="shared" si="6"/>
        <v>#NUM!</v>
      </c>
      <c r="X65" s="162" t="e">
        <f t="shared" si="7"/>
        <v>#NUM!</v>
      </c>
      <c r="Y65" s="162" t="e">
        <f t="shared" si="13"/>
        <v>#NUM!</v>
      </c>
      <c r="Z65" s="1" t="e">
        <f t="shared" si="14"/>
        <v>#NUM!</v>
      </c>
      <c r="AA65" s="161" t="e">
        <f t="shared" si="15"/>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12"/>
        <v>#NUM!</v>
      </c>
      <c r="W66" s="166" t="e">
        <f t="shared" si="6"/>
        <v>#NUM!</v>
      </c>
      <c r="X66" s="162" t="e">
        <f t="shared" si="7"/>
        <v>#NUM!</v>
      </c>
      <c r="Y66" s="162" t="e">
        <f t="shared" si="13"/>
        <v>#NUM!</v>
      </c>
      <c r="Z66" s="1" t="e">
        <f t="shared" si="14"/>
        <v>#NUM!</v>
      </c>
      <c r="AA66" s="161" t="e">
        <f t="shared" si="15"/>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12"/>
        <v>#NUM!</v>
      </c>
      <c r="W67" s="166" t="e">
        <f t="shared" si="6"/>
        <v>#NUM!</v>
      </c>
      <c r="X67" s="162" t="e">
        <f t="shared" si="7"/>
        <v>#NUM!</v>
      </c>
      <c r="Y67" s="162" t="e">
        <f t="shared" si="13"/>
        <v>#NUM!</v>
      </c>
      <c r="Z67" s="1" t="e">
        <f t="shared" si="14"/>
        <v>#NUM!</v>
      </c>
      <c r="AA67" s="161" t="e">
        <f t="shared" si="15"/>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12"/>
        <v>#NUM!</v>
      </c>
      <c r="W68" s="166" t="e">
        <f t="shared" si="6"/>
        <v>#NUM!</v>
      </c>
      <c r="X68" s="162" t="e">
        <f t="shared" si="7"/>
        <v>#NUM!</v>
      </c>
      <c r="Y68" s="162" t="e">
        <f t="shared" si="13"/>
        <v>#NUM!</v>
      </c>
      <c r="Z68" s="1" t="e">
        <f t="shared" si="14"/>
        <v>#NUM!</v>
      </c>
      <c r="AA68" s="161" t="e">
        <f t="shared" si="15"/>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12"/>
        <v>#NUM!</v>
      </c>
      <c r="W69" s="166" t="e">
        <f t="shared" si="6"/>
        <v>#NUM!</v>
      </c>
      <c r="X69" s="162" t="e">
        <f t="shared" si="7"/>
        <v>#NUM!</v>
      </c>
      <c r="Y69" s="162" t="e">
        <f t="shared" si="13"/>
        <v>#NUM!</v>
      </c>
      <c r="Z69" s="1" t="e">
        <f t="shared" si="14"/>
        <v>#NUM!</v>
      </c>
      <c r="AA69" s="161" t="e">
        <f t="shared" si="15"/>
        <v>#NUM!</v>
      </c>
    </row>
    <row r="70" spans="6:27" x14ac:dyDescent="0.25">
      <c r="F70" s="1">
        <v>66</v>
      </c>
      <c r="G70" s="161" t="e">
        <f t="shared" si="1"/>
        <v>#VALUE!</v>
      </c>
      <c r="H70" s="166" t="e">
        <f t="shared" si="2"/>
        <v>#VALUE!</v>
      </c>
      <c r="I70" s="162" t="e">
        <f t="shared" si="11"/>
        <v>#VALUE!</v>
      </c>
      <c r="J70" s="162" t="e">
        <f t="shared" ref="J70:J128" si="16">((G70*((((1+$C$12)^(1/12))-1)-(($C$9/10000)/12))/(1.02)^((F70)/12)))</f>
        <v>#VALUE!</v>
      </c>
      <c r="K70" s="1" t="e">
        <f t="shared" si="3"/>
        <v>#VALUE!</v>
      </c>
      <c r="L70" s="161" t="e">
        <f t="shared" si="4"/>
        <v>#VALUE!</v>
      </c>
      <c r="U70" s="1">
        <v>66</v>
      </c>
      <c r="V70" s="161" t="e">
        <f t="shared" si="12"/>
        <v>#NUM!</v>
      </c>
      <c r="W70" s="166" t="e">
        <f t="shared" si="6"/>
        <v>#NUM!</v>
      </c>
      <c r="X70" s="162" t="e">
        <f t="shared" si="7"/>
        <v>#NUM!</v>
      </c>
      <c r="Y70" s="162" t="e">
        <f t="shared" si="13"/>
        <v>#NUM!</v>
      </c>
      <c r="Z70" s="1" t="e">
        <f t="shared" si="14"/>
        <v>#NUM!</v>
      </c>
      <c r="AA70" s="161" t="e">
        <f t="shared" si="15"/>
        <v>#NUM!</v>
      </c>
    </row>
    <row r="71" spans="6:27" x14ac:dyDescent="0.25">
      <c r="F71" s="1">
        <v>67</v>
      </c>
      <c r="G71" s="161" t="e">
        <f t="shared" ref="G71:G127" si="17">G70-H71</f>
        <v>#VALUE!</v>
      </c>
      <c r="H71" s="166" t="e">
        <f t="shared" ref="H71:H127" si="18">$D$10-I71</f>
        <v>#VALUE!</v>
      </c>
      <c r="I71" s="162" t="e">
        <f t="shared" ref="I71:I127" si="19">G70*$D$7</f>
        <v>#VALUE!</v>
      </c>
      <c r="J71" s="162" t="e">
        <f t="shared" si="16"/>
        <v>#VALUE!</v>
      </c>
      <c r="K71" s="1" t="e">
        <f t="shared" ref="K71:K127" si="20">IF(G71&gt;=0,1,0)</f>
        <v>#VALUE!</v>
      </c>
      <c r="L71" s="161" t="e">
        <f t="shared" ref="L71:L127" si="21">J71*K71</f>
        <v>#VALUE!</v>
      </c>
      <c r="U71" s="1">
        <v>67</v>
      </c>
      <c r="V71" s="161" t="e">
        <f t="shared" si="12"/>
        <v>#NUM!</v>
      </c>
      <c r="W71" s="166" t="e">
        <f t="shared" ref="W71:W104" si="22">$R$9-X71</f>
        <v>#NUM!</v>
      </c>
      <c r="X71" s="162" t="e">
        <f t="shared" ref="X71:X104" si="23">V70*$R$7/12</f>
        <v>#NUM!</v>
      </c>
      <c r="Y71" s="162" t="e">
        <f t="shared" si="13"/>
        <v>#NUM!</v>
      </c>
      <c r="Z71" s="1" t="e">
        <f t="shared" si="14"/>
        <v>#NUM!</v>
      </c>
      <c r="AA71" s="161" t="e">
        <f t="shared" si="15"/>
        <v>#NUM!</v>
      </c>
    </row>
    <row r="72" spans="6:27" x14ac:dyDescent="0.25">
      <c r="F72" s="1">
        <v>68</v>
      </c>
      <c r="G72" s="161" t="e">
        <f t="shared" si="17"/>
        <v>#VALUE!</v>
      </c>
      <c r="H72" s="166" t="e">
        <f t="shared" si="18"/>
        <v>#VALUE!</v>
      </c>
      <c r="I72" s="162" t="e">
        <f t="shared" si="19"/>
        <v>#VALUE!</v>
      </c>
      <c r="J72" s="162" t="e">
        <f t="shared" si="16"/>
        <v>#VALUE!</v>
      </c>
      <c r="K72" s="1" t="e">
        <f t="shared" si="20"/>
        <v>#VALUE!</v>
      </c>
      <c r="L72" s="161" t="e">
        <f t="shared" si="21"/>
        <v>#VALUE!</v>
      </c>
      <c r="U72" s="1">
        <v>68</v>
      </c>
      <c r="V72" s="161" t="e">
        <f t="shared" si="12"/>
        <v>#NUM!</v>
      </c>
      <c r="W72" s="166" t="e">
        <f t="shared" si="22"/>
        <v>#NUM!</v>
      </c>
      <c r="X72" s="162" t="e">
        <f t="shared" si="23"/>
        <v>#NUM!</v>
      </c>
      <c r="Y72" s="162" t="e">
        <f t="shared" si="13"/>
        <v>#NUM!</v>
      </c>
      <c r="Z72" s="1" t="e">
        <f t="shared" si="14"/>
        <v>#NUM!</v>
      </c>
      <c r="AA72" s="161" t="e">
        <f t="shared" si="15"/>
        <v>#NUM!</v>
      </c>
    </row>
    <row r="73" spans="6:27" x14ac:dyDescent="0.25">
      <c r="F73" s="1">
        <v>69</v>
      </c>
      <c r="G73" s="161" t="e">
        <f t="shared" si="17"/>
        <v>#VALUE!</v>
      </c>
      <c r="H73" s="166" t="e">
        <f t="shared" si="18"/>
        <v>#VALUE!</v>
      </c>
      <c r="I73" s="162" t="e">
        <f t="shared" si="19"/>
        <v>#VALUE!</v>
      </c>
      <c r="J73" s="162" t="e">
        <f t="shared" si="16"/>
        <v>#VALUE!</v>
      </c>
      <c r="K73" s="1" t="e">
        <f t="shared" si="20"/>
        <v>#VALUE!</v>
      </c>
      <c r="L73" s="161" t="e">
        <f t="shared" si="21"/>
        <v>#VALUE!</v>
      </c>
      <c r="U73" s="1">
        <v>69</v>
      </c>
      <c r="V73" s="161" t="e">
        <f t="shared" si="12"/>
        <v>#NUM!</v>
      </c>
      <c r="W73" s="166" t="e">
        <f t="shared" si="22"/>
        <v>#NUM!</v>
      </c>
      <c r="X73" s="162" t="e">
        <f t="shared" si="23"/>
        <v>#NUM!</v>
      </c>
      <c r="Y73" s="162" t="e">
        <f t="shared" si="13"/>
        <v>#NUM!</v>
      </c>
      <c r="Z73" s="1" t="e">
        <f t="shared" si="14"/>
        <v>#NUM!</v>
      </c>
      <c r="AA73" s="161" t="e">
        <f t="shared" si="15"/>
        <v>#NUM!</v>
      </c>
    </row>
    <row r="74" spans="6:27" x14ac:dyDescent="0.25">
      <c r="F74" s="1">
        <v>70</v>
      </c>
      <c r="G74" s="161" t="e">
        <f t="shared" si="17"/>
        <v>#VALUE!</v>
      </c>
      <c r="H74" s="166" t="e">
        <f t="shared" si="18"/>
        <v>#VALUE!</v>
      </c>
      <c r="I74" s="162" t="e">
        <f t="shared" si="19"/>
        <v>#VALUE!</v>
      </c>
      <c r="J74" s="162" t="e">
        <f t="shared" si="16"/>
        <v>#VALUE!</v>
      </c>
      <c r="K74" s="1" t="e">
        <f t="shared" si="20"/>
        <v>#VALUE!</v>
      </c>
      <c r="L74" s="161" t="e">
        <f t="shared" si="21"/>
        <v>#VALUE!</v>
      </c>
      <c r="U74" s="1">
        <v>70</v>
      </c>
      <c r="V74" s="161" t="e">
        <f t="shared" si="12"/>
        <v>#NUM!</v>
      </c>
      <c r="W74" s="166" t="e">
        <f t="shared" si="22"/>
        <v>#NUM!</v>
      </c>
      <c r="X74" s="162" t="e">
        <f t="shared" si="23"/>
        <v>#NUM!</v>
      </c>
      <c r="Y74" s="162" t="e">
        <f t="shared" si="13"/>
        <v>#NUM!</v>
      </c>
      <c r="Z74" s="1" t="e">
        <f t="shared" si="14"/>
        <v>#NUM!</v>
      </c>
      <c r="AA74" s="161" t="e">
        <f t="shared" si="15"/>
        <v>#NUM!</v>
      </c>
    </row>
    <row r="75" spans="6:27" x14ac:dyDescent="0.25">
      <c r="F75" s="1">
        <v>71</v>
      </c>
      <c r="G75" s="161" t="e">
        <f t="shared" si="17"/>
        <v>#VALUE!</v>
      </c>
      <c r="H75" s="166" t="e">
        <f t="shared" si="18"/>
        <v>#VALUE!</v>
      </c>
      <c r="I75" s="162" t="e">
        <f t="shared" si="19"/>
        <v>#VALUE!</v>
      </c>
      <c r="J75" s="162" t="e">
        <f t="shared" si="16"/>
        <v>#VALUE!</v>
      </c>
      <c r="K75" s="1" t="e">
        <f t="shared" si="20"/>
        <v>#VALUE!</v>
      </c>
      <c r="L75" s="161" t="e">
        <f t="shared" si="21"/>
        <v>#VALUE!</v>
      </c>
      <c r="U75" s="1">
        <v>71</v>
      </c>
      <c r="V75" s="161" t="e">
        <f t="shared" si="12"/>
        <v>#NUM!</v>
      </c>
      <c r="W75" s="166" t="e">
        <f t="shared" si="22"/>
        <v>#NUM!</v>
      </c>
      <c r="X75" s="162" t="e">
        <f t="shared" si="23"/>
        <v>#NUM!</v>
      </c>
      <c r="Y75" s="162" t="e">
        <f t="shared" si="13"/>
        <v>#NUM!</v>
      </c>
      <c r="Z75" s="1" t="e">
        <f t="shared" si="14"/>
        <v>#NUM!</v>
      </c>
      <c r="AA75" s="161" t="e">
        <f t="shared" si="15"/>
        <v>#NUM!</v>
      </c>
    </row>
    <row r="76" spans="6:27" x14ac:dyDescent="0.25">
      <c r="F76" s="1">
        <v>72</v>
      </c>
      <c r="G76" s="161" t="e">
        <f t="shared" si="17"/>
        <v>#VALUE!</v>
      </c>
      <c r="H76" s="166" t="e">
        <f t="shared" si="18"/>
        <v>#VALUE!</v>
      </c>
      <c r="I76" s="162" t="e">
        <f t="shared" si="19"/>
        <v>#VALUE!</v>
      </c>
      <c r="J76" s="162" t="e">
        <f t="shared" si="16"/>
        <v>#VALUE!</v>
      </c>
      <c r="K76" s="1" t="e">
        <f t="shared" si="20"/>
        <v>#VALUE!</v>
      </c>
      <c r="L76" s="161" t="e">
        <f t="shared" si="21"/>
        <v>#VALUE!</v>
      </c>
      <c r="U76" s="1">
        <v>72</v>
      </c>
      <c r="V76" s="161" t="e">
        <f t="shared" si="12"/>
        <v>#NUM!</v>
      </c>
      <c r="W76" s="166" t="e">
        <f t="shared" si="22"/>
        <v>#NUM!</v>
      </c>
      <c r="X76" s="162" t="e">
        <f t="shared" si="23"/>
        <v>#NUM!</v>
      </c>
      <c r="Y76" s="162" t="e">
        <f t="shared" si="13"/>
        <v>#NUM!</v>
      </c>
      <c r="Z76" s="1" t="e">
        <f t="shared" si="14"/>
        <v>#NUM!</v>
      </c>
      <c r="AA76" s="161" t="e">
        <f t="shared" si="15"/>
        <v>#NUM!</v>
      </c>
    </row>
    <row r="77" spans="6:27" x14ac:dyDescent="0.25">
      <c r="F77" s="1">
        <v>73</v>
      </c>
      <c r="G77" s="161" t="e">
        <f t="shared" si="17"/>
        <v>#VALUE!</v>
      </c>
      <c r="H77" s="166" t="e">
        <f t="shared" si="18"/>
        <v>#VALUE!</v>
      </c>
      <c r="I77" s="162" t="e">
        <f t="shared" si="19"/>
        <v>#VALUE!</v>
      </c>
      <c r="J77" s="162" t="e">
        <f t="shared" si="16"/>
        <v>#VALUE!</v>
      </c>
      <c r="K77" s="1" t="e">
        <f t="shared" si="20"/>
        <v>#VALUE!</v>
      </c>
      <c r="L77" s="161" t="e">
        <f t="shared" si="21"/>
        <v>#VALUE!</v>
      </c>
      <c r="U77" s="1">
        <v>73</v>
      </c>
      <c r="V77" s="161" t="e">
        <f t="shared" si="12"/>
        <v>#NUM!</v>
      </c>
      <c r="W77" s="166" t="e">
        <f t="shared" si="22"/>
        <v>#NUM!</v>
      </c>
      <c r="X77" s="162" t="e">
        <f t="shared" si="23"/>
        <v>#NUM!</v>
      </c>
      <c r="Y77" s="162" t="e">
        <f t="shared" si="13"/>
        <v>#NUM!</v>
      </c>
      <c r="Z77" s="1" t="e">
        <f t="shared" si="14"/>
        <v>#NUM!</v>
      </c>
      <c r="AA77" s="161" t="e">
        <f t="shared" si="15"/>
        <v>#NUM!</v>
      </c>
    </row>
    <row r="78" spans="6:27" x14ac:dyDescent="0.25">
      <c r="F78" s="1">
        <v>74</v>
      </c>
      <c r="G78" s="161" t="e">
        <f t="shared" si="17"/>
        <v>#VALUE!</v>
      </c>
      <c r="H78" s="166" t="e">
        <f t="shared" si="18"/>
        <v>#VALUE!</v>
      </c>
      <c r="I78" s="162" t="e">
        <f t="shared" si="19"/>
        <v>#VALUE!</v>
      </c>
      <c r="J78" s="162" t="e">
        <f t="shared" si="16"/>
        <v>#VALUE!</v>
      </c>
      <c r="K78" s="1" t="e">
        <f t="shared" si="20"/>
        <v>#VALUE!</v>
      </c>
      <c r="L78" s="161" t="e">
        <f t="shared" si="21"/>
        <v>#VALUE!</v>
      </c>
      <c r="U78" s="1">
        <v>74</v>
      </c>
      <c r="V78" s="161" t="e">
        <f t="shared" si="12"/>
        <v>#NUM!</v>
      </c>
      <c r="W78" s="166" t="e">
        <f t="shared" si="22"/>
        <v>#NUM!</v>
      </c>
      <c r="X78" s="162" t="e">
        <f t="shared" si="23"/>
        <v>#NUM!</v>
      </c>
      <c r="Y78" s="162" t="e">
        <f t="shared" si="13"/>
        <v>#NUM!</v>
      </c>
      <c r="Z78" s="1" t="e">
        <f t="shared" si="14"/>
        <v>#NUM!</v>
      </c>
      <c r="AA78" s="161" t="e">
        <f t="shared" si="15"/>
        <v>#NUM!</v>
      </c>
    </row>
    <row r="79" spans="6:27" x14ac:dyDescent="0.25">
      <c r="F79" s="1">
        <v>75</v>
      </c>
      <c r="G79" s="161" t="e">
        <f t="shared" si="17"/>
        <v>#VALUE!</v>
      </c>
      <c r="H79" s="166" t="e">
        <f t="shared" si="18"/>
        <v>#VALUE!</v>
      </c>
      <c r="I79" s="162" t="e">
        <f t="shared" si="19"/>
        <v>#VALUE!</v>
      </c>
      <c r="J79" s="162" t="e">
        <f t="shared" si="16"/>
        <v>#VALUE!</v>
      </c>
      <c r="K79" s="1" t="e">
        <f t="shared" si="20"/>
        <v>#VALUE!</v>
      </c>
      <c r="L79" s="161" t="e">
        <f t="shared" si="21"/>
        <v>#VALUE!</v>
      </c>
      <c r="U79" s="1">
        <v>75</v>
      </c>
      <c r="V79" s="161" t="e">
        <f t="shared" si="12"/>
        <v>#NUM!</v>
      </c>
      <c r="W79" s="166" t="e">
        <f t="shared" si="22"/>
        <v>#NUM!</v>
      </c>
      <c r="X79" s="162" t="e">
        <f t="shared" si="23"/>
        <v>#NUM!</v>
      </c>
      <c r="Y79" s="162" t="e">
        <f t="shared" si="13"/>
        <v>#NUM!</v>
      </c>
      <c r="Z79" s="1" t="e">
        <f t="shared" si="14"/>
        <v>#NUM!</v>
      </c>
      <c r="AA79" s="161" t="e">
        <f t="shared" si="15"/>
        <v>#NUM!</v>
      </c>
    </row>
    <row r="80" spans="6:27" x14ac:dyDescent="0.25">
      <c r="F80" s="1">
        <v>76</v>
      </c>
      <c r="G80" s="161" t="e">
        <f t="shared" si="17"/>
        <v>#VALUE!</v>
      </c>
      <c r="H80" s="166" t="e">
        <f t="shared" si="18"/>
        <v>#VALUE!</v>
      </c>
      <c r="I80" s="162" t="e">
        <f t="shared" si="19"/>
        <v>#VALUE!</v>
      </c>
      <c r="J80" s="162" t="e">
        <f t="shared" si="16"/>
        <v>#VALUE!</v>
      </c>
      <c r="K80" s="1" t="e">
        <f t="shared" si="20"/>
        <v>#VALUE!</v>
      </c>
      <c r="L80" s="161" t="e">
        <f t="shared" si="21"/>
        <v>#VALUE!</v>
      </c>
      <c r="U80" s="1">
        <v>76</v>
      </c>
      <c r="V80" s="161" t="e">
        <f t="shared" si="12"/>
        <v>#NUM!</v>
      </c>
      <c r="W80" s="166" t="e">
        <f t="shared" si="22"/>
        <v>#NUM!</v>
      </c>
      <c r="X80" s="162" t="e">
        <f t="shared" si="23"/>
        <v>#NUM!</v>
      </c>
      <c r="Y80" s="162" t="e">
        <f t="shared" si="13"/>
        <v>#NUM!</v>
      </c>
      <c r="Z80" s="1" t="e">
        <f t="shared" si="14"/>
        <v>#NUM!</v>
      </c>
      <c r="AA80" s="161" t="e">
        <f t="shared" si="15"/>
        <v>#NUM!</v>
      </c>
    </row>
    <row r="81" spans="6:27" x14ac:dyDescent="0.25">
      <c r="F81" s="1">
        <v>77</v>
      </c>
      <c r="G81" s="161" t="e">
        <f t="shared" si="17"/>
        <v>#VALUE!</v>
      </c>
      <c r="H81" s="166" t="e">
        <f t="shared" si="18"/>
        <v>#VALUE!</v>
      </c>
      <c r="I81" s="162" t="e">
        <f t="shared" si="19"/>
        <v>#VALUE!</v>
      </c>
      <c r="J81" s="162" t="e">
        <f t="shared" si="16"/>
        <v>#VALUE!</v>
      </c>
      <c r="K81" s="1" t="e">
        <f t="shared" si="20"/>
        <v>#VALUE!</v>
      </c>
      <c r="L81" s="161" t="e">
        <f t="shared" si="21"/>
        <v>#VALUE!</v>
      </c>
      <c r="U81" s="1">
        <v>77</v>
      </c>
      <c r="V81" s="161" t="e">
        <f t="shared" si="12"/>
        <v>#NUM!</v>
      </c>
      <c r="W81" s="166" t="e">
        <f t="shared" si="22"/>
        <v>#NUM!</v>
      </c>
      <c r="X81" s="162" t="e">
        <f t="shared" si="23"/>
        <v>#NUM!</v>
      </c>
      <c r="Y81" s="162" t="e">
        <f t="shared" si="13"/>
        <v>#NUM!</v>
      </c>
      <c r="Z81" s="1" t="e">
        <f t="shared" si="14"/>
        <v>#NUM!</v>
      </c>
      <c r="AA81" s="161" t="e">
        <f t="shared" si="15"/>
        <v>#NUM!</v>
      </c>
    </row>
    <row r="82" spans="6:27" x14ac:dyDescent="0.25">
      <c r="F82" s="1">
        <v>78</v>
      </c>
      <c r="G82" s="161" t="e">
        <f t="shared" si="17"/>
        <v>#VALUE!</v>
      </c>
      <c r="H82" s="166" t="e">
        <f t="shared" si="18"/>
        <v>#VALUE!</v>
      </c>
      <c r="I82" s="162" t="e">
        <f t="shared" si="19"/>
        <v>#VALUE!</v>
      </c>
      <c r="J82" s="162" t="e">
        <f t="shared" si="16"/>
        <v>#VALUE!</v>
      </c>
      <c r="K82" s="1" t="e">
        <f t="shared" si="20"/>
        <v>#VALUE!</v>
      </c>
      <c r="L82" s="161" t="e">
        <f t="shared" si="21"/>
        <v>#VALUE!</v>
      </c>
      <c r="U82" s="1">
        <v>78</v>
      </c>
      <c r="V82" s="161" t="e">
        <f t="shared" si="12"/>
        <v>#NUM!</v>
      </c>
      <c r="W82" s="166" t="e">
        <f t="shared" si="22"/>
        <v>#NUM!</v>
      </c>
      <c r="X82" s="162" t="e">
        <f t="shared" si="23"/>
        <v>#NUM!</v>
      </c>
      <c r="Y82" s="162" t="e">
        <f t="shared" si="13"/>
        <v>#NUM!</v>
      </c>
      <c r="Z82" s="1" t="e">
        <f t="shared" si="14"/>
        <v>#NUM!</v>
      </c>
      <c r="AA82" s="161" t="e">
        <f t="shared" si="15"/>
        <v>#NUM!</v>
      </c>
    </row>
    <row r="83" spans="6:27" x14ac:dyDescent="0.25">
      <c r="F83" s="1">
        <v>79</v>
      </c>
      <c r="G83" s="161" t="e">
        <f t="shared" si="17"/>
        <v>#VALUE!</v>
      </c>
      <c r="H83" s="166" t="e">
        <f t="shared" si="18"/>
        <v>#VALUE!</v>
      </c>
      <c r="I83" s="162" t="e">
        <f t="shared" si="19"/>
        <v>#VALUE!</v>
      </c>
      <c r="J83" s="162" t="e">
        <f t="shared" si="16"/>
        <v>#VALUE!</v>
      </c>
      <c r="K83" s="1" t="e">
        <f t="shared" si="20"/>
        <v>#VALUE!</v>
      </c>
      <c r="L83" s="161" t="e">
        <f t="shared" si="21"/>
        <v>#VALUE!</v>
      </c>
      <c r="U83" s="1">
        <v>79</v>
      </c>
      <c r="V83" s="161" t="e">
        <f t="shared" si="12"/>
        <v>#NUM!</v>
      </c>
      <c r="W83" s="166" t="e">
        <f t="shared" si="22"/>
        <v>#NUM!</v>
      </c>
      <c r="X83" s="162" t="e">
        <f t="shared" si="23"/>
        <v>#NUM!</v>
      </c>
      <c r="Y83" s="162" t="e">
        <f t="shared" si="13"/>
        <v>#NUM!</v>
      </c>
      <c r="Z83" s="1" t="e">
        <f t="shared" si="14"/>
        <v>#NUM!</v>
      </c>
      <c r="AA83" s="161" t="e">
        <f t="shared" si="15"/>
        <v>#NUM!</v>
      </c>
    </row>
    <row r="84" spans="6:27" x14ac:dyDescent="0.25">
      <c r="F84" s="1">
        <v>80</v>
      </c>
      <c r="G84" s="161" t="e">
        <f t="shared" si="17"/>
        <v>#VALUE!</v>
      </c>
      <c r="H84" s="166" t="e">
        <f t="shared" si="18"/>
        <v>#VALUE!</v>
      </c>
      <c r="I84" s="162" t="e">
        <f t="shared" si="19"/>
        <v>#VALUE!</v>
      </c>
      <c r="J84" s="162" t="e">
        <f t="shared" si="16"/>
        <v>#VALUE!</v>
      </c>
      <c r="K84" s="1" t="e">
        <f t="shared" si="20"/>
        <v>#VALUE!</v>
      </c>
      <c r="L84" s="161" t="e">
        <f t="shared" si="21"/>
        <v>#VALUE!</v>
      </c>
      <c r="U84" s="1">
        <v>80</v>
      </c>
      <c r="V84" s="161" t="e">
        <f t="shared" si="12"/>
        <v>#NUM!</v>
      </c>
      <c r="W84" s="166" t="e">
        <f t="shared" si="22"/>
        <v>#NUM!</v>
      </c>
      <c r="X84" s="162" t="e">
        <f t="shared" si="23"/>
        <v>#NUM!</v>
      </c>
      <c r="Y84" s="162" t="e">
        <f t="shared" si="13"/>
        <v>#NUM!</v>
      </c>
      <c r="Z84" s="1" t="e">
        <f t="shared" si="14"/>
        <v>#NUM!</v>
      </c>
      <c r="AA84" s="161" t="e">
        <f t="shared" si="15"/>
        <v>#NUM!</v>
      </c>
    </row>
    <row r="85" spans="6:27" x14ac:dyDescent="0.25">
      <c r="F85" s="1">
        <v>81</v>
      </c>
      <c r="G85" s="161" t="e">
        <f t="shared" si="17"/>
        <v>#VALUE!</v>
      </c>
      <c r="H85" s="166" t="e">
        <f t="shared" si="18"/>
        <v>#VALUE!</v>
      </c>
      <c r="I85" s="162" t="e">
        <f t="shared" si="19"/>
        <v>#VALUE!</v>
      </c>
      <c r="J85" s="162" t="e">
        <f t="shared" si="16"/>
        <v>#VALUE!</v>
      </c>
      <c r="K85" s="1" t="e">
        <f t="shared" si="20"/>
        <v>#VALUE!</v>
      </c>
      <c r="L85" s="161" t="e">
        <f t="shared" si="21"/>
        <v>#VALUE!</v>
      </c>
      <c r="U85" s="1">
        <v>81</v>
      </c>
      <c r="V85" s="161" t="e">
        <f t="shared" si="12"/>
        <v>#NUM!</v>
      </c>
      <c r="W85" s="166" t="e">
        <f t="shared" si="22"/>
        <v>#NUM!</v>
      </c>
      <c r="X85" s="162" t="e">
        <f t="shared" si="23"/>
        <v>#NUM!</v>
      </c>
      <c r="Y85" s="162" t="e">
        <f t="shared" si="13"/>
        <v>#NUM!</v>
      </c>
      <c r="Z85" s="1" t="e">
        <f t="shared" si="14"/>
        <v>#NUM!</v>
      </c>
      <c r="AA85" s="161" t="e">
        <f t="shared" si="15"/>
        <v>#NUM!</v>
      </c>
    </row>
    <row r="86" spans="6:27" x14ac:dyDescent="0.25">
      <c r="F86" s="1">
        <v>82</v>
      </c>
      <c r="G86" s="161" t="e">
        <f t="shared" si="17"/>
        <v>#VALUE!</v>
      </c>
      <c r="H86" s="166" t="e">
        <f t="shared" si="18"/>
        <v>#VALUE!</v>
      </c>
      <c r="I86" s="162" t="e">
        <f t="shared" si="19"/>
        <v>#VALUE!</v>
      </c>
      <c r="J86" s="162" t="e">
        <f t="shared" si="16"/>
        <v>#VALUE!</v>
      </c>
      <c r="K86" s="1" t="e">
        <f t="shared" si="20"/>
        <v>#VALUE!</v>
      </c>
      <c r="L86" s="161" t="e">
        <f t="shared" si="21"/>
        <v>#VALUE!</v>
      </c>
      <c r="U86" s="1">
        <v>82</v>
      </c>
      <c r="V86" s="161" t="e">
        <f t="shared" si="12"/>
        <v>#NUM!</v>
      </c>
      <c r="W86" s="166" t="e">
        <f t="shared" si="22"/>
        <v>#NUM!</v>
      </c>
      <c r="X86" s="162" t="e">
        <f t="shared" si="23"/>
        <v>#NUM!</v>
      </c>
      <c r="Y86" s="162" t="e">
        <f t="shared" si="13"/>
        <v>#NUM!</v>
      </c>
      <c r="Z86" s="1" t="e">
        <f t="shared" si="14"/>
        <v>#NUM!</v>
      </c>
      <c r="AA86" s="161" t="e">
        <f t="shared" si="15"/>
        <v>#NUM!</v>
      </c>
    </row>
    <row r="87" spans="6:27" x14ac:dyDescent="0.25">
      <c r="F87" s="1">
        <v>83</v>
      </c>
      <c r="G87" s="161" t="e">
        <f t="shared" si="17"/>
        <v>#VALUE!</v>
      </c>
      <c r="H87" s="166" t="e">
        <f t="shared" si="18"/>
        <v>#VALUE!</v>
      </c>
      <c r="I87" s="162" t="e">
        <f t="shared" si="19"/>
        <v>#VALUE!</v>
      </c>
      <c r="J87" s="162" t="e">
        <f t="shared" si="16"/>
        <v>#VALUE!</v>
      </c>
      <c r="K87" s="1" t="e">
        <f t="shared" si="20"/>
        <v>#VALUE!</v>
      </c>
      <c r="L87" s="161" t="e">
        <f t="shared" si="21"/>
        <v>#VALUE!</v>
      </c>
      <c r="U87" s="1">
        <v>83</v>
      </c>
      <c r="V87" s="161" t="e">
        <f t="shared" si="12"/>
        <v>#NUM!</v>
      </c>
      <c r="W87" s="166" t="e">
        <f t="shared" si="22"/>
        <v>#NUM!</v>
      </c>
      <c r="X87" s="162" t="e">
        <f t="shared" si="23"/>
        <v>#NUM!</v>
      </c>
      <c r="Y87" s="162" t="e">
        <f t="shared" si="13"/>
        <v>#NUM!</v>
      </c>
      <c r="Z87" s="1" t="e">
        <f t="shared" si="14"/>
        <v>#NUM!</v>
      </c>
      <c r="AA87" s="161" t="e">
        <f t="shared" si="15"/>
        <v>#NUM!</v>
      </c>
    </row>
    <row r="88" spans="6:27" x14ac:dyDescent="0.25">
      <c r="F88" s="1">
        <v>84</v>
      </c>
      <c r="G88" s="161" t="e">
        <f t="shared" si="17"/>
        <v>#VALUE!</v>
      </c>
      <c r="H88" s="166" t="e">
        <f t="shared" si="18"/>
        <v>#VALUE!</v>
      </c>
      <c r="I88" s="162" t="e">
        <f t="shared" si="19"/>
        <v>#VALUE!</v>
      </c>
      <c r="J88" s="162" t="e">
        <f t="shared" si="16"/>
        <v>#VALUE!</v>
      </c>
      <c r="K88" s="1" t="e">
        <f t="shared" si="20"/>
        <v>#VALUE!</v>
      </c>
      <c r="L88" s="161" t="e">
        <f t="shared" si="21"/>
        <v>#VALUE!</v>
      </c>
      <c r="U88" s="1">
        <v>84</v>
      </c>
      <c r="V88" s="161" t="e">
        <f t="shared" ref="V88:V104" si="24">V87-W88</f>
        <v>#NUM!</v>
      </c>
      <c r="W88" s="166" t="e">
        <f t="shared" si="22"/>
        <v>#NUM!</v>
      </c>
      <c r="X88" s="162" t="e">
        <f t="shared" si="23"/>
        <v>#NUM!</v>
      </c>
      <c r="Y88" s="162" t="e">
        <f t="shared" ref="Y88:Y104" si="25">((V88*((((1+$R$7)^(1/12))-1)-(($R$8/10000)/12))/(1.02)^((U88)/12)))</f>
        <v>#NUM!</v>
      </c>
      <c r="Z88" s="1" t="e">
        <f t="shared" ref="Z88:Z104" si="26">IF(V88&gt;=0,1,0)</f>
        <v>#NUM!</v>
      </c>
      <c r="AA88" s="161" t="e">
        <f t="shared" ref="AA88:AA104" si="27">Y88*Z88</f>
        <v>#NUM!</v>
      </c>
    </row>
    <row r="89" spans="6:27" x14ac:dyDescent="0.25">
      <c r="F89" s="1">
        <v>85</v>
      </c>
      <c r="G89" s="161" t="e">
        <f t="shared" si="17"/>
        <v>#VALUE!</v>
      </c>
      <c r="H89" s="166" t="e">
        <f t="shared" si="18"/>
        <v>#VALUE!</v>
      </c>
      <c r="I89" s="162" t="e">
        <f t="shared" si="19"/>
        <v>#VALUE!</v>
      </c>
      <c r="J89" s="162" t="e">
        <f t="shared" si="16"/>
        <v>#VALUE!</v>
      </c>
      <c r="K89" s="1" t="e">
        <f t="shared" si="20"/>
        <v>#VALUE!</v>
      </c>
      <c r="L89" s="161" t="e">
        <f t="shared" si="21"/>
        <v>#VALUE!</v>
      </c>
      <c r="U89" s="1">
        <v>85</v>
      </c>
      <c r="V89" s="161" t="e">
        <f t="shared" si="24"/>
        <v>#NUM!</v>
      </c>
      <c r="W89" s="166" t="e">
        <f t="shared" si="22"/>
        <v>#NUM!</v>
      </c>
      <c r="X89" s="162" t="e">
        <f t="shared" si="23"/>
        <v>#NUM!</v>
      </c>
      <c r="Y89" s="162" t="e">
        <f t="shared" si="25"/>
        <v>#NUM!</v>
      </c>
      <c r="Z89" s="1" t="e">
        <f t="shared" si="26"/>
        <v>#NUM!</v>
      </c>
      <c r="AA89" s="161" t="e">
        <f t="shared" si="27"/>
        <v>#NUM!</v>
      </c>
    </row>
    <row r="90" spans="6:27" x14ac:dyDescent="0.25">
      <c r="F90" s="1">
        <v>86</v>
      </c>
      <c r="G90" s="161" t="e">
        <f t="shared" si="17"/>
        <v>#VALUE!</v>
      </c>
      <c r="H90" s="166" t="e">
        <f t="shared" si="18"/>
        <v>#VALUE!</v>
      </c>
      <c r="I90" s="162" t="e">
        <f t="shared" si="19"/>
        <v>#VALUE!</v>
      </c>
      <c r="J90" s="162" t="e">
        <f t="shared" si="16"/>
        <v>#VALUE!</v>
      </c>
      <c r="K90" s="1" t="e">
        <f t="shared" si="20"/>
        <v>#VALUE!</v>
      </c>
      <c r="L90" s="161" t="e">
        <f t="shared" si="21"/>
        <v>#VALUE!</v>
      </c>
      <c r="U90" s="1">
        <v>86</v>
      </c>
      <c r="V90" s="161" t="e">
        <f t="shared" si="24"/>
        <v>#NUM!</v>
      </c>
      <c r="W90" s="166" t="e">
        <f t="shared" si="22"/>
        <v>#NUM!</v>
      </c>
      <c r="X90" s="162" t="e">
        <f t="shared" si="23"/>
        <v>#NUM!</v>
      </c>
      <c r="Y90" s="162" t="e">
        <f t="shared" si="25"/>
        <v>#NUM!</v>
      </c>
      <c r="Z90" s="1" t="e">
        <f t="shared" si="26"/>
        <v>#NUM!</v>
      </c>
      <c r="AA90" s="161" t="e">
        <f t="shared" si="27"/>
        <v>#NUM!</v>
      </c>
    </row>
    <row r="91" spans="6:27" x14ac:dyDescent="0.25">
      <c r="F91" s="1">
        <v>87</v>
      </c>
      <c r="G91" s="161" t="e">
        <f t="shared" si="17"/>
        <v>#VALUE!</v>
      </c>
      <c r="H91" s="166" t="e">
        <f t="shared" si="18"/>
        <v>#VALUE!</v>
      </c>
      <c r="I91" s="162" t="e">
        <f t="shared" si="19"/>
        <v>#VALUE!</v>
      </c>
      <c r="J91" s="162" t="e">
        <f t="shared" si="16"/>
        <v>#VALUE!</v>
      </c>
      <c r="K91" s="1" t="e">
        <f t="shared" si="20"/>
        <v>#VALUE!</v>
      </c>
      <c r="L91" s="161" t="e">
        <f t="shared" si="21"/>
        <v>#VALUE!</v>
      </c>
      <c r="U91" s="1">
        <v>87</v>
      </c>
      <c r="V91" s="161" t="e">
        <f t="shared" si="24"/>
        <v>#NUM!</v>
      </c>
      <c r="W91" s="166" t="e">
        <f t="shared" si="22"/>
        <v>#NUM!</v>
      </c>
      <c r="X91" s="162" t="e">
        <f t="shared" si="23"/>
        <v>#NUM!</v>
      </c>
      <c r="Y91" s="162" t="e">
        <f t="shared" si="25"/>
        <v>#NUM!</v>
      </c>
      <c r="Z91" s="1" t="e">
        <f t="shared" si="26"/>
        <v>#NUM!</v>
      </c>
      <c r="AA91" s="161" t="e">
        <f t="shared" si="27"/>
        <v>#NUM!</v>
      </c>
    </row>
    <row r="92" spans="6:27" x14ac:dyDescent="0.25">
      <c r="F92" s="1">
        <v>88</v>
      </c>
      <c r="G92" s="161" t="e">
        <f t="shared" si="17"/>
        <v>#VALUE!</v>
      </c>
      <c r="H92" s="166" t="e">
        <f t="shared" si="18"/>
        <v>#VALUE!</v>
      </c>
      <c r="I92" s="162" t="e">
        <f t="shared" si="19"/>
        <v>#VALUE!</v>
      </c>
      <c r="J92" s="162" t="e">
        <f t="shared" si="16"/>
        <v>#VALUE!</v>
      </c>
      <c r="K92" s="1" t="e">
        <f t="shared" si="20"/>
        <v>#VALUE!</v>
      </c>
      <c r="L92" s="161" t="e">
        <f t="shared" si="21"/>
        <v>#VALUE!</v>
      </c>
      <c r="U92" s="1">
        <v>88</v>
      </c>
      <c r="V92" s="161" t="e">
        <f t="shared" si="24"/>
        <v>#NUM!</v>
      </c>
      <c r="W92" s="166" t="e">
        <f t="shared" si="22"/>
        <v>#NUM!</v>
      </c>
      <c r="X92" s="162" t="e">
        <f t="shared" si="23"/>
        <v>#NUM!</v>
      </c>
      <c r="Y92" s="162" t="e">
        <f t="shared" si="25"/>
        <v>#NUM!</v>
      </c>
      <c r="Z92" s="1" t="e">
        <f t="shared" si="26"/>
        <v>#NUM!</v>
      </c>
      <c r="AA92" s="161" t="e">
        <f t="shared" si="27"/>
        <v>#NUM!</v>
      </c>
    </row>
    <row r="93" spans="6:27" x14ac:dyDescent="0.25">
      <c r="F93" s="1">
        <v>89</v>
      </c>
      <c r="G93" s="161" t="e">
        <f t="shared" si="17"/>
        <v>#VALUE!</v>
      </c>
      <c r="H93" s="166" t="e">
        <f t="shared" si="18"/>
        <v>#VALUE!</v>
      </c>
      <c r="I93" s="162" t="e">
        <f t="shared" si="19"/>
        <v>#VALUE!</v>
      </c>
      <c r="J93" s="162" t="e">
        <f t="shared" si="16"/>
        <v>#VALUE!</v>
      </c>
      <c r="K93" s="1" t="e">
        <f t="shared" si="20"/>
        <v>#VALUE!</v>
      </c>
      <c r="L93" s="161" t="e">
        <f t="shared" si="21"/>
        <v>#VALUE!</v>
      </c>
      <c r="U93" s="1">
        <v>89</v>
      </c>
      <c r="V93" s="161" t="e">
        <f t="shared" si="24"/>
        <v>#NUM!</v>
      </c>
      <c r="W93" s="166" t="e">
        <f t="shared" si="22"/>
        <v>#NUM!</v>
      </c>
      <c r="X93" s="162" t="e">
        <f t="shared" si="23"/>
        <v>#NUM!</v>
      </c>
      <c r="Y93" s="162" t="e">
        <f t="shared" si="25"/>
        <v>#NUM!</v>
      </c>
      <c r="Z93" s="1" t="e">
        <f t="shared" si="26"/>
        <v>#NUM!</v>
      </c>
      <c r="AA93" s="161" t="e">
        <f t="shared" si="27"/>
        <v>#NUM!</v>
      </c>
    </row>
    <row r="94" spans="6:27" x14ac:dyDescent="0.25">
      <c r="F94" s="1">
        <v>90</v>
      </c>
      <c r="G94" s="161" t="e">
        <f t="shared" si="17"/>
        <v>#VALUE!</v>
      </c>
      <c r="H94" s="166" t="e">
        <f t="shared" si="18"/>
        <v>#VALUE!</v>
      </c>
      <c r="I94" s="162" t="e">
        <f t="shared" si="19"/>
        <v>#VALUE!</v>
      </c>
      <c r="J94" s="162" t="e">
        <f t="shared" si="16"/>
        <v>#VALUE!</v>
      </c>
      <c r="K94" s="1" t="e">
        <f t="shared" si="20"/>
        <v>#VALUE!</v>
      </c>
      <c r="L94" s="161" t="e">
        <f t="shared" si="21"/>
        <v>#VALUE!</v>
      </c>
      <c r="U94" s="1">
        <v>90</v>
      </c>
      <c r="V94" s="161" t="e">
        <f t="shared" si="24"/>
        <v>#NUM!</v>
      </c>
      <c r="W94" s="166" t="e">
        <f t="shared" si="22"/>
        <v>#NUM!</v>
      </c>
      <c r="X94" s="162" t="e">
        <f t="shared" si="23"/>
        <v>#NUM!</v>
      </c>
      <c r="Y94" s="162" t="e">
        <f t="shared" si="25"/>
        <v>#NUM!</v>
      </c>
      <c r="Z94" s="1" t="e">
        <f t="shared" si="26"/>
        <v>#NUM!</v>
      </c>
      <c r="AA94" s="161" t="e">
        <f t="shared" si="27"/>
        <v>#NUM!</v>
      </c>
    </row>
    <row r="95" spans="6:27" x14ac:dyDescent="0.25">
      <c r="F95" s="1">
        <v>91</v>
      </c>
      <c r="G95" s="161" t="e">
        <f t="shared" si="17"/>
        <v>#VALUE!</v>
      </c>
      <c r="H95" s="166" t="e">
        <f t="shared" si="18"/>
        <v>#VALUE!</v>
      </c>
      <c r="I95" s="162" t="e">
        <f t="shared" si="19"/>
        <v>#VALUE!</v>
      </c>
      <c r="J95" s="162" t="e">
        <f t="shared" si="16"/>
        <v>#VALUE!</v>
      </c>
      <c r="K95" s="1" t="e">
        <f t="shared" si="20"/>
        <v>#VALUE!</v>
      </c>
      <c r="L95" s="161" t="e">
        <f t="shared" si="21"/>
        <v>#VALUE!</v>
      </c>
      <c r="U95" s="1">
        <v>91</v>
      </c>
      <c r="V95" s="161" t="e">
        <f t="shared" si="24"/>
        <v>#NUM!</v>
      </c>
      <c r="W95" s="166" t="e">
        <f t="shared" si="22"/>
        <v>#NUM!</v>
      </c>
      <c r="X95" s="162" t="e">
        <f t="shared" si="23"/>
        <v>#NUM!</v>
      </c>
      <c r="Y95" s="162" t="e">
        <f t="shared" si="25"/>
        <v>#NUM!</v>
      </c>
      <c r="Z95" s="1" t="e">
        <f t="shared" si="26"/>
        <v>#NUM!</v>
      </c>
      <c r="AA95" s="161" t="e">
        <f t="shared" si="27"/>
        <v>#NUM!</v>
      </c>
    </row>
    <row r="96" spans="6:27" x14ac:dyDescent="0.25">
      <c r="F96" s="1">
        <v>92</v>
      </c>
      <c r="G96" s="161" t="e">
        <f t="shared" si="17"/>
        <v>#VALUE!</v>
      </c>
      <c r="H96" s="166" t="e">
        <f t="shared" si="18"/>
        <v>#VALUE!</v>
      </c>
      <c r="I96" s="162" t="e">
        <f t="shared" si="19"/>
        <v>#VALUE!</v>
      </c>
      <c r="J96" s="162" t="e">
        <f t="shared" si="16"/>
        <v>#VALUE!</v>
      </c>
      <c r="K96" s="1" t="e">
        <f t="shared" si="20"/>
        <v>#VALUE!</v>
      </c>
      <c r="L96" s="161" t="e">
        <f t="shared" si="21"/>
        <v>#VALUE!</v>
      </c>
      <c r="U96" s="1">
        <v>92</v>
      </c>
      <c r="V96" s="161" t="e">
        <f t="shared" si="24"/>
        <v>#NUM!</v>
      </c>
      <c r="W96" s="166" t="e">
        <f t="shared" si="22"/>
        <v>#NUM!</v>
      </c>
      <c r="X96" s="162" t="e">
        <f t="shared" si="23"/>
        <v>#NUM!</v>
      </c>
      <c r="Y96" s="162" t="e">
        <f t="shared" si="25"/>
        <v>#NUM!</v>
      </c>
      <c r="Z96" s="1" t="e">
        <f t="shared" si="26"/>
        <v>#NUM!</v>
      </c>
      <c r="AA96" s="161" t="e">
        <f t="shared" si="27"/>
        <v>#NUM!</v>
      </c>
    </row>
    <row r="97" spans="6:27" x14ac:dyDescent="0.25">
      <c r="F97" s="1">
        <v>93</v>
      </c>
      <c r="G97" s="161" t="e">
        <f t="shared" si="17"/>
        <v>#VALUE!</v>
      </c>
      <c r="H97" s="166" t="e">
        <f t="shared" si="18"/>
        <v>#VALUE!</v>
      </c>
      <c r="I97" s="162" t="e">
        <f t="shared" si="19"/>
        <v>#VALUE!</v>
      </c>
      <c r="J97" s="162" t="e">
        <f t="shared" si="16"/>
        <v>#VALUE!</v>
      </c>
      <c r="K97" s="1" t="e">
        <f t="shared" si="20"/>
        <v>#VALUE!</v>
      </c>
      <c r="L97" s="161" t="e">
        <f t="shared" si="21"/>
        <v>#VALUE!</v>
      </c>
      <c r="U97" s="1">
        <v>93</v>
      </c>
      <c r="V97" s="161" t="e">
        <f t="shared" si="24"/>
        <v>#NUM!</v>
      </c>
      <c r="W97" s="166" t="e">
        <f t="shared" si="22"/>
        <v>#NUM!</v>
      </c>
      <c r="X97" s="162" t="e">
        <f t="shared" si="23"/>
        <v>#NUM!</v>
      </c>
      <c r="Y97" s="162" t="e">
        <f t="shared" si="25"/>
        <v>#NUM!</v>
      </c>
      <c r="Z97" s="1" t="e">
        <f t="shared" si="26"/>
        <v>#NUM!</v>
      </c>
      <c r="AA97" s="161" t="e">
        <f t="shared" si="27"/>
        <v>#NUM!</v>
      </c>
    </row>
    <row r="98" spans="6:27" x14ac:dyDescent="0.25">
      <c r="F98" s="1">
        <v>94</v>
      </c>
      <c r="G98" s="161" t="e">
        <f t="shared" si="17"/>
        <v>#VALUE!</v>
      </c>
      <c r="H98" s="166" t="e">
        <f t="shared" si="18"/>
        <v>#VALUE!</v>
      </c>
      <c r="I98" s="162" t="e">
        <f t="shared" si="19"/>
        <v>#VALUE!</v>
      </c>
      <c r="J98" s="162" t="e">
        <f t="shared" si="16"/>
        <v>#VALUE!</v>
      </c>
      <c r="K98" s="1" t="e">
        <f t="shared" si="20"/>
        <v>#VALUE!</v>
      </c>
      <c r="L98" s="161" t="e">
        <f t="shared" si="21"/>
        <v>#VALUE!</v>
      </c>
      <c r="U98" s="1">
        <v>94</v>
      </c>
      <c r="V98" s="161" t="e">
        <f t="shared" si="24"/>
        <v>#NUM!</v>
      </c>
      <c r="W98" s="166" t="e">
        <f t="shared" si="22"/>
        <v>#NUM!</v>
      </c>
      <c r="X98" s="162" t="e">
        <f t="shared" si="23"/>
        <v>#NUM!</v>
      </c>
      <c r="Y98" s="162" t="e">
        <f t="shared" si="25"/>
        <v>#NUM!</v>
      </c>
      <c r="Z98" s="1" t="e">
        <f t="shared" si="26"/>
        <v>#NUM!</v>
      </c>
      <c r="AA98" s="161" t="e">
        <f t="shared" si="27"/>
        <v>#NUM!</v>
      </c>
    </row>
    <row r="99" spans="6:27" x14ac:dyDescent="0.25">
      <c r="F99" s="1">
        <v>95</v>
      </c>
      <c r="G99" s="161" t="e">
        <f t="shared" si="17"/>
        <v>#VALUE!</v>
      </c>
      <c r="H99" s="166" t="e">
        <f t="shared" si="18"/>
        <v>#VALUE!</v>
      </c>
      <c r="I99" s="162" t="e">
        <f t="shared" si="19"/>
        <v>#VALUE!</v>
      </c>
      <c r="J99" s="162" t="e">
        <f t="shared" si="16"/>
        <v>#VALUE!</v>
      </c>
      <c r="K99" s="1" t="e">
        <f t="shared" si="20"/>
        <v>#VALUE!</v>
      </c>
      <c r="L99" s="161" t="e">
        <f t="shared" si="21"/>
        <v>#VALUE!</v>
      </c>
      <c r="U99" s="1">
        <v>95</v>
      </c>
      <c r="V99" s="161" t="e">
        <f t="shared" si="24"/>
        <v>#NUM!</v>
      </c>
      <c r="W99" s="166" t="e">
        <f t="shared" si="22"/>
        <v>#NUM!</v>
      </c>
      <c r="X99" s="162" t="e">
        <f t="shared" si="23"/>
        <v>#NUM!</v>
      </c>
      <c r="Y99" s="162" t="e">
        <f t="shared" si="25"/>
        <v>#NUM!</v>
      </c>
      <c r="Z99" s="1" t="e">
        <f t="shared" si="26"/>
        <v>#NUM!</v>
      </c>
      <c r="AA99" s="161" t="e">
        <f t="shared" si="27"/>
        <v>#NUM!</v>
      </c>
    </row>
    <row r="100" spans="6:27" x14ac:dyDescent="0.25">
      <c r="F100" s="1">
        <v>96</v>
      </c>
      <c r="G100" s="161" t="e">
        <f t="shared" si="17"/>
        <v>#VALUE!</v>
      </c>
      <c r="H100" s="166" t="e">
        <f t="shared" si="18"/>
        <v>#VALUE!</v>
      </c>
      <c r="I100" s="162" t="e">
        <f t="shared" si="19"/>
        <v>#VALUE!</v>
      </c>
      <c r="J100" s="162" t="e">
        <f t="shared" si="16"/>
        <v>#VALUE!</v>
      </c>
      <c r="K100" s="1" t="e">
        <f t="shared" si="20"/>
        <v>#VALUE!</v>
      </c>
      <c r="L100" s="161" t="e">
        <f t="shared" si="21"/>
        <v>#VALUE!</v>
      </c>
      <c r="U100" s="1">
        <v>96</v>
      </c>
      <c r="V100" s="161" t="e">
        <f t="shared" si="24"/>
        <v>#NUM!</v>
      </c>
      <c r="W100" s="166" t="e">
        <f t="shared" si="22"/>
        <v>#NUM!</v>
      </c>
      <c r="X100" s="162" t="e">
        <f t="shared" si="23"/>
        <v>#NUM!</v>
      </c>
      <c r="Y100" s="162" t="e">
        <f t="shared" si="25"/>
        <v>#NUM!</v>
      </c>
      <c r="Z100" s="1" t="e">
        <f t="shared" si="26"/>
        <v>#NUM!</v>
      </c>
      <c r="AA100" s="161" t="e">
        <f t="shared" si="27"/>
        <v>#NUM!</v>
      </c>
    </row>
    <row r="101" spans="6:27" x14ac:dyDescent="0.25">
      <c r="F101" s="1">
        <v>97</v>
      </c>
      <c r="G101" s="161" t="e">
        <f t="shared" si="17"/>
        <v>#VALUE!</v>
      </c>
      <c r="H101" s="166" t="e">
        <f t="shared" si="18"/>
        <v>#VALUE!</v>
      </c>
      <c r="I101" s="162" t="e">
        <f t="shared" si="19"/>
        <v>#VALUE!</v>
      </c>
      <c r="J101" s="162" t="e">
        <f t="shared" si="16"/>
        <v>#VALUE!</v>
      </c>
      <c r="K101" s="1" t="e">
        <f t="shared" si="20"/>
        <v>#VALUE!</v>
      </c>
      <c r="L101" s="161" t="e">
        <f t="shared" si="21"/>
        <v>#VALUE!</v>
      </c>
      <c r="U101" s="1">
        <v>97</v>
      </c>
      <c r="V101" s="161" t="e">
        <f t="shared" si="24"/>
        <v>#NUM!</v>
      </c>
      <c r="W101" s="166" t="e">
        <f t="shared" si="22"/>
        <v>#NUM!</v>
      </c>
      <c r="X101" s="162" t="e">
        <f t="shared" si="23"/>
        <v>#NUM!</v>
      </c>
      <c r="Y101" s="162" t="e">
        <f t="shared" si="25"/>
        <v>#NUM!</v>
      </c>
      <c r="Z101" s="1" t="e">
        <f t="shared" si="26"/>
        <v>#NUM!</v>
      </c>
      <c r="AA101" s="161" t="e">
        <f t="shared" si="27"/>
        <v>#NUM!</v>
      </c>
    </row>
    <row r="102" spans="6:27" x14ac:dyDescent="0.25">
      <c r="F102" s="1">
        <v>98</v>
      </c>
      <c r="G102" s="161" t="e">
        <f t="shared" si="17"/>
        <v>#VALUE!</v>
      </c>
      <c r="H102" s="166" t="e">
        <f t="shared" si="18"/>
        <v>#VALUE!</v>
      </c>
      <c r="I102" s="162" t="e">
        <f t="shared" si="19"/>
        <v>#VALUE!</v>
      </c>
      <c r="J102" s="162" t="e">
        <f t="shared" si="16"/>
        <v>#VALUE!</v>
      </c>
      <c r="K102" s="1" t="e">
        <f t="shared" si="20"/>
        <v>#VALUE!</v>
      </c>
      <c r="L102" s="161" t="e">
        <f t="shared" si="21"/>
        <v>#VALUE!</v>
      </c>
      <c r="U102" s="1">
        <v>98</v>
      </c>
      <c r="V102" s="161" t="e">
        <f t="shared" si="24"/>
        <v>#NUM!</v>
      </c>
      <c r="W102" s="166" t="e">
        <f t="shared" si="22"/>
        <v>#NUM!</v>
      </c>
      <c r="X102" s="162" t="e">
        <f t="shared" si="23"/>
        <v>#NUM!</v>
      </c>
      <c r="Y102" s="162" t="e">
        <f t="shared" si="25"/>
        <v>#NUM!</v>
      </c>
      <c r="Z102" s="1" t="e">
        <f t="shared" si="26"/>
        <v>#NUM!</v>
      </c>
      <c r="AA102" s="161" t="e">
        <f t="shared" si="27"/>
        <v>#NUM!</v>
      </c>
    </row>
    <row r="103" spans="6:27" x14ac:dyDescent="0.25">
      <c r="F103" s="1">
        <v>99</v>
      </c>
      <c r="G103" s="161" t="e">
        <f t="shared" si="17"/>
        <v>#VALUE!</v>
      </c>
      <c r="H103" s="166" t="e">
        <f t="shared" si="18"/>
        <v>#VALUE!</v>
      </c>
      <c r="I103" s="162" t="e">
        <f t="shared" si="19"/>
        <v>#VALUE!</v>
      </c>
      <c r="J103" s="162" t="e">
        <f t="shared" si="16"/>
        <v>#VALUE!</v>
      </c>
      <c r="K103" s="1" t="e">
        <f t="shared" si="20"/>
        <v>#VALUE!</v>
      </c>
      <c r="L103" s="161" t="e">
        <f t="shared" si="21"/>
        <v>#VALUE!</v>
      </c>
      <c r="U103" s="1">
        <v>99</v>
      </c>
      <c r="V103" s="161" t="e">
        <f t="shared" si="24"/>
        <v>#NUM!</v>
      </c>
      <c r="W103" s="166" t="e">
        <f t="shared" si="22"/>
        <v>#NUM!</v>
      </c>
      <c r="X103" s="162" t="e">
        <f t="shared" si="23"/>
        <v>#NUM!</v>
      </c>
      <c r="Y103" s="162" t="e">
        <f t="shared" si="25"/>
        <v>#NUM!</v>
      </c>
      <c r="Z103" s="1" t="e">
        <f t="shared" si="26"/>
        <v>#NUM!</v>
      </c>
      <c r="AA103" s="161" t="e">
        <f t="shared" si="27"/>
        <v>#NUM!</v>
      </c>
    </row>
    <row r="104" spans="6:27" x14ac:dyDescent="0.25">
      <c r="F104" s="1">
        <v>100</v>
      </c>
      <c r="G104" s="161" t="e">
        <f t="shared" si="17"/>
        <v>#VALUE!</v>
      </c>
      <c r="H104" s="166" t="e">
        <f t="shared" si="18"/>
        <v>#VALUE!</v>
      </c>
      <c r="I104" s="162" t="e">
        <f t="shared" si="19"/>
        <v>#VALUE!</v>
      </c>
      <c r="J104" s="162" t="e">
        <f t="shared" si="16"/>
        <v>#VALUE!</v>
      </c>
      <c r="K104" s="1" t="e">
        <f t="shared" si="20"/>
        <v>#VALUE!</v>
      </c>
      <c r="L104" s="161" t="e">
        <f t="shared" si="21"/>
        <v>#VALUE!</v>
      </c>
      <c r="U104" s="1">
        <v>100</v>
      </c>
      <c r="V104" s="161" t="e">
        <f t="shared" si="24"/>
        <v>#NUM!</v>
      </c>
      <c r="W104" s="166" t="e">
        <f t="shared" si="22"/>
        <v>#NUM!</v>
      </c>
      <c r="X104" s="162" t="e">
        <f t="shared" si="23"/>
        <v>#NUM!</v>
      </c>
      <c r="Y104" s="162" t="e">
        <f t="shared" si="25"/>
        <v>#NUM!</v>
      </c>
      <c r="Z104" s="1" t="e">
        <f t="shared" si="26"/>
        <v>#NUM!</v>
      </c>
      <c r="AA104" s="161" t="e">
        <f t="shared" si="27"/>
        <v>#NUM!</v>
      </c>
    </row>
    <row r="105" spans="6:27" x14ac:dyDescent="0.25">
      <c r="F105" s="1">
        <v>101</v>
      </c>
      <c r="G105" s="161" t="e">
        <f t="shared" si="17"/>
        <v>#VALUE!</v>
      </c>
      <c r="H105" s="166" t="e">
        <f t="shared" si="18"/>
        <v>#VALUE!</v>
      </c>
      <c r="I105" s="162" t="e">
        <f t="shared" si="19"/>
        <v>#VALUE!</v>
      </c>
      <c r="J105" s="162" t="e">
        <f t="shared" si="16"/>
        <v>#VALUE!</v>
      </c>
      <c r="K105" s="1" t="e">
        <f t="shared" si="20"/>
        <v>#VALUE!</v>
      </c>
      <c r="L105" s="161" t="e">
        <f t="shared" si="21"/>
        <v>#VALUE!</v>
      </c>
      <c r="U105" s="1">
        <v>101</v>
      </c>
      <c r="V105" s="161" t="e">
        <f t="shared" ref="V105:V127" si="28">V104-W105</f>
        <v>#NUM!</v>
      </c>
      <c r="W105" s="166" t="e">
        <f t="shared" ref="W105:W127" si="29">$R$9-X105</f>
        <v>#NUM!</v>
      </c>
      <c r="X105" s="162" t="e">
        <f t="shared" ref="X105:X127" si="30">V104*$R$7/12</f>
        <v>#NUM!</v>
      </c>
      <c r="Y105" s="162" t="e">
        <f t="shared" ref="Y105:Y127" si="31">((V105*((((1+$R$7)^(1/12))-1)-(($R$8/10000)/12))/(1.02)^((U105)/12)))</f>
        <v>#NUM!</v>
      </c>
      <c r="Z105" s="1" t="e">
        <f t="shared" ref="Z105:Z127" si="32">IF(V105&gt;=0,1,0)</f>
        <v>#NUM!</v>
      </c>
      <c r="AA105" s="161" t="e">
        <f t="shared" ref="AA105:AA127" si="33">Y105*Z105</f>
        <v>#NUM!</v>
      </c>
    </row>
    <row r="106" spans="6:27" x14ac:dyDescent="0.25">
      <c r="F106" s="1">
        <v>102</v>
      </c>
      <c r="G106" s="161" t="e">
        <f t="shared" si="17"/>
        <v>#VALUE!</v>
      </c>
      <c r="H106" s="166" t="e">
        <f t="shared" si="18"/>
        <v>#VALUE!</v>
      </c>
      <c r="I106" s="162" t="e">
        <f t="shared" si="19"/>
        <v>#VALUE!</v>
      </c>
      <c r="J106" s="162" t="e">
        <f t="shared" si="16"/>
        <v>#VALUE!</v>
      </c>
      <c r="K106" s="1" t="e">
        <f t="shared" si="20"/>
        <v>#VALUE!</v>
      </c>
      <c r="L106" s="161" t="e">
        <f t="shared" si="21"/>
        <v>#VALUE!</v>
      </c>
      <c r="U106" s="1">
        <v>102</v>
      </c>
      <c r="V106" s="161" t="e">
        <f t="shared" si="28"/>
        <v>#NUM!</v>
      </c>
      <c r="W106" s="166" t="e">
        <f t="shared" si="29"/>
        <v>#NUM!</v>
      </c>
      <c r="X106" s="162" t="e">
        <f t="shared" si="30"/>
        <v>#NUM!</v>
      </c>
      <c r="Y106" s="162" t="e">
        <f t="shared" si="31"/>
        <v>#NUM!</v>
      </c>
      <c r="Z106" s="1" t="e">
        <f t="shared" si="32"/>
        <v>#NUM!</v>
      </c>
      <c r="AA106" s="161" t="e">
        <f t="shared" si="33"/>
        <v>#NUM!</v>
      </c>
    </row>
    <row r="107" spans="6:27" x14ac:dyDescent="0.25">
      <c r="F107" s="1">
        <v>103</v>
      </c>
      <c r="G107" s="161" t="e">
        <f t="shared" si="17"/>
        <v>#VALUE!</v>
      </c>
      <c r="H107" s="166" t="e">
        <f t="shared" si="18"/>
        <v>#VALUE!</v>
      </c>
      <c r="I107" s="162" t="e">
        <f t="shared" si="19"/>
        <v>#VALUE!</v>
      </c>
      <c r="J107" s="162" t="e">
        <f t="shared" si="16"/>
        <v>#VALUE!</v>
      </c>
      <c r="K107" s="1" t="e">
        <f t="shared" si="20"/>
        <v>#VALUE!</v>
      </c>
      <c r="L107" s="161" t="e">
        <f t="shared" si="21"/>
        <v>#VALUE!</v>
      </c>
      <c r="U107" s="1">
        <v>103</v>
      </c>
      <c r="V107" s="161" t="e">
        <f t="shared" si="28"/>
        <v>#NUM!</v>
      </c>
      <c r="W107" s="166" t="e">
        <f t="shared" si="29"/>
        <v>#NUM!</v>
      </c>
      <c r="X107" s="162" t="e">
        <f t="shared" si="30"/>
        <v>#NUM!</v>
      </c>
      <c r="Y107" s="162" t="e">
        <f t="shared" si="31"/>
        <v>#NUM!</v>
      </c>
      <c r="Z107" s="1" t="e">
        <f t="shared" si="32"/>
        <v>#NUM!</v>
      </c>
      <c r="AA107" s="161" t="e">
        <f t="shared" si="33"/>
        <v>#NUM!</v>
      </c>
    </row>
    <row r="108" spans="6:27" x14ac:dyDescent="0.25">
      <c r="F108" s="1">
        <v>104</v>
      </c>
      <c r="G108" s="161" t="e">
        <f t="shared" si="17"/>
        <v>#VALUE!</v>
      </c>
      <c r="H108" s="166" t="e">
        <f t="shared" si="18"/>
        <v>#VALUE!</v>
      </c>
      <c r="I108" s="162" t="e">
        <f t="shared" si="19"/>
        <v>#VALUE!</v>
      </c>
      <c r="J108" s="162" t="e">
        <f t="shared" si="16"/>
        <v>#VALUE!</v>
      </c>
      <c r="K108" s="1" t="e">
        <f t="shared" si="20"/>
        <v>#VALUE!</v>
      </c>
      <c r="L108" s="161" t="e">
        <f t="shared" si="21"/>
        <v>#VALUE!</v>
      </c>
      <c r="U108" s="1">
        <v>104</v>
      </c>
      <c r="V108" s="161" t="e">
        <f t="shared" si="28"/>
        <v>#NUM!</v>
      </c>
      <c r="W108" s="166" t="e">
        <f t="shared" si="29"/>
        <v>#NUM!</v>
      </c>
      <c r="X108" s="162" t="e">
        <f t="shared" si="30"/>
        <v>#NUM!</v>
      </c>
      <c r="Y108" s="162" t="e">
        <f t="shared" si="31"/>
        <v>#NUM!</v>
      </c>
      <c r="Z108" s="1" t="e">
        <f t="shared" si="32"/>
        <v>#NUM!</v>
      </c>
      <c r="AA108" s="161" t="e">
        <f t="shared" si="33"/>
        <v>#NUM!</v>
      </c>
    </row>
    <row r="109" spans="6:27" x14ac:dyDescent="0.25">
      <c r="F109" s="1">
        <v>105</v>
      </c>
      <c r="G109" s="161" t="e">
        <f t="shared" si="17"/>
        <v>#VALUE!</v>
      </c>
      <c r="H109" s="166" t="e">
        <f t="shared" si="18"/>
        <v>#VALUE!</v>
      </c>
      <c r="I109" s="162" t="e">
        <f t="shared" si="19"/>
        <v>#VALUE!</v>
      </c>
      <c r="J109" s="162" t="e">
        <f t="shared" si="16"/>
        <v>#VALUE!</v>
      </c>
      <c r="K109" s="1" t="e">
        <f t="shared" si="20"/>
        <v>#VALUE!</v>
      </c>
      <c r="L109" s="161" t="e">
        <f t="shared" si="21"/>
        <v>#VALUE!</v>
      </c>
      <c r="U109" s="1">
        <v>105</v>
      </c>
      <c r="V109" s="161" t="e">
        <f t="shared" si="28"/>
        <v>#NUM!</v>
      </c>
      <c r="W109" s="166" t="e">
        <f t="shared" si="29"/>
        <v>#NUM!</v>
      </c>
      <c r="X109" s="162" t="e">
        <f t="shared" si="30"/>
        <v>#NUM!</v>
      </c>
      <c r="Y109" s="162" t="e">
        <f t="shared" si="31"/>
        <v>#NUM!</v>
      </c>
      <c r="Z109" s="1" t="e">
        <f t="shared" si="32"/>
        <v>#NUM!</v>
      </c>
      <c r="AA109" s="161" t="e">
        <f t="shared" si="33"/>
        <v>#NUM!</v>
      </c>
    </row>
    <row r="110" spans="6:27" x14ac:dyDescent="0.25">
      <c r="F110" s="1">
        <v>106</v>
      </c>
      <c r="G110" s="161" t="e">
        <f t="shared" si="17"/>
        <v>#VALUE!</v>
      </c>
      <c r="H110" s="166" t="e">
        <f t="shared" si="18"/>
        <v>#VALUE!</v>
      </c>
      <c r="I110" s="162" t="e">
        <f t="shared" si="19"/>
        <v>#VALUE!</v>
      </c>
      <c r="J110" s="162" t="e">
        <f t="shared" si="16"/>
        <v>#VALUE!</v>
      </c>
      <c r="K110" s="1" t="e">
        <f t="shared" si="20"/>
        <v>#VALUE!</v>
      </c>
      <c r="L110" s="161" t="e">
        <f t="shared" si="21"/>
        <v>#VALUE!</v>
      </c>
      <c r="U110" s="1">
        <v>106</v>
      </c>
      <c r="V110" s="161" t="e">
        <f t="shared" si="28"/>
        <v>#NUM!</v>
      </c>
      <c r="W110" s="166" t="e">
        <f t="shared" si="29"/>
        <v>#NUM!</v>
      </c>
      <c r="X110" s="162" t="e">
        <f t="shared" si="30"/>
        <v>#NUM!</v>
      </c>
      <c r="Y110" s="162" t="e">
        <f t="shared" si="31"/>
        <v>#NUM!</v>
      </c>
      <c r="Z110" s="1" t="e">
        <f t="shared" si="32"/>
        <v>#NUM!</v>
      </c>
      <c r="AA110" s="161" t="e">
        <f t="shared" si="33"/>
        <v>#NUM!</v>
      </c>
    </row>
    <row r="111" spans="6:27" x14ac:dyDescent="0.25">
      <c r="F111" s="1">
        <v>107</v>
      </c>
      <c r="G111" s="161" t="e">
        <f t="shared" si="17"/>
        <v>#VALUE!</v>
      </c>
      <c r="H111" s="166" t="e">
        <f t="shared" si="18"/>
        <v>#VALUE!</v>
      </c>
      <c r="I111" s="162" t="e">
        <f t="shared" si="19"/>
        <v>#VALUE!</v>
      </c>
      <c r="J111" s="162" t="e">
        <f t="shared" si="16"/>
        <v>#VALUE!</v>
      </c>
      <c r="K111" s="1" t="e">
        <f t="shared" si="20"/>
        <v>#VALUE!</v>
      </c>
      <c r="L111" s="161" t="e">
        <f t="shared" si="21"/>
        <v>#VALUE!</v>
      </c>
      <c r="U111" s="1">
        <v>107</v>
      </c>
      <c r="V111" s="161" t="e">
        <f t="shared" si="28"/>
        <v>#NUM!</v>
      </c>
      <c r="W111" s="166" t="e">
        <f t="shared" si="29"/>
        <v>#NUM!</v>
      </c>
      <c r="X111" s="162" t="e">
        <f t="shared" si="30"/>
        <v>#NUM!</v>
      </c>
      <c r="Y111" s="162" t="e">
        <f t="shared" si="31"/>
        <v>#NUM!</v>
      </c>
      <c r="Z111" s="1" t="e">
        <f t="shared" si="32"/>
        <v>#NUM!</v>
      </c>
      <c r="AA111" s="161" t="e">
        <f t="shared" si="33"/>
        <v>#NUM!</v>
      </c>
    </row>
    <row r="112" spans="6:27" x14ac:dyDescent="0.25">
      <c r="F112" s="1">
        <v>108</v>
      </c>
      <c r="G112" s="161" t="e">
        <f t="shared" si="17"/>
        <v>#VALUE!</v>
      </c>
      <c r="H112" s="166" t="e">
        <f t="shared" si="18"/>
        <v>#VALUE!</v>
      </c>
      <c r="I112" s="162" t="e">
        <f t="shared" si="19"/>
        <v>#VALUE!</v>
      </c>
      <c r="J112" s="162" t="e">
        <f t="shared" si="16"/>
        <v>#VALUE!</v>
      </c>
      <c r="K112" s="1" t="e">
        <f t="shared" si="20"/>
        <v>#VALUE!</v>
      </c>
      <c r="L112" s="161" t="e">
        <f t="shared" si="21"/>
        <v>#VALUE!</v>
      </c>
      <c r="U112" s="1">
        <v>108</v>
      </c>
      <c r="V112" s="161" t="e">
        <f t="shared" si="28"/>
        <v>#NUM!</v>
      </c>
      <c r="W112" s="166" t="e">
        <f t="shared" si="29"/>
        <v>#NUM!</v>
      </c>
      <c r="X112" s="162" t="e">
        <f t="shared" si="30"/>
        <v>#NUM!</v>
      </c>
      <c r="Y112" s="162" t="e">
        <f t="shared" si="31"/>
        <v>#NUM!</v>
      </c>
      <c r="Z112" s="1" t="e">
        <f t="shared" si="32"/>
        <v>#NUM!</v>
      </c>
      <c r="AA112" s="161" t="e">
        <f t="shared" si="33"/>
        <v>#NUM!</v>
      </c>
    </row>
    <row r="113" spans="6:27" x14ac:dyDescent="0.25">
      <c r="F113" s="1">
        <v>109</v>
      </c>
      <c r="G113" s="161" t="e">
        <f t="shared" si="17"/>
        <v>#VALUE!</v>
      </c>
      <c r="H113" s="166" t="e">
        <f t="shared" si="18"/>
        <v>#VALUE!</v>
      </c>
      <c r="I113" s="162" t="e">
        <f t="shared" si="19"/>
        <v>#VALUE!</v>
      </c>
      <c r="J113" s="162" t="e">
        <f t="shared" si="16"/>
        <v>#VALUE!</v>
      </c>
      <c r="K113" s="1" t="e">
        <f t="shared" si="20"/>
        <v>#VALUE!</v>
      </c>
      <c r="L113" s="161" t="e">
        <f t="shared" si="21"/>
        <v>#VALUE!</v>
      </c>
      <c r="U113" s="1">
        <v>109</v>
      </c>
      <c r="V113" s="161" t="e">
        <f t="shared" si="28"/>
        <v>#NUM!</v>
      </c>
      <c r="W113" s="166" t="e">
        <f t="shared" si="29"/>
        <v>#NUM!</v>
      </c>
      <c r="X113" s="162" t="e">
        <f t="shared" si="30"/>
        <v>#NUM!</v>
      </c>
      <c r="Y113" s="162" t="e">
        <f t="shared" si="31"/>
        <v>#NUM!</v>
      </c>
      <c r="Z113" s="1" t="e">
        <f t="shared" si="32"/>
        <v>#NUM!</v>
      </c>
      <c r="AA113" s="161" t="e">
        <f t="shared" si="33"/>
        <v>#NUM!</v>
      </c>
    </row>
    <row r="114" spans="6:27" x14ac:dyDescent="0.25">
      <c r="F114" s="1">
        <v>110</v>
      </c>
      <c r="G114" s="161" t="e">
        <f t="shared" si="17"/>
        <v>#VALUE!</v>
      </c>
      <c r="H114" s="166" t="e">
        <f t="shared" si="18"/>
        <v>#VALUE!</v>
      </c>
      <c r="I114" s="162" t="e">
        <f t="shared" si="19"/>
        <v>#VALUE!</v>
      </c>
      <c r="J114" s="162" t="e">
        <f t="shared" si="16"/>
        <v>#VALUE!</v>
      </c>
      <c r="K114" s="1" t="e">
        <f t="shared" si="20"/>
        <v>#VALUE!</v>
      </c>
      <c r="L114" s="161" t="e">
        <f t="shared" si="21"/>
        <v>#VALUE!</v>
      </c>
      <c r="U114" s="1">
        <v>110</v>
      </c>
      <c r="V114" s="161" t="e">
        <f t="shared" si="28"/>
        <v>#NUM!</v>
      </c>
      <c r="W114" s="166" t="e">
        <f t="shared" si="29"/>
        <v>#NUM!</v>
      </c>
      <c r="X114" s="162" t="e">
        <f t="shared" si="30"/>
        <v>#NUM!</v>
      </c>
      <c r="Y114" s="162" t="e">
        <f t="shared" si="31"/>
        <v>#NUM!</v>
      </c>
      <c r="Z114" s="1" t="e">
        <f t="shared" si="32"/>
        <v>#NUM!</v>
      </c>
      <c r="AA114" s="161" t="e">
        <f t="shared" si="33"/>
        <v>#NUM!</v>
      </c>
    </row>
    <row r="115" spans="6:27" x14ac:dyDescent="0.25">
      <c r="F115" s="1">
        <v>111</v>
      </c>
      <c r="G115" s="161" t="e">
        <f t="shared" si="17"/>
        <v>#VALUE!</v>
      </c>
      <c r="H115" s="166" t="e">
        <f t="shared" si="18"/>
        <v>#VALUE!</v>
      </c>
      <c r="I115" s="162" t="e">
        <f t="shared" si="19"/>
        <v>#VALUE!</v>
      </c>
      <c r="J115" s="162" t="e">
        <f t="shared" si="16"/>
        <v>#VALUE!</v>
      </c>
      <c r="K115" s="1" t="e">
        <f t="shared" si="20"/>
        <v>#VALUE!</v>
      </c>
      <c r="L115" s="161" t="e">
        <f t="shared" si="21"/>
        <v>#VALUE!</v>
      </c>
      <c r="U115" s="1">
        <v>111</v>
      </c>
      <c r="V115" s="161" t="e">
        <f t="shared" si="28"/>
        <v>#NUM!</v>
      </c>
      <c r="W115" s="166" t="e">
        <f t="shared" si="29"/>
        <v>#NUM!</v>
      </c>
      <c r="X115" s="162" t="e">
        <f t="shared" si="30"/>
        <v>#NUM!</v>
      </c>
      <c r="Y115" s="162" t="e">
        <f t="shared" si="31"/>
        <v>#NUM!</v>
      </c>
      <c r="Z115" s="1" t="e">
        <f t="shared" si="32"/>
        <v>#NUM!</v>
      </c>
      <c r="AA115" s="161" t="e">
        <f t="shared" si="33"/>
        <v>#NUM!</v>
      </c>
    </row>
    <row r="116" spans="6:27" x14ac:dyDescent="0.25">
      <c r="F116" s="1">
        <v>112</v>
      </c>
      <c r="G116" s="161" t="e">
        <f t="shared" si="17"/>
        <v>#VALUE!</v>
      </c>
      <c r="H116" s="166" t="e">
        <f t="shared" si="18"/>
        <v>#VALUE!</v>
      </c>
      <c r="I116" s="162" t="e">
        <f t="shared" si="19"/>
        <v>#VALUE!</v>
      </c>
      <c r="J116" s="162" t="e">
        <f t="shared" si="16"/>
        <v>#VALUE!</v>
      </c>
      <c r="K116" s="1" t="e">
        <f t="shared" si="20"/>
        <v>#VALUE!</v>
      </c>
      <c r="L116" s="161" t="e">
        <f t="shared" si="21"/>
        <v>#VALUE!</v>
      </c>
      <c r="U116" s="1">
        <v>112</v>
      </c>
      <c r="V116" s="161" t="e">
        <f t="shared" si="28"/>
        <v>#NUM!</v>
      </c>
      <c r="W116" s="166" t="e">
        <f t="shared" si="29"/>
        <v>#NUM!</v>
      </c>
      <c r="X116" s="162" t="e">
        <f t="shared" si="30"/>
        <v>#NUM!</v>
      </c>
      <c r="Y116" s="162" t="e">
        <f t="shared" si="31"/>
        <v>#NUM!</v>
      </c>
      <c r="Z116" s="1" t="e">
        <f t="shared" si="32"/>
        <v>#NUM!</v>
      </c>
      <c r="AA116" s="161" t="e">
        <f t="shared" si="33"/>
        <v>#NUM!</v>
      </c>
    </row>
    <row r="117" spans="6:27" x14ac:dyDescent="0.25">
      <c r="F117" s="1">
        <v>113</v>
      </c>
      <c r="G117" s="161" t="e">
        <f t="shared" si="17"/>
        <v>#VALUE!</v>
      </c>
      <c r="H117" s="166" t="e">
        <f t="shared" si="18"/>
        <v>#VALUE!</v>
      </c>
      <c r="I117" s="162" t="e">
        <f t="shared" si="19"/>
        <v>#VALUE!</v>
      </c>
      <c r="J117" s="162" t="e">
        <f t="shared" si="16"/>
        <v>#VALUE!</v>
      </c>
      <c r="K117" s="1" t="e">
        <f t="shared" si="20"/>
        <v>#VALUE!</v>
      </c>
      <c r="L117" s="161" t="e">
        <f t="shared" si="21"/>
        <v>#VALUE!</v>
      </c>
      <c r="U117" s="1">
        <v>113</v>
      </c>
      <c r="V117" s="161" t="e">
        <f t="shared" si="28"/>
        <v>#NUM!</v>
      </c>
      <c r="W117" s="166" t="e">
        <f t="shared" si="29"/>
        <v>#NUM!</v>
      </c>
      <c r="X117" s="162" t="e">
        <f t="shared" si="30"/>
        <v>#NUM!</v>
      </c>
      <c r="Y117" s="162" t="e">
        <f t="shared" si="31"/>
        <v>#NUM!</v>
      </c>
      <c r="Z117" s="1" t="e">
        <f t="shared" si="32"/>
        <v>#NUM!</v>
      </c>
      <c r="AA117" s="161" t="e">
        <f t="shared" si="33"/>
        <v>#NUM!</v>
      </c>
    </row>
    <row r="118" spans="6:27" x14ac:dyDescent="0.25">
      <c r="F118" s="1">
        <v>114</v>
      </c>
      <c r="G118" s="161" t="e">
        <f t="shared" si="17"/>
        <v>#VALUE!</v>
      </c>
      <c r="H118" s="166" t="e">
        <f t="shared" si="18"/>
        <v>#VALUE!</v>
      </c>
      <c r="I118" s="162" t="e">
        <f t="shared" si="19"/>
        <v>#VALUE!</v>
      </c>
      <c r="J118" s="162" t="e">
        <f t="shared" si="16"/>
        <v>#VALUE!</v>
      </c>
      <c r="K118" s="1" t="e">
        <f t="shared" si="20"/>
        <v>#VALUE!</v>
      </c>
      <c r="L118" s="161" t="e">
        <f t="shared" si="21"/>
        <v>#VALUE!</v>
      </c>
      <c r="U118" s="1">
        <v>114</v>
      </c>
      <c r="V118" s="161" t="e">
        <f t="shared" si="28"/>
        <v>#NUM!</v>
      </c>
      <c r="W118" s="166" t="e">
        <f t="shared" si="29"/>
        <v>#NUM!</v>
      </c>
      <c r="X118" s="162" t="e">
        <f t="shared" si="30"/>
        <v>#NUM!</v>
      </c>
      <c r="Y118" s="162" t="e">
        <f t="shared" si="31"/>
        <v>#NUM!</v>
      </c>
      <c r="Z118" s="1" t="e">
        <f t="shared" si="32"/>
        <v>#NUM!</v>
      </c>
      <c r="AA118" s="161" t="e">
        <f t="shared" si="33"/>
        <v>#NUM!</v>
      </c>
    </row>
    <row r="119" spans="6:27" x14ac:dyDescent="0.25">
      <c r="F119" s="1">
        <v>115</v>
      </c>
      <c r="G119" s="161" t="e">
        <f t="shared" si="17"/>
        <v>#VALUE!</v>
      </c>
      <c r="H119" s="166" t="e">
        <f t="shared" si="18"/>
        <v>#VALUE!</v>
      </c>
      <c r="I119" s="162" t="e">
        <f t="shared" si="19"/>
        <v>#VALUE!</v>
      </c>
      <c r="J119" s="162" t="e">
        <f t="shared" si="16"/>
        <v>#VALUE!</v>
      </c>
      <c r="K119" s="1" t="e">
        <f t="shared" si="20"/>
        <v>#VALUE!</v>
      </c>
      <c r="L119" s="161" t="e">
        <f t="shared" si="21"/>
        <v>#VALUE!</v>
      </c>
      <c r="U119" s="1">
        <v>115</v>
      </c>
      <c r="V119" s="161" t="e">
        <f t="shared" si="28"/>
        <v>#NUM!</v>
      </c>
      <c r="W119" s="166" t="e">
        <f t="shared" si="29"/>
        <v>#NUM!</v>
      </c>
      <c r="X119" s="162" t="e">
        <f t="shared" si="30"/>
        <v>#NUM!</v>
      </c>
      <c r="Y119" s="162" t="e">
        <f t="shared" si="31"/>
        <v>#NUM!</v>
      </c>
      <c r="Z119" s="1" t="e">
        <f t="shared" si="32"/>
        <v>#NUM!</v>
      </c>
      <c r="AA119" s="161" t="e">
        <f t="shared" si="33"/>
        <v>#NUM!</v>
      </c>
    </row>
    <row r="120" spans="6:27" x14ac:dyDescent="0.25">
      <c r="F120" s="1">
        <v>116</v>
      </c>
      <c r="G120" s="161" t="e">
        <f t="shared" si="17"/>
        <v>#VALUE!</v>
      </c>
      <c r="H120" s="166" t="e">
        <f t="shared" si="18"/>
        <v>#VALUE!</v>
      </c>
      <c r="I120" s="162" t="e">
        <f t="shared" si="19"/>
        <v>#VALUE!</v>
      </c>
      <c r="J120" s="162" t="e">
        <f t="shared" si="16"/>
        <v>#VALUE!</v>
      </c>
      <c r="K120" s="1" t="e">
        <f t="shared" si="20"/>
        <v>#VALUE!</v>
      </c>
      <c r="L120" s="161" t="e">
        <f t="shared" si="21"/>
        <v>#VALUE!</v>
      </c>
      <c r="U120" s="1">
        <v>116</v>
      </c>
      <c r="V120" s="161" t="e">
        <f t="shared" si="28"/>
        <v>#NUM!</v>
      </c>
      <c r="W120" s="166" t="e">
        <f t="shared" si="29"/>
        <v>#NUM!</v>
      </c>
      <c r="X120" s="162" t="e">
        <f t="shared" si="30"/>
        <v>#NUM!</v>
      </c>
      <c r="Y120" s="162" t="e">
        <f t="shared" si="31"/>
        <v>#NUM!</v>
      </c>
      <c r="Z120" s="1" t="e">
        <f t="shared" si="32"/>
        <v>#NUM!</v>
      </c>
      <c r="AA120" s="161" t="e">
        <f t="shared" si="33"/>
        <v>#NUM!</v>
      </c>
    </row>
    <row r="121" spans="6:27" x14ac:dyDescent="0.25">
      <c r="F121" s="1">
        <v>117</v>
      </c>
      <c r="G121" s="161" t="e">
        <f t="shared" si="17"/>
        <v>#VALUE!</v>
      </c>
      <c r="H121" s="166" t="e">
        <f t="shared" si="18"/>
        <v>#VALUE!</v>
      </c>
      <c r="I121" s="162" t="e">
        <f t="shared" si="19"/>
        <v>#VALUE!</v>
      </c>
      <c r="J121" s="162" t="e">
        <f t="shared" si="16"/>
        <v>#VALUE!</v>
      </c>
      <c r="K121" s="1" t="e">
        <f t="shared" si="20"/>
        <v>#VALUE!</v>
      </c>
      <c r="L121" s="161" t="e">
        <f t="shared" si="21"/>
        <v>#VALUE!</v>
      </c>
      <c r="U121" s="1">
        <v>117</v>
      </c>
      <c r="V121" s="161" t="e">
        <f t="shared" si="28"/>
        <v>#NUM!</v>
      </c>
      <c r="W121" s="166" t="e">
        <f t="shared" si="29"/>
        <v>#NUM!</v>
      </c>
      <c r="X121" s="162" t="e">
        <f t="shared" si="30"/>
        <v>#NUM!</v>
      </c>
      <c r="Y121" s="162" t="e">
        <f t="shared" si="31"/>
        <v>#NUM!</v>
      </c>
      <c r="Z121" s="1" t="e">
        <f t="shared" si="32"/>
        <v>#NUM!</v>
      </c>
      <c r="AA121" s="161" t="e">
        <f t="shared" si="33"/>
        <v>#NUM!</v>
      </c>
    </row>
    <row r="122" spans="6:27" x14ac:dyDescent="0.25">
      <c r="F122" s="1">
        <v>118</v>
      </c>
      <c r="G122" s="161" t="e">
        <f t="shared" si="17"/>
        <v>#VALUE!</v>
      </c>
      <c r="H122" s="166" t="e">
        <f t="shared" si="18"/>
        <v>#VALUE!</v>
      </c>
      <c r="I122" s="162" t="e">
        <f t="shared" si="19"/>
        <v>#VALUE!</v>
      </c>
      <c r="J122" s="162" t="e">
        <f t="shared" si="16"/>
        <v>#VALUE!</v>
      </c>
      <c r="K122" s="1" t="e">
        <f t="shared" si="20"/>
        <v>#VALUE!</v>
      </c>
      <c r="L122" s="161" t="e">
        <f t="shared" si="21"/>
        <v>#VALUE!</v>
      </c>
      <c r="U122" s="1">
        <v>118</v>
      </c>
      <c r="V122" s="161" t="e">
        <f t="shared" si="28"/>
        <v>#NUM!</v>
      </c>
      <c r="W122" s="166" t="e">
        <f t="shared" si="29"/>
        <v>#NUM!</v>
      </c>
      <c r="X122" s="162" t="e">
        <f t="shared" si="30"/>
        <v>#NUM!</v>
      </c>
      <c r="Y122" s="162" t="e">
        <f t="shared" si="31"/>
        <v>#NUM!</v>
      </c>
      <c r="Z122" s="1" t="e">
        <f t="shared" si="32"/>
        <v>#NUM!</v>
      </c>
      <c r="AA122" s="161" t="e">
        <f t="shared" si="33"/>
        <v>#NUM!</v>
      </c>
    </row>
    <row r="123" spans="6:27" x14ac:dyDescent="0.25">
      <c r="F123" s="1">
        <v>119</v>
      </c>
      <c r="G123" s="161" t="e">
        <f t="shared" si="17"/>
        <v>#VALUE!</v>
      </c>
      <c r="H123" s="166" t="e">
        <f t="shared" si="18"/>
        <v>#VALUE!</v>
      </c>
      <c r="I123" s="162" t="e">
        <f t="shared" si="19"/>
        <v>#VALUE!</v>
      </c>
      <c r="J123" s="162" t="e">
        <f t="shared" si="16"/>
        <v>#VALUE!</v>
      </c>
      <c r="K123" s="1" t="e">
        <f t="shared" si="20"/>
        <v>#VALUE!</v>
      </c>
      <c r="L123" s="161" t="e">
        <f t="shared" si="21"/>
        <v>#VALUE!</v>
      </c>
      <c r="U123" s="1">
        <v>119</v>
      </c>
      <c r="V123" s="161" t="e">
        <f t="shared" si="28"/>
        <v>#NUM!</v>
      </c>
      <c r="W123" s="166" t="e">
        <f t="shared" si="29"/>
        <v>#NUM!</v>
      </c>
      <c r="X123" s="162" t="e">
        <f t="shared" si="30"/>
        <v>#NUM!</v>
      </c>
      <c r="Y123" s="162" t="e">
        <f t="shared" si="31"/>
        <v>#NUM!</v>
      </c>
      <c r="Z123" s="1" t="e">
        <f t="shared" si="32"/>
        <v>#NUM!</v>
      </c>
      <c r="AA123" s="161" t="e">
        <f t="shared" si="33"/>
        <v>#NUM!</v>
      </c>
    </row>
    <row r="124" spans="6:27" x14ac:dyDescent="0.25">
      <c r="F124" s="1">
        <v>120</v>
      </c>
      <c r="G124" s="161" t="e">
        <f t="shared" si="17"/>
        <v>#VALUE!</v>
      </c>
      <c r="H124" s="166" t="e">
        <f t="shared" si="18"/>
        <v>#VALUE!</v>
      </c>
      <c r="I124" s="162" t="e">
        <f t="shared" si="19"/>
        <v>#VALUE!</v>
      </c>
      <c r="J124" s="162" t="e">
        <f t="shared" si="16"/>
        <v>#VALUE!</v>
      </c>
      <c r="K124" s="1" t="e">
        <f t="shared" si="20"/>
        <v>#VALUE!</v>
      </c>
      <c r="L124" s="161" t="e">
        <f t="shared" si="21"/>
        <v>#VALUE!</v>
      </c>
      <c r="U124" s="1">
        <v>120</v>
      </c>
      <c r="V124" s="161" t="e">
        <f t="shared" si="28"/>
        <v>#NUM!</v>
      </c>
      <c r="W124" s="166" t="e">
        <f t="shared" si="29"/>
        <v>#NUM!</v>
      </c>
      <c r="X124" s="162" t="e">
        <f t="shared" si="30"/>
        <v>#NUM!</v>
      </c>
      <c r="Y124" s="162" t="e">
        <f t="shared" si="31"/>
        <v>#NUM!</v>
      </c>
      <c r="Z124" s="1" t="e">
        <f t="shared" si="32"/>
        <v>#NUM!</v>
      </c>
      <c r="AA124" s="161" t="e">
        <f t="shared" si="33"/>
        <v>#NUM!</v>
      </c>
    </row>
    <row r="125" spans="6:27" x14ac:dyDescent="0.25">
      <c r="F125" s="1">
        <v>121</v>
      </c>
      <c r="G125" s="161" t="e">
        <f t="shared" si="17"/>
        <v>#VALUE!</v>
      </c>
      <c r="H125" s="166" t="e">
        <f t="shared" si="18"/>
        <v>#VALUE!</v>
      </c>
      <c r="I125" s="162" t="e">
        <f t="shared" si="19"/>
        <v>#VALUE!</v>
      </c>
      <c r="J125" s="162" t="e">
        <f t="shared" si="16"/>
        <v>#VALUE!</v>
      </c>
      <c r="K125" s="1" t="e">
        <f t="shared" si="20"/>
        <v>#VALUE!</v>
      </c>
      <c r="L125" s="161" t="e">
        <f t="shared" si="21"/>
        <v>#VALUE!</v>
      </c>
      <c r="U125" s="1">
        <v>121</v>
      </c>
      <c r="V125" s="161" t="e">
        <f t="shared" si="28"/>
        <v>#NUM!</v>
      </c>
      <c r="W125" s="166" t="e">
        <f t="shared" si="29"/>
        <v>#NUM!</v>
      </c>
      <c r="X125" s="162" t="e">
        <f t="shared" si="30"/>
        <v>#NUM!</v>
      </c>
      <c r="Y125" s="162" t="e">
        <f t="shared" si="31"/>
        <v>#NUM!</v>
      </c>
      <c r="Z125" s="1" t="e">
        <f t="shared" si="32"/>
        <v>#NUM!</v>
      </c>
      <c r="AA125" s="161" t="e">
        <f t="shared" si="33"/>
        <v>#NUM!</v>
      </c>
    </row>
    <row r="126" spans="6:27" x14ac:dyDescent="0.25">
      <c r="F126" s="1">
        <v>122</v>
      </c>
      <c r="G126" s="161" t="e">
        <f t="shared" si="17"/>
        <v>#VALUE!</v>
      </c>
      <c r="H126" s="166" t="e">
        <f t="shared" si="18"/>
        <v>#VALUE!</v>
      </c>
      <c r="I126" s="162" t="e">
        <f t="shared" si="19"/>
        <v>#VALUE!</v>
      </c>
      <c r="J126" s="162" t="e">
        <f t="shared" si="16"/>
        <v>#VALUE!</v>
      </c>
      <c r="K126" s="1" t="e">
        <f t="shared" si="20"/>
        <v>#VALUE!</v>
      </c>
      <c r="L126" s="161" t="e">
        <f t="shared" si="21"/>
        <v>#VALUE!</v>
      </c>
      <c r="U126" s="1">
        <v>122</v>
      </c>
      <c r="V126" s="161" t="e">
        <f t="shared" si="28"/>
        <v>#NUM!</v>
      </c>
      <c r="W126" s="166" t="e">
        <f t="shared" si="29"/>
        <v>#NUM!</v>
      </c>
      <c r="X126" s="162" t="e">
        <f t="shared" si="30"/>
        <v>#NUM!</v>
      </c>
      <c r="Y126" s="162" t="e">
        <f t="shared" si="31"/>
        <v>#NUM!</v>
      </c>
      <c r="Z126" s="1" t="e">
        <f t="shared" si="32"/>
        <v>#NUM!</v>
      </c>
      <c r="AA126" s="161" t="e">
        <f t="shared" si="33"/>
        <v>#NUM!</v>
      </c>
    </row>
    <row r="127" spans="6:27" x14ac:dyDescent="0.25">
      <c r="F127" s="1">
        <v>123</v>
      </c>
      <c r="G127" s="161" t="e">
        <f t="shared" si="17"/>
        <v>#VALUE!</v>
      </c>
      <c r="H127" s="166" t="e">
        <f t="shared" si="18"/>
        <v>#VALUE!</v>
      </c>
      <c r="I127" s="162" t="e">
        <f t="shared" si="19"/>
        <v>#VALUE!</v>
      </c>
      <c r="J127" s="162" t="e">
        <f t="shared" si="16"/>
        <v>#VALUE!</v>
      </c>
      <c r="K127" s="1" t="e">
        <f t="shared" si="20"/>
        <v>#VALUE!</v>
      </c>
      <c r="L127" s="161" t="e">
        <f t="shared" si="21"/>
        <v>#VALUE!</v>
      </c>
      <c r="U127" s="1">
        <v>123</v>
      </c>
      <c r="V127" s="161" t="e">
        <f t="shared" si="28"/>
        <v>#NUM!</v>
      </c>
      <c r="W127" s="166" t="e">
        <f t="shared" si="29"/>
        <v>#NUM!</v>
      </c>
      <c r="X127" s="162" t="e">
        <f t="shared" si="30"/>
        <v>#NUM!</v>
      </c>
      <c r="Y127" s="162" t="e">
        <f t="shared" si="31"/>
        <v>#NUM!</v>
      </c>
      <c r="Z127" s="1" t="e">
        <f t="shared" si="32"/>
        <v>#NUM!</v>
      </c>
      <c r="AA127" s="161" t="e">
        <f t="shared" si="33"/>
        <v>#NUM!</v>
      </c>
    </row>
    <row r="128" spans="6:27" x14ac:dyDescent="0.25">
      <c r="F128" s="1">
        <v>124</v>
      </c>
      <c r="G128" s="161" t="e">
        <f t="shared" ref="G128" si="34">G127-H128</f>
        <v>#VALUE!</v>
      </c>
      <c r="H128" s="166" t="e">
        <f t="shared" ref="H128" si="35">$D$10-I128</f>
        <v>#VALUE!</v>
      </c>
      <c r="I128" s="162" t="e">
        <f t="shared" ref="I128" si="36">G127*$D$7</f>
        <v>#VALUE!</v>
      </c>
      <c r="J128" s="162" t="e">
        <f t="shared" si="16"/>
        <v>#VALUE!</v>
      </c>
      <c r="K128" s="1" t="e">
        <f t="shared" ref="K128" si="37">IF(G128&gt;=0,1,0)</f>
        <v>#VALUE!</v>
      </c>
      <c r="L128" s="161" t="e">
        <f t="shared" ref="L128" si="38">J128*K128</f>
        <v>#VALUE!</v>
      </c>
      <c r="U128" s="1">
        <v>124</v>
      </c>
      <c r="V128" s="161" t="e">
        <f t="shared" ref="V128" si="39">V127-W128</f>
        <v>#NUM!</v>
      </c>
      <c r="W128" s="166" t="e">
        <f t="shared" ref="W128" si="40">$R$9-X128</f>
        <v>#NUM!</v>
      </c>
      <c r="X128" s="162" t="e">
        <f t="shared" ref="X128" si="41">V127*$R$7/12</f>
        <v>#NUM!</v>
      </c>
      <c r="Y128" s="162" t="e">
        <f t="shared" ref="Y128" si="42">((V128*((((1+$R$7)^(1/12))-1)-(($R$8/10000)/12))/(1.02)^((U128)/12)))</f>
        <v>#NUM!</v>
      </c>
      <c r="Z128" s="1" t="e">
        <f t="shared" ref="Z128" si="43">IF(V128&gt;=0,1,0)</f>
        <v>#NUM!</v>
      </c>
      <c r="AA128" s="161" t="e">
        <f t="shared" ref="AA128" si="44">Y128*Z128</f>
        <v>#NUM!</v>
      </c>
    </row>
    <row r="129" spans="6:27" x14ac:dyDescent="0.25">
      <c r="F129" s="1">
        <v>125</v>
      </c>
      <c r="G129" s="161" t="e">
        <f t="shared" ref="G129:G139" si="45">G128-H129</f>
        <v>#VALUE!</v>
      </c>
      <c r="H129" s="166" t="e">
        <f t="shared" ref="H129:H139" si="46">$D$10-I129</f>
        <v>#VALUE!</v>
      </c>
      <c r="I129" s="162" t="e">
        <f t="shared" ref="I129:I139" si="47">G128*$D$7</f>
        <v>#VALUE!</v>
      </c>
      <c r="J129" s="162" t="e">
        <f t="shared" ref="J129:J139" si="48">((G129*((((1+$C$12)^(1/12))-1)-(($C$9/10000)/12))/(1.02)^((F129)/12)))</f>
        <v>#VALUE!</v>
      </c>
      <c r="K129" s="1" t="e">
        <f t="shared" ref="K129:K139" si="49">IF(G129&gt;=0,1,0)</f>
        <v>#VALUE!</v>
      </c>
      <c r="L129" s="161" t="e">
        <f t="shared" ref="L129:L139" si="50">J129*K129</f>
        <v>#VALUE!</v>
      </c>
      <c r="U129" s="1">
        <v>125</v>
      </c>
      <c r="V129" s="161" t="e">
        <f t="shared" ref="V129:V139" si="51">V128-W129</f>
        <v>#NUM!</v>
      </c>
      <c r="W129" s="166" t="e">
        <f t="shared" ref="W129:W139" si="52">$R$9-X129</f>
        <v>#NUM!</v>
      </c>
      <c r="X129" s="162" t="e">
        <f t="shared" ref="X129:X139" si="53">V128*$R$7/12</f>
        <v>#NUM!</v>
      </c>
      <c r="Y129" s="162" t="e">
        <f t="shared" ref="Y129:Y139" si="54">((V129*((((1+$R$7)^(1/12))-1)-(($R$8/10000)/12))/(1.02)^((U129)/12)))</f>
        <v>#NUM!</v>
      </c>
      <c r="Z129" s="1" t="e">
        <f t="shared" ref="Z129:Z139" si="55">IF(V129&gt;=0,1,0)</f>
        <v>#NUM!</v>
      </c>
      <c r="AA129" s="161" t="e">
        <f t="shared" ref="AA129:AA139" si="56">Y129*Z129</f>
        <v>#NUM!</v>
      </c>
    </row>
    <row r="130" spans="6:27" x14ac:dyDescent="0.25">
      <c r="F130" s="1">
        <v>126</v>
      </c>
      <c r="G130" s="161" t="e">
        <f t="shared" si="45"/>
        <v>#VALUE!</v>
      </c>
      <c r="H130" s="166" t="e">
        <f t="shared" si="46"/>
        <v>#VALUE!</v>
      </c>
      <c r="I130" s="162" t="e">
        <f t="shared" si="47"/>
        <v>#VALUE!</v>
      </c>
      <c r="J130" s="162" t="e">
        <f t="shared" si="48"/>
        <v>#VALUE!</v>
      </c>
      <c r="K130" s="1" t="e">
        <f t="shared" si="49"/>
        <v>#VALUE!</v>
      </c>
      <c r="L130" s="161" t="e">
        <f t="shared" si="50"/>
        <v>#VALUE!</v>
      </c>
      <c r="U130" s="1">
        <v>126</v>
      </c>
      <c r="V130" s="161" t="e">
        <f t="shared" si="51"/>
        <v>#NUM!</v>
      </c>
      <c r="W130" s="166" t="e">
        <f t="shared" si="52"/>
        <v>#NUM!</v>
      </c>
      <c r="X130" s="162" t="e">
        <f t="shared" si="53"/>
        <v>#NUM!</v>
      </c>
      <c r="Y130" s="162" t="e">
        <f t="shared" si="54"/>
        <v>#NUM!</v>
      </c>
      <c r="Z130" s="1" t="e">
        <f t="shared" si="55"/>
        <v>#NUM!</v>
      </c>
      <c r="AA130" s="161" t="e">
        <f t="shared" si="56"/>
        <v>#NUM!</v>
      </c>
    </row>
    <row r="131" spans="6:27" x14ac:dyDescent="0.25">
      <c r="F131" s="1">
        <v>127</v>
      </c>
      <c r="G131" s="161" t="e">
        <f t="shared" si="45"/>
        <v>#VALUE!</v>
      </c>
      <c r="H131" s="166" t="e">
        <f t="shared" si="46"/>
        <v>#VALUE!</v>
      </c>
      <c r="I131" s="162" t="e">
        <f t="shared" si="47"/>
        <v>#VALUE!</v>
      </c>
      <c r="J131" s="162" t="e">
        <f t="shared" si="48"/>
        <v>#VALUE!</v>
      </c>
      <c r="K131" s="1" t="e">
        <f t="shared" si="49"/>
        <v>#VALUE!</v>
      </c>
      <c r="L131" s="161" t="e">
        <f t="shared" si="50"/>
        <v>#VALUE!</v>
      </c>
      <c r="U131" s="1">
        <v>127</v>
      </c>
      <c r="V131" s="161" t="e">
        <f t="shared" si="51"/>
        <v>#NUM!</v>
      </c>
      <c r="W131" s="166" t="e">
        <f t="shared" si="52"/>
        <v>#NUM!</v>
      </c>
      <c r="X131" s="162" t="e">
        <f t="shared" si="53"/>
        <v>#NUM!</v>
      </c>
      <c r="Y131" s="162" t="e">
        <f t="shared" si="54"/>
        <v>#NUM!</v>
      </c>
      <c r="Z131" s="1" t="e">
        <f t="shared" si="55"/>
        <v>#NUM!</v>
      </c>
      <c r="AA131" s="161" t="e">
        <f t="shared" si="56"/>
        <v>#NUM!</v>
      </c>
    </row>
    <row r="132" spans="6:27" x14ac:dyDescent="0.25">
      <c r="F132" s="1">
        <v>128</v>
      </c>
      <c r="G132" s="161" t="e">
        <f t="shared" si="45"/>
        <v>#VALUE!</v>
      </c>
      <c r="H132" s="166" t="e">
        <f t="shared" si="46"/>
        <v>#VALUE!</v>
      </c>
      <c r="I132" s="162" t="e">
        <f t="shared" si="47"/>
        <v>#VALUE!</v>
      </c>
      <c r="J132" s="162" t="e">
        <f t="shared" si="48"/>
        <v>#VALUE!</v>
      </c>
      <c r="K132" s="1" t="e">
        <f t="shared" si="49"/>
        <v>#VALUE!</v>
      </c>
      <c r="L132" s="161" t="e">
        <f t="shared" si="50"/>
        <v>#VALUE!</v>
      </c>
      <c r="U132" s="1">
        <v>128</v>
      </c>
      <c r="V132" s="161" t="e">
        <f t="shared" si="51"/>
        <v>#NUM!</v>
      </c>
      <c r="W132" s="166" t="e">
        <f t="shared" si="52"/>
        <v>#NUM!</v>
      </c>
      <c r="X132" s="162" t="e">
        <f t="shared" si="53"/>
        <v>#NUM!</v>
      </c>
      <c r="Y132" s="162" t="e">
        <f t="shared" si="54"/>
        <v>#NUM!</v>
      </c>
      <c r="Z132" s="1" t="e">
        <f t="shared" si="55"/>
        <v>#NUM!</v>
      </c>
      <c r="AA132" s="161" t="e">
        <f t="shared" si="56"/>
        <v>#NUM!</v>
      </c>
    </row>
    <row r="133" spans="6:27" x14ac:dyDescent="0.25">
      <c r="F133" s="1">
        <v>129</v>
      </c>
      <c r="G133" s="161" t="e">
        <f t="shared" si="45"/>
        <v>#VALUE!</v>
      </c>
      <c r="H133" s="166" t="e">
        <f t="shared" si="46"/>
        <v>#VALUE!</v>
      </c>
      <c r="I133" s="162" t="e">
        <f t="shared" si="47"/>
        <v>#VALUE!</v>
      </c>
      <c r="J133" s="162" t="e">
        <f t="shared" si="48"/>
        <v>#VALUE!</v>
      </c>
      <c r="K133" s="1" t="e">
        <f t="shared" si="49"/>
        <v>#VALUE!</v>
      </c>
      <c r="L133" s="161" t="e">
        <f t="shared" si="50"/>
        <v>#VALUE!</v>
      </c>
      <c r="U133" s="1">
        <v>129</v>
      </c>
      <c r="V133" s="161" t="e">
        <f t="shared" si="51"/>
        <v>#NUM!</v>
      </c>
      <c r="W133" s="166" t="e">
        <f t="shared" si="52"/>
        <v>#NUM!</v>
      </c>
      <c r="X133" s="162" t="e">
        <f t="shared" si="53"/>
        <v>#NUM!</v>
      </c>
      <c r="Y133" s="162" t="e">
        <f t="shared" si="54"/>
        <v>#NUM!</v>
      </c>
      <c r="Z133" s="1" t="e">
        <f t="shared" si="55"/>
        <v>#NUM!</v>
      </c>
      <c r="AA133" s="161" t="e">
        <f t="shared" si="56"/>
        <v>#NUM!</v>
      </c>
    </row>
    <row r="134" spans="6:27" x14ac:dyDescent="0.25">
      <c r="F134" s="1">
        <v>130</v>
      </c>
      <c r="G134" s="161" t="e">
        <f t="shared" si="45"/>
        <v>#VALUE!</v>
      </c>
      <c r="H134" s="166" t="e">
        <f t="shared" si="46"/>
        <v>#VALUE!</v>
      </c>
      <c r="I134" s="162" t="e">
        <f t="shared" si="47"/>
        <v>#VALUE!</v>
      </c>
      <c r="J134" s="162" t="e">
        <f t="shared" si="48"/>
        <v>#VALUE!</v>
      </c>
      <c r="K134" s="1" t="e">
        <f t="shared" si="49"/>
        <v>#VALUE!</v>
      </c>
      <c r="L134" s="161" t="e">
        <f t="shared" si="50"/>
        <v>#VALUE!</v>
      </c>
      <c r="U134" s="1">
        <v>130</v>
      </c>
      <c r="V134" s="161" t="e">
        <f t="shared" si="51"/>
        <v>#NUM!</v>
      </c>
      <c r="W134" s="166" t="e">
        <f t="shared" si="52"/>
        <v>#NUM!</v>
      </c>
      <c r="X134" s="162" t="e">
        <f t="shared" si="53"/>
        <v>#NUM!</v>
      </c>
      <c r="Y134" s="162" t="e">
        <f t="shared" si="54"/>
        <v>#NUM!</v>
      </c>
      <c r="Z134" s="1" t="e">
        <f t="shared" si="55"/>
        <v>#NUM!</v>
      </c>
      <c r="AA134" s="161" t="e">
        <f t="shared" si="56"/>
        <v>#NUM!</v>
      </c>
    </row>
    <row r="135" spans="6:27" x14ac:dyDescent="0.25">
      <c r="F135" s="1">
        <v>131</v>
      </c>
      <c r="G135" s="161" t="e">
        <f t="shared" si="45"/>
        <v>#VALUE!</v>
      </c>
      <c r="H135" s="166" t="e">
        <f t="shared" si="46"/>
        <v>#VALUE!</v>
      </c>
      <c r="I135" s="162" t="e">
        <f t="shared" si="47"/>
        <v>#VALUE!</v>
      </c>
      <c r="J135" s="162" t="e">
        <f t="shared" si="48"/>
        <v>#VALUE!</v>
      </c>
      <c r="K135" s="1" t="e">
        <f t="shared" si="49"/>
        <v>#VALUE!</v>
      </c>
      <c r="L135" s="161" t="e">
        <f t="shared" si="50"/>
        <v>#VALUE!</v>
      </c>
      <c r="U135" s="1">
        <v>131</v>
      </c>
      <c r="V135" s="161" t="e">
        <f t="shared" si="51"/>
        <v>#NUM!</v>
      </c>
      <c r="W135" s="166" t="e">
        <f t="shared" si="52"/>
        <v>#NUM!</v>
      </c>
      <c r="X135" s="162" t="e">
        <f t="shared" si="53"/>
        <v>#NUM!</v>
      </c>
      <c r="Y135" s="162" t="e">
        <f t="shared" si="54"/>
        <v>#NUM!</v>
      </c>
      <c r="Z135" s="1" t="e">
        <f t="shared" si="55"/>
        <v>#NUM!</v>
      </c>
      <c r="AA135" s="161" t="e">
        <f t="shared" si="56"/>
        <v>#NUM!</v>
      </c>
    </row>
    <row r="136" spans="6:27" x14ac:dyDescent="0.25">
      <c r="F136" s="1">
        <v>132</v>
      </c>
      <c r="G136" s="161" t="e">
        <f t="shared" si="45"/>
        <v>#VALUE!</v>
      </c>
      <c r="H136" s="166" t="e">
        <f t="shared" si="46"/>
        <v>#VALUE!</v>
      </c>
      <c r="I136" s="162" t="e">
        <f t="shared" si="47"/>
        <v>#VALUE!</v>
      </c>
      <c r="J136" s="162" t="e">
        <f t="shared" si="48"/>
        <v>#VALUE!</v>
      </c>
      <c r="K136" s="1" t="e">
        <f t="shared" si="49"/>
        <v>#VALUE!</v>
      </c>
      <c r="L136" s="161" t="e">
        <f t="shared" si="50"/>
        <v>#VALUE!</v>
      </c>
      <c r="U136" s="1">
        <v>132</v>
      </c>
      <c r="V136" s="161" t="e">
        <f t="shared" si="51"/>
        <v>#NUM!</v>
      </c>
      <c r="W136" s="166" t="e">
        <f t="shared" si="52"/>
        <v>#NUM!</v>
      </c>
      <c r="X136" s="162" t="e">
        <f t="shared" si="53"/>
        <v>#NUM!</v>
      </c>
      <c r="Y136" s="162" t="e">
        <f t="shared" si="54"/>
        <v>#NUM!</v>
      </c>
      <c r="Z136" s="1" t="e">
        <f t="shared" si="55"/>
        <v>#NUM!</v>
      </c>
      <c r="AA136" s="161" t="e">
        <f t="shared" si="56"/>
        <v>#NUM!</v>
      </c>
    </row>
    <row r="137" spans="6:27" x14ac:dyDescent="0.25">
      <c r="F137" s="1">
        <v>133</v>
      </c>
      <c r="G137" s="161" t="e">
        <f t="shared" si="45"/>
        <v>#VALUE!</v>
      </c>
      <c r="H137" s="166" t="e">
        <f t="shared" si="46"/>
        <v>#VALUE!</v>
      </c>
      <c r="I137" s="162" t="e">
        <f t="shared" si="47"/>
        <v>#VALUE!</v>
      </c>
      <c r="J137" s="162" t="e">
        <f t="shared" si="48"/>
        <v>#VALUE!</v>
      </c>
      <c r="K137" s="1" t="e">
        <f t="shared" si="49"/>
        <v>#VALUE!</v>
      </c>
      <c r="L137" s="161" t="e">
        <f t="shared" si="50"/>
        <v>#VALUE!</v>
      </c>
      <c r="U137" s="1">
        <v>133</v>
      </c>
      <c r="V137" s="161" t="e">
        <f t="shared" si="51"/>
        <v>#NUM!</v>
      </c>
      <c r="W137" s="166" t="e">
        <f t="shared" si="52"/>
        <v>#NUM!</v>
      </c>
      <c r="X137" s="162" t="e">
        <f t="shared" si="53"/>
        <v>#NUM!</v>
      </c>
      <c r="Y137" s="162" t="e">
        <f t="shared" si="54"/>
        <v>#NUM!</v>
      </c>
      <c r="Z137" s="1" t="e">
        <f t="shared" si="55"/>
        <v>#NUM!</v>
      </c>
      <c r="AA137" s="161" t="e">
        <f t="shared" si="56"/>
        <v>#NUM!</v>
      </c>
    </row>
    <row r="138" spans="6:27" x14ac:dyDescent="0.25">
      <c r="F138" s="1">
        <v>134</v>
      </c>
      <c r="G138" s="161" t="e">
        <f t="shared" si="45"/>
        <v>#VALUE!</v>
      </c>
      <c r="H138" s="166" t="e">
        <f t="shared" si="46"/>
        <v>#VALUE!</v>
      </c>
      <c r="I138" s="162" t="e">
        <f t="shared" si="47"/>
        <v>#VALUE!</v>
      </c>
      <c r="J138" s="162" t="e">
        <f t="shared" si="48"/>
        <v>#VALUE!</v>
      </c>
      <c r="K138" s="1" t="e">
        <f t="shared" si="49"/>
        <v>#VALUE!</v>
      </c>
      <c r="L138" s="161" t="e">
        <f t="shared" si="50"/>
        <v>#VALUE!</v>
      </c>
      <c r="U138" s="1">
        <v>134</v>
      </c>
      <c r="V138" s="161" t="e">
        <f t="shared" si="51"/>
        <v>#NUM!</v>
      </c>
      <c r="W138" s="166" t="e">
        <f t="shared" si="52"/>
        <v>#NUM!</v>
      </c>
      <c r="X138" s="162" t="e">
        <f t="shared" si="53"/>
        <v>#NUM!</v>
      </c>
      <c r="Y138" s="162" t="e">
        <f t="shared" si="54"/>
        <v>#NUM!</v>
      </c>
      <c r="Z138" s="1" t="e">
        <f t="shared" si="55"/>
        <v>#NUM!</v>
      </c>
      <c r="AA138" s="161" t="e">
        <f t="shared" si="56"/>
        <v>#NUM!</v>
      </c>
    </row>
    <row r="139" spans="6:27" x14ac:dyDescent="0.25">
      <c r="F139" s="1">
        <v>135</v>
      </c>
      <c r="G139" s="161" t="e">
        <f t="shared" si="45"/>
        <v>#VALUE!</v>
      </c>
      <c r="H139" s="166" t="e">
        <f t="shared" si="46"/>
        <v>#VALUE!</v>
      </c>
      <c r="I139" s="162" t="e">
        <f t="shared" si="47"/>
        <v>#VALUE!</v>
      </c>
      <c r="J139" s="162" t="e">
        <f t="shared" si="48"/>
        <v>#VALUE!</v>
      </c>
      <c r="K139" s="1" t="e">
        <f t="shared" si="49"/>
        <v>#VALUE!</v>
      </c>
      <c r="L139" s="161" t="e">
        <f t="shared" si="50"/>
        <v>#VALUE!</v>
      </c>
      <c r="U139" s="1">
        <v>135</v>
      </c>
      <c r="V139" s="161" t="e">
        <f t="shared" si="51"/>
        <v>#NUM!</v>
      </c>
      <c r="W139" s="166" t="e">
        <f t="shared" si="52"/>
        <v>#NUM!</v>
      </c>
      <c r="X139" s="162" t="e">
        <f t="shared" si="53"/>
        <v>#NUM!</v>
      </c>
      <c r="Y139" s="162" t="e">
        <f t="shared" si="54"/>
        <v>#NUM!</v>
      </c>
      <c r="Z139" s="1" t="e">
        <f t="shared" si="55"/>
        <v>#NUM!</v>
      </c>
      <c r="AA139" s="161" t="e">
        <f t="shared" si="56"/>
        <v>#NUM!</v>
      </c>
    </row>
  </sheetData>
  <mergeCells count="4">
    <mergeCell ref="U3:AB3"/>
    <mergeCell ref="P4:S4"/>
    <mergeCell ref="F3:M3"/>
    <mergeCell ref="A4:D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3:AB139"/>
  <sheetViews>
    <sheetView topLeftCell="A4" zoomScale="70" zoomScaleNormal="70" workbookViewId="0">
      <selection activeCell="M5" sqref="M5"/>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49" t="s">
        <v>143</v>
      </c>
      <c r="G3" s="249"/>
      <c r="H3" s="249"/>
      <c r="I3" s="249"/>
      <c r="J3" s="249"/>
      <c r="K3" s="249"/>
      <c r="L3" s="249"/>
      <c r="M3" s="249"/>
      <c r="N3" s="170"/>
      <c r="O3" s="170"/>
      <c r="U3" s="249" t="s">
        <v>142</v>
      </c>
      <c r="V3" s="249"/>
      <c r="W3" s="249"/>
      <c r="X3" s="249"/>
      <c r="Y3" s="249"/>
      <c r="Z3" s="249"/>
      <c r="AA3" s="249"/>
      <c r="AB3" s="249"/>
    </row>
    <row r="4" spans="1:28" x14ac:dyDescent="0.25">
      <c r="A4" s="250" t="s">
        <v>144</v>
      </c>
      <c r="B4" s="250"/>
      <c r="C4" s="250"/>
      <c r="D4" s="250"/>
      <c r="E4" s="168"/>
      <c r="F4" s="1" t="s">
        <v>131</v>
      </c>
      <c r="G4" s="1" t="s">
        <v>132</v>
      </c>
      <c r="H4" s="1" t="s">
        <v>133</v>
      </c>
      <c r="I4" s="1" t="s">
        <v>134</v>
      </c>
      <c r="J4" s="1" t="s">
        <v>23</v>
      </c>
      <c r="K4" s="1" t="s">
        <v>137</v>
      </c>
      <c r="L4" s="1" t="s">
        <v>23</v>
      </c>
      <c r="M4" s="1" t="s">
        <v>23</v>
      </c>
      <c r="P4" s="250" t="s">
        <v>130</v>
      </c>
      <c r="Q4" s="250"/>
      <c r="R4" s="250"/>
      <c r="S4" s="250"/>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#DIV/0!</v>
      </c>
      <c r="K5" s="1">
        <f>IF(G5&gt;=0,1,0)</f>
        <v>1</v>
      </c>
      <c r="L5" s="161" t="e">
        <f>J5*K5</f>
        <v>#DIV/0!</v>
      </c>
      <c r="M5" s="161" t="e">
        <f>SUM(L5:L139)</f>
        <v>#DIV/0!</v>
      </c>
      <c r="N5" s="171"/>
      <c r="O5" s="171"/>
      <c r="P5" s="1" t="s">
        <v>136</v>
      </c>
      <c r="R5" s="119">
        <f>Wertbeitrag!C9</f>
        <v>0</v>
      </c>
      <c r="U5" s="1">
        <v>1</v>
      </c>
      <c r="V5" s="161">
        <f>R5</f>
        <v>0</v>
      </c>
      <c r="W5" s="161"/>
      <c r="Y5" s="162">
        <f>((V5*((((1+$R$7)^(1/12))-1)-(($R$8/10000)/12))/(1.02)^((U5)/12)))</f>
        <v>0</v>
      </c>
      <c r="Z5" s="1">
        <f>IF(V5&gt;=0,1,0)</f>
        <v>1</v>
      </c>
      <c r="AA5" s="161">
        <f>Y5*Z5</f>
        <v>0</v>
      </c>
      <c r="AB5" s="161" t="e">
        <f>SUM(AA5:AA139)</f>
        <v>#NUM!</v>
      </c>
    </row>
    <row r="6" spans="1:28" x14ac:dyDescent="0.25">
      <c r="A6" s="1" t="s">
        <v>11</v>
      </c>
      <c r="C6" s="1">
        <f>Kalkulationstool!D9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Kalkulationstool!D7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Kalkulationstool!D14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178</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14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IF(Kalkulationstool!D13="MoVe",0.85,1)</f>
        <v>1</v>
      </c>
      <c r="C18" s="120">
        <f>IF(Kalkulationstool!D13="MoVe",0.85,1)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IF(Kalkulationstool!D13="DVAG",3%*'Background Produktkalk I'!C5,0)</f>
        <v>0</v>
      </c>
      <c r="C19" s="1">
        <f>IF(Kalkulationstool!D13="DVAG",3%*'Background Produktkalk I'!R5,0)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IF(Kalkulationstool!D13="Sonstige",3%*'Background Produktkalk I'!C5,0)</f>
        <v>0</v>
      </c>
      <c r="C20" s="1">
        <f>IF(Kalkulationstool!D13="Sonstige",3%*'Background Produktkalk I'!R5,0)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7"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04" si="13">G70-H71</f>
        <v>#DIV/0!</v>
      </c>
      <c r="H71" s="166" t="e">
        <f t="shared" ref="H71:H104" si="14">$D$10-I71</f>
        <v>#DIV/0!</v>
      </c>
      <c r="I71" s="162" t="e">
        <f t="shared" ref="I71:I104" si="15">G70*$D$7</f>
        <v>#DIV/0!</v>
      </c>
      <c r="J71" s="162" t="e">
        <f t="shared" si="12"/>
        <v>#DIV/0!</v>
      </c>
      <c r="K71" s="1" t="e">
        <f t="shared" ref="K71:K104" si="16">IF(G71&gt;=0,1,0)</f>
        <v>#DIV/0!</v>
      </c>
      <c r="L71" s="161" t="e">
        <f t="shared" ref="L71:L104" si="17">J71*K71</f>
        <v>#DIV/0!</v>
      </c>
      <c r="U71" s="1">
        <v>67</v>
      </c>
      <c r="V71" s="161" t="e">
        <f t="shared" ref="V71:V104" si="18">V70-W71</f>
        <v>#NUM!</v>
      </c>
      <c r="W71" s="166" t="e">
        <f t="shared" ref="W71:W104" si="19">$R$9-X71</f>
        <v>#NUM!</v>
      </c>
      <c r="X71" s="162" t="e">
        <f t="shared" ref="X71:X104" si="20">V70*$R$7/12</f>
        <v>#NUM!</v>
      </c>
      <c r="Y71" s="162" t="e">
        <f t="shared" ref="Y71:Y104" si="21">((V71*((((1+$R$7)^(1/12))-1)-(($R$8/10000)/12))/(1.02)^((U71)/12)))</f>
        <v>#NUM!</v>
      </c>
      <c r="Z71" s="1" t="e">
        <f t="shared" ref="Z71:Z104" si="22">IF(V71&gt;=0,1,0)</f>
        <v>#NUM!</v>
      </c>
      <c r="AA71" s="161" t="e">
        <f t="shared" ref="AA71:AA104"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ref="G105:G127" si="24">G104-H105</f>
        <v>#DIV/0!</v>
      </c>
      <c r="H105" s="166" t="e">
        <f t="shared" ref="H105:H127" si="25">$D$10-I105</f>
        <v>#DIV/0!</v>
      </c>
      <c r="I105" s="162" t="e">
        <f t="shared" ref="I105:I127" si="26">G104*$D$7</f>
        <v>#DIV/0!</v>
      </c>
      <c r="J105" s="162" t="e">
        <f t="shared" si="12"/>
        <v>#DIV/0!</v>
      </c>
      <c r="K105" s="1" t="e">
        <f t="shared" ref="K105:K127" si="27">IF(G105&gt;=0,1,0)</f>
        <v>#DIV/0!</v>
      </c>
      <c r="L105" s="161" t="e">
        <f t="shared" ref="L105:L127" si="28">J105*K105</f>
        <v>#DIV/0!</v>
      </c>
      <c r="U105" s="1">
        <v>101</v>
      </c>
      <c r="V105" s="161" t="e">
        <f t="shared" ref="V105:V127" si="29">V104-W105</f>
        <v>#NUM!</v>
      </c>
      <c r="W105" s="166" t="e">
        <f t="shared" ref="W105:W127" si="30">$R$9-X105</f>
        <v>#NUM!</v>
      </c>
      <c r="X105" s="162" t="e">
        <f t="shared" ref="X105:X127" si="31">V104*$R$7/12</f>
        <v>#NUM!</v>
      </c>
      <c r="Y105" s="162" t="e">
        <f t="shared" ref="Y105:Y127" si="32">((V105*((((1+$R$7)^(1/12))-1)-(($R$8/10000)/12))/(1.02)^((U105)/12)))</f>
        <v>#NUM!</v>
      </c>
      <c r="Z105" s="1" t="e">
        <f t="shared" ref="Z105:Z127" si="33">IF(V105&gt;=0,1,0)</f>
        <v>#NUM!</v>
      </c>
      <c r="AA105" s="161" t="e">
        <f t="shared" ref="AA105:AA127" si="34">Y105*Z105</f>
        <v>#NUM!</v>
      </c>
    </row>
    <row r="106" spans="6:27" x14ac:dyDescent="0.25">
      <c r="F106" s="1">
        <v>102</v>
      </c>
      <c r="G106" s="161" t="e">
        <f t="shared" si="24"/>
        <v>#DIV/0!</v>
      </c>
      <c r="H106" s="166" t="e">
        <f t="shared" si="25"/>
        <v>#DIV/0!</v>
      </c>
      <c r="I106" s="162" t="e">
        <f t="shared" si="26"/>
        <v>#DIV/0!</v>
      </c>
      <c r="J106" s="162" t="e">
        <f t="shared" si="12"/>
        <v>#DIV/0!</v>
      </c>
      <c r="K106" s="1" t="e">
        <f t="shared" si="27"/>
        <v>#DIV/0!</v>
      </c>
      <c r="L106" s="161" t="e">
        <f t="shared" si="28"/>
        <v>#DIV/0!</v>
      </c>
      <c r="U106" s="1">
        <v>102</v>
      </c>
      <c r="V106" s="161" t="e">
        <f t="shared" si="29"/>
        <v>#NUM!</v>
      </c>
      <c r="W106" s="166" t="e">
        <f t="shared" si="30"/>
        <v>#NUM!</v>
      </c>
      <c r="X106" s="162" t="e">
        <f t="shared" si="31"/>
        <v>#NUM!</v>
      </c>
      <c r="Y106" s="162" t="e">
        <f t="shared" si="32"/>
        <v>#NUM!</v>
      </c>
      <c r="Z106" s="1" t="e">
        <f t="shared" si="33"/>
        <v>#NUM!</v>
      </c>
      <c r="AA106" s="161" t="e">
        <f t="shared" si="34"/>
        <v>#NUM!</v>
      </c>
    </row>
    <row r="107" spans="6:27" x14ac:dyDescent="0.25">
      <c r="F107" s="1">
        <v>103</v>
      </c>
      <c r="G107" s="161" t="e">
        <f t="shared" si="24"/>
        <v>#DIV/0!</v>
      </c>
      <c r="H107" s="166" t="e">
        <f t="shared" si="25"/>
        <v>#DIV/0!</v>
      </c>
      <c r="I107" s="162" t="e">
        <f t="shared" si="26"/>
        <v>#DIV/0!</v>
      </c>
      <c r="J107" s="162" t="e">
        <f t="shared" si="12"/>
        <v>#DIV/0!</v>
      </c>
      <c r="K107" s="1" t="e">
        <f t="shared" si="27"/>
        <v>#DIV/0!</v>
      </c>
      <c r="L107" s="161" t="e">
        <f t="shared" si="28"/>
        <v>#DIV/0!</v>
      </c>
      <c r="U107" s="1">
        <v>103</v>
      </c>
      <c r="V107" s="161" t="e">
        <f t="shared" si="29"/>
        <v>#NUM!</v>
      </c>
      <c r="W107" s="166" t="e">
        <f t="shared" si="30"/>
        <v>#NUM!</v>
      </c>
      <c r="X107" s="162" t="e">
        <f t="shared" si="31"/>
        <v>#NUM!</v>
      </c>
      <c r="Y107" s="162" t="e">
        <f t="shared" si="32"/>
        <v>#NUM!</v>
      </c>
      <c r="Z107" s="1" t="e">
        <f t="shared" si="33"/>
        <v>#NUM!</v>
      </c>
      <c r="AA107" s="161" t="e">
        <f t="shared" si="34"/>
        <v>#NUM!</v>
      </c>
    </row>
    <row r="108" spans="6:27" x14ac:dyDescent="0.25">
      <c r="F108" s="1">
        <v>104</v>
      </c>
      <c r="G108" s="161" t="e">
        <f t="shared" si="24"/>
        <v>#DIV/0!</v>
      </c>
      <c r="H108" s="166" t="e">
        <f t="shared" si="25"/>
        <v>#DIV/0!</v>
      </c>
      <c r="I108" s="162" t="e">
        <f t="shared" si="26"/>
        <v>#DIV/0!</v>
      </c>
      <c r="J108" s="162" t="e">
        <f t="shared" si="12"/>
        <v>#DIV/0!</v>
      </c>
      <c r="K108" s="1" t="e">
        <f t="shared" si="27"/>
        <v>#DIV/0!</v>
      </c>
      <c r="L108" s="161" t="e">
        <f t="shared" si="28"/>
        <v>#DIV/0!</v>
      </c>
      <c r="U108" s="1">
        <v>104</v>
      </c>
      <c r="V108" s="161" t="e">
        <f t="shared" si="29"/>
        <v>#NUM!</v>
      </c>
      <c r="W108" s="166" t="e">
        <f t="shared" si="30"/>
        <v>#NUM!</v>
      </c>
      <c r="X108" s="162" t="e">
        <f t="shared" si="31"/>
        <v>#NUM!</v>
      </c>
      <c r="Y108" s="162" t="e">
        <f t="shared" si="32"/>
        <v>#NUM!</v>
      </c>
      <c r="Z108" s="1" t="e">
        <f t="shared" si="33"/>
        <v>#NUM!</v>
      </c>
      <c r="AA108" s="161" t="e">
        <f t="shared" si="34"/>
        <v>#NUM!</v>
      </c>
    </row>
    <row r="109" spans="6:27" x14ac:dyDescent="0.25">
      <c r="F109" s="1">
        <v>105</v>
      </c>
      <c r="G109" s="161" t="e">
        <f t="shared" si="24"/>
        <v>#DIV/0!</v>
      </c>
      <c r="H109" s="166" t="e">
        <f t="shared" si="25"/>
        <v>#DIV/0!</v>
      </c>
      <c r="I109" s="162" t="e">
        <f t="shared" si="26"/>
        <v>#DIV/0!</v>
      </c>
      <c r="J109" s="162" t="e">
        <f t="shared" si="12"/>
        <v>#DIV/0!</v>
      </c>
      <c r="K109" s="1" t="e">
        <f t="shared" si="27"/>
        <v>#DIV/0!</v>
      </c>
      <c r="L109" s="161" t="e">
        <f t="shared" si="28"/>
        <v>#DIV/0!</v>
      </c>
      <c r="U109" s="1">
        <v>105</v>
      </c>
      <c r="V109" s="161" t="e">
        <f t="shared" si="29"/>
        <v>#NUM!</v>
      </c>
      <c r="W109" s="166" t="e">
        <f t="shared" si="30"/>
        <v>#NUM!</v>
      </c>
      <c r="X109" s="162" t="e">
        <f t="shared" si="31"/>
        <v>#NUM!</v>
      </c>
      <c r="Y109" s="162" t="e">
        <f t="shared" si="32"/>
        <v>#NUM!</v>
      </c>
      <c r="Z109" s="1" t="e">
        <f t="shared" si="33"/>
        <v>#NUM!</v>
      </c>
      <c r="AA109" s="161" t="e">
        <f t="shared" si="34"/>
        <v>#NUM!</v>
      </c>
    </row>
    <row r="110" spans="6:27" x14ac:dyDescent="0.25">
      <c r="F110" s="1">
        <v>106</v>
      </c>
      <c r="G110" s="161" t="e">
        <f t="shared" si="24"/>
        <v>#DIV/0!</v>
      </c>
      <c r="H110" s="166" t="e">
        <f t="shared" si="25"/>
        <v>#DIV/0!</v>
      </c>
      <c r="I110" s="162" t="e">
        <f t="shared" si="26"/>
        <v>#DIV/0!</v>
      </c>
      <c r="J110" s="162" t="e">
        <f t="shared" si="12"/>
        <v>#DIV/0!</v>
      </c>
      <c r="K110" s="1" t="e">
        <f t="shared" si="27"/>
        <v>#DIV/0!</v>
      </c>
      <c r="L110" s="161" t="e">
        <f t="shared" si="28"/>
        <v>#DIV/0!</v>
      </c>
      <c r="U110" s="1">
        <v>106</v>
      </c>
      <c r="V110" s="161" t="e">
        <f t="shared" si="29"/>
        <v>#NUM!</v>
      </c>
      <c r="W110" s="166" t="e">
        <f t="shared" si="30"/>
        <v>#NUM!</v>
      </c>
      <c r="X110" s="162" t="e">
        <f t="shared" si="31"/>
        <v>#NUM!</v>
      </c>
      <c r="Y110" s="162" t="e">
        <f t="shared" si="32"/>
        <v>#NUM!</v>
      </c>
      <c r="Z110" s="1" t="e">
        <f t="shared" si="33"/>
        <v>#NUM!</v>
      </c>
      <c r="AA110" s="161" t="e">
        <f t="shared" si="34"/>
        <v>#NUM!</v>
      </c>
    </row>
    <row r="111" spans="6:27" x14ac:dyDescent="0.25">
      <c r="F111" s="1">
        <v>107</v>
      </c>
      <c r="G111" s="161" t="e">
        <f t="shared" si="24"/>
        <v>#DIV/0!</v>
      </c>
      <c r="H111" s="166" t="e">
        <f t="shared" si="25"/>
        <v>#DIV/0!</v>
      </c>
      <c r="I111" s="162" t="e">
        <f t="shared" si="26"/>
        <v>#DIV/0!</v>
      </c>
      <c r="J111" s="162" t="e">
        <f t="shared" si="12"/>
        <v>#DIV/0!</v>
      </c>
      <c r="K111" s="1" t="e">
        <f t="shared" si="27"/>
        <v>#DIV/0!</v>
      </c>
      <c r="L111" s="161" t="e">
        <f t="shared" si="28"/>
        <v>#DIV/0!</v>
      </c>
      <c r="U111" s="1">
        <v>107</v>
      </c>
      <c r="V111" s="161" t="e">
        <f t="shared" si="29"/>
        <v>#NUM!</v>
      </c>
      <c r="W111" s="166" t="e">
        <f t="shared" si="30"/>
        <v>#NUM!</v>
      </c>
      <c r="X111" s="162" t="e">
        <f t="shared" si="31"/>
        <v>#NUM!</v>
      </c>
      <c r="Y111" s="162" t="e">
        <f t="shared" si="32"/>
        <v>#NUM!</v>
      </c>
      <c r="Z111" s="1" t="e">
        <f t="shared" si="33"/>
        <v>#NUM!</v>
      </c>
      <c r="AA111" s="161" t="e">
        <f t="shared" si="34"/>
        <v>#NUM!</v>
      </c>
    </row>
    <row r="112" spans="6:27" x14ac:dyDescent="0.25">
      <c r="F112" s="1">
        <v>108</v>
      </c>
      <c r="G112" s="161" t="e">
        <f t="shared" si="24"/>
        <v>#DIV/0!</v>
      </c>
      <c r="H112" s="166" t="e">
        <f t="shared" si="25"/>
        <v>#DIV/0!</v>
      </c>
      <c r="I112" s="162" t="e">
        <f t="shared" si="26"/>
        <v>#DIV/0!</v>
      </c>
      <c r="J112" s="162" t="e">
        <f t="shared" si="12"/>
        <v>#DIV/0!</v>
      </c>
      <c r="K112" s="1" t="e">
        <f t="shared" si="27"/>
        <v>#DIV/0!</v>
      </c>
      <c r="L112" s="161" t="e">
        <f t="shared" si="28"/>
        <v>#DIV/0!</v>
      </c>
      <c r="U112" s="1">
        <v>108</v>
      </c>
      <c r="V112" s="161" t="e">
        <f t="shared" si="29"/>
        <v>#NUM!</v>
      </c>
      <c r="W112" s="166" t="e">
        <f t="shared" si="30"/>
        <v>#NUM!</v>
      </c>
      <c r="X112" s="162" t="e">
        <f t="shared" si="31"/>
        <v>#NUM!</v>
      </c>
      <c r="Y112" s="162" t="e">
        <f t="shared" si="32"/>
        <v>#NUM!</v>
      </c>
      <c r="Z112" s="1" t="e">
        <f t="shared" si="33"/>
        <v>#NUM!</v>
      </c>
      <c r="AA112" s="161" t="e">
        <f t="shared" si="34"/>
        <v>#NUM!</v>
      </c>
    </row>
    <row r="113" spans="6:27" x14ac:dyDescent="0.25">
      <c r="F113" s="1">
        <v>109</v>
      </c>
      <c r="G113" s="161" t="e">
        <f t="shared" si="24"/>
        <v>#DIV/0!</v>
      </c>
      <c r="H113" s="166" t="e">
        <f t="shared" si="25"/>
        <v>#DIV/0!</v>
      </c>
      <c r="I113" s="162" t="e">
        <f t="shared" si="26"/>
        <v>#DIV/0!</v>
      </c>
      <c r="J113" s="162" t="e">
        <f t="shared" si="12"/>
        <v>#DIV/0!</v>
      </c>
      <c r="K113" s="1" t="e">
        <f t="shared" si="27"/>
        <v>#DIV/0!</v>
      </c>
      <c r="L113" s="161" t="e">
        <f t="shared" si="28"/>
        <v>#DIV/0!</v>
      </c>
      <c r="U113" s="1">
        <v>109</v>
      </c>
      <c r="V113" s="161" t="e">
        <f t="shared" si="29"/>
        <v>#NUM!</v>
      </c>
      <c r="W113" s="166" t="e">
        <f t="shared" si="30"/>
        <v>#NUM!</v>
      </c>
      <c r="X113" s="162" t="e">
        <f t="shared" si="31"/>
        <v>#NUM!</v>
      </c>
      <c r="Y113" s="162" t="e">
        <f t="shared" si="32"/>
        <v>#NUM!</v>
      </c>
      <c r="Z113" s="1" t="e">
        <f t="shared" si="33"/>
        <v>#NUM!</v>
      </c>
      <c r="AA113" s="161" t="e">
        <f t="shared" si="34"/>
        <v>#NUM!</v>
      </c>
    </row>
    <row r="114" spans="6:27" x14ac:dyDescent="0.25">
      <c r="F114" s="1">
        <v>110</v>
      </c>
      <c r="G114" s="161" t="e">
        <f t="shared" si="24"/>
        <v>#DIV/0!</v>
      </c>
      <c r="H114" s="166" t="e">
        <f t="shared" si="25"/>
        <v>#DIV/0!</v>
      </c>
      <c r="I114" s="162" t="e">
        <f t="shared" si="26"/>
        <v>#DIV/0!</v>
      </c>
      <c r="J114" s="162" t="e">
        <f t="shared" si="12"/>
        <v>#DIV/0!</v>
      </c>
      <c r="K114" s="1" t="e">
        <f t="shared" si="27"/>
        <v>#DIV/0!</v>
      </c>
      <c r="L114" s="161" t="e">
        <f t="shared" si="28"/>
        <v>#DIV/0!</v>
      </c>
      <c r="U114" s="1">
        <v>110</v>
      </c>
      <c r="V114" s="161" t="e">
        <f t="shared" si="29"/>
        <v>#NUM!</v>
      </c>
      <c r="W114" s="166" t="e">
        <f t="shared" si="30"/>
        <v>#NUM!</v>
      </c>
      <c r="X114" s="162" t="e">
        <f t="shared" si="31"/>
        <v>#NUM!</v>
      </c>
      <c r="Y114" s="162" t="e">
        <f t="shared" si="32"/>
        <v>#NUM!</v>
      </c>
      <c r="Z114" s="1" t="e">
        <f t="shared" si="33"/>
        <v>#NUM!</v>
      </c>
      <c r="AA114" s="161" t="e">
        <f t="shared" si="34"/>
        <v>#NUM!</v>
      </c>
    </row>
    <row r="115" spans="6:27" x14ac:dyDescent="0.25">
      <c r="F115" s="1">
        <v>111</v>
      </c>
      <c r="G115" s="161" t="e">
        <f t="shared" si="24"/>
        <v>#DIV/0!</v>
      </c>
      <c r="H115" s="166" t="e">
        <f t="shared" si="25"/>
        <v>#DIV/0!</v>
      </c>
      <c r="I115" s="162" t="e">
        <f t="shared" si="26"/>
        <v>#DIV/0!</v>
      </c>
      <c r="J115" s="162" t="e">
        <f t="shared" si="12"/>
        <v>#DIV/0!</v>
      </c>
      <c r="K115" s="1" t="e">
        <f t="shared" si="27"/>
        <v>#DIV/0!</v>
      </c>
      <c r="L115" s="161" t="e">
        <f t="shared" si="28"/>
        <v>#DIV/0!</v>
      </c>
      <c r="U115" s="1">
        <v>111</v>
      </c>
      <c r="V115" s="161" t="e">
        <f t="shared" si="29"/>
        <v>#NUM!</v>
      </c>
      <c r="W115" s="166" t="e">
        <f t="shared" si="30"/>
        <v>#NUM!</v>
      </c>
      <c r="X115" s="162" t="e">
        <f t="shared" si="31"/>
        <v>#NUM!</v>
      </c>
      <c r="Y115" s="162" t="e">
        <f t="shared" si="32"/>
        <v>#NUM!</v>
      </c>
      <c r="Z115" s="1" t="e">
        <f t="shared" si="33"/>
        <v>#NUM!</v>
      </c>
      <c r="AA115" s="161" t="e">
        <f t="shared" si="34"/>
        <v>#NUM!</v>
      </c>
    </row>
    <row r="116" spans="6:27" x14ac:dyDescent="0.25">
      <c r="F116" s="1">
        <v>112</v>
      </c>
      <c r="G116" s="161" t="e">
        <f t="shared" si="24"/>
        <v>#DIV/0!</v>
      </c>
      <c r="H116" s="166" t="e">
        <f t="shared" si="25"/>
        <v>#DIV/0!</v>
      </c>
      <c r="I116" s="162" t="e">
        <f t="shared" si="26"/>
        <v>#DIV/0!</v>
      </c>
      <c r="J116" s="162" t="e">
        <f t="shared" si="12"/>
        <v>#DIV/0!</v>
      </c>
      <c r="K116" s="1" t="e">
        <f t="shared" si="27"/>
        <v>#DIV/0!</v>
      </c>
      <c r="L116" s="161" t="e">
        <f t="shared" si="28"/>
        <v>#DIV/0!</v>
      </c>
      <c r="U116" s="1">
        <v>112</v>
      </c>
      <c r="V116" s="161" t="e">
        <f t="shared" si="29"/>
        <v>#NUM!</v>
      </c>
      <c r="W116" s="166" t="e">
        <f t="shared" si="30"/>
        <v>#NUM!</v>
      </c>
      <c r="X116" s="162" t="e">
        <f t="shared" si="31"/>
        <v>#NUM!</v>
      </c>
      <c r="Y116" s="162" t="e">
        <f t="shared" si="32"/>
        <v>#NUM!</v>
      </c>
      <c r="Z116" s="1" t="e">
        <f t="shared" si="33"/>
        <v>#NUM!</v>
      </c>
      <c r="AA116" s="161" t="e">
        <f t="shared" si="34"/>
        <v>#NUM!</v>
      </c>
    </row>
    <row r="117" spans="6:27" x14ac:dyDescent="0.25">
      <c r="F117" s="1">
        <v>113</v>
      </c>
      <c r="G117" s="161" t="e">
        <f t="shared" si="24"/>
        <v>#DIV/0!</v>
      </c>
      <c r="H117" s="166" t="e">
        <f t="shared" si="25"/>
        <v>#DIV/0!</v>
      </c>
      <c r="I117" s="162" t="e">
        <f t="shared" si="26"/>
        <v>#DIV/0!</v>
      </c>
      <c r="J117" s="162" t="e">
        <f t="shared" si="12"/>
        <v>#DIV/0!</v>
      </c>
      <c r="K117" s="1" t="e">
        <f t="shared" si="27"/>
        <v>#DIV/0!</v>
      </c>
      <c r="L117" s="161" t="e">
        <f t="shared" si="28"/>
        <v>#DIV/0!</v>
      </c>
      <c r="U117" s="1">
        <v>113</v>
      </c>
      <c r="V117" s="161" t="e">
        <f t="shared" si="29"/>
        <v>#NUM!</v>
      </c>
      <c r="W117" s="166" t="e">
        <f t="shared" si="30"/>
        <v>#NUM!</v>
      </c>
      <c r="X117" s="162" t="e">
        <f t="shared" si="31"/>
        <v>#NUM!</v>
      </c>
      <c r="Y117" s="162" t="e">
        <f t="shared" si="32"/>
        <v>#NUM!</v>
      </c>
      <c r="Z117" s="1" t="e">
        <f t="shared" si="33"/>
        <v>#NUM!</v>
      </c>
      <c r="AA117" s="161" t="e">
        <f t="shared" si="34"/>
        <v>#NUM!</v>
      </c>
    </row>
    <row r="118" spans="6:27" x14ac:dyDescent="0.25">
      <c r="F118" s="1">
        <v>114</v>
      </c>
      <c r="G118" s="161" t="e">
        <f t="shared" si="24"/>
        <v>#DIV/0!</v>
      </c>
      <c r="H118" s="166" t="e">
        <f t="shared" si="25"/>
        <v>#DIV/0!</v>
      </c>
      <c r="I118" s="162" t="e">
        <f t="shared" si="26"/>
        <v>#DIV/0!</v>
      </c>
      <c r="J118" s="162" t="e">
        <f t="shared" si="12"/>
        <v>#DIV/0!</v>
      </c>
      <c r="K118" s="1" t="e">
        <f t="shared" si="27"/>
        <v>#DIV/0!</v>
      </c>
      <c r="L118" s="161" t="e">
        <f t="shared" si="28"/>
        <v>#DIV/0!</v>
      </c>
      <c r="U118" s="1">
        <v>114</v>
      </c>
      <c r="V118" s="161" t="e">
        <f t="shared" si="29"/>
        <v>#NUM!</v>
      </c>
      <c r="W118" s="166" t="e">
        <f t="shared" si="30"/>
        <v>#NUM!</v>
      </c>
      <c r="X118" s="162" t="e">
        <f t="shared" si="31"/>
        <v>#NUM!</v>
      </c>
      <c r="Y118" s="162" t="e">
        <f t="shared" si="32"/>
        <v>#NUM!</v>
      </c>
      <c r="Z118" s="1" t="e">
        <f t="shared" si="33"/>
        <v>#NUM!</v>
      </c>
      <c r="AA118" s="161" t="e">
        <f t="shared" si="34"/>
        <v>#NUM!</v>
      </c>
    </row>
    <row r="119" spans="6:27" x14ac:dyDescent="0.25">
      <c r="F119" s="1">
        <v>115</v>
      </c>
      <c r="G119" s="161" t="e">
        <f t="shared" si="24"/>
        <v>#DIV/0!</v>
      </c>
      <c r="H119" s="166" t="e">
        <f t="shared" si="25"/>
        <v>#DIV/0!</v>
      </c>
      <c r="I119" s="162" t="e">
        <f t="shared" si="26"/>
        <v>#DIV/0!</v>
      </c>
      <c r="J119" s="162" t="e">
        <f t="shared" si="12"/>
        <v>#DIV/0!</v>
      </c>
      <c r="K119" s="1" t="e">
        <f t="shared" si="27"/>
        <v>#DIV/0!</v>
      </c>
      <c r="L119" s="161" t="e">
        <f t="shared" si="28"/>
        <v>#DIV/0!</v>
      </c>
      <c r="U119" s="1">
        <v>115</v>
      </c>
      <c r="V119" s="161" t="e">
        <f t="shared" si="29"/>
        <v>#NUM!</v>
      </c>
      <c r="W119" s="166" t="e">
        <f t="shared" si="30"/>
        <v>#NUM!</v>
      </c>
      <c r="X119" s="162" t="e">
        <f t="shared" si="31"/>
        <v>#NUM!</v>
      </c>
      <c r="Y119" s="162" t="e">
        <f t="shared" si="32"/>
        <v>#NUM!</v>
      </c>
      <c r="Z119" s="1" t="e">
        <f t="shared" si="33"/>
        <v>#NUM!</v>
      </c>
      <c r="AA119" s="161" t="e">
        <f t="shared" si="34"/>
        <v>#NUM!</v>
      </c>
    </row>
    <row r="120" spans="6:27" x14ac:dyDescent="0.25">
      <c r="F120" s="1">
        <v>116</v>
      </c>
      <c r="G120" s="161" t="e">
        <f t="shared" si="24"/>
        <v>#DIV/0!</v>
      </c>
      <c r="H120" s="166" t="e">
        <f t="shared" si="25"/>
        <v>#DIV/0!</v>
      </c>
      <c r="I120" s="162" t="e">
        <f t="shared" si="26"/>
        <v>#DIV/0!</v>
      </c>
      <c r="J120" s="162" t="e">
        <f t="shared" si="12"/>
        <v>#DIV/0!</v>
      </c>
      <c r="K120" s="1" t="e">
        <f t="shared" si="27"/>
        <v>#DIV/0!</v>
      </c>
      <c r="L120" s="161" t="e">
        <f t="shared" si="28"/>
        <v>#DIV/0!</v>
      </c>
      <c r="U120" s="1">
        <v>116</v>
      </c>
      <c r="V120" s="161" t="e">
        <f t="shared" si="29"/>
        <v>#NUM!</v>
      </c>
      <c r="W120" s="166" t="e">
        <f t="shared" si="30"/>
        <v>#NUM!</v>
      </c>
      <c r="X120" s="162" t="e">
        <f t="shared" si="31"/>
        <v>#NUM!</v>
      </c>
      <c r="Y120" s="162" t="e">
        <f t="shared" si="32"/>
        <v>#NUM!</v>
      </c>
      <c r="Z120" s="1" t="e">
        <f t="shared" si="33"/>
        <v>#NUM!</v>
      </c>
      <c r="AA120" s="161" t="e">
        <f t="shared" si="34"/>
        <v>#NUM!</v>
      </c>
    </row>
    <row r="121" spans="6:27" x14ac:dyDescent="0.25">
      <c r="F121" s="1">
        <v>117</v>
      </c>
      <c r="G121" s="161" t="e">
        <f t="shared" si="24"/>
        <v>#DIV/0!</v>
      </c>
      <c r="H121" s="166" t="e">
        <f t="shared" si="25"/>
        <v>#DIV/0!</v>
      </c>
      <c r="I121" s="162" t="e">
        <f t="shared" si="26"/>
        <v>#DIV/0!</v>
      </c>
      <c r="J121" s="162" t="e">
        <f t="shared" si="12"/>
        <v>#DIV/0!</v>
      </c>
      <c r="K121" s="1" t="e">
        <f t="shared" si="27"/>
        <v>#DIV/0!</v>
      </c>
      <c r="L121" s="161" t="e">
        <f t="shared" si="28"/>
        <v>#DIV/0!</v>
      </c>
      <c r="U121" s="1">
        <v>117</v>
      </c>
      <c r="V121" s="161" t="e">
        <f t="shared" si="29"/>
        <v>#NUM!</v>
      </c>
      <c r="W121" s="166" t="e">
        <f t="shared" si="30"/>
        <v>#NUM!</v>
      </c>
      <c r="X121" s="162" t="e">
        <f t="shared" si="31"/>
        <v>#NUM!</v>
      </c>
      <c r="Y121" s="162" t="e">
        <f t="shared" si="32"/>
        <v>#NUM!</v>
      </c>
      <c r="Z121" s="1" t="e">
        <f t="shared" si="33"/>
        <v>#NUM!</v>
      </c>
      <c r="AA121" s="161" t="e">
        <f t="shared" si="34"/>
        <v>#NUM!</v>
      </c>
    </row>
    <row r="122" spans="6:27" x14ac:dyDescent="0.25">
      <c r="F122" s="1">
        <v>118</v>
      </c>
      <c r="G122" s="161" t="e">
        <f t="shared" si="24"/>
        <v>#DIV/0!</v>
      </c>
      <c r="H122" s="166" t="e">
        <f t="shared" si="25"/>
        <v>#DIV/0!</v>
      </c>
      <c r="I122" s="162" t="e">
        <f t="shared" si="26"/>
        <v>#DIV/0!</v>
      </c>
      <c r="J122" s="162" t="e">
        <f t="shared" si="12"/>
        <v>#DIV/0!</v>
      </c>
      <c r="K122" s="1" t="e">
        <f t="shared" si="27"/>
        <v>#DIV/0!</v>
      </c>
      <c r="L122" s="161" t="e">
        <f t="shared" si="28"/>
        <v>#DIV/0!</v>
      </c>
      <c r="U122" s="1">
        <v>118</v>
      </c>
      <c r="V122" s="161" t="e">
        <f t="shared" si="29"/>
        <v>#NUM!</v>
      </c>
      <c r="W122" s="166" t="e">
        <f t="shared" si="30"/>
        <v>#NUM!</v>
      </c>
      <c r="X122" s="162" t="e">
        <f t="shared" si="31"/>
        <v>#NUM!</v>
      </c>
      <c r="Y122" s="162" t="e">
        <f t="shared" si="32"/>
        <v>#NUM!</v>
      </c>
      <c r="Z122" s="1" t="e">
        <f t="shared" si="33"/>
        <v>#NUM!</v>
      </c>
      <c r="AA122" s="161" t="e">
        <f t="shared" si="34"/>
        <v>#NUM!</v>
      </c>
    </row>
    <row r="123" spans="6:27" x14ac:dyDescent="0.25">
      <c r="F123" s="1">
        <v>119</v>
      </c>
      <c r="G123" s="161" t="e">
        <f t="shared" si="24"/>
        <v>#DIV/0!</v>
      </c>
      <c r="H123" s="166" t="e">
        <f t="shared" si="25"/>
        <v>#DIV/0!</v>
      </c>
      <c r="I123" s="162" t="e">
        <f t="shared" si="26"/>
        <v>#DIV/0!</v>
      </c>
      <c r="J123" s="162" t="e">
        <f t="shared" si="12"/>
        <v>#DIV/0!</v>
      </c>
      <c r="K123" s="1" t="e">
        <f t="shared" si="27"/>
        <v>#DIV/0!</v>
      </c>
      <c r="L123" s="161" t="e">
        <f t="shared" si="28"/>
        <v>#DIV/0!</v>
      </c>
      <c r="U123" s="1">
        <v>119</v>
      </c>
      <c r="V123" s="161" t="e">
        <f t="shared" si="29"/>
        <v>#NUM!</v>
      </c>
      <c r="W123" s="166" t="e">
        <f t="shared" si="30"/>
        <v>#NUM!</v>
      </c>
      <c r="X123" s="162" t="e">
        <f t="shared" si="31"/>
        <v>#NUM!</v>
      </c>
      <c r="Y123" s="162" t="e">
        <f t="shared" si="32"/>
        <v>#NUM!</v>
      </c>
      <c r="Z123" s="1" t="e">
        <f t="shared" si="33"/>
        <v>#NUM!</v>
      </c>
      <c r="AA123" s="161" t="e">
        <f t="shared" si="34"/>
        <v>#NUM!</v>
      </c>
    </row>
    <row r="124" spans="6:27" x14ac:dyDescent="0.25">
      <c r="F124" s="1">
        <v>120</v>
      </c>
      <c r="G124" s="161" t="e">
        <f t="shared" si="24"/>
        <v>#DIV/0!</v>
      </c>
      <c r="H124" s="166" t="e">
        <f t="shared" si="25"/>
        <v>#DIV/0!</v>
      </c>
      <c r="I124" s="162" t="e">
        <f t="shared" si="26"/>
        <v>#DIV/0!</v>
      </c>
      <c r="J124" s="162" t="e">
        <f t="shared" si="12"/>
        <v>#DIV/0!</v>
      </c>
      <c r="K124" s="1" t="e">
        <f t="shared" si="27"/>
        <v>#DIV/0!</v>
      </c>
      <c r="L124" s="161" t="e">
        <f t="shared" si="28"/>
        <v>#DIV/0!</v>
      </c>
      <c r="U124" s="1">
        <v>120</v>
      </c>
      <c r="V124" s="161" t="e">
        <f t="shared" si="29"/>
        <v>#NUM!</v>
      </c>
      <c r="W124" s="166" t="e">
        <f t="shared" si="30"/>
        <v>#NUM!</v>
      </c>
      <c r="X124" s="162" t="e">
        <f t="shared" si="31"/>
        <v>#NUM!</v>
      </c>
      <c r="Y124" s="162" t="e">
        <f t="shared" si="32"/>
        <v>#NUM!</v>
      </c>
      <c r="Z124" s="1" t="e">
        <f t="shared" si="33"/>
        <v>#NUM!</v>
      </c>
      <c r="AA124" s="161" t="e">
        <f t="shared" si="34"/>
        <v>#NUM!</v>
      </c>
    </row>
    <row r="125" spans="6:27" x14ac:dyDescent="0.25">
      <c r="F125" s="1">
        <v>121</v>
      </c>
      <c r="G125" s="161" t="e">
        <f t="shared" si="24"/>
        <v>#DIV/0!</v>
      </c>
      <c r="H125" s="166" t="e">
        <f t="shared" si="25"/>
        <v>#DIV/0!</v>
      </c>
      <c r="I125" s="162" t="e">
        <f t="shared" si="26"/>
        <v>#DIV/0!</v>
      </c>
      <c r="J125" s="162" t="e">
        <f t="shared" si="12"/>
        <v>#DIV/0!</v>
      </c>
      <c r="K125" s="1" t="e">
        <f t="shared" si="27"/>
        <v>#DIV/0!</v>
      </c>
      <c r="L125" s="161" t="e">
        <f t="shared" si="28"/>
        <v>#DIV/0!</v>
      </c>
      <c r="U125" s="1">
        <v>121</v>
      </c>
      <c r="V125" s="161" t="e">
        <f t="shared" si="29"/>
        <v>#NUM!</v>
      </c>
      <c r="W125" s="166" t="e">
        <f t="shared" si="30"/>
        <v>#NUM!</v>
      </c>
      <c r="X125" s="162" t="e">
        <f t="shared" si="31"/>
        <v>#NUM!</v>
      </c>
      <c r="Y125" s="162" t="e">
        <f t="shared" si="32"/>
        <v>#NUM!</v>
      </c>
      <c r="Z125" s="1" t="e">
        <f t="shared" si="33"/>
        <v>#NUM!</v>
      </c>
      <c r="AA125" s="161" t="e">
        <f t="shared" si="34"/>
        <v>#NUM!</v>
      </c>
    </row>
    <row r="126" spans="6:27" x14ac:dyDescent="0.25">
      <c r="F126" s="1">
        <v>122</v>
      </c>
      <c r="G126" s="161" t="e">
        <f t="shared" si="24"/>
        <v>#DIV/0!</v>
      </c>
      <c r="H126" s="166" t="e">
        <f t="shared" si="25"/>
        <v>#DIV/0!</v>
      </c>
      <c r="I126" s="162" t="e">
        <f t="shared" si="26"/>
        <v>#DIV/0!</v>
      </c>
      <c r="J126" s="162" t="e">
        <f t="shared" si="12"/>
        <v>#DIV/0!</v>
      </c>
      <c r="K126" s="1" t="e">
        <f t="shared" si="27"/>
        <v>#DIV/0!</v>
      </c>
      <c r="L126" s="161" t="e">
        <f t="shared" si="28"/>
        <v>#DIV/0!</v>
      </c>
      <c r="U126" s="1">
        <v>122</v>
      </c>
      <c r="V126" s="161" t="e">
        <f t="shared" si="29"/>
        <v>#NUM!</v>
      </c>
      <c r="W126" s="166" t="e">
        <f t="shared" si="30"/>
        <v>#NUM!</v>
      </c>
      <c r="X126" s="162" t="e">
        <f t="shared" si="31"/>
        <v>#NUM!</v>
      </c>
      <c r="Y126" s="162" t="e">
        <f t="shared" si="32"/>
        <v>#NUM!</v>
      </c>
      <c r="Z126" s="1" t="e">
        <f t="shared" si="33"/>
        <v>#NUM!</v>
      </c>
      <c r="AA126" s="161" t="e">
        <f t="shared" si="34"/>
        <v>#NUM!</v>
      </c>
    </row>
    <row r="127" spans="6:27" x14ac:dyDescent="0.25">
      <c r="F127" s="1">
        <v>123</v>
      </c>
      <c r="G127" s="161" t="e">
        <f t="shared" si="24"/>
        <v>#DIV/0!</v>
      </c>
      <c r="H127" s="166" t="e">
        <f t="shared" si="25"/>
        <v>#DIV/0!</v>
      </c>
      <c r="I127" s="162" t="e">
        <f t="shared" si="26"/>
        <v>#DIV/0!</v>
      </c>
      <c r="J127" s="162" t="e">
        <f t="shared" si="12"/>
        <v>#DIV/0!</v>
      </c>
      <c r="K127" s="1" t="e">
        <f t="shared" si="27"/>
        <v>#DIV/0!</v>
      </c>
      <c r="L127" s="161" t="e">
        <f t="shared" si="28"/>
        <v>#DIV/0!</v>
      </c>
      <c r="U127" s="1">
        <v>123</v>
      </c>
      <c r="V127" s="161" t="e">
        <f t="shared" si="29"/>
        <v>#NUM!</v>
      </c>
      <c r="W127" s="166" t="e">
        <f t="shared" si="30"/>
        <v>#NUM!</v>
      </c>
      <c r="X127" s="162" t="e">
        <f t="shared" si="31"/>
        <v>#NUM!</v>
      </c>
      <c r="Y127" s="162" t="e">
        <f t="shared" si="32"/>
        <v>#NUM!</v>
      </c>
      <c r="Z127" s="1" t="e">
        <f t="shared" si="33"/>
        <v>#NUM!</v>
      </c>
      <c r="AA127" s="161" t="e">
        <f t="shared" si="34"/>
        <v>#NUM!</v>
      </c>
    </row>
    <row r="128" spans="6:27" x14ac:dyDescent="0.25">
      <c r="F128" s="1">
        <v>124</v>
      </c>
      <c r="G128" s="161" t="e">
        <f>G127-H128</f>
        <v>#DIV/0!</v>
      </c>
      <c r="H128" s="166" t="e">
        <f t="shared" ref="H128" si="35">$D$10-I128</f>
        <v>#DIV/0!</v>
      </c>
      <c r="I128" s="162" t="e">
        <f t="shared" ref="I128" si="36">G127*$D$7</f>
        <v>#DIV/0!</v>
      </c>
      <c r="J128" s="162" t="e">
        <f t="shared" ref="J128" si="37">((G128*((((1+$C$12)^(1/12))-1)-(($C$9/10000)/12))/(1.02)^((F128)/12)))</f>
        <v>#DIV/0!</v>
      </c>
      <c r="K128" s="1" t="e">
        <f t="shared" ref="K128" si="38">IF(G128&gt;=0,1,0)</f>
        <v>#DIV/0!</v>
      </c>
      <c r="L128" s="161" t="e">
        <f t="shared" ref="L128" si="39">J128*K128</f>
        <v>#DIV/0!</v>
      </c>
      <c r="U128" s="1">
        <v>124</v>
      </c>
      <c r="V128" s="161" t="e">
        <f t="shared" ref="V128" si="40">V127-W128</f>
        <v>#NUM!</v>
      </c>
      <c r="W128" s="166" t="e">
        <f t="shared" ref="W128" si="41">$R$9-X128</f>
        <v>#NUM!</v>
      </c>
      <c r="X128" s="162" t="e">
        <f t="shared" ref="X128" si="42">V127*$R$7/12</f>
        <v>#NUM!</v>
      </c>
      <c r="Y128" s="162" t="e">
        <f t="shared" ref="Y128" si="43">((V128*((((1+$R$7)^(1/12))-1)-(($R$8/10000)/12))/(1.02)^((U128)/12)))</f>
        <v>#NUM!</v>
      </c>
      <c r="Z128" s="1" t="e">
        <f t="shared" ref="Z128" si="44">IF(V128&gt;=0,1,0)</f>
        <v>#NUM!</v>
      </c>
      <c r="AA128" s="161" t="e">
        <f t="shared" ref="AA128" si="45">Y128*Z128</f>
        <v>#NUM!</v>
      </c>
    </row>
    <row r="129" spans="6:27" x14ac:dyDescent="0.25">
      <c r="F129" s="1">
        <v>125</v>
      </c>
      <c r="G129" s="161" t="e">
        <f t="shared" ref="G129:G138" si="46">G128-H129</f>
        <v>#DIV/0!</v>
      </c>
      <c r="H129" s="166" t="e">
        <f t="shared" ref="H129:H138" si="47">$D$10-I129</f>
        <v>#DIV/0!</v>
      </c>
      <c r="I129" s="162" t="e">
        <f t="shared" ref="I129:I138" si="48">G128*$D$7</f>
        <v>#DIV/0!</v>
      </c>
      <c r="J129" s="162" t="e">
        <f t="shared" ref="J129:J138" si="49">((G129*((((1+$C$12)^(1/12))-1)-(($C$9/10000)/12))/(1.02)^((F129)/12)))</f>
        <v>#DIV/0!</v>
      </c>
      <c r="K129" s="1" t="e">
        <f t="shared" ref="K129:K138" si="50">IF(G129&gt;=0,1,0)</f>
        <v>#DIV/0!</v>
      </c>
      <c r="L129" s="161" t="e">
        <f t="shared" ref="L129:L138" si="51">J129*K129</f>
        <v>#DIV/0!</v>
      </c>
      <c r="U129" s="1">
        <v>125</v>
      </c>
      <c r="V129" s="161" t="e">
        <f t="shared" ref="V129:V139" si="52">V128-W129</f>
        <v>#NUM!</v>
      </c>
      <c r="W129" s="166" t="e">
        <f t="shared" ref="W129:W139" si="53">$R$9-X129</f>
        <v>#NUM!</v>
      </c>
      <c r="X129" s="162" t="e">
        <f t="shared" ref="X129:X139" si="54">V128*$R$7/12</f>
        <v>#NUM!</v>
      </c>
      <c r="Y129" s="162" t="e">
        <f t="shared" ref="Y129:Y139" si="55">((V129*((((1+$R$7)^(1/12))-1)-(($R$8/10000)/12))/(1.02)^((U129)/12)))</f>
        <v>#NUM!</v>
      </c>
      <c r="Z129" s="1" t="e">
        <f t="shared" ref="Z129:Z139" si="56">IF(V129&gt;=0,1,0)</f>
        <v>#NUM!</v>
      </c>
      <c r="AA129" s="161" t="e">
        <f t="shared" ref="AA129:AA139" si="57">Y129*Z129</f>
        <v>#NUM!</v>
      </c>
    </row>
    <row r="130" spans="6:27" x14ac:dyDescent="0.25">
      <c r="F130" s="1">
        <v>126</v>
      </c>
      <c r="G130" s="161" t="e">
        <f t="shared" si="46"/>
        <v>#DIV/0!</v>
      </c>
      <c r="H130" s="166" t="e">
        <f t="shared" si="47"/>
        <v>#DIV/0!</v>
      </c>
      <c r="I130" s="162" t="e">
        <f t="shared" si="48"/>
        <v>#DIV/0!</v>
      </c>
      <c r="J130" s="162" t="e">
        <f t="shared" si="49"/>
        <v>#DIV/0!</v>
      </c>
      <c r="K130" s="1" t="e">
        <f t="shared" si="50"/>
        <v>#DIV/0!</v>
      </c>
      <c r="L130" s="161" t="e">
        <f t="shared" si="51"/>
        <v>#DIV/0!</v>
      </c>
      <c r="U130" s="1">
        <v>126</v>
      </c>
      <c r="V130" s="161" t="e">
        <f t="shared" si="52"/>
        <v>#NUM!</v>
      </c>
      <c r="W130" s="166" t="e">
        <f t="shared" si="53"/>
        <v>#NUM!</v>
      </c>
      <c r="X130" s="162" t="e">
        <f t="shared" si="54"/>
        <v>#NUM!</v>
      </c>
      <c r="Y130" s="162" t="e">
        <f t="shared" si="55"/>
        <v>#NUM!</v>
      </c>
      <c r="Z130" s="1" t="e">
        <f t="shared" si="56"/>
        <v>#NUM!</v>
      </c>
      <c r="AA130" s="161" t="e">
        <f t="shared" si="57"/>
        <v>#NUM!</v>
      </c>
    </row>
    <row r="131" spans="6:27" x14ac:dyDescent="0.25">
      <c r="F131" s="1">
        <v>127</v>
      </c>
      <c r="G131" s="161" t="e">
        <f t="shared" si="46"/>
        <v>#DIV/0!</v>
      </c>
      <c r="H131" s="166" t="e">
        <f t="shared" si="47"/>
        <v>#DIV/0!</v>
      </c>
      <c r="I131" s="162" t="e">
        <f t="shared" si="48"/>
        <v>#DIV/0!</v>
      </c>
      <c r="J131" s="162" t="e">
        <f t="shared" si="49"/>
        <v>#DIV/0!</v>
      </c>
      <c r="K131" s="1" t="e">
        <f t="shared" si="50"/>
        <v>#DIV/0!</v>
      </c>
      <c r="L131" s="161" t="e">
        <f t="shared" si="51"/>
        <v>#DIV/0!</v>
      </c>
      <c r="U131" s="1">
        <v>127</v>
      </c>
      <c r="V131" s="161" t="e">
        <f t="shared" si="52"/>
        <v>#NUM!</v>
      </c>
      <c r="W131" s="166" t="e">
        <f t="shared" si="53"/>
        <v>#NUM!</v>
      </c>
      <c r="X131" s="162" t="e">
        <f t="shared" si="54"/>
        <v>#NUM!</v>
      </c>
      <c r="Y131" s="162" t="e">
        <f t="shared" si="55"/>
        <v>#NUM!</v>
      </c>
      <c r="Z131" s="1" t="e">
        <f t="shared" si="56"/>
        <v>#NUM!</v>
      </c>
      <c r="AA131" s="161" t="e">
        <f t="shared" si="57"/>
        <v>#NUM!</v>
      </c>
    </row>
    <row r="132" spans="6:27" x14ac:dyDescent="0.25">
      <c r="F132" s="1">
        <v>128</v>
      </c>
      <c r="G132" s="161" t="e">
        <f t="shared" si="46"/>
        <v>#DIV/0!</v>
      </c>
      <c r="H132" s="166" t="e">
        <f t="shared" si="47"/>
        <v>#DIV/0!</v>
      </c>
      <c r="I132" s="162" t="e">
        <f t="shared" si="48"/>
        <v>#DIV/0!</v>
      </c>
      <c r="J132" s="162" t="e">
        <f t="shared" si="49"/>
        <v>#DIV/0!</v>
      </c>
      <c r="K132" s="1" t="e">
        <f t="shared" si="50"/>
        <v>#DIV/0!</v>
      </c>
      <c r="L132" s="161" t="e">
        <f t="shared" si="51"/>
        <v>#DIV/0!</v>
      </c>
      <c r="U132" s="1">
        <v>128</v>
      </c>
      <c r="V132" s="161" t="e">
        <f t="shared" si="52"/>
        <v>#NUM!</v>
      </c>
      <c r="W132" s="166" t="e">
        <f t="shared" si="53"/>
        <v>#NUM!</v>
      </c>
      <c r="X132" s="162" t="e">
        <f t="shared" si="54"/>
        <v>#NUM!</v>
      </c>
      <c r="Y132" s="162" t="e">
        <f t="shared" si="55"/>
        <v>#NUM!</v>
      </c>
      <c r="Z132" s="1" t="e">
        <f t="shared" si="56"/>
        <v>#NUM!</v>
      </c>
      <c r="AA132" s="161" t="e">
        <f t="shared" si="57"/>
        <v>#NUM!</v>
      </c>
    </row>
    <row r="133" spans="6:27" x14ac:dyDescent="0.25">
      <c r="F133" s="1">
        <v>129</v>
      </c>
      <c r="G133" s="161" t="e">
        <f t="shared" si="46"/>
        <v>#DIV/0!</v>
      </c>
      <c r="H133" s="166" t="e">
        <f t="shared" si="47"/>
        <v>#DIV/0!</v>
      </c>
      <c r="I133" s="162" t="e">
        <f t="shared" si="48"/>
        <v>#DIV/0!</v>
      </c>
      <c r="J133" s="162" t="e">
        <f t="shared" si="49"/>
        <v>#DIV/0!</v>
      </c>
      <c r="K133" s="1" t="e">
        <f t="shared" si="50"/>
        <v>#DIV/0!</v>
      </c>
      <c r="L133" s="161" t="e">
        <f t="shared" si="51"/>
        <v>#DIV/0!</v>
      </c>
      <c r="U133" s="1">
        <v>129</v>
      </c>
      <c r="V133" s="161" t="e">
        <f t="shared" si="52"/>
        <v>#NUM!</v>
      </c>
      <c r="W133" s="166" t="e">
        <f t="shared" si="53"/>
        <v>#NUM!</v>
      </c>
      <c r="X133" s="162" t="e">
        <f t="shared" si="54"/>
        <v>#NUM!</v>
      </c>
      <c r="Y133" s="162" t="e">
        <f t="shared" si="55"/>
        <v>#NUM!</v>
      </c>
      <c r="Z133" s="1" t="e">
        <f t="shared" si="56"/>
        <v>#NUM!</v>
      </c>
      <c r="AA133" s="161" t="e">
        <f t="shared" si="57"/>
        <v>#NUM!</v>
      </c>
    </row>
    <row r="134" spans="6:27" x14ac:dyDescent="0.25">
      <c r="F134" s="1">
        <v>130</v>
      </c>
      <c r="G134" s="161" t="e">
        <f t="shared" si="46"/>
        <v>#DIV/0!</v>
      </c>
      <c r="H134" s="166" t="e">
        <f t="shared" si="47"/>
        <v>#DIV/0!</v>
      </c>
      <c r="I134" s="162" t="e">
        <f t="shared" si="48"/>
        <v>#DIV/0!</v>
      </c>
      <c r="J134" s="162" t="e">
        <f t="shared" si="49"/>
        <v>#DIV/0!</v>
      </c>
      <c r="K134" s="1" t="e">
        <f t="shared" si="50"/>
        <v>#DIV/0!</v>
      </c>
      <c r="L134" s="161" t="e">
        <f t="shared" si="51"/>
        <v>#DIV/0!</v>
      </c>
      <c r="U134" s="1">
        <v>130</v>
      </c>
      <c r="V134" s="161" t="e">
        <f t="shared" si="52"/>
        <v>#NUM!</v>
      </c>
      <c r="W134" s="166" t="e">
        <f t="shared" si="53"/>
        <v>#NUM!</v>
      </c>
      <c r="X134" s="162" t="e">
        <f t="shared" si="54"/>
        <v>#NUM!</v>
      </c>
      <c r="Y134" s="162" t="e">
        <f t="shared" si="55"/>
        <v>#NUM!</v>
      </c>
      <c r="Z134" s="1" t="e">
        <f t="shared" si="56"/>
        <v>#NUM!</v>
      </c>
      <c r="AA134" s="161" t="e">
        <f t="shared" si="57"/>
        <v>#NUM!</v>
      </c>
    </row>
    <row r="135" spans="6:27" x14ac:dyDescent="0.25">
      <c r="F135" s="1">
        <v>131</v>
      </c>
      <c r="G135" s="161" t="e">
        <f t="shared" si="46"/>
        <v>#DIV/0!</v>
      </c>
      <c r="H135" s="166" t="e">
        <f t="shared" si="47"/>
        <v>#DIV/0!</v>
      </c>
      <c r="I135" s="162" t="e">
        <f t="shared" si="48"/>
        <v>#DIV/0!</v>
      </c>
      <c r="J135" s="162" t="e">
        <f t="shared" si="49"/>
        <v>#DIV/0!</v>
      </c>
      <c r="K135" s="1" t="e">
        <f t="shared" si="50"/>
        <v>#DIV/0!</v>
      </c>
      <c r="L135" s="161" t="e">
        <f t="shared" si="51"/>
        <v>#DIV/0!</v>
      </c>
      <c r="U135" s="1">
        <v>131</v>
      </c>
      <c r="V135" s="161" t="e">
        <f t="shared" si="52"/>
        <v>#NUM!</v>
      </c>
      <c r="W135" s="166" t="e">
        <f t="shared" si="53"/>
        <v>#NUM!</v>
      </c>
      <c r="X135" s="162" t="e">
        <f t="shared" si="54"/>
        <v>#NUM!</v>
      </c>
      <c r="Y135" s="162" t="e">
        <f t="shared" si="55"/>
        <v>#NUM!</v>
      </c>
      <c r="Z135" s="1" t="e">
        <f t="shared" si="56"/>
        <v>#NUM!</v>
      </c>
      <c r="AA135" s="161" t="e">
        <f t="shared" si="57"/>
        <v>#NUM!</v>
      </c>
    </row>
    <row r="136" spans="6:27" x14ac:dyDescent="0.25">
      <c r="F136" s="1">
        <v>132</v>
      </c>
      <c r="G136" s="161" t="e">
        <f t="shared" si="46"/>
        <v>#DIV/0!</v>
      </c>
      <c r="H136" s="166" t="e">
        <f t="shared" si="47"/>
        <v>#DIV/0!</v>
      </c>
      <c r="I136" s="162" t="e">
        <f t="shared" si="48"/>
        <v>#DIV/0!</v>
      </c>
      <c r="J136" s="162" t="e">
        <f t="shared" si="49"/>
        <v>#DIV/0!</v>
      </c>
      <c r="K136" s="1" t="e">
        <f t="shared" si="50"/>
        <v>#DIV/0!</v>
      </c>
      <c r="L136" s="161" t="e">
        <f t="shared" si="51"/>
        <v>#DIV/0!</v>
      </c>
      <c r="U136" s="1">
        <v>132</v>
      </c>
      <c r="V136" s="161" t="e">
        <f t="shared" si="52"/>
        <v>#NUM!</v>
      </c>
      <c r="W136" s="166" t="e">
        <f t="shared" si="53"/>
        <v>#NUM!</v>
      </c>
      <c r="X136" s="162" t="e">
        <f t="shared" si="54"/>
        <v>#NUM!</v>
      </c>
      <c r="Y136" s="162" t="e">
        <f t="shared" si="55"/>
        <v>#NUM!</v>
      </c>
      <c r="Z136" s="1" t="e">
        <f t="shared" si="56"/>
        <v>#NUM!</v>
      </c>
      <c r="AA136" s="161" t="e">
        <f t="shared" si="57"/>
        <v>#NUM!</v>
      </c>
    </row>
    <row r="137" spans="6:27" x14ac:dyDescent="0.25">
      <c r="F137" s="1">
        <v>133</v>
      </c>
      <c r="G137" s="161" t="e">
        <f t="shared" si="46"/>
        <v>#DIV/0!</v>
      </c>
      <c r="H137" s="166" t="e">
        <f t="shared" si="47"/>
        <v>#DIV/0!</v>
      </c>
      <c r="I137" s="162" t="e">
        <f t="shared" si="48"/>
        <v>#DIV/0!</v>
      </c>
      <c r="J137" s="162" t="e">
        <f t="shared" si="49"/>
        <v>#DIV/0!</v>
      </c>
      <c r="K137" s="1" t="e">
        <f t="shared" si="50"/>
        <v>#DIV/0!</v>
      </c>
      <c r="L137" s="161" t="e">
        <f t="shared" si="51"/>
        <v>#DIV/0!</v>
      </c>
      <c r="U137" s="1">
        <v>133</v>
      </c>
      <c r="V137" s="161" t="e">
        <f t="shared" si="52"/>
        <v>#NUM!</v>
      </c>
      <c r="W137" s="166" t="e">
        <f t="shared" si="53"/>
        <v>#NUM!</v>
      </c>
      <c r="X137" s="162" t="e">
        <f t="shared" si="54"/>
        <v>#NUM!</v>
      </c>
      <c r="Y137" s="162" t="e">
        <f t="shared" si="55"/>
        <v>#NUM!</v>
      </c>
      <c r="Z137" s="1" t="e">
        <f t="shared" si="56"/>
        <v>#NUM!</v>
      </c>
      <c r="AA137" s="161" t="e">
        <f t="shared" si="57"/>
        <v>#NUM!</v>
      </c>
    </row>
    <row r="138" spans="6:27" x14ac:dyDescent="0.25">
      <c r="F138" s="1">
        <v>134</v>
      </c>
      <c r="G138" s="161" t="e">
        <f t="shared" si="46"/>
        <v>#DIV/0!</v>
      </c>
      <c r="H138" s="166" t="e">
        <f t="shared" si="47"/>
        <v>#DIV/0!</v>
      </c>
      <c r="I138" s="162" t="e">
        <f t="shared" si="48"/>
        <v>#DIV/0!</v>
      </c>
      <c r="J138" s="162" t="e">
        <f t="shared" si="49"/>
        <v>#DIV/0!</v>
      </c>
      <c r="K138" s="1" t="e">
        <f t="shared" si="50"/>
        <v>#DIV/0!</v>
      </c>
      <c r="L138" s="161" t="e">
        <f t="shared" si="51"/>
        <v>#DIV/0!</v>
      </c>
      <c r="U138" s="1">
        <v>134</v>
      </c>
      <c r="V138" s="161" t="e">
        <f t="shared" si="52"/>
        <v>#NUM!</v>
      </c>
      <c r="W138" s="166" t="e">
        <f t="shared" si="53"/>
        <v>#NUM!</v>
      </c>
      <c r="X138" s="162" t="e">
        <f t="shared" si="54"/>
        <v>#NUM!</v>
      </c>
      <c r="Y138" s="162" t="e">
        <f t="shared" si="55"/>
        <v>#NUM!</v>
      </c>
      <c r="Z138" s="1" t="e">
        <f t="shared" si="56"/>
        <v>#NUM!</v>
      </c>
      <c r="AA138" s="161" t="e">
        <f t="shared" si="57"/>
        <v>#NUM!</v>
      </c>
    </row>
    <row r="139" spans="6:27" x14ac:dyDescent="0.25">
      <c r="F139" s="1">
        <v>135</v>
      </c>
      <c r="G139" s="161" t="e">
        <f t="shared" ref="G139" si="58">G138-H139</f>
        <v>#DIV/0!</v>
      </c>
      <c r="H139" s="166" t="e">
        <f t="shared" ref="H139" si="59">$D$10-I139</f>
        <v>#DIV/0!</v>
      </c>
      <c r="I139" s="162" t="e">
        <f t="shared" ref="I139" si="60">G138*$D$7</f>
        <v>#DIV/0!</v>
      </c>
      <c r="J139" s="162" t="e">
        <f t="shared" ref="J139" si="61">((G139*((((1+$C$12)^(1/12))-1)-(($C$9/10000)/12))/(1.02)^((F139)/12)))</f>
        <v>#DIV/0!</v>
      </c>
      <c r="K139" s="1" t="e">
        <f t="shared" ref="K139" si="62">IF(G139&gt;=0,1,0)</f>
        <v>#DIV/0!</v>
      </c>
      <c r="L139" s="161" t="e">
        <f t="shared" ref="L139" si="63">J139*K139</f>
        <v>#DIV/0!</v>
      </c>
      <c r="U139" s="1">
        <v>135</v>
      </c>
      <c r="V139" s="161" t="e">
        <f t="shared" si="52"/>
        <v>#NUM!</v>
      </c>
      <c r="W139" s="166" t="e">
        <f t="shared" si="53"/>
        <v>#NUM!</v>
      </c>
      <c r="X139" s="162" t="e">
        <f t="shared" si="54"/>
        <v>#NUM!</v>
      </c>
      <c r="Y139" s="162" t="e">
        <f t="shared" si="55"/>
        <v>#NUM!</v>
      </c>
      <c r="Z139" s="1" t="e">
        <f t="shared" si="56"/>
        <v>#NUM!</v>
      </c>
      <c r="AA139" s="161" t="e">
        <f t="shared" si="57"/>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Z172"/>
  <sheetViews>
    <sheetView topLeftCell="X123" zoomScale="70" zoomScaleNormal="70" workbookViewId="0">
      <selection activeCell="AO163" sqref="AO163"/>
    </sheetView>
  </sheetViews>
  <sheetFormatPr baseColWidth="10" defaultColWidth="9.140625" defaultRowHeight="15" x14ac:dyDescent="0.25"/>
  <cols>
    <col min="8" max="8" width="51.42578125" bestFit="1" customWidth="1"/>
    <col min="9" max="9" width="15.28515625" bestFit="1" customWidth="1"/>
    <col min="10" max="10" width="0" hidden="1" customWidth="1"/>
    <col min="14" max="14" width="26.42578125" bestFit="1" customWidth="1"/>
    <col min="15" max="15" width="14" bestFit="1" customWidth="1"/>
    <col min="16" max="16" width="11" bestFit="1" customWidth="1"/>
    <col min="17" max="17" width="4.42578125" customWidth="1"/>
    <col min="18" max="18" width="3.5703125" customWidth="1"/>
    <col min="19" max="19" width="2.5703125" customWidth="1"/>
    <col min="20" max="20" width="10.7109375"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5" max="45" width="11.140625" bestFit="1" customWidth="1"/>
    <col min="47" max="47" width="13.42578125" bestFit="1" customWidth="1"/>
    <col min="51" max="51" width="14.85546875" bestFit="1" customWidth="1"/>
  </cols>
  <sheetData>
    <row r="1" spans="1:52" x14ac:dyDescent="0.25">
      <c r="A1" s="29" t="s">
        <v>27</v>
      </c>
      <c r="D1" t="s">
        <v>12</v>
      </c>
      <c r="E1" t="s">
        <v>53</v>
      </c>
      <c r="H1" s="5" t="s">
        <v>20</v>
      </c>
      <c r="I1" s="2"/>
      <c r="J1" s="2"/>
      <c r="K1" s="2"/>
      <c r="L1" s="1"/>
    </row>
    <row r="2" spans="1:52" ht="15.75" thickBot="1" x14ac:dyDescent="0.3">
      <c r="A2" s="72">
        <v>0</v>
      </c>
      <c r="B2" t="s">
        <v>31</v>
      </c>
      <c r="D2" t="s">
        <v>1</v>
      </c>
      <c r="H2" s="25" t="s">
        <v>21</v>
      </c>
      <c r="I2" s="25"/>
      <c r="J2" s="25"/>
      <c r="K2" s="25"/>
      <c r="L2" s="1"/>
      <c r="AA2" s="249" t="s">
        <v>85</v>
      </c>
      <c r="AB2" s="249"/>
      <c r="AC2" s="249"/>
      <c r="AD2" s="249"/>
      <c r="AE2" s="249"/>
      <c r="AF2" s="249"/>
      <c r="AH2" s="249" t="s">
        <v>123</v>
      </c>
      <c r="AI2" s="249"/>
      <c r="AJ2" s="249"/>
      <c r="AK2" s="249"/>
      <c r="AL2" s="249"/>
      <c r="AM2" s="249"/>
      <c r="AN2" s="249"/>
      <c r="AO2" s="249"/>
      <c r="AP2" s="1"/>
      <c r="AQ2" s="1"/>
      <c r="AR2" s="249" t="s">
        <v>124</v>
      </c>
      <c r="AS2" s="249"/>
      <c r="AT2" s="249"/>
      <c r="AU2" s="249"/>
      <c r="AV2" s="249"/>
      <c r="AW2" s="249"/>
      <c r="AX2" s="249"/>
      <c r="AY2" s="249"/>
      <c r="AZ2" s="1"/>
    </row>
    <row r="3" spans="1:52" ht="24.75" thickBot="1" x14ac:dyDescent="0.3">
      <c r="A3" s="72">
        <v>6</v>
      </c>
      <c r="B3" s="73" t="s">
        <v>32</v>
      </c>
      <c r="D3" t="s">
        <v>0</v>
      </c>
      <c r="E3" t="s">
        <v>54</v>
      </c>
      <c r="H3" s="39" t="s">
        <v>7</v>
      </c>
      <c r="I3" s="40" t="s">
        <v>14</v>
      </c>
      <c r="J3" s="40"/>
      <c r="K3" s="40" t="s">
        <v>15</v>
      </c>
      <c r="L3" s="23"/>
      <c r="U3" s="250" t="s">
        <v>86</v>
      </c>
      <c r="V3" s="250"/>
      <c r="W3" s="250"/>
      <c r="AB3" s="257" t="s">
        <v>87</v>
      </c>
      <c r="AC3" s="257"/>
      <c r="AD3" s="257"/>
      <c r="AE3" s="108"/>
      <c r="AF3" s="108"/>
      <c r="AI3" s="257" t="s">
        <v>87</v>
      </c>
      <c r="AJ3" s="257"/>
      <c r="AK3" s="257"/>
      <c r="AL3" s="108"/>
      <c r="AM3" s="108"/>
      <c r="AP3" s="1"/>
      <c r="AQ3" s="1"/>
      <c r="AR3" s="1"/>
      <c r="AS3" s="257" t="s">
        <v>87</v>
      </c>
      <c r="AT3" s="257"/>
      <c r="AU3" s="257"/>
      <c r="AV3" s="108"/>
      <c r="AW3" s="108"/>
      <c r="AX3" s="1"/>
      <c r="AY3" s="1"/>
      <c r="AZ3" s="1"/>
    </row>
    <row r="4" spans="1:52" ht="15.75" thickBot="1" x14ac:dyDescent="0.3">
      <c r="A4" s="72">
        <v>11</v>
      </c>
      <c r="B4" s="73" t="s">
        <v>33</v>
      </c>
      <c r="D4" t="s">
        <v>5</v>
      </c>
      <c r="E4" t="s">
        <v>28</v>
      </c>
      <c r="H4" s="27" t="s">
        <v>8</v>
      </c>
      <c r="I4" s="22">
        <v>9.69</v>
      </c>
      <c r="J4" s="7"/>
      <c r="K4" s="8"/>
      <c r="L4" s="1"/>
      <c r="U4" s="109" t="s">
        <v>88</v>
      </c>
      <c r="V4" s="110"/>
      <c r="W4" s="111">
        <f>Kalkulationstool!D10</f>
        <v>0</v>
      </c>
      <c r="AB4" s="258" t="s">
        <v>89</v>
      </c>
      <c r="AC4" s="258"/>
      <c r="AD4" s="1" t="s">
        <v>90</v>
      </c>
      <c r="AI4" s="258" t="s">
        <v>91</v>
      </c>
      <c r="AJ4" s="258"/>
      <c r="AK4" s="1" t="s">
        <v>90</v>
      </c>
      <c r="AP4" s="1"/>
      <c r="AQ4" s="1"/>
      <c r="AR4" s="1"/>
      <c r="AS4" s="258" t="s">
        <v>91</v>
      </c>
      <c r="AT4" s="258"/>
      <c r="AU4" s="1" t="s">
        <v>90</v>
      </c>
      <c r="AV4" s="1"/>
      <c r="AW4" s="1"/>
      <c r="AX4" s="1"/>
      <c r="AY4" s="1"/>
      <c r="AZ4" s="1"/>
    </row>
    <row r="5" spans="1:52" x14ac:dyDescent="0.25">
      <c r="A5" s="72">
        <v>16</v>
      </c>
      <c r="B5" s="73" t="s">
        <v>34</v>
      </c>
      <c r="D5" t="s">
        <v>6</v>
      </c>
      <c r="H5" s="251" t="s">
        <v>16</v>
      </c>
      <c r="I5" s="124">
        <v>0</v>
      </c>
      <c r="J5" s="3"/>
      <c r="K5" s="12">
        <v>-1.5</v>
      </c>
      <c r="L5" s="1"/>
      <c r="N5" s="5" t="s">
        <v>25</v>
      </c>
      <c r="O5" s="1"/>
      <c r="P5" s="1"/>
      <c r="Q5" s="1"/>
      <c r="R5" s="1"/>
      <c r="S5" s="1"/>
      <c r="T5" s="1"/>
      <c r="U5" s="112" t="s">
        <v>11</v>
      </c>
      <c r="V5" s="29"/>
      <c r="W5" s="113">
        <f>Kalkulationstool!D9</f>
        <v>0</v>
      </c>
      <c r="AA5" s="1">
        <v>0</v>
      </c>
      <c r="AB5" s="114">
        <f>W4</f>
        <v>0</v>
      </c>
      <c r="AC5" s="114"/>
      <c r="AD5" s="114"/>
      <c r="AH5" s="1">
        <v>0</v>
      </c>
      <c r="AI5" s="114">
        <f>W4</f>
        <v>0</v>
      </c>
      <c r="AJ5" s="114"/>
      <c r="AK5" s="114">
        <v>0</v>
      </c>
      <c r="AP5" s="1"/>
      <c r="AQ5" s="1"/>
      <c r="AR5" s="1">
        <v>0</v>
      </c>
      <c r="AS5" s="114">
        <f>W4</f>
        <v>0</v>
      </c>
      <c r="AT5" s="114"/>
      <c r="AU5" s="114">
        <v>0</v>
      </c>
      <c r="AV5" s="1"/>
      <c r="AW5" s="1"/>
      <c r="AX5" s="1"/>
      <c r="AY5" s="1"/>
      <c r="AZ5" s="1"/>
    </row>
    <row r="6" spans="1:52" x14ac:dyDescent="0.25">
      <c r="A6" s="72">
        <v>21</v>
      </c>
      <c r="B6" s="73" t="s">
        <v>35</v>
      </c>
      <c r="H6" s="252"/>
      <c r="I6" s="124">
        <v>5.01</v>
      </c>
      <c r="J6" s="2"/>
      <c r="K6" s="13">
        <v>-1.3</v>
      </c>
      <c r="L6" s="120">
        <v>6</v>
      </c>
      <c r="N6" s="1" t="s">
        <v>55</v>
      </c>
      <c r="O6" s="1"/>
      <c r="P6" s="78" t="e">
        <f>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gt;Background!$K$60,Background!$K$60,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lt;Background!$K$61,Background!$K$61,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100</f>
        <v>#DIV/0!</v>
      </c>
      <c r="Q6" s="75"/>
      <c r="R6" s="1"/>
      <c r="S6" s="1"/>
      <c r="T6" s="1"/>
      <c r="U6" s="112" t="s">
        <v>92</v>
      </c>
      <c r="V6" s="29"/>
      <c r="W6" s="113">
        <f>Kalkulationstool!D8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P6" s="1"/>
      <c r="AQ6" s="1"/>
      <c r="AR6" s="1">
        <v>1</v>
      </c>
      <c r="AS6" s="114" t="e">
        <f>V15+V15*(W7/12)</f>
        <v>#DIV/0!</v>
      </c>
      <c r="AT6" s="114" t="e">
        <f>((AS6*((((1+$V$14)^(1/12))-1)-(($W$9/10000)/12))/(1.02)^(AR6/12)))</f>
        <v>#DIV/0!</v>
      </c>
      <c r="AU6" s="114" t="e">
        <f>AT6</f>
        <v>#DIV/0!</v>
      </c>
      <c r="AV6" s="1"/>
      <c r="AW6" s="1"/>
      <c r="AX6" s="1"/>
      <c r="AY6" s="1"/>
      <c r="AZ6" s="1"/>
    </row>
    <row r="7" spans="1:52" x14ac:dyDescent="0.25">
      <c r="A7" s="72">
        <v>31</v>
      </c>
      <c r="B7" s="73" t="s">
        <v>36</v>
      </c>
      <c r="H7" s="252"/>
      <c r="I7" s="124">
        <v>10.01</v>
      </c>
      <c r="J7" s="2"/>
      <c r="K7" s="13">
        <v>-1.1000000000000001</v>
      </c>
      <c r="L7" s="120">
        <v>11</v>
      </c>
      <c r="N7" s="1" t="s">
        <v>56</v>
      </c>
      <c r="O7" s="1"/>
      <c r="P7" s="78" t="e">
        <f>ROUND(NOMINAL(P6,12),4)</f>
        <v>#DIV/0!</v>
      </c>
      <c r="Q7" s="75" t="s">
        <v>155</v>
      </c>
      <c r="R7" s="1"/>
      <c r="S7" s="1"/>
      <c r="T7" s="1"/>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P7" s="1"/>
      <c r="AQ7" s="1"/>
      <c r="AR7" s="1">
        <v>2</v>
      </c>
      <c r="AS7" s="114" t="e">
        <f>AS6+AS6*($W$7/12)</f>
        <v>#DIV/0!</v>
      </c>
      <c r="AT7" s="114" t="e">
        <f t="shared" ref="AT7:AT19" si="2">((AS7*((((1+$V$14)^(1/12))-1)-(($W$9/10000)/12))/(1.02)^(AR7/12)))</f>
        <v>#DIV/0!</v>
      </c>
      <c r="AU7" s="114" t="e">
        <f>AU6+AT7</f>
        <v>#DIV/0!</v>
      </c>
      <c r="AV7" s="1"/>
      <c r="AW7" s="1"/>
      <c r="AX7" s="1"/>
      <c r="AY7" s="1"/>
      <c r="AZ7" s="1"/>
    </row>
    <row r="8" spans="1:52" x14ac:dyDescent="0.25">
      <c r="A8" s="72">
        <v>41</v>
      </c>
      <c r="B8" s="73" t="s">
        <v>37</v>
      </c>
      <c r="D8" t="s">
        <v>57</v>
      </c>
      <c r="H8" s="252"/>
      <c r="I8" s="124">
        <v>15.01</v>
      </c>
      <c r="J8" s="4"/>
      <c r="K8" s="13">
        <v>-0.9</v>
      </c>
      <c r="L8" s="120">
        <v>16</v>
      </c>
      <c r="N8" s="1"/>
      <c r="O8" s="1"/>
      <c r="P8" s="1"/>
      <c r="Q8" s="76"/>
      <c r="R8" s="1"/>
      <c r="S8" s="1"/>
      <c r="T8" s="1"/>
      <c r="U8" s="112" t="s">
        <v>94</v>
      </c>
      <c r="V8" s="29"/>
      <c r="W8" s="113">
        <f>Kalkulationstool!D14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P8" s="1"/>
      <c r="AQ8" s="1"/>
      <c r="AR8" s="1">
        <v>3</v>
      </c>
      <c r="AS8" s="114" t="e">
        <f t="shared" ref="AS8:AS19" si="7">AS7+AS7*($W$7/12)</f>
        <v>#DIV/0!</v>
      </c>
      <c r="AT8" s="114" t="e">
        <f t="shared" si="2"/>
        <v>#DIV/0!</v>
      </c>
      <c r="AU8" s="114" t="e">
        <f t="shared" ref="AU8:AU19" si="8">AU7+AT8</f>
        <v>#DIV/0!</v>
      </c>
      <c r="AV8" s="1"/>
      <c r="AW8" s="1"/>
      <c r="AX8" s="1"/>
      <c r="AY8" s="1"/>
      <c r="AZ8" s="1"/>
    </row>
    <row r="9" spans="1:52" ht="15.75" thickBot="1" x14ac:dyDescent="0.3">
      <c r="A9" s="72">
        <v>51</v>
      </c>
      <c r="B9" s="73" t="s">
        <v>38</v>
      </c>
      <c r="D9">
        <v>0</v>
      </c>
      <c r="H9" s="252"/>
      <c r="I9" s="124">
        <v>20.010000000000002</v>
      </c>
      <c r="J9" s="2"/>
      <c r="K9" s="13">
        <v>-0.7</v>
      </c>
      <c r="L9" s="120">
        <v>21</v>
      </c>
      <c r="N9" s="1"/>
      <c r="O9" s="1"/>
      <c r="P9" s="1"/>
      <c r="Q9" s="76"/>
      <c r="R9" s="1"/>
      <c r="S9" s="1"/>
      <c r="T9" s="1"/>
      <c r="U9" s="112" t="s">
        <v>27</v>
      </c>
      <c r="V9" s="29"/>
      <c r="W9" s="113">
        <f>Kalkulationstool!D7</f>
        <v>0</v>
      </c>
      <c r="AA9" s="1">
        <v>4</v>
      </c>
      <c r="AB9" s="114" t="e">
        <f t="shared" si="3"/>
        <v>#DIV/0!</v>
      </c>
      <c r="AC9" s="114" t="e">
        <f t="shared" si="0"/>
        <v>#DIV/0!</v>
      </c>
      <c r="AD9" s="114" t="e">
        <f t="shared" si="4"/>
        <v>#DIV/0!</v>
      </c>
      <c r="AH9" s="1">
        <v>4</v>
      </c>
      <c r="AI9" s="114" t="e">
        <f t="shared" si="5"/>
        <v>#DIV/0!</v>
      </c>
      <c r="AJ9" s="114" t="e">
        <f t="shared" si="1"/>
        <v>#DIV/0!</v>
      </c>
      <c r="AK9" s="114" t="e">
        <f t="shared" si="6"/>
        <v>#DIV/0!</v>
      </c>
      <c r="AP9" s="1"/>
      <c r="AQ9" s="1"/>
      <c r="AR9" s="1">
        <v>4</v>
      </c>
      <c r="AS9" s="114" t="e">
        <f t="shared" si="7"/>
        <v>#DIV/0!</v>
      </c>
      <c r="AT9" s="114" t="e">
        <f t="shared" si="2"/>
        <v>#DIV/0!</v>
      </c>
      <c r="AU9" s="114" t="e">
        <f t="shared" si="8"/>
        <v>#DIV/0!</v>
      </c>
      <c r="AV9" s="1"/>
      <c r="AW9" s="1"/>
      <c r="AX9" s="1"/>
      <c r="AY9" s="1"/>
      <c r="AZ9" s="1"/>
    </row>
    <row r="10" spans="1:52" ht="15.75" thickBot="1" x14ac:dyDescent="0.3">
      <c r="A10" s="72">
        <v>61</v>
      </c>
      <c r="B10" s="73" t="s">
        <v>39</v>
      </c>
      <c r="D10">
        <v>1</v>
      </c>
      <c r="H10" s="252"/>
      <c r="I10" s="124">
        <v>30.01</v>
      </c>
      <c r="J10" s="4"/>
      <c r="K10" s="13">
        <v>-0.6</v>
      </c>
      <c r="L10" s="120">
        <v>31</v>
      </c>
      <c r="N10" s="1"/>
      <c r="O10" s="1"/>
      <c r="P10" s="1"/>
      <c r="Q10" s="76"/>
      <c r="R10" s="1"/>
      <c r="S10" s="1"/>
      <c r="T10" s="1"/>
      <c r="U10" s="112" t="s">
        <v>95</v>
      </c>
      <c r="V10" s="29"/>
      <c r="W10" s="130" t="e">
        <f>IF(W11=0,PMT((((P6+1)^(1/12)-1)),Kalkulationstool!D8,-AB29),PMT((((P6+1)^(1/12)-1)),V22,-AK29))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P10" s="1"/>
      <c r="AQ10" s="1"/>
      <c r="AR10" s="1">
        <v>5</v>
      </c>
      <c r="AS10" s="114" t="e">
        <f t="shared" si="7"/>
        <v>#DIV/0!</v>
      </c>
      <c r="AT10" s="114" t="e">
        <f t="shared" si="2"/>
        <v>#DIV/0!</v>
      </c>
      <c r="AU10" s="114" t="e">
        <f t="shared" si="8"/>
        <v>#DIV/0!</v>
      </c>
      <c r="AV10" s="1"/>
      <c r="AW10" s="1"/>
      <c r="AX10" s="1"/>
      <c r="AY10" s="1"/>
      <c r="AZ10" s="1"/>
    </row>
    <row r="11" spans="1:52" x14ac:dyDescent="0.25">
      <c r="A11" s="72">
        <v>71</v>
      </c>
      <c r="B11" s="73" t="s">
        <v>40</v>
      </c>
      <c r="D11">
        <v>2</v>
      </c>
      <c r="H11" s="252"/>
      <c r="I11" s="124">
        <v>40.01</v>
      </c>
      <c r="J11" s="2"/>
      <c r="K11" s="13">
        <v>-0.4</v>
      </c>
      <c r="L11" s="120">
        <v>41</v>
      </c>
      <c r="N11" s="261" t="s">
        <v>22</v>
      </c>
      <c r="O11" s="202" t="s">
        <v>174</v>
      </c>
      <c r="P11" s="203"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K65:K70)/100</f>
        <v>#NAME?</v>
      </c>
      <c r="Q11" s="204"/>
      <c r="R11" s="202"/>
      <c r="S11" s="202"/>
      <c r="T11" s="205"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L65:L70)/100</f>
        <v>#NAME?</v>
      </c>
      <c r="U11" s="29" t="s">
        <v>53</v>
      </c>
      <c r="V11" s="29"/>
      <c r="W11" s="113">
        <f>IF((W5-W6)&gt;3,1,0)</f>
        <v>0</v>
      </c>
      <c r="X11" s="1" t="s">
        <v>118</v>
      </c>
      <c r="Y11" s="132" t="e">
        <f>PMT((((Kalkulationstool!D20+1)^(1/12)-1)),Kalkulationstool!D8,-Kalkulationstool!D10)</f>
        <v>#VALUE!</v>
      </c>
      <c r="AA11" s="1">
        <v>6</v>
      </c>
      <c r="AB11" s="114" t="e">
        <f t="shared" si="3"/>
        <v>#DIV/0!</v>
      </c>
      <c r="AC11" s="114" t="e">
        <f t="shared" si="0"/>
        <v>#DIV/0!</v>
      </c>
      <c r="AD11" s="114" t="e">
        <f t="shared" si="4"/>
        <v>#DIV/0!</v>
      </c>
      <c r="AH11" s="1">
        <v>6</v>
      </c>
      <c r="AI11" s="114" t="e">
        <f t="shared" si="5"/>
        <v>#DIV/0!</v>
      </c>
      <c r="AJ11" s="114" t="e">
        <f t="shared" si="1"/>
        <v>#DIV/0!</v>
      </c>
      <c r="AK11" s="114" t="e">
        <f t="shared" si="6"/>
        <v>#DIV/0!</v>
      </c>
      <c r="AP11" s="1"/>
      <c r="AQ11" s="1"/>
      <c r="AR11" s="1">
        <v>6</v>
      </c>
      <c r="AS11" s="114" t="e">
        <f t="shared" si="7"/>
        <v>#DIV/0!</v>
      </c>
      <c r="AT11" s="114" t="e">
        <f t="shared" si="2"/>
        <v>#DIV/0!</v>
      </c>
      <c r="AU11" s="114" t="e">
        <f t="shared" si="8"/>
        <v>#DIV/0!</v>
      </c>
      <c r="AV11" s="1"/>
      <c r="AW11" s="1"/>
      <c r="AX11" s="1"/>
      <c r="AY11" s="1"/>
      <c r="AZ11" s="1"/>
    </row>
    <row r="12" spans="1:52" x14ac:dyDescent="0.25">
      <c r="A12" s="72">
        <v>81</v>
      </c>
      <c r="B12" s="73" t="s">
        <v>41</v>
      </c>
      <c r="C12" s="29"/>
      <c r="D12">
        <v>3</v>
      </c>
      <c r="H12" s="252"/>
      <c r="I12" s="124">
        <v>50.01</v>
      </c>
      <c r="J12" s="4"/>
      <c r="K12" s="13">
        <v>-0.1</v>
      </c>
      <c r="L12" s="120">
        <v>51</v>
      </c>
      <c r="N12" s="262"/>
      <c r="O12" s="207" t="s">
        <v>175</v>
      </c>
      <c r="P12" s="208" t="str">
        <f>IF(ISNUMBER(P17),IF(Kalkulationstool!$D$8&gt;84,Background!P14,Background!P13),"")</f>
        <v/>
      </c>
      <c r="Q12" s="208"/>
      <c r="R12" s="207"/>
      <c r="S12" s="207"/>
      <c r="T12" s="209" t="str">
        <f>IF(ISNUMBER(P17),IF(Kalkulationstool!$D$8&gt;84,Background!T14,Background!T13),"")</f>
        <v/>
      </c>
      <c r="U12" s="116" t="s">
        <v>12</v>
      </c>
      <c r="V12" s="116"/>
      <c r="W12" s="117" t="str">
        <f>Kalkulationstool!D13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P12" s="1"/>
      <c r="AQ12" s="1"/>
      <c r="AR12" s="1">
        <v>7</v>
      </c>
      <c r="AS12" s="114" t="e">
        <f t="shared" si="7"/>
        <v>#DIV/0!</v>
      </c>
      <c r="AT12" s="114" t="e">
        <f t="shared" si="2"/>
        <v>#DIV/0!</v>
      </c>
      <c r="AU12" s="114" t="e">
        <f t="shared" si="8"/>
        <v>#DIV/0!</v>
      </c>
      <c r="AV12" s="1"/>
      <c r="AW12" s="1"/>
      <c r="AX12" s="1"/>
      <c r="AY12" s="1"/>
      <c r="AZ12" s="1"/>
    </row>
    <row r="13" spans="1:52" x14ac:dyDescent="0.25">
      <c r="A13" s="72">
        <v>91</v>
      </c>
      <c r="B13" s="73" t="s">
        <v>42</v>
      </c>
      <c r="H13" s="252"/>
      <c r="I13" s="124">
        <v>60.01</v>
      </c>
      <c r="J13" s="2"/>
      <c r="K13" s="13">
        <v>0</v>
      </c>
      <c r="L13" s="120">
        <v>61</v>
      </c>
      <c r="N13" s="262"/>
      <c r="O13" s="29" t="s">
        <v>176</v>
      </c>
      <c r="P13" s="210" t="e">
        <f>LOOKUP($P$17,Background!I65:I70,Background!K65:K70)/100</f>
        <v>#DIV/0!</v>
      </c>
      <c r="Q13" s="29"/>
      <c r="R13" s="29"/>
      <c r="S13" s="29"/>
      <c r="T13" s="211" t="e">
        <f>LOOKUP($P$17,Background!I65:I70,Background!L65:L70)/100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P13" s="1"/>
      <c r="AQ13" s="1"/>
      <c r="AR13" s="1">
        <v>8</v>
      </c>
      <c r="AS13" s="114" t="e">
        <f t="shared" si="7"/>
        <v>#DIV/0!</v>
      </c>
      <c r="AT13" s="114" t="e">
        <f t="shared" si="2"/>
        <v>#DIV/0!</v>
      </c>
      <c r="AU13" s="114" t="e">
        <f t="shared" si="8"/>
        <v>#DIV/0!</v>
      </c>
      <c r="AV13" s="1"/>
      <c r="AW13" s="1"/>
      <c r="AX13" s="1"/>
      <c r="AY13" s="1"/>
      <c r="AZ13" s="1"/>
    </row>
    <row r="14" spans="1:52" ht="15.75" thickBot="1" x14ac:dyDescent="0.3">
      <c r="A14" s="72">
        <v>101</v>
      </c>
      <c r="B14" s="73" t="s">
        <v>43</v>
      </c>
      <c r="H14" s="252"/>
      <c r="I14" s="124">
        <v>70.010000000000005</v>
      </c>
      <c r="J14" s="4"/>
      <c r="K14" s="13">
        <v>0.2</v>
      </c>
      <c r="L14" s="120">
        <v>71</v>
      </c>
      <c r="N14" s="263"/>
      <c r="O14" s="196" t="s">
        <v>177</v>
      </c>
      <c r="P14" s="206" t="e">
        <f>LOOKUP($P$17,Background!N65:N70,Background!O65:O70)/100</f>
        <v>#DIV/0!</v>
      </c>
      <c r="Q14" s="196"/>
      <c r="R14" s="196"/>
      <c r="S14" s="196"/>
      <c r="T14" s="213" t="e">
        <f>LOOKUP($P$17,Background!N65:N70,Background!P65:P70)/100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P14" s="1"/>
      <c r="AQ14" s="1"/>
      <c r="AR14" s="1">
        <v>9</v>
      </c>
      <c r="AS14" s="114" t="e">
        <f t="shared" si="7"/>
        <v>#DIV/0!</v>
      </c>
      <c r="AT14" s="114" t="e">
        <f t="shared" si="2"/>
        <v>#DIV/0!</v>
      </c>
      <c r="AU14" s="114" t="e">
        <f t="shared" si="8"/>
        <v>#DIV/0!</v>
      </c>
      <c r="AV14" s="1"/>
      <c r="AW14" s="1"/>
      <c r="AX14" s="1"/>
      <c r="AY14" s="1"/>
      <c r="AZ14" s="1"/>
    </row>
    <row r="15" spans="1:52" x14ac:dyDescent="0.25">
      <c r="A15" s="72">
        <v>126</v>
      </c>
      <c r="B15" s="73" t="s">
        <v>44</v>
      </c>
      <c r="D15" s="99"/>
      <c r="H15" s="252"/>
      <c r="I15" s="124">
        <v>80.010000000000005</v>
      </c>
      <c r="J15" s="4"/>
      <c r="K15" s="13">
        <v>0.3</v>
      </c>
      <c r="L15" s="120">
        <v>81</v>
      </c>
      <c r="N15" s="200" t="s">
        <v>83</v>
      </c>
      <c r="O15" s="201" t="e">
        <f ca="1">Wertbeitrag(Kalkulationstool!D10,Kalkulationstool!D9,Kalkulationstool!D8,(((((Kalkulationstool!D20+1)^(1/12))-1)*12)),Kalkulationstool!D14/10000,Kalkulationstool!D7,PMT((((Kalkulationstool!D20+1)^(1/12)-1)),Kalkulationstool!D8,-Kalkulationstool!D10),IF(Kalkulationstool!D9-Kalkulationstool!D8&gt;3,1,0),Kalkulationstool!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P15" s="1"/>
      <c r="AQ15" s="1"/>
      <c r="AR15" s="1">
        <v>10</v>
      </c>
      <c r="AS15" s="114" t="e">
        <f t="shared" si="7"/>
        <v>#DIV/0!</v>
      </c>
      <c r="AT15" s="114" t="e">
        <f t="shared" si="2"/>
        <v>#DIV/0!</v>
      </c>
      <c r="AU15" s="114" t="e">
        <f t="shared" si="8"/>
        <v>#DIV/0!</v>
      </c>
      <c r="AV15" s="1"/>
      <c r="AW15" s="1"/>
      <c r="AX15" s="1"/>
      <c r="AY15" s="1"/>
      <c r="AZ15" s="1"/>
    </row>
    <row r="16" spans="1:52" x14ac:dyDescent="0.25">
      <c r="A16" s="72">
        <v>151</v>
      </c>
      <c r="B16" s="73" t="s">
        <v>45</v>
      </c>
      <c r="H16" s="252"/>
      <c r="I16" s="124">
        <v>90.01</v>
      </c>
      <c r="J16" s="4"/>
      <c r="K16" s="13">
        <v>0.5</v>
      </c>
      <c r="L16" s="120">
        <v>91</v>
      </c>
      <c r="N16" s="105" t="s">
        <v>84</v>
      </c>
      <c r="O16" s="106" t="e">
        <f ca="1">O15/Kalkulationstool!D10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P16" s="1"/>
      <c r="AQ16" s="1"/>
      <c r="AR16" s="1">
        <v>11</v>
      </c>
      <c r="AS16" s="114" t="e">
        <f t="shared" si="7"/>
        <v>#DIV/0!</v>
      </c>
      <c r="AT16" s="114" t="e">
        <f t="shared" si="2"/>
        <v>#DIV/0!</v>
      </c>
      <c r="AU16" s="114" t="e">
        <f t="shared" si="8"/>
        <v>#DIV/0!</v>
      </c>
      <c r="AV16" s="1"/>
      <c r="AW16" s="1"/>
      <c r="AX16" s="1"/>
      <c r="AY16" s="1"/>
      <c r="AZ16" s="1"/>
    </row>
    <row r="17" spans="1:52" x14ac:dyDescent="0.25">
      <c r="A17" s="6">
        <v>176</v>
      </c>
      <c r="B17" s="73" t="s">
        <v>46</v>
      </c>
      <c r="H17" s="252"/>
      <c r="I17" s="124">
        <v>100.01</v>
      </c>
      <c r="J17" s="4"/>
      <c r="K17" s="13">
        <v>0.7</v>
      </c>
      <c r="L17" s="120">
        <v>101</v>
      </c>
      <c r="N17" s="143" t="s">
        <v>125</v>
      </c>
      <c r="O17" s="144" t="e">
        <f>IF(W11=1,AY27,AF27)</f>
        <v>#DIV/0!</v>
      </c>
      <c r="P17" s="212" t="e">
        <f>O17/Kalkulationstool!D10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P17" s="1"/>
      <c r="AQ17" s="1"/>
      <c r="AR17" s="1">
        <v>12</v>
      </c>
      <c r="AS17" s="114" t="e">
        <f t="shared" si="7"/>
        <v>#DIV/0!</v>
      </c>
      <c r="AT17" s="114" t="e">
        <f t="shared" si="2"/>
        <v>#DIV/0!</v>
      </c>
      <c r="AU17" s="114" t="e">
        <f t="shared" si="8"/>
        <v>#DIV/0!</v>
      </c>
      <c r="AV17" s="1"/>
      <c r="AW17" s="1"/>
      <c r="AX17" s="1"/>
      <c r="AY17" s="1"/>
      <c r="AZ17" s="1"/>
    </row>
    <row r="18" spans="1:52" x14ac:dyDescent="0.25">
      <c r="A18" s="6">
        <v>201</v>
      </c>
      <c r="B18" s="73" t="s">
        <v>47</v>
      </c>
      <c r="H18" s="252"/>
      <c r="I18" s="124">
        <v>125.01</v>
      </c>
      <c r="J18" s="4"/>
      <c r="K18" s="13">
        <v>0.8</v>
      </c>
      <c r="L18" s="120">
        <v>126</v>
      </c>
      <c r="N18" s="1"/>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P18" s="1"/>
      <c r="AQ18" s="1"/>
      <c r="AR18" s="1">
        <v>13</v>
      </c>
      <c r="AS18" s="114" t="e">
        <f t="shared" si="7"/>
        <v>#DIV/0!</v>
      </c>
      <c r="AT18" s="114" t="e">
        <f t="shared" si="2"/>
        <v>#DIV/0!</v>
      </c>
      <c r="AU18" s="114" t="e">
        <f t="shared" si="8"/>
        <v>#DIV/0!</v>
      </c>
      <c r="AV18" s="1"/>
      <c r="AW18" s="1"/>
      <c r="AX18" s="1"/>
      <c r="AY18" s="1"/>
      <c r="AZ18" s="1"/>
    </row>
    <row r="19" spans="1:52" x14ac:dyDescent="0.25">
      <c r="A19" s="6">
        <v>251</v>
      </c>
      <c r="B19" s="73" t="s">
        <v>48</v>
      </c>
      <c r="H19" s="252"/>
      <c r="I19" s="124">
        <v>150.01</v>
      </c>
      <c r="J19" s="4"/>
      <c r="K19" s="13">
        <v>1.2</v>
      </c>
      <c r="L19" s="120">
        <v>151</v>
      </c>
      <c r="N19" s="1"/>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P19" s="1"/>
      <c r="AQ19" s="1"/>
      <c r="AR19" s="1">
        <v>14</v>
      </c>
      <c r="AS19" s="114" t="e">
        <f t="shared" si="7"/>
        <v>#DIV/0!</v>
      </c>
      <c r="AT19" s="114" t="e">
        <f t="shared" si="2"/>
        <v>#DIV/0!</v>
      </c>
      <c r="AU19" s="114" t="e">
        <f t="shared" si="8"/>
        <v>#DIV/0!</v>
      </c>
      <c r="AV19" s="1"/>
      <c r="AW19" s="1"/>
      <c r="AX19" s="1"/>
      <c r="AY19" s="1"/>
      <c r="AZ19" s="1"/>
    </row>
    <row r="20" spans="1:52" x14ac:dyDescent="0.25">
      <c r="A20" s="6">
        <v>301</v>
      </c>
      <c r="B20" s="73" t="s">
        <v>49</v>
      </c>
      <c r="H20" s="252"/>
      <c r="I20" s="125">
        <v>175.01</v>
      </c>
      <c r="J20" s="6"/>
      <c r="K20" s="15">
        <v>1.5</v>
      </c>
      <c r="L20" s="120">
        <v>176</v>
      </c>
      <c r="U20" s="1" t="s">
        <v>103</v>
      </c>
      <c r="V20" s="1">
        <f>W6+V18+W6/12</f>
        <v>0</v>
      </c>
      <c r="AP20" s="1"/>
      <c r="AQ20" s="1"/>
      <c r="AR20" s="1"/>
      <c r="AS20" s="1"/>
      <c r="AT20" s="1"/>
      <c r="AU20" s="1"/>
      <c r="AV20" s="1"/>
      <c r="AW20" s="1"/>
      <c r="AX20" s="1"/>
      <c r="AY20" s="1"/>
      <c r="AZ20" s="1"/>
    </row>
    <row r="21" spans="1:52" x14ac:dyDescent="0.25">
      <c r="A21" s="52">
        <v>351</v>
      </c>
      <c r="B21" s="73" t="s">
        <v>50</v>
      </c>
      <c r="H21" s="252"/>
      <c r="I21" s="125">
        <v>200.01</v>
      </c>
      <c r="J21" s="6"/>
      <c r="K21" s="15">
        <v>1.6</v>
      </c>
      <c r="L21" s="120">
        <v>201</v>
      </c>
      <c r="N21" s="143"/>
      <c r="O21" s="144"/>
      <c r="P21" s="148"/>
      <c r="U21" s="1" t="s">
        <v>104</v>
      </c>
      <c r="V21" s="1">
        <f>W6+V16</f>
        <v>0</v>
      </c>
      <c r="AA21" s="258" t="s">
        <v>105</v>
      </c>
      <c r="AB21" s="258"/>
      <c r="AC21" s="1">
        <f>LOOKUP(V16,AA5:AA13,AD5:AD13)</f>
        <v>0</v>
      </c>
      <c r="AH21" s="258" t="s">
        <v>106</v>
      </c>
      <c r="AI21" s="258"/>
      <c r="AJ21" s="1">
        <f>IF(ISERROR(LOOKUP(V18,AH5:AH17,AK5:AK17)),0,LOOKUP(V18,AH5:AH17,AK5:AK17))</f>
        <v>0</v>
      </c>
      <c r="AO21" s="76"/>
      <c r="AP21" s="1"/>
      <c r="AQ21" s="1"/>
      <c r="AR21" s="258" t="s">
        <v>106</v>
      </c>
      <c r="AS21" s="258"/>
      <c r="AT21" s="1">
        <f>IF(ISERROR(LOOKUP(V18,AR5:AR17,AU5:AU17)),0,LOOKUP(V18,AR5:AR17,AU5:AU17))</f>
        <v>0</v>
      </c>
      <c r="AU21" s="1"/>
      <c r="AV21" s="1"/>
      <c r="AW21" s="1"/>
      <c r="AX21" s="1"/>
      <c r="AY21" s="76"/>
      <c r="AZ21" s="1"/>
    </row>
    <row r="22" spans="1:52" x14ac:dyDescent="0.25">
      <c r="A22" s="52">
        <v>401</v>
      </c>
      <c r="B22" s="73" t="s">
        <v>51</v>
      </c>
      <c r="H22" s="252"/>
      <c r="I22" s="125">
        <v>250.01</v>
      </c>
      <c r="J22" s="6"/>
      <c r="K22" s="15">
        <v>1.9</v>
      </c>
      <c r="L22" s="120">
        <v>251</v>
      </c>
      <c r="U22" s="134" t="s">
        <v>119</v>
      </c>
      <c r="V22" s="135">
        <f>IF(W5-W6&lt;5,W6-W6/12/2+2,IF(W5-W6&lt;8,W6-W6/12/2+1,(W6-W6/12/2)))</f>
        <v>2</v>
      </c>
      <c r="W22" s="1">
        <f>IF(W5-W6&lt;5,ROUNDUP(W6-W6/12/2,0)+2,IF(W5-W6&lt;8,ROUNDUP(W6-W6/12/2,0)+1,ROUNDUP(W6-W6/12/2,0)))</f>
        <v>2</v>
      </c>
      <c r="AJ22" s="1">
        <f>LOOKUP(AJ21,AK5:AK19,AH5:AH19)</f>
        <v>0</v>
      </c>
      <c r="AO22" s="120" t="e">
        <f>AO23+AJ21</f>
        <v>#DIV/0!</v>
      </c>
      <c r="AP22" s="1"/>
      <c r="AQ22" s="1"/>
      <c r="AR22" s="1"/>
      <c r="AS22" s="1"/>
      <c r="AT22" s="1">
        <f>LOOKUP(AT21,AU5:AU19,AR5:AR19)</f>
        <v>0</v>
      </c>
      <c r="AU22" s="1"/>
      <c r="AV22" s="1"/>
      <c r="AW22" s="1"/>
      <c r="AX22" s="1"/>
      <c r="AY22" s="120" t="e">
        <f>AY23+AT21</f>
        <v>#DIV/0!</v>
      </c>
      <c r="AZ22" s="1"/>
    </row>
    <row r="23" spans="1:52" x14ac:dyDescent="0.25">
      <c r="A23" s="52">
        <v>999</v>
      </c>
      <c r="H23" s="252"/>
      <c r="I23" s="125">
        <v>300.01</v>
      </c>
      <c r="J23" s="6"/>
      <c r="K23" s="15">
        <v>2.2999999999999998</v>
      </c>
      <c r="L23" s="120">
        <v>301</v>
      </c>
      <c r="U23" s="136" t="s">
        <v>120</v>
      </c>
      <c r="V23" s="137" t="e">
        <f>AJ22+AP29</f>
        <v>#DIV/0!</v>
      </c>
      <c r="AO23" s="120" t="e">
        <f>AO28-AO95</f>
        <v>#DIV/0!</v>
      </c>
      <c r="AP23" s="1"/>
      <c r="AQ23" s="1"/>
      <c r="AR23" s="1"/>
      <c r="AS23" s="1"/>
      <c r="AT23" s="1"/>
      <c r="AU23" s="1"/>
      <c r="AV23" s="1"/>
      <c r="AW23" s="1"/>
      <c r="AX23" s="1"/>
      <c r="AY23" s="120" t="e">
        <f>AY28-AY95</f>
        <v>#DIV/0!</v>
      </c>
      <c r="AZ23" s="1"/>
    </row>
    <row r="24" spans="1:52" x14ac:dyDescent="0.25">
      <c r="H24" s="252"/>
      <c r="I24" s="126">
        <v>350.01</v>
      </c>
      <c r="J24" s="1"/>
      <c r="K24" s="15">
        <v>2.5</v>
      </c>
      <c r="L24" s="120">
        <v>351</v>
      </c>
      <c r="U24" s="136" t="s">
        <v>121</v>
      </c>
      <c r="V24" s="138" t="e">
        <f>V23-W5</f>
        <v>#DIV/0!</v>
      </c>
      <c r="AP24" s="1"/>
      <c r="AQ24" s="1"/>
      <c r="AR24" s="1"/>
      <c r="AS24" s="1"/>
      <c r="AT24" s="1"/>
      <c r="AU24" s="1"/>
      <c r="AV24" s="1"/>
      <c r="AW24" s="1"/>
      <c r="AX24" s="1"/>
      <c r="AY24" s="1"/>
      <c r="AZ24" s="1"/>
    </row>
    <row r="25" spans="1:52" x14ac:dyDescent="0.25">
      <c r="H25" s="252"/>
      <c r="I25" s="126">
        <v>400.01</v>
      </c>
      <c r="J25" s="1"/>
      <c r="K25" s="15">
        <v>2.8</v>
      </c>
      <c r="L25" s="120">
        <v>401</v>
      </c>
      <c r="U25" s="139" t="s">
        <v>122</v>
      </c>
      <c r="V25" s="140" t="e">
        <f>AZ29+AT22</f>
        <v>#DIV/0!</v>
      </c>
      <c r="AA25" s="259" t="s">
        <v>107</v>
      </c>
      <c r="AB25" s="259"/>
      <c r="AC25" s="259"/>
      <c r="AD25" s="259"/>
      <c r="AE25" s="259"/>
      <c r="AF25" s="259"/>
      <c r="AH25" s="260" t="s">
        <v>108</v>
      </c>
      <c r="AI25" s="260"/>
      <c r="AJ25" s="260"/>
      <c r="AK25" s="260"/>
      <c r="AL25" s="260"/>
      <c r="AM25" s="260"/>
      <c r="AN25" s="260"/>
      <c r="AO25" s="260"/>
      <c r="AP25" s="1"/>
      <c r="AQ25" s="1"/>
      <c r="AR25" s="260" t="s">
        <v>108</v>
      </c>
      <c r="AS25" s="260"/>
      <c r="AT25" s="260"/>
      <c r="AU25" s="260"/>
      <c r="AV25" s="260"/>
      <c r="AW25" s="260"/>
      <c r="AX25" s="260"/>
      <c r="AY25" s="260"/>
      <c r="AZ25" s="1"/>
    </row>
    <row r="26" spans="1:52" s="1" customFormat="1" ht="15.75" thickBot="1" x14ac:dyDescent="0.3">
      <c r="H26" s="127"/>
      <c r="I26" s="126">
        <v>600.01</v>
      </c>
      <c r="K26" s="15">
        <v>50</v>
      </c>
      <c r="L26" s="120"/>
      <c r="U26" s="141" t="s">
        <v>121</v>
      </c>
      <c r="V26" s="142" t="e">
        <f>V25-W5</f>
        <v>#DIV/0!</v>
      </c>
      <c r="AA26" s="128" t="s">
        <v>131</v>
      </c>
      <c r="AB26" s="128" t="s">
        <v>132</v>
      </c>
      <c r="AC26" s="128" t="s">
        <v>134</v>
      </c>
      <c r="AD26" s="128" t="s">
        <v>133</v>
      </c>
      <c r="AE26" s="128" t="s">
        <v>23</v>
      </c>
      <c r="AF26" s="128"/>
      <c r="AH26" s="129"/>
      <c r="AI26" s="129"/>
      <c r="AJ26" s="129"/>
      <c r="AK26" s="129"/>
      <c r="AL26" s="129"/>
      <c r="AM26" s="129"/>
      <c r="AN26" s="129"/>
      <c r="AO26" s="129"/>
      <c r="AR26" s="129"/>
      <c r="AS26" s="129"/>
      <c r="AT26" s="129"/>
      <c r="AU26" s="129"/>
      <c r="AV26" s="129"/>
      <c r="AW26" s="129"/>
      <c r="AX26" s="129"/>
      <c r="AY26" s="129"/>
    </row>
    <row r="27" spans="1:52" x14ac:dyDescent="0.25">
      <c r="H27" s="253" t="s">
        <v>9</v>
      </c>
      <c r="I27" s="101">
        <v>0</v>
      </c>
      <c r="J27" s="64"/>
      <c r="K27" s="47">
        <v>0</v>
      </c>
      <c r="L27" s="1"/>
      <c r="AB27" s="121"/>
      <c r="AF27" s="120" t="e">
        <f>AF28+AC21</f>
        <v>#DIV/0!</v>
      </c>
      <c r="AK27" s="121"/>
      <c r="AO27" s="120" t="e">
        <f>AO28+AJ21</f>
        <v>#DIV/0!</v>
      </c>
      <c r="AP27" s="1"/>
      <c r="AQ27" s="1"/>
      <c r="AR27" s="1"/>
      <c r="AS27" s="1"/>
      <c r="AT27" s="1"/>
      <c r="AU27" s="121"/>
      <c r="AV27" s="1"/>
      <c r="AW27" s="1"/>
      <c r="AX27" s="1"/>
      <c r="AY27" s="120" t="e">
        <f>AY28+AT21</f>
        <v>#DIV/0!</v>
      </c>
      <c r="AZ27" s="1"/>
    </row>
    <row r="28" spans="1:52" x14ac:dyDescent="0.25">
      <c r="H28" s="254"/>
      <c r="I28" s="102">
        <v>9.9999999999999995E-7</v>
      </c>
      <c r="J28" s="48"/>
      <c r="K28" s="15">
        <v>0.1</v>
      </c>
      <c r="L28" s="1"/>
      <c r="AA28" s="1" t="s">
        <v>109</v>
      </c>
      <c r="AF28" s="120" t="e">
        <f>SUM(AF30:AF150)</f>
        <v>#DIV/0!</v>
      </c>
      <c r="AJ28" s="1" t="s">
        <v>109</v>
      </c>
      <c r="AO28" s="120" t="e">
        <f>SUM(AO30:AO163)</f>
        <v>#DIV/0!</v>
      </c>
      <c r="AP28" s="1"/>
      <c r="AQ28" s="1"/>
      <c r="AR28" s="1"/>
      <c r="AS28" s="1"/>
      <c r="AT28" s="1" t="s">
        <v>109</v>
      </c>
      <c r="AU28" s="1"/>
      <c r="AV28" s="1"/>
      <c r="AW28" s="1"/>
      <c r="AX28" s="1"/>
      <c r="AY28" s="120" t="e">
        <f>SUM(AY30:AY163)</f>
        <v>#DIV/0!</v>
      </c>
      <c r="AZ28" s="1"/>
    </row>
    <row r="29" spans="1:52" x14ac:dyDescent="0.25">
      <c r="H29" s="254"/>
      <c r="I29" s="102">
        <v>0.20000100000000001</v>
      </c>
      <c r="J29" s="65"/>
      <c r="K29" s="49">
        <v>0.3</v>
      </c>
      <c r="L29" s="1"/>
      <c r="AB29" s="119">
        <f>LOOKUP(V16,AA5:AA13,AB5:AB13)</f>
        <v>0</v>
      </c>
      <c r="AK29" s="119">
        <f>LOOKUP(V18,AH5:AH13,AI5:AI13)</f>
        <v>0</v>
      </c>
      <c r="AP29" s="1" t="e">
        <f>SUM(AP30:AP163)</f>
        <v>#DIV/0!</v>
      </c>
      <c r="AQ29" s="1"/>
      <c r="AR29" s="1"/>
      <c r="AS29" s="1"/>
      <c r="AT29" s="1"/>
      <c r="AU29" s="119">
        <f>LOOKUP(V18,AR5:AR13,AS5:AS13)</f>
        <v>0</v>
      </c>
      <c r="AV29" s="1"/>
      <c r="AW29" s="1"/>
      <c r="AX29" s="1"/>
      <c r="AY29" s="1"/>
      <c r="AZ29" s="1" t="e">
        <f>SUM(AZ30:AZ163)</f>
        <v>#DIV/0!</v>
      </c>
    </row>
    <row r="30" spans="1:52" x14ac:dyDescent="0.25">
      <c r="H30" s="254"/>
      <c r="I30" s="102">
        <v>0.400001</v>
      </c>
      <c r="J30" s="65"/>
      <c r="K30" s="49">
        <v>1</v>
      </c>
      <c r="L30" s="1"/>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Q30" s="1"/>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54"/>
      <c r="I31" s="102">
        <v>0.60000100000000001</v>
      </c>
      <c r="J31" s="65"/>
      <c r="K31" s="49">
        <v>1.2</v>
      </c>
      <c r="L31" s="1"/>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Q31" s="1"/>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55"/>
      <c r="I32" s="103">
        <v>0.80000099999999996</v>
      </c>
      <c r="J32" s="66"/>
      <c r="K32" s="51">
        <v>1.4</v>
      </c>
      <c r="L32" s="1"/>
      <c r="M32"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Q32" s="1"/>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52"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Q33" s="1"/>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52"/>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Q34" s="1"/>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52"/>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Q35" s="1"/>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52"/>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Q36" s="1"/>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56"/>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Q37" s="1"/>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L38" s="1"/>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Q38" s="1"/>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L39" s="1"/>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Q39" s="1"/>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L40" s="1"/>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Q40" s="1"/>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L41" s="1"/>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Q41" s="1"/>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L42" s="1"/>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Q42" s="1"/>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L43" s="1"/>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Q43" s="1"/>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L44" s="1"/>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Q44" s="1"/>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L45" s="1"/>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Q45" s="1"/>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I46" s="1"/>
      <c r="J46" s="1"/>
      <c r="K46" s="15">
        <v>0</v>
      </c>
      <c r="L46" s="1"/>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Q46" s="1"/>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L47" s="1"/>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Q47" s="1"/>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L48" s="1"/>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Q48" s="1"/>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L49" s="1"/>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Q49" s="1"/>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L50" s="1"/>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Q50" s="1"/>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L51" s="1"/>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Q51" s="1"/>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L52" s="1"/>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Q52" s="1"/>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L53" s="1"/>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Q53" s="1"/>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L54" s="1"/>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Q54" s="1"/>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L55" s="1"/>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Q55" s="1"/>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L56" s="1"/>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Q56" s="1"/>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L57" s="1"/>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Q57" s="1"/>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L58" s="1"/>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Q58" s="1"/>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L59" s="1"/>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Q59" s="1"/>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L60" s="1"/>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Q60" s="1"/>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L61" s="1"/>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Q61" s="1"/>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H62" s="1"/>
      <c r="I62" s="2"/>
      <c r="J62" s="2"/>
      <c r="K62" s="2"/>
      <c r="L62" s="1"/>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Q62" s="1"/>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172</v>
      </c>
      <c r="I63" s="24"/>
      <c r="J63" s="24"/>
      <c r="K63" s="24"/>
      <c r="L63" s="24"/>
      <c r="N63" s="5" t="s">
        <v>173</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Q63" s="1"/>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Q64" s="1"/>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Q65" s="1"/>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Q66" s="1"/>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Q67" s="1"/>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Q68" s="1"/>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v>
      </c>
      <c r="L69" s="35">
        <v>-4</v>
      </c>
      <c r="N69" s="199">
        <v>0.35</v>
      </c>
      <c r="O69" s="33">
        <f t="shared" si="34"/>
        <v>-2</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Q69" s="1"/>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-3</v>
      </c>
      <c r="L70" s="38">
        <v>-6</v>
      </c>
      <c r="N70" s="36">
        <v>0.42499999999999999</v>
      </c>
      <c r="O70" s="36">
        <f t="shared" si="34"/>
        <v>-3</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Q70" s="1"/>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Q71" s="1"/>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Q72" s="1"/>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Q73" s="1"/>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Q74" s="1"/>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Q75" s="1"/>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Q76" s="1"/>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Q77" s="1"/>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Q78" s="1"/>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Q79" s="1"/>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Q80" s="1"/>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Q81" s="1"/>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Q82" s="1"/>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Q83" s="1"/>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Q84" s="1"/>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Q85" s="1"/>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Q86" s="1"/>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Q87" s="1"/>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Q88" s="1"/>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Q89" s="1"/>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Q90" s="1"/>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Q91" s="1"/>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Q92" s="1"/>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Q93" s="1"/>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Q94" s="1"/>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Q95" s="1"/>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Q96" s="1"/>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Q97" s="1"/>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Q98" s="1"/>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Q99" s="1"/>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Q100" s="1"/>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Q101" s="1"/>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Q102" s="1"/>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Q103" s="1"/>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Q104" s="1"/>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Q105" s="1"/>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Q106" s="1"/>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Q107" s="1"/>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Q108" s="1"/>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Q109" s="1"/>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Q110" s="1"/>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Q111" s="1"/>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Q112" s="1"/>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Q113" s="1"/>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Q114" s="1"/>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Q115" s="1"/>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Q116" s="1"/>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Q117" s="1"/>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Q118" s="1"/>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Q119" s="1"/>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Q120" s="1"/>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Q121" s="1"/>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Q122" s="1"/>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Q123" s="1"/>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Q124" s="1"/>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Q125" s="1"/>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Q126" s="1"/>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Q127" s="1"/>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Q128" s="1"/>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Q129" s="1"/>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Q130" s="1"/>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Q131" s="1"/>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Q132" s="1"/>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Q133" s="1"/>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Q134" s="1"/>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Q135" s="1"/>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Q136" s="1"/>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Q137" s="1"/>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Q138" s="1"/>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Q139" s="1"/>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Q140" s="1"/>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Q141" s="1"/>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Q142" s="1"/>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Q143" s="1"/>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Q144" s="1"/>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Q145" s="1"/>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Q146" s="1"/>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Q147" s="1"/>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Q148" s="1"/>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Q149" s="1"/>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Q150" s="1"/>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row r="164" spans="34:52" x14ac:dyDescent="0.25">
      <c r="AR164" s="1"/>
      <c r="AS164" s="1"/>
      <c r="AT164" s="1"/>
      <c r="AU164" s="114"/>
      <c r="AV164" s="1"/>
      <c r="AW164" s="121"/>
      <c r="AX164" s="1"/>
      <c r="AY164" s="1"/>
      <c r="AZ164" s="1"/>
    </row>
    <row r="165" spans="34:52" x14ac:dyDescent="0.25">
      <c r="AR165" s="1"/>
      <c r="AS165" s="1"/>
      <c r="AT165" s="1"/>
      <c r="AU165" s="114"/>
      <c r="AV165" s="1"/>
      <c r="AW165" s="121"/>
      <c r="AX165" s="1"/>
      <c r="AY165" s="1"/>
      <c r="AZ165" s="1"/>
    </row>
    <row r="166" spans="34:52" x14ac:dyDescent="0.25">
      <c r="AR166" s="1"/>
      <c r="AS166" s="1"/>
      <c r="AT166" s="1"/>
      <c r="AU166" s="114"/>
      <c r="AV166" s="1"/>
      <c r="AW166" s="121"/>
      <c r="AX166" s="1"/>
      <c r="AY166" s="1"/>
      <c r="AZ166" s="1"/>
    </row>
    <row r="167" spans="34:52" x14ac:dyDescent="0.25">
      <c r="AR167" s="1"/>
      <c r="AS167" s="1"/>
      <c r="AT167" s="1"/>
      <c r="AU167" s="114"/>
      <c r="AV167" s="1"/>
      <c r="AW167" s="121"/>
      <c r="AX167" s="1"/>
      <c r="AY167" s="1"/>
      <c r="AZ167" s="1"/>
    </row>
    <row r="168" spans="34:52" x14ac:dyDescent="0.25">
      <c r="AR168" s="1"/>
      <c r="AS168" s="1"/>
      <c r="AT168" s="1"/>
      <c r="AU168" s="114"/>
      <c r="AV168" s="1"/>
      <c r="AW168" s="121"/>
      <c r="AX168" s="1"/>
      <c r="AY168" s="1"/>
      <c r="AZ168" s="1"/>
    </row>
    <row r="169" spans="34:52" x14ac:dyDescent="0.25">
      <c r="AR169" s="1"/>
      <c r="AS169" s="1"/>
      <c r="AT169" s="1"/>
      <c r="AU169" s="114"/>
      <c r="AV169" s="1"/>
      <c r="AW169" s="121"/>
      <c r="AX169" s="1"/>
      <c r="AY169" s="1"/>
      <c r="AZ169" s="1"/>
    </row>
    <row r="170" spans="34:52" x14ac:dyDescent="0.25">
      <c r="AR170" s="1"/>
      <c r="AS170" s="1"/>
      <c r="AT170" s="1"/>
      <c r="AU170" s="114"/>
      <c r="AV170" s="1"/>
      <c r="AW170" s="121"/>
      <c r="AX170" s="1"/>
      <c r="AY170" s="1"/>
      <c r="AZ170" s="1"/>
    </row>
    <row r="171" spans="34:52" x14ac:dyDescent="0.25">
      <c r="AR171" s="1"/>
      <c r="AS171" s="1"/>
      <c r="AT171" s="1"/>
      <c r="AU171" s="114"/>
      <c r="AV171" s="1"/>
      <c r="AW171" s="121"/>
      <c r="AX171" s="1"/>
      <c r="AY171" s="1"/>
      <c r="AZ171" s="1"/>
    </row>
    <row r="172" spans="34:52" x14ac:dyDescent="0.25">
      <c r="AR172" s="1"/>
      <c r="AS172" s="1"/>
      <c r="AT172" s="1"/>
      <c r="AU172" s="114"/>
      <c r="AV172" s="1"/>
      <c r="AW172" s="121"/>
      <c r="AX172" s="1"/>
      <c r="AY172" s="1"/>
      <c r="AZ172" s="1"/>
    </row>
  </sheetData>
  <mergeCells count="20">
    <mergeCell ref="AR25:AY25"/>
    <mergeCell ref="AR2:AY2"/>
    <mergeCell ref="AS3:AU3"/>
    <mergeCell ref="AS4:AT4"/>
    <mergeCell ref="AR21:AS21"/>
    <mergeCell ref="H5:H25"/>
    <mergeCell ref="H27:H32"/>
    <mergeCell ref="H33:H37"/>
    <mergeCell ref="AA2:AF2"/>
    <mergeCell ref="AH2:AO2"/>
    <mergeCell ref="U3:W3"/>
    <mergeCell ref="AB3:AD3"/>
    <mergeCell ref="AI3:AK3"/>
    <mergeCell ref="AB4:AC4"/>
    <mergeCell ref="AI4:AJ4"/>
    <mergeCell ref="AA21:AB21"/>
    <mergeCell ref="AH21:AI21"/>
    <mergeCell ref="AA25:AF25"/>
    <mergeCell ref="AH25:AO25"/>
    <mergeCell ref="N11:N14"/>
  </mergeCells>
  <pageMargins left="0.7" right="0.7" top="0.75" bottom="0.75" header="0.3" footer="0.3"/>
  <pageSetup paperSize="9" orientation="portrait" horizontalDpi="1200" verticalDpi="1200" r:id="rId1"/>
  <headerFooter>
    <oddFooter>&amp;C&amp;1#&amp;"Calibri"&amp;10&amp;K000000</oddFooter>
  </headerFooter>
  <ignoredErrors>
    <ignoredError sqref="O67:P6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4B71-0971-47A6-ADDF-5E80DD54F4E7}">
  <sheetPr>
    <tabColor theme="4" tint="-0.499984740745262"/>
    <pageSetUpPr fitToPage="1"/>
  </sheetPr>
  <dimension ref="A1:S27"/>
  <sheetViews>
    <sheetView showGridLines="0" zoomScaleNormal="100" workbookViewId="0">
      <selection activeCell="D20" sqref="D20"/>
    </sheetView>
  </sheetViews>
  <sheetFormatPr baseColWidth="10" defaultColWidth="0" defaultRowHeight="15" customHeight="1" zeroHeight="1" x14ac:dyDescent="0.25"/>
  <cols>
    <col min="1" max="1" width="1.85546875" style="1" customWidth="1"/>
    <col min="2" max="2" width="32.28515625" style="1" customWidth="1"/>
    <col min="3" max="3" width="4.140625" style="1" customWidth="1"/>
    <col min="4" max="4" width="15.42578125" style="1" customWidth="1"/>
    <col min="5" max="5" width="5.140625" style="1" customWidth="1"/>
    <col min="6" max="6" width="12.42578125" style="1" customWidth="1"/>
    <col min="7" max="7" width="1.85546875" style="1" customWidth="1"/>
    <col min="8" max="8" width="21.140625" style="1" customWidth="1"/>
    <col min="9" max="10" width="8.7109375" style="1" customWidth="1"/>
    <col min="11" max="11" width="11.85546875" style="1" customWidth="1"/>
    <col min="12" max="17" width="8.7109375" style="1" customWidth="1"/>
    <col min="18" max="18" width="29" style="1" customWidth="1"/>
    <col min="19" max="19" width="24.42578125" style="1" customWidth="1"/>
    <col min="20" max="16384" width="8.7109375" style="1" hidden="1"/>
  </cols>
  <sheetData>
    <row r="1" spans="2:18" ht="19.5" x14ac:dyDescent="0.3">
      <c r="B1" s="68" t="s">
        <v>29</v>
      </c>
      <c r="C1" s="69"/>
      <c r="D1" s="69"/>
      <c r="E1" s="67"/>
      <c r="F1" s="67"/>
      <c r="G1" s="67"/>
    </row>
    <row r="2" spans="2:18" x14ac:dyDescent="0.25">
      <c r="B2" s="71" t="s">
        <v>183</v>
      </c>
      <c r="C2" s="70"/>
      <c r="D2" s="70"/>
      <c r="E2" s="67"/>
      <c r="F2" s="67"/>
      <c r="G2" s="67"/>
    </row>
    <row r="3" spans="2:18" ht="5.0999999999999996" hidden="1" customHeight="1" x14ac:dyDescent="0.25">
      <c r="B3" s="67"/>
      <c r="C3" s="67"/>
      <c r="D3" s="70"/>
      <c r="E3" s="70"/>
      <c r="F3" s="67"/>
      <c r="G3" s="67"/>
      <c r="H3" s="67"/>
    </row>
    <row r="4" spans="2:18" x14ac:dyDescent="0.25">
      <c r="B4" s="220" t="s">
        <v>187</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22">
        <f>Kalkulationstool!D7</f>
        <v>0</v>
      </c>
      <c r="E7" s="85"/>
      <c r="F7" s="123"/>
      <c r="G7" s="92"/>
      <c r="H7" s="93" t="s">
        <v>185</v>
      </c>
      <c r="I7" s="82"/>
      <c r="J7" s="82"/>
      <c r="K7" s="82"/>
      <c r="L7" s="82"/>
      <c r="M7" s="82"/>
      <c r="N7" s="82"/>
      <c r="O7" s="82"/>
      <c r="P7" s="82"/>
      <c r="Q7" s="82"/>
      <c r="R7" s="82"/>
    </row>
    <row r="8" spans="2:18" x14ac:dyDescent="0.25">
      <c r="B8" s="82" t="s">
        <v>59</v>
      </c>
      <c r="C8" s="82"/>
      <c r="D8" s="223">
        <f>Kalkulationstool!D8</f>
        <v>0</v>
      </c>
      <c r="E8" s="82"/>
      <c r="F8" s="92"/>
      <c r="G8" s="93"/>
      <c r="H8" s="93" t="s">
        <v>185</v>
      </c>
      <c r="I8" s="82"/>
      <c r="J8" s="82"/>
      <c r="K8" s="82"/>
      <c r="L8" s="82"/>
      <c r="M8" s="82"/>
      <c r="N8" s="82"/>
      <c r="O8" s="82"/>
      <c r="P8" s="82"/>
      <c r="Q8" s="82"/>
      <c r="R8" s="82"/>
    </row>
    <row r="9" spans="2:18" x14ac:dyDescent="0.25">
      <c r="B9" s="82" t="s">
        <v>62</v>
      </c>
      <c r="C9" s="82"/>
      <c r="D9" s="223">
        <f>Kalkulationstool!D9</f>
        <v>0</v>
      </c>
      <c r="E9" s="85"/>
      <c r="F9" s="92"/>
      <c r="G9" s="93"/>
      <c r="H9" s="93" t="s">
        <v>185</v>
      </c>
      <c r="I9" s="82"/>
      <c r="J9" s="82"/>
      <c r="K9" s="82"/>
      <c r="L9" s="82"/>
      <c r="M9" s="82"/>
      <c r="N9" s="82"/>
      <c r="O9" s="82"/>
      <c r="P9" s="82"/>
      <c r="Q9" s="82"/>
      <c r="R9" s="82"/>
    </row>
    <row r="10" spans="2:18" x14ac:dyDescent="0.25">
      <c r="B10" s="82" t="s">
        <v>72</v>
      </c>
      <c r="C10" s="82"/>
      <c r="D10" s="224">
        <f>Kalkulationstool!D10-Kalkulationstool!D11</f>
        <v>0</v>
      </c>
      <c r="E10" s="86"/>
      <c r="F10" s="94"/>
      <c r="G10" s="93"/>
      <c r="H10" s="93" t="s">
        <v>184</v>
      </c>
      <c r="I10" s="82"/>
      <c r="J10" s="82"/>
      <c r="K10" s="82"/>
      <c r="L10" s="82"/>
      <c r="M10" s="82"/>
      <c r="N10" s="82"/>
      <c r="O10" s="82"/>
      <c r="P10" s="82"/>
      <c r="Q10" s="82"/>
      <c r="R10" s="82"/>
    </row>
    <row r="11" spans="2:18" x14ac:dyDescent="0.25">
      <c r="B11" s="82" t="s">
        <v>63</v>
      </c>
      <c r="C11" s="82"/>
      <c r="D11" s="224">
        <v>0</v>
      </c>
      <c r="E11" s="86"/>
      <c r="F11" s="94"/>
      <c r="G11" s="93"/>
      <c r="H11" s="93" t="s">
        <v>182</v>
      </c>
      <c r="I11" s="82"/>
      <c r="J11" s="82"/>
      <c r="K11" s="82"/>
      <c r="L11" s="82"/>
      <c r="M11" s="82"/>
      <c r="N11" s="82"/>
      <c r="O11" s="82"/>
      <c r="P11" s="82"/>
      <c r="Q11" s="82"/>
      <c r="R11" s="82"/>
    </row>
    <row r="12" spans="2:18" x14ac:dyDescent="0.25">
      <c r="B12" s="82" t="s">
        <v>64</v>
      </c>
      <c r="C12" s="82"/>
      <c r="D12" s="224">
        <f>Kalkulationstool!D12</f>
        <v>0</v>
      </c>
      <c r="E12" s="86"/>
      <c r="F12" s="94"/>
      <c r="G12" s="93"/>
      <c r="H12" s="93" t="s">
        <v>185</v>
      </c>
      <c r="I12" s="82"/>
      <c r="J12" s="82"/>
      <c r="K12" s="82"/>
      <c r="L12" s="82"/>
      <c r="M12" s="82"/>
      <c r="N12" s="82"/>
      <c r="O12" s="82"/>
      <c r="P12" s="82"/>
      <c r="Q12" s="82"/>
      <c r="R12" s="82"/>
    </row>
    <row r="13" spans="2:18" x14ac:dyDescent="0.25">
      <c r="B13" s="82" t="s">
        <v>12</v>
      </c>
      <c r="C13" s="82"/>
      <c r="D13" s="223" t="str">
        <f>Kalkulationstool!D13</f>
        <v>-</v>
      </c>
      <c r="E13" s="85"/>
      <c r="F13" s="92"/>
      <c r="G13" s="93"/>
      <c r="H13" s="93" t="s">
        <v>185</v>
      </c>
      <c r="I13" s="82"/>
      <c r="J13" s="82"/>
      <c r="K13" s="82"/>
      <c r="L13" s="82"/>
      <c r="M13" s="82"/>
      <c r="N13" s="82"/>
      <c r="O13" s="82"/>
      <c r="P13" s="82"/>
      <c r="Q13" s="82"/>
      <c r="R13" s="82"/>
    </row>
    <row r="14" spans="2:18" x14ac:dyDescent="0.25">
      <c r="B14" s="82" t="s">
        <v>60</v>
      </c>
      <c r="C14" s="82"/>
      <c r="D14" s="225">
        <f>Kalkulationstool!D14</f>
        <v>0</v>
      </c>
      <c r="E14" s="85"/>
      <c r="F14" s="92"/>
      <c r="G14" s="93"/>
      <c r="H14" s="93" t="s">
        <v>185</v>
      </c>
      <c r="I14" s="82"/>
      <c r="J14" s="82"/>
      <c r="K14" s="82"/>
      <c r="L14" s="82"/>
      <c r="M14" s="82"/>
      <c r="N14" s="82"/>
      <c r="O14" s="82"/>
      <c r="P14" s="82"/>
      <c r="Q14" s="82"/>
      <c r="R14" s="82"/>
    </row>
    <row r="15" spans="2:18" hidden="1" x14ac:dyDescent="0.25">
      <c r="D15" s="80"/>
      <c r="E15" s="45"/>
      <c r="F15" s="219"/>
    </row>
    <row r="16" spans="2:18" ht="11.1" hidden="1" customHeight="1" x14ac:dyDescent="0.25">
      <c r="D16" s="80"/>
      <c r="E16" s="45"/>
      <c r="F16" s="219"/>
    </row>
    <row r="17" spans="2:18" x14ac:dyDescent="0.25"/>
    <row r="18" spans="2:18" x14ac:dyDescent="0.25"/>
    <row r="19" spans="2:18" x14ac:dyDescent="0.25">
      <c r="B19" s="81" t="s">
        <v>25</v>
      </c>
      <c r="C19" s="82"/>
      <c r="D19" s="122">
        <f ca="1">NOW()</f>
        <v>44893.645687037038</v>
      </c>
      <c r="E19" s="82"/>
      <c r="F19" s="82" t="s">
        <v>150</v>
      </c>
      <c r="G19" s="82"/>
      <c r="H19" s="82"/>
      <c r="I19" s="82"/>
      <c r="J19" s="82"/>
      <c r="K19" s="82"/>
      <c r="L19" s="82"/>
      <c r="M19" s="82"/>
      <c r="N19" s="82"/>
      <c r="O19" s="82"/>
      <c r="P19" s="82"/>
      <c r="Q19" s="82"/>
      <c r="R19" s="82"/>
    </row>
    <row r="20" spans="2:18" x14ac:dyDescent="0.25">
      <c r="B20" s="82" t="s">
        <v>79</v>
      </c>
      <c r="C20" s="82"/>
      <c r="D20" s="184" t="e">
        <f>IF(AND(ISNUMBER(D7),ISNUMBER(D8),ISNUMBER(D9),ISNUMBER(D10)),IF(AND(D7&gt;557,D8&gt;84),"",IF(AND(D8&gt;84,D9&gt;D8+3),"",Background2!P6)),"")</f>
        <v>#DIV/0!</v>
      </c>
      <c r="E20" s="87"/>
      <c r="F20" s="100" t="s">
        <v>82</v>
      </c>
      <c r="G20" s="82"/>
      <c r="H20" s="82"/>
      <c r="I20" s="82"/>
      <c r="J20" s="82"/>
      <c r="K20" s="82"/>
      <c r="L20" s="82"/>
      <c r="M20" s="82"/>
      <c r="N20" s="82"/>
      <c r="O20" s="82"/>
      <c r="P20" s="82"/>
      <c r="Q20" s="82"/>
      <c r="R20" s="82"/>
    </row>
    <row r="21" spans="2:18" x14ac:dyDescent="0.25">
      <c r="B21" s="82" t="s">
        <v>80</v>
      </c>
      <c r="C21" s="82"/>
      <c r="D21" s="185" t="e">
        <f>IF(D20="","",ROUND(NOMINAL(Kalk_Kredit2!D20,12),4))</f>
        <v>#DIV/0!</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43" t="s">
        <v>22</v>
      </c>
      <c r="E23" s="244"/>
      <c r="F23" s="82"/>
      <c r="G23" s="82"/>
      <c r="H23" s="180" t="s">
        <v>22</v>
      </c>
      <c r="I23" s="82"/>
      <c r="J23" s="82"/>
      <c r="K23" s="82"/>
      <c r="L23" s="82"/>
      <c r="M23" s="82"/>
      <c r="N23" s="82"/>
      <c r="O23" s="82"/>
      <c r="P23" s="82"/>
      <c r="Q23" s="82"/>
      <c r="R23" s="82"/>
    </row>
    <row r="24" spans="2:18" x14ac:dyDescent="0.25">
      <c r="B24" s="82"/>
      <c r="C24" s="82"/>
      <c r="D24" s="245" t="s">
        <v>152</v>
      </c>
      <c r="E24" s="246"/>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47" t="str">
        <f>IF(ISNUMBER(D20),Background2!P12,"")</f>
        <v/>
      </c>
      <c r="E26" s="248"/>
      <c r="F26" s="82"/>
      <c r="G26" s="82"/>
      <c r="H26" s="186" t="str">
        <f>IF(ISNUMBER(D20),Background2!T12,"")</f>
        <v/>
      </c>
      <c r="I26" s="91" t="s">
        <v>160</v>
      </c>
      <c r="J26" s="82"/>
      <c r="K26" s="82"/>
      <c r="L26" s="82"/>
      <c r="M26" s="82"/>
      <c r="N26" s="82"/>
      <c r="O26" s="82"/>
      <c r="P26" s="82"/>
      <c r="Q26" s="82"/>
      <c r="R26" s="82"/>
    </row>
    <row r="27" spans="2:18" x14ac:dyDescent="0.25"/>
  </sheetData>
  <sheetProtection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custom" allowBlank="1" showInputMessage="1" showErrorMessage="1" errorTitle="Bitte überprüfen Sie die Eingabe" error="Bitte geben Sie hier den Expected Loss ein.  _x000a_Sie können lediglich bis zu zwei Nachkommastellen eingeben." sqref="D7" xr:uid="{B7F5B749-98CD-4C37-9446-C617152F83FE}">
      <formula1>AND(MOD(ROUND($D$7*100,2),1)=0,$D$7&lt;999,$D$7&gt;=0)</formula1>
    </dataValidation>
    <dataValidation type="decimal" showInputMessage="1" showErrorMessage="1" errorTitle="Bitte überprüfen Sie die Eingabe" error="Der Maximalkreditbetrag beträgt 80.000€. Der Mindestkreditbetrag liegt bei 1.000€." sqref="D10" xr:uid="{8B2F392A-0DC1-47C9-9041-27393D6B70D8}">
      <formula1>1000</formula1>
      <formula2>80000</formula2>
    </dataValidation>
    <dataValidation type="decimal" allowBlank="1" showInputMessage="1" showErrorMessage="1" errorTitle="Bitte überprüfen Sie die Eingabe" error="Der Eigenablöse-Betrag darf nicht größer sein als der Gesamtkreditbetrag!" sqref="D11" xr:uid="{BBC3E82D-94DA-4A2A-B0CC-DEC0BAE31E82}">
      <formula1>0</formula1>
      <formula2>D10</formula2>
    </dataValidation>
    <dataValidation type="decimal" allowBlank="1" showInputMessage="1" showErrorMessage="1" errorTitle="Bitte überprüfen Sie die Eingabe" error="Der Fremdablöse-Betrag darf nicht größer sein als der Gesamtkreditbetrag abzüglich der Eigenablöse (wenn relevant)!" sqref="D12" xr:uid="{4B4C5236-4EE2-451A-B5B9-D59935B53522}">
      <formula1>0</formula1>
      <formula2>D10-D11</formula2>
    </dataValidation>
    <dataValidation type="custom" allowBlank="1" showInputMessage="1" showErrorMessage="1" errorTitle="Bitte überprüfen Sie die Eingabe" error="Die maximal zulässige Anzahl an Raten oder der maximal zulässige EL wurden überschritten." sqref="D8" xr:uid="{591C3866-AEF2-4892-9F63-62DB64722A80}">
      <formula1>IF($D$7&lt;=557,AND($D$8&lt;=120,$D$8&gt;=1),AND($D$8&lt;=84,$D$8&gt;=1))</formula1>
    </dataValidation>
    <dataValidation type="whole" allowBlank="1" showInputMessage="1" showErrorMessage="1" sqref="D15" xr:uid="{CF662CE8-48A3-422C-9BC9-21263ED7CC35}">
      <formula1>0</formula1>
      <formula2>199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37E7E839-5545-4B55-BEA0-5AD3F2090429}">
      <formula1>D8</formula1>
      <formula2>IF(D8&gt;84,D8+3,D8+7+4)</formula2>
    </dataValidation>
    <dataValidation type="whole" allowBlank="1" showInputMessage="1" showErrorMessage="1" errorTitle="Bitte überprüfen Sie die Eingabe" error="Bitte geben Sie den internen Verrechnungssatz in Basispunkten ein d.h. für 0,10 dann 10 Basispunkte!" sqref="D14" xr:uid="{0D46DB1E-F479-4B58-91E6-6D07D900DB24}">
      <formula1>0</formula1>
      <formula2>999</formula2>
    </dataValidation>
    <dataValidation type="whole" allowBlank="1" showInputMessage="1" showErrorMessage="1" sqref="E12" xr:uid="{A4E3E379-7C6A-4042-8D6D-0E56287160BA}">
      <formula1>0</formula1>
      <formula2>75000</formula2>
    </dataValidation>
    <dataValidation type="decimal" allowBlank="1" showInputMessage="1" showErrorMessage="1" sqref="E10:E11" xr:uid="{3E171B31-1A9F-4EE5-94A1-AA65C77B4351}">
      <formula1>0</formula1>
      <formula2>75000</formula2>
    </dataValidation>
    <dataValidation type="whole" allowBlank="1" showInputMessage="1" showErrorMessage="1" sqref="E9" xr:uid="{63AAC1D6-3B09-4721-9546-3598056270A1}">
      <formula1>1</formula1>
      <formula2>84</formula2>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EEC05435-15DB-4452-8CB1-E96743CBB353}">
          <x14:formula1>
            <xm:f>Background!$E$3:$E$4</xm:f>
          </x14:formula1>
          <xm:sqref>E15</xm:sqref>
        </x14:dataValidation>
        <x14:dataValidation type="list" allowBlank="1" showInputMessage="1" showErrorMessage="1" xr:uid="{9D625303-B73A-4DE3-804A-0C6717908467}">
          <x14:formula1>
            <xm:f>Background!$D$2:$D$5</xm:f>
          </x14:formula1>
          <xm:sqref>E13:E14 D13</xm:sqref>
        </x14:dataValidation>
        <x14:dataValidation type="whole" allowBlank="1" showInputMessage="1" showErrorMessage="1" xr:uid="{C552E1B1-E7E0-47FC-B099-7C84D88396A8}">
          <x14:formula1>
            <xm:f>Background!B2</xm:f>
          </x14:formula1>
          <x14:formula2>
            <xm:f>Background!B23</xm:f>
          </x14:formula2>
          <xm:sqref>E7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9FC-A128-4B76-B24C-4D4B1B3A11A7}">
  <sheetPr>
    <tabColor theme="4" tint="-0.249977111117893"/>
    <pageSetUpPr fitToPage="1"/>
  </sheetPr>
  <dimension ref="A1:F22"/>
  <sheetViews>
    <sheetView showGridLines="0" zoomScaleNormal="100" workbookViewId="0">
      <selection activeCell="C13" sqref="C13"/>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4" width="11.42578125" style="1" hidden="1"/>
  </cols>
  <sheetData>
    <row r="1" spans="2:6" ht="19.5" x14ac:dyDescent="0.3">
      <c r="B1" s="68" t="s">
        <v>29</v>
      </c>
      <c r="C1" s="69"/>
    </row>
    <row r="2" spans="2:6" x14ac:dyDescent="0.25">
      <c r="B2" s="71" t="s">
        <v>126</v>
      </c>
      <c r="C2" s="70"/>
    </row>
    <row r="3" spans="2:6" ht="15.75" thickBot="1" x14ac:dyDescent="0.3">
      <c r="B3" s="220" t="s">
        <v>187</v>
      </c>
      <c r="C3" s="70"/>
    </row>
    <row r="4" spans="2:6" x14ac:dyDescent="0.25">
      <c r="B4" s="81" t="s">
        <v>20</v>
      </c>
      <c r="C4" s="194" t="s">
        <v>52</v>
      </c>
      <c r="D4" s="195" t="s">
        <v>151</v>
      </c>
      <c r="E4" s="97"/>
      <c r="F4" s="98"/>
    </row>
    <row r="5" spans="2:6" ht="15.75" thickBot="1" x14ac:dyDescent="0.3">
      <c r="B5" s="100" t="s">
        <v>157</v>
      </c>
      <c r="C5" s="164" t="e">
        <f>MIN(Wertbeitrag!C5,D5)</f>
        <v>#DIV/0!</v>
      </c>
      <c r="D5" s="178" t="e">
        <f>IF(Kalk_Kredit2!D20="","",Kalk_Kredit2!D20)</f>
        <v>#DIV/0!</v>
      </c>
      <c r="E5" s="92"/>
      <c r="F5" s="93" t="s">
        <v>216</v>
      </c>
    </row>
    <row r="6" spans="2:6" x14ac:dyDescent="0.25">
      <c r="B6" s="150" t="s">
        <v>158</v>
      </c>
      <c r="C6" s="164" t="e">
        <f>IF(C5&gt;0,ROUND(NOMINAL(C5,12),4),"")</f>
        <v>#DIV/0!</v>
      </c>
      <c r="D6" s="151"/>
      <c r="E6" s="152"/>
      <c r="F6" s="93" t="s">
        <v>216</v>
      </c>
    </row>
    <row r="7" spans="2:6" x14ac:dyDescent="0.25">
      <c r="B7" s="150"/>
      <c r="C7" s="179"/>
      <c r="D7" s="151"/>
      <c r="E7" s="152"/>
      <c r="F7" s="153"/>
    </row>
    <row r="8" spans="2:6" x14ac:dyDescent="0.25">
      <c r="B8" s="81" t="s">
        <v>139</v>
      </c>
      <c r="C8" s="84"/>
      <c r="D8" s="193" t="s">
        <v>58</v>
      </c>
      <c r="E8" s="97"/>
      <c r="F8" s="98"/>
    </row>
    <row r="9" spans="2:6" x14ac:dyDescent="0.25">
      <c r="B9" s="100" t="s">
        <v>140</v>
      </c>
      <c r="C9" s="163"/>
      <c r="D9" s="151"/>
      <c r="E9" s="93"/>
      <c r="F9" s="93" t="s">
        <v>186</v>
      </c>
    </row>
    <row r="10" spans="2:6" x14ac:dyDescent="0.25">
      <c r="B10" s="100" t="s">
        <v>141</v>
      </c>
      <c r="C10" s="163"/>
      <c r="D10" s="146"/>
      <c r="E10" s="92"/>
      <c r="F10" s="93" t="s">
        <v>186</v>
      </c>
    </row>
    <row r="11" spans="2:6" x14ac:dyDescent="0.25">
      <c r="B11" s="100" t="s">
        <v>159</v>
      </c>
      <c r="C11" s="163"/>
      <c r="D11" s="92"/>
      <c r="E11" s="92"/>
      <c r="F11" s="93" t="s">
        <v>186</v>
      </c>
    </row>
    <row r="12" spans="2:6" x14ac:dyDescent="0.25">
      <c r="B12" s="156"/>
      <c r="C12" s="157"/>
      <c r="D12" s="158"/>
      <c r="E12" s="159"/>
      <c r="F12" s="159"/>
    </row>
    <row r="13" spans="2:6" x14ac:dyDescent="0.25">
      <c r="B13" s="155" t="s">
        <v>129</v>
      </c>
      <c r="C13" s="189" t="str">
        <f>IF(ISNUMBER('Bg Produktkalk I_Kredit2'!B15),'Bg Produktkalk I_Kredit2'!B15,"")</f>
        <v/>
      </c>
      <c r="D13" s="158"/>
      <c r="E13" s="159"/>
      <c r="F13" s="159"/>
    </row>
    <row r="14" spans="2:6" x14ac:dyDescent="0.25">
      <c r="B14" s="155" t="s">
        <v>128</v>
      </c>
      <c r="C14" s="190" t="str">
        <f>IF(ISNUMBER('Bg WB vereinb_Kredit2'!B15),'Bg WB vereinb_Kredit2'!B15,"")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168</v>
      </c>
      <c r="D18" s="154"/>
      <c r="E18" s="154"/>
      <c r="F18" s="154"/>
    </row>
    <row r="19" spans="2:6" ht="15" customHeight="1" x14ac:dyDescent="0.25">
      <c r="B19" s="1" t="s">
        <v>167</v>
      </c>
      <c r="D19" s="154"/>
      <c r="E19" s="154"/>
      <c r="F19" s="154"/>
    </row>
    <row r="20" spans="2:6" ht="15" customHeight="1" x14ac:dyDescent="0.25">
      <c r="B20" s="1" t="s">
        <v>169</v>
      </c>
      <c r="C20" s="154"/>
      <c r="D20" s="154"/>
      <c r="E20" s="154"/>
      <c r="F20" s="154"/>
    </row>
    <row r="21" spans="2:6" ht="15" customHeight="1" x14ac:dyDescent="0.25">
      <c r="B21" s="147" t="s">
        <v>170</v>
      </c>
    </row>
    <row r="22" spans="2:6" ht="15" customHeight="1" x14ac:dyDescent="0.25"/>
  </sheetData>
  <sheetProtection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75630A82-6365-40A0-9E24-85BDA1E548D3}">
      <formula1>0</formula1>
      <formula2>120</formula2>
    </dataValidation>
  </dataValidations>
  <pageMargins left="0.7" right="0.7" top="0.78740157499999996" bottom="0.78740157499999996" header="0.3" footer="0.3"/>
  <pageSetup paperSize="9" scale="90" orientation="landscape" r:id="rId1"/>
  <headerFooter>
    <oddFooter>&amp;C&amp;1#&amp;"Calibri"&amp;10&amp;K000000</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41</vt:i4>
      </vt:variant>
    </vt:vector>
  </HeadingPairs>
  <TitlesOfParts>
    <vt:vector size="54" baseType="lpstr">
      <vt:lpstr>Startseite</vt:lpstr>
      <vt:lpstr>Kalkulationstool</vt:lpstr>
      <vt:lpstr>Wertbeitrag</vt:lpstr>
      <vt:lpstr>Bewertung Aufstockung</vt:lpstr>
      <vt:lpstr>Background WB vereinb</vt:lpstr>
      <vt:lpstr>Background Produktkalk I</vt:lpstr>
      <vt:lpstr>Background</vt:lpstr>
      <vt:lpstr>Kalk_Kredit2</vt:lpstr>
      <vt:lpstr>Wert_Kredit2</vt:lpstr>
      <vt:lpstr>Kalk_RKV</vt:lpstr>
      <vt:lpstr>Bg WB vereinb_Kredit2</vt:lpstr>
      <vt:lpstr>Bg Produktkalk I_Kredit2</vt:lpstr>
      <vt:lpstr>Background2</vt:lpstr>
      <vt:lpstr>Kalk_Kredit2!Anzahl_der_Raten</vt:lpstr>
      <vt:lpstr>Anzahl_der_Raten</vt:lpstr>
      <vt:lpstr>Bezahlter_RKV_Einmalbeitrag_für_den_Altkredit</vt:lpstr>
      <vt:lpstr>Kalk_Kredit2!Druckbereich</vt:lpstr>
      <vt:lpstr>Kalkulationstool!Druckbereich</vt:lpstr>
      <vt:lpstr>Kalk_Kredit2!Eigenablösebetrag</vt:lpstr>
      <vt:lpstr>Eigenablösebetrag</vt:lpstr>
      <vt:lpstr>Kalk_Kredit2!Expected_Loss</vt:lpstr>
      <vt:lpstr>Expected_Loss</vt:lpstr>
      <vt:lpstr>Kalk_Kredit2!Fremdablösebetrag</vt:lpstr>
      <vt:lpstr>Fremdablösebetrag</vt:lpstr>
      <vt:lpstr>Kalk_Kredit2!Gesamtkreditbetrag</vt:lpstr>
      <vt:lpstr>Gesamtkreditbetrag</vt:lpstr>
      <vt:lpstr>Höchste_Absicherungsquote_des_Neukredits</vt:lpstr>
      <vt:lpstr>Kalk_Kredit2!IVS</vt:lpstr>
      <vt:lpstr>IVS</vt:lpstr>
      <vt:lpstr>Kalk_Kredit2!Konditionskompetenz_Filiale_RBC</vt:lpstr>
      <vt:lpstr>Konditionskompetenz_Filiale_RBC</vt:lpstr>
      <vt:lpstr>Kalk_Kredit2!Konditionskompetenz_MGL_LRBC_RL</vt:lpstr>
      <vt:lpstr>Konditionskompetenz_MGL_LRBC_RL</vt:lpstr>
      <vt:lpstr>Kalk_Kredit2!Laufzeit_in_Monaten</vt:lpstr>
      <vt:lpstr>Laufzeit_in_Monaten</vt:lpstr>
      <vt:lpstr>Wert_Kredit2!Marge_Altkredit</vt:lpstr>
      <vt:lpstr>Marge_Altkredit</vt:lpstr>
      <vt:lpstr>Wert_Kredit2!Restlaufzeit_Altkredit_in_Monaten</vt:lpstr>
      <vt:lpstr>Restlaufzeit_Altkredit_in_Monaten</vt:lpstr>
      <vt:lpstr>Ursprungslaufzeit_des_Altkredits_in_Monaten</vt:lpstr>
      <vt:lpstr>Wert_Kredit2!vereinbarter_Effektivzins_p.a.</vt:lpstr>
      <vt:lpstr>vereinbarter_Effektivzins_p.a.</vt:lpstr>
      <vt:lpstr>Wert_Kredit2!vereinbarter_Nominalzins_p.a.</vt:lpstr>
      <vt:lpstr>vereinbarter_Nominalzins_p.a.</vt:lpstr>
      <vt:lpstr>Wert_Kredit2!Wertbeitrag_vereinbarter_Effektivzins</vt:lpstr>
      <vt:lpstr>Wertbeitrag_vereinbarter_Effektivzins</vt:lpstr>
      <vt:lpstr>Wert_Kredit2!Wertbeitrag_Zielkondition</vt:lpstr>
      <vt:lpstr>Wertbeitrag_Zielkondition</vt:lpstr>
      <vt:lpstr>Kalk_Kredit2!Zielkondition_effektiv</vt:lpstr>
      <vt:lpstr>Zielkondition_effektiv</vt:lpstr>
      <vt:lpstr>Kalk_Kredit2!Zielkondition_nominal</vt:lpstr>
      <vt:lpstr>Zielkondition_nominal</vt:lpstr>
      <vt:lpstr>Kalk_Kredit2!Zuführer</vt:lpstr>
      <vt:lpstr>Zuführer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Heiko-B Knoedel</dc:creator>
  <cp:keywords>Public</cp:keywords>
  <cp:lastModifiedBy>Lukas Wilms</cp:lastModifiedBy>
  <cp:lastPrinted>2022-04-28T17:38:37Z</cp:lastPrinted>
  <dcterms:created xsi:type="dcterms:W3CDTF">2020-07-10T16:06:57Z</dcterms:created>
  <dcterms:modified xsi:type="dcterms:W3CDTF">2022-11-28T14:29:48Z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9368cdbc-381c-4393-ab98-bddc03daabb7</vt:lpwstr>
  </property>
  <property fmtid="{D5CDD505-2E9C-101B-9397-08002B2CF9AE}" pid="3" name="MSIP_Label_958510b9-3810-472f-9abf-3a689c488070_Enabled">
    <vt:lpwstr>true</vt:lpwstr>
  </property>
  <property fmtid="{D5CDD505-2E9C-101B-9397-08002B2CF9AE}" pid="4" name="MSIP_Label_958510b9-3810-472f-9abf-3a689c488070_SetDate">
    <vt:lpwstr>2022-11-28T14:29:36Z</vt:lpwstr>
  </property>
  <property fmtid="{D5CDD505-2E9C-101B-9397-08002B2CF9AE}" pid="5" name="MSIP_Label_958510b9-3810-472f-9abf-3a689c488070_Method">
    <vt:lpwstr>Standard</vt:lpwstr>
  </property>
  <property fmtid="{D5CDD505-2E9C-101B-9397-08002B2CF9AE}" pid="6" name="MSIP_Label_958510b9-3810-472f-9abf-3a689c488070_Name">
    <vt:lpwstr>958510b9-3810-472f-9abf-3a689c488070</vt:lpwstr>
  </property>
  <property fmtid="{D5CDD505-2E9C-101B-9397-08002B2CF9AE}" pid="7" name="MSIP_Label_958510b9-3810-472f-9abf-3a689c488070_SiteId">
    <vt:lpwstr>1e9b61e8-e590-4abc-b1af-24125e330d2a</vt:lpwstr>
  </property>
  <property fmtid="{D5CDD505-2E9C-101B-9397-08002B2CF9AE}" pid="8" name="MSIP_Label_958510b9-3810-472f-9abf-3a689c488070_ActionId">
    <vt:lpwstr>73d16b70-7d47-44fc-b009-cabe7dab516d</vt:lpwstr>
  </property>
  <property fmtid="{D5CDD505-2E9C-101B-9397-08002B2CF9AE}" pid="9" name="MSIP_Label_958510b9-3810-472f-9abf-3a689c488070_ContentBits">
    <vt:lpwstr>3</vt:lpwstr>
  </property>
  <property fmtid="{D5CDD505-2E9C-101B-9397-08002B2CF9AE}" pid="10" name="db.comClassification">
    <vt:lpwstr>Public</vt:lpwstr>
  </property>
</Properties>
</file>