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513" documentId="13_ncr:1_{A8ECC070-3A7C-47D9-8D1C-0C4631834678}" xr6:coauthVersionLast="47" xr6:coauthVersionMax="47" xr10:uidLastSave="{F554423D-53D0-44FC-97EC-BFC6D4931F30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<sst xmlns="http://schemas.openxmlformats.org/spreadsheetml/2006/main" count="176" uniqueCount="162">
  <si>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</si>
  <si>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</si>
  <si>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</si>
  <si>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</si>
  <si>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</si>
  <si>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</si>
  <si>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</si>
  <si>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</si>
  <si>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</si>
  <si>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</si>
  <si>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</si>
  <si>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</si>
  <si>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</si>
  <si>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</si>
  <si>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</si>
  <si>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</si>
  <si>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</si>
  <si>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</si>
  <si>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</si>
  <si>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</si>
  <si>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</si>
  <si>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</si>
  <si>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</si>
  <si>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</si>
  <si>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</si>
  <si>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</si>
  <si>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</si>
  <si>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</si>
  <si>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</si>
  <si>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</si>
  <si>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</si>
  <si>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</si>
  <si>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</si>
  <si>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</si>
  <si>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</si>
  <si>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</si>
  <si>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</si>
  <si>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</si>
  <si>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</si>
  <si>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</si>
  <si>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</si>
  <si>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</si>
  <si>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</si>
  <si>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</si>
  <si>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</si>
  <si>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</si>
  <si>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</si>
  <si>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</si>
  <si>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</si>
  <si>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</si>
  <si>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</si>
  <si>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</si>
  <si>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</si>
  <si>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</si>
  <si>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</si>
  <si>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</si>
  <si>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</si>
  <si>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</si>
  <si>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</si>
  <si>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</si>
  <si>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</si>
  <si>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</si>
  <si>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</si>
  <si>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</si>
  <si>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</si>
  <si>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</si>
  <si>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</si>
  <si>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</si>
  <si>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</si>
  <si>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</si>
  <si>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</si>
  <si>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</si>
  <si>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</si>
  <si>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</si>
  <si>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</si>
  <si>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</si>
  <si>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</si>
  <si>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</si>
  <si>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</si>
  <si>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</si>
  <si>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</si>
  <si>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</si>
  <si>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</si>
  <si>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</si>
  <si>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</si>
  <si>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</si>
  <si>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</si>
  <si>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</si>
  <si>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</si>
  <si>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</si>
  <si>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</si>
  <si>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</si>
  <si>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</si>
  <si>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</si>
  <si>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</si>
  <si>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</si>
  <si>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</si>
  <si>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</si>
  <si>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</si>
  <si>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</si>
  <si>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</si>
  <si>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</si>
  <si>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</si>
  <si>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</si>
  <si>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</si>
  <si>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</si>
  <si>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</si>
  <si>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</si>
  <si>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</si>
  <si>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</si>
  <si>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</si>
  <si>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</si>
  <si>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</si>
  <si>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</si>
  <si>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</si>
  <si>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</si>
  <si>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</si>
  <si>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</si>
  <si>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</si>
  <si>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</si>
  <si>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</si>
  <si>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</si>
  <si>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</si>
  <si>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</si>
  <si>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</si>
  <si>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</si>
  <si>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</si>
  <si>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</si>
  <si>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</si>
  <si>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</si>
  <si>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</si>
  <si>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</si>
  <si>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</si>
  <si>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</si>
  <si>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</si>
  <si>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</si>
  <si>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</si>
  <si>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</si>
  <si>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</si>
  <si>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</si>
  <si>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</si>
  <si>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</si>
  <si>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</si>
  <si>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</si>
  <si>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</si>
  <si>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</si>
  <si>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</si>
  <si>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</si>
  <si>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</si>
  <si>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</si>
  <si>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</si>
  <si>
    <t>Testen Datenübertragung + neuen PID-Regler</t>
  </si>
  <si>
    <t>Doku PID-Regler</t>
  </si>
  <si>
    <t>Doku schreiben</t>
  </si>
  <si>
    <t xml:space="preserve">Doku schreiben </t>
  </si>
  <si>
    <t>Programm: Regler Koeffizienten über UART ändern + Doku</t>
  </si>
  <si>
    <t>Doku alles bisschen + Softwarearchitektur entwickeln</t>
  </si>
  <si>
    <t>Doku Softwarearchitektur + Fehler ausbessern</t>
  </si>
  <si>
    <t>Doku finalisieren für V1-Abgabe</t>
  </si>
  <si>
    <t>Doku zusammenfügen und kontrollieren</t>
  </si>
  <si>
    <t>Flugtests</t>
  </si>
  <si>
    <t>Doku überarbeiten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</si>
</sst>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14.5</c:v>
                </c:pt>
                <c:pt idx="46">
                  <c:v>26.666666666666668</c:v>
                </c:pt>
                <c:pt idx="47">
                  <c:v>11.583333333333332</c:v>
                </c:pt>
                <c:pt idx="48">
                  <c:v>6.666666666666667</c:v>
                </c:pt>
                <c:pt idx="49">
                  <c:v>12.666666666666668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Zeitaufwand / Lendl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cat>
            <c:numRef>
              <c:f>Wochenstunden!$C$12:$C$62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</c:numCache>
            </c:numRef>
          </c:cat>
          <c:val>
            <c:numRef>
              <c:f>Wochenstunden!$D$12:$D$62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3.4166666666666665</c:v>
                </c:pt>
                <c:pt idx="3">
                  <c:v>3.4166666666666665</c:v>
                </c:pt>
                <c:pt idx="4">
                  <c:v>4.583333333333333</c:v>
                </c:pt>
                <c:pt idx="5">
                  <c:v>3.4166666666666665</c:v>
                </c:pt>
                <c:pt idx="6">
                  <c:v>0</c:v>
                </c:pt>
                <c:pt idx="7">
                  <c:v>5.6833333333333336</c:v>
                </c:pt>
                <c:pt idx="8">
                  <c:v>1.4833333333333334</c:v>
                </c:pt>
                <c:pt idx="9">
                  <c:v>7.9</c:v>
                </c:pt>
                <c:pt idx="10">
                  <c:v>1.9333333333333331</c:v>
                </c:pt>
                <c:pt idx="11">
                  <c:v>2.8</c:v>
                </c:pt>
                <c:pt idx="12">
                  <c:v>1.1499999999999999</c:v>
                </c:pt>
                <c:pt idx="13">
                  <c:v>6.45</c:v>
                </c:pt>
                <c:pt idx="14">
                  <c:v>1.4333333333333333</c:v>
                </c:pt>
                <c:pt idx="15">
                  <c:v>7.0666666666666673</c:v>
                </c:pt>
                <c:pt idx="16">
                  <c:v>2</c:v>
                </c:pt>
                <c:pt idx="17">
                  <c:v>9.1</c:v>
                </c:pt>
                <c:pt idx="18">
                  <c:v>4.2166666666666668</c:v>
                </c:pt>
                <c:pt idx="19">
                  <c:v>11.566666666666666</c:v>
                </c:pt>
                <c:pt idx="20">
                  <c:v>10.216666666666667</c:v>
                </c:pt>
                <c:pt idx="21">
                  <c:v>10.533333333333333</c:v>
                </c:pt>
                <c:pt idx="22">
                  <c:v>7.4166666666666661</c:v>
                </c:pt>
                <c:pt idx="23">
                  <c:v>12.116666666666667</c:v>
                </c:pt>
                <c:pt idx="24">
                  <c:v>10.883333333333333</c:v>
                </c:pt>
                <c:pt idx="25">
                  <c:v>8.8333333333333321</c:v>
                </c:pt>
                <c:pt idx="26">
                  <c:v>0</c:v>
                </c:pt>
                <c:pt idx="27">
                  <c:v>0</c:v>
                </c:pt>
                <c:pt idx="28">
                  <c:v>3.7</c:v>
                </c:pt>
                <c:pt idx="29">
                  <c:v>20.283333333333331</c:v>
                </c:pt>
                <c:pt idx="30">
                  <c:v>11.75</c:v>
                </c:pt>
                <c:pt idx="31">
                  <c:v>13</c:v>
                </c:pt>
                <c:pt idx="32">
                  <c:v>4.5</c:v>
                </c:pt>
                <c:pt idx="33">
                  <c:v>0</c:v>
                </c:pt>
                <c:pt idx="34">
                  <c:v>10.5</c:v>
                </c:pt>
                <c:pt idx="35">
                  <c:v>5</c:v>
                </c:pt>
                <c:pt idx="36">
                  <c:v>2</c:v>
                </c:pt>
                <c:pt idx="37">
                  <c:v>11.166666666666668</c:v>
                </c:pt>
                <c:pt idx="38">
                  <c:v>16.75</c:v>
                </c:pt>
                <c:pt idx="39">
                  <c:v>11.166666666666668</c:v>
                </c:pt>
                <c:pt idx="40">
                  <c:v>14.3</c:v>
                </c:pt>
                <c:pt idx="41">
                  <c:v>18.733333333333334</c:v>
                </c:pt>
                <c:pt idx="42">
                  <c:v>15.75</c:v>
                </c:pt>
                <c:pt idx="43">
                  <c:v>14.5</c:v>
                </c:pt>
                <c:pt idx="44">
                  <c:v>26.666666666666668</c:v>
                </c:pt>
                <c:pt idx="45">
                  <c:v>11.583333333333332</c:v>
                </c:pt>
                <c:pt idx="46">
                  <c:v>6.666666666666667</c:v>
                </c:pt>
                <c:pt idx="47">
                  <c:v>12.666666666666668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18D-B251-8402F15E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437760"/>
        <c:axId val="1345315487"/>
      </c:barChart>
      <c:catAx>
        <c:axId val="108443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Kalenderwochen 2023/2024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80808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31548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53154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Zeit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4437760"/>
        <c:crosses val="autoZero"/>
        <c:crossBetween val="between"/>
      </c:valAx>
      <c:spPr>
        <a:noFill/>
        <a:ln>
          <a:solidFill>
            <a:srgbClr val="80808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rgbClr val="80808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450605</xdr:colOff>
      <xdr:row>35</xdr:row>
      <xdr:rowOff>181707</xdr:rowOff>
    </xdr:from>
    <xdr:to>
      <xdr:col>18</xdr:col>
      <xdr:colOff>207941</xdr:colOff>
      <xdr:row>60</xdr:row>
      <xdr:rowOff>11412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07EBEA-5326-8A8C-A0D5-65C3711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24" activePane="bottomLeft" state="frozen"/>
      <selection pane="bottomLeft" activeCell="H145" sqref="H145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124.7</v>
      </c>
      <c r="F2" s="25">
        <f>SUM(F5:F203)</f>
        <v>243.59999999999997</v>
      </c>
      <c r="G2" s="26">
        <f>SUM(G5:G203)</f>
        <v>368.30000000000007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25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25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25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25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25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25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25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25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25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25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25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25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25">
      <c r="A130" s="15">
        <v>45345</v>
      </c>
      <c r="B130" s="11">
        <f t="shared" si="3"/>
        <v>8</v>
      </c>
      <c r="C130" s="12">
        <v>0.3263888888888889</v>
      </c>
      <c r="D130" s="13">
        <v>0.66666666666666663</v>
      </c>
      <c r="E130" s="30">
        <v>4.5</v>
      </c>
      <c r="F130" s="30">
        <f t="shared" si="5"/>
        <v>3.6666666666666661</v>
      </c>
      <c r="G130" s="29">
        <f t="shared" si="4"/>
        <v>8.1666666666666661</v>
      </c>
      <c r="H130" s="16" t="s">
        <v>151</v>
      </c>
    </row>
    <row r="131" spans="1:8" x14ac:dyDescent="0.25">
      <c r="A131" s="15">
        <v>45345</v>
      </c>
      <c r="B131" s="11">
        <f t="shared" si="3"/>
        <v>8</v>
      </c>
      <c r="C131" s="12">
        <v>0.85416666666666663</v>
      </c>
      <c r="D131" s="13">
        <v>0.94791666666666663</v>
      </c>
      <c r="E131" s="30">
        <v>0</v>
      </c>
      <c r="F131" s="30">
        <f t="shared" si="5"/>
        <v>2.25</v>
      </c>
      <c r="G131" s="29">
        <f t="shared" si="4"/>
        <v>2.25</v>
      </c>
      <c r="H131" s="16" t="s">
        <v>152</v>
      </c>
    </row>
    <row r="132" spans="1:8" x14ac:dyDescent="0.25">
      <c r="A132" s="15">
        <v>45346</v>
      </c>
      <c r="B132" s="11">
        <f t="shared" si="3"/>
        <v>8</v>
      </c>
      <c r="C132" s="12">
        <v>0.44791666666666669</v>
      </c>
      <c r="D132" s="13">
        <v>0.54166666666666663</v>
      </c>
      <c r="E132" s="30">
        <v>0</v>
      </c>
      <c r="F132" s="30">
        <f t="shared" si="5"/>
        <v>2.25</v>
      </c>
      <c r="G132" s="29">
        <f t="shared" si="4"/>
        <v>2.25</v>
      </c>
      <c r="H132" s="16" t="s">
        <v>153</v>
      </c>
    </row>
    <row r="133" spans="1:8" x14ac:dyDescent="0.25">
      <c r="A133" s="15">
        <v>45346</v>
      </c>
      <c r="B133" s="11">
        <f t="shared" si="3"/>
        <v>8</v>
      </c>
      <c r="C133" s="12">
        <v>0.56944444444444442</v>
      </c>
      <c r="D133" s="13">
        <v>0.64583333333333337</v>
      </c>
      <c r="E133" s="30">
        <v>0</v>
      </c>
      <c r="F133" s="30">
        <f t="shared" si="5"/>
        <v>1.8333333333333335</v>
      </c>
      <c r="G133" s="29">
        <f t="shared" si="4"/>
        <v>1.8333333333333335</v>
      </c>
      <c r="H133" s="16" t="s">
        <v>154</v>
      </c>
    </row>
    <row r="134" spans="1:8" x14ac:dyDescent="0.25">
      <c r="A134" s="15">
        <v>45348</v>
      </c>
      <c r="B134" s="11">
        <f t="shared" ref="B134:B197" si="6">TRUNC((A134-DATE(YEAR(A134+3-MOD(A134-2,7)),1,MOD(A134-2,7)-9))/7)</f>
        <v>9</v>
      </c>
      <c r="C134" s="12">
        <v>0.78125</v>
      </c>
      <c r="D134" s="13">
        <v>0.94791666666666663</v>
      </c>
      <c r="E134" s="30">
        <v>0</v>
      </c>
      <c r="F134" s="30">
        <f t="shared" si="5"/>
        <v>4</v>
      </c>
      <c r="G134" s="29">
        <f t="shared" ref="G134:G197" si="7">HOUR($D134-$C134)+MINUTE($D134-$C134)/60</f>
        <v>4</v>
      </c>
      <c r="H134" s="16" t="s">
        <v>155</v>
      </c>
    </row>
    <row r="135" spans="1:8" x14ac:dyDescent="0.25">
      <c r="A135" s="15">
        <v>45350</v>
      </c>
      <c r="B135" s="11">
        <f t="shared" si="6"/>
        <v>9</v>
      </c>
      <c r="C135" s="12">
        <v>0.75</v>
      </c>
      <c r="D135" s="13">
        <v>0.92708333333333337</v>
      </c>
      <c r="E135" s="30">
        <v>0</v>
      </c>
      <c r="F135" s="30">
        <f t="shared" ref="F135:F198" si="8">G135-E135</f>
        <v>4.25</v>
      </c>
      <c r="G135" s="29">
        <f t="shared" si="7"/>
        <v>4.25</v>
      </c>
      <c r="H135" s="16" t="s">
        <v>156</v>
      </c>
    </row>
    <row r="136" spans="1:8" x14ac:dyDescent="0.25">
      <c r="A136" s="15">
        <v>45351</v>
      </c>
      <c r="B136" s="11">
        <f t="shared" si="6"/>
        <v>9</v>
      </c>
      <c r="C136" s="12">
        <v>0.75</v>
      </c>
      <c r="D136" s="13">
        <v>0.97916666666666663</v>
      </c>
      <c r="E136" s="30">
        <v>0</v>
      </c>
      <c r="F136" s="30">
        <f t="shared" si="8"/>
        <v>5.5</v>
      </c>
      <c r="G136" s="29">
        <f t="shared" si="7"/>
        <v>5.5</v>
      </c>
      <c r="H136" s="16" t="s">
        <v>157</v>
      </c>
    </row>
    <row r="137" spans="1:8" x14ac:dyDescent="0.25">
      <c r="A137" s="15">
        <v>45352</v>
      </c>
      <c r="B137" s="11">
        <f t="shared" si="6"/>
        <v>9</v>
      </c>
      <c r="C137" s="12">
        <v>0.3263888888888889</v>
      </c>
      <c r="D137" s="13">
        <v>0.625</v>
      </c>
      <c r="E137" s="30">
        <v>4.5</v>
      </c>
      <c r="F137" s="30">
        <f t="shared" si="8"/>
        <v>2.666666666666667</v>
      </c>
      <c r="G137" s="29">
        <f t="shared" si="7"/>
        <v>7.166666666666667</v>
      </c>
      <c r="H137" s="16" t="s">
        <v>146</v>
      </c>
    </row>
    <row r="138" spans="1:8" x14ac:dyDescent="0.25">
      <c r="A138" s="15">
        <v>45353</v>
      </c>
      <c r="B138" s="11">
        <f t="shared" si="6"/>
        <v>9</v>
      </c>
      <c r="C138" s="12">
        <v>0.60416666666666663</v>
      </c>
      <c r="D138" s="13">
        <v>0.84375</v>
      </c>
      <c r="E138" s="30">
        <v>0</v>
      </c>
      <c r="F138" s="30">
        <f t="shared" si="8"/>
        <v>5.75</v>
      </c>
      <c r="G138" s="29">
        <f t="shared" si="7"/>
        <v>5.75</v>
      </c>
      <c r="H138" s="16" t="s">
        <v>158</v>
      </c>
    </row>
    <row r="139" spans="1:8" x14ac:dyDescent="0.25">
      <c r="A139" s="15">
        <v>45355</v>
      </c>
      <c r="B139" s="11">
        <f t="shared" si="6"/>
        <v>10</v>
      </c>
      <c r="C139" s="12">
        <v>0.6875</v>
      </c>
      <c r="D139" s="13">
        <v>0.77083333333333337</v>
      </c>
      <c r="E139" s="30">
        <v>0</v>
      </c>
      <c r="F139" s="30">
        <f t="shared" si="8"/>
        <v>2</v>
      </c>
      <c r="G139" s="29">
        <f t="shared" si="7"/>
        <v>2</v>
      </c>
      <c r="H139" s="16" t="s">
        <v>158</v>
      </c>
    </row>
    <row r="140" spans="1:8" x14ac:dyDescent="0.25">
      <c r="A140" s="15">
        <v>45356</v>
      </c>
      <c r="B140" s="11">
        <f t="shared" si="6"/>
        <v>10</v>
      </c>
      <c r="C140" s="12">
        <v>0.51388888888888895</v>
      </c>
      <c r="D140" s="13">
        <v>0.69097222222222221</v>
      </c>
      <c r="E140" s="30">
        <v>4.25</v>
      </c>
      <c r="F140" s="30">
        <f t="shared" si="8"/>
        <v>0</v>
      </c>
      <c r="G140" s="29">
        <f t="shared" si="7"/>
        <v>4.25</v>
      </c>
      <c r="H140" s="16" t="s">
        <v>159</v>
      </c>
    </row>
    <row r="141" spans="1:8" x14ac:dyDescent="0.25">
      <c r="A141" s="15">
        <v>45359</v>
      </c>
      <c r="B141" s="11">
        <f t="shared" si="6"/>
        <v>10</v>
      </c>
      <c r="C141" s="12">
        <v>0.3263888888888889</v>
      </c>
      <c r="D141" s="13">
        <v>0.54861111111111105</v>
      </c>
      <c r="E141" s="30">
        <v>4.5</v>
      </c>
      <c r="F141" s="30">
        <f t="shared" si="8"/>
        <v>0.83333333333333304</v>
      </c>
      <c r="G141" s="29">
        <f t="shared" si="7"/>
        <v>5.333333333333333</v>
      </c>
      <c r="H141" s="16" t="s">
        <v>160</v>
      </c>
    </row>
    <row r="142" spans="1:8" x14ac:dyDescent="0.25">
      <c r="A142" s="15">
        <v>45366</v>
      </c>
      <c r="B142" s="11">
        <f t="shared" si="6"/>
        <v>11</v>
      </c>
      <c r="C142" s="12">
        <v>0.3263888888888889</v>
      </c>
      <c r="D142" s="13">
        <v>0.60416666666666663</v>
      </c>
      <c r="E142" s="30">
        <v>4.5</v>
      </c>
      <c r="F142" s="30">
        <f t="shared" si="8"/>
        <v>2.166666666666667</v>
      </c>
      <c r="G142" s="29">
        <f t="shared" si="7"/>
        <v>6.666666666666667</v>
      </c>
      <c r="H142" s="16" t="s">
        <v>160</v>
      </c>
    </row>
    <row r="143" spans="1:8" x14ac:dyDescent="0.25">
      <c r="A143" s="15">
        <v>45373</v>
      </c>
      <c r="B143" s="11">
        <f t="shared" si="6"/>
        <v>12</v>
      </c>
      <c r="C143" s="12">
        <v>0.3263888888888889</v>
      </c>
      <c r="D143" s="13">
        <v>0.5625</v>
      </c>
      <c r="E143" s="30">
        <v>4.5</v>
      </c>
      <c r="F143" s="30">
        <f t="shared" si="8"/>
        <v>1.166666666666667</v>
      </c>
      <c r="G143" s="29">
        <f t="shared" si="7"/>
        <v>5.666666666666667</v>
      </c>
      <c r="H143" s="16" t="s">
        <v>160</v>
      </c>
    </row>
    <row r="144" spans="1:8" x14ac:dyDescent="0.25">
      <c r="A144" s="15">
        <v>45374</v>
      </c>
      <c r="B144" s="11">
        <f t="shared" si="6"/>
        <v>12</v>
      </c>
      <c r="C144" s="12">
        <v>0.60416666666666663</v>
      </c>
      <c r="D144" s="13">
        <v>0.89583333333333337</v>
      </c>
      <c r="E144" s="30">
        <v>0</v>
      </c>
      <c r="F144" s="30">
        <f t="shared" si="8"/>
        <v>7</v>
      </c>
      <c r="G144" s="29">
        <f t="shared" si="7"/>
        <v>7</v>
      </c>
      <c r="H144" s="16" t="s">
        <v>161</v>
      </c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B13" zoomScale="91" zoomScaleNormal="115" workbookViewId="0">
      <selection activeCell="U44" sqref="U44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368.3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14.3</v>
      </c>
    </row>
    <row r="53" spans="3:8" x14ac:dyDescent="0.25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25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14.5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26.666666666666668</v>
      </c>
    </row>
    <row r="57" spans="3:8" x14ac:dyDescent="0.25">
      <c r="C57" s="5">
        <v>10</v>
      </c>
      <c r="D57" s="3">
        <f>SUMIF(Begleitprotokoll!$B$5:$B$200,Wochenstunden!$C57,Begleitprotokoll!$G$5:$G$200)</f>
        <v>11.583333333333332</v>
      </c>
    </row>
    <row r="58" spans="3:8" x14ac:dyDescent="0.25">
      <c r="C58" s="5">
        <v>11</v>
      </c>
      <c r="D58" s="3">
        <f>SUMIF(Begleitprotokoll!$B$5:$B$200,Wochenstunden!$C58,Begleitprotokoll!$G$5:$G$200)</f>
        <v>6.666666666666667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12.666666666666668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2024-03-23T20:22:19Z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