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d47qky\Documents\GitHub\P_App-Webstore\Documents\"/>
    </mc:Choice>
  </mc:AlternateContent>
  <xr:revisionPtr revIDLastSave="0" documentId="13_ncr:1_{6FB0E9E9-2FC4-4DD6-B32A-CD6D9C5AA793}"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<sst xmlns="http://schemas.openxmlformats.org/spreadsheetml/2006/main" count="125" uniqueCount="77">
  <si>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</si>
  <si>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</si>
  <si>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</si>
  <si>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</si>
  <si>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</si>
  <si>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</si>
  <si>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</si>
  <si>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</si>
  <si>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</si>
  <si>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</si>
  <si>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</si>
  <si>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</si>
  <si>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</si>
  <si>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</si>
  <si>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</si>
  <si>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</si>
  <si>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</si>
  <si>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</si>
  <si>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</si>
  <si>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</si>
  <si>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</si>
  <si>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</si>
  <si>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</si>
  <si>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</si>
  <si>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</si>
  <si>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</si>
  <si>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P_App-Webstore</t>
  </si>
  <si>
    <t>Botteau Mathis</t>
  </si>
  <si>
    <t>Mise en place du repo Git et de la structure du projet</t>
  </si>
  <si>
    <t>22.03.2024  au 31.05.2024</t>
  </si>
  <si>
    <t>Introduction du projet par le chef de projet</t>
  </si>
  <si>
    <t>Mise en place de la structure du code, repo src, img, html, routes, models, css, js</t>
  </si>
  <si>
    <t>Mise en place de la dockerisation du site web, ne fonctionne pas encore</t>
  </si>
  <si>
    <t>Affichage de Hello world sur le web dans le docker</t>
  </si>
  <si>
    <t>Dockerisation du site web, changement et ajout  de fichier dans les répertoires. Ne fonctionne pas encore. Problème page introuvable</t>
  </si>
  <si>
    <t>Modification des données dans le dockerfile et le package.json afin de faire tourner le site sur docker. Etat ok. Le problème venais du fais que dans le fichier dockerfile je n'avais pas modiifer le nom "server.js" en "app.mjs" ce qui causait les problèmes</t>
  </si>
  <si>
    <t>Mise en place du mcd afin de visualiser les donnée qu'un user doit avoir</t>
  </si>
  <si>
    <t>Création des maquettes de login et de profil des utilisateurs</t>
  </si>
  <si>
    <t>Modification maquettes profil utilisateurs</t>
  </si>
  <si>
    <t>Création maquettes page administeur</t>
  </si>
  <si>
    <t>J'ai rechercher par ou commencer dans mon projet, pour cela j'ai poser des questions et je regarder les exercices que du module</t>
  </si>
  <si>
    <t>Création des fichiers mockup pour les users</t>
  </si>
  <si>
    <t>Je me suis rendu compte que ce n'était pas la bone approche alors j'ai décider de créer un fichier init.sql afin de créer ma base de données</t>
  </si>
  <si>
    <t>J'ai modifier le docker-compose afin de lancer le script automatiquement pour créer la db</t>
  </si>
  <si>
    <t>Mise en place du git ignore afin de ne pas versionner les mot de pass des users</t>
  </si>
  <si>
    <t>J'ai eu un probleme avec mon git ignore, qui ne veux pas ignorer mes fichiers</t>
  </si>
  <si>
    <t>J'ai commencer la méthode pour connecter mon application avec ma db</t>
  </si>
  <si>
    <t>J'ai finis la méthode qui servira au middleware de connexion a la base de données</t>
  </si>
  <si>
    <t>J'ai remodifier le fichier init.sql, car il ne créeait pas le bonne tables et il ne mettait pas les bon types au colonnes ( ex: isAdmin était un int et non un bool)</t>
  </si>
  <si>
    <t>Mise en place de l'authetification avec les jwt, et du middleware pour la connexion à la db</t>
  </si>
  <si>
    <t>Probleme de port avec docker</t>
  </si>
  <si>
    <t>Probleme de port réglé, problème avec le middleware qui permet de lire les entreé json</t>
  </si>
  <si>
    <t>Problème réglè middleware, problèmes définition variables d'environnemnt</t>
  </si>
  <si>
    <t>Problèmes régè variable d'environnement, problèmes d'utilisation et de définition de la clef secret</t>
  </si>
  <si>
    <t>Toujour le meme problèmes, la clef secret est "undefinied"</t>
  </si>
  <si>
    <t>Problèmes réglé, j'ai fait un fichier appart dans le projet afin de pouvoir l'importer</t>
  </si>
  <si>
    <t>J'ai tester mon code, et j'ai régler quelque problèmes avec mon init.sql</t>
  </si>
  <si>
    <t>Création du system qui permet de créer un user, j'ai génér un sel automatique</t>
  </si>
  <si>
    <t>Création du system qui permet de créer un user, j'ai finis la génération du sel et je l'ajoute dans la db automatiquement</t>
  </si>
  <si>
    <t>Création du system qui permet de créer un user, hachage du mot de passe avec le sel généré</t>
  </si>
  <si>
    <t>Création du system qui permet de créer un user, j'ai finis de hacher le mot de passe avec le sel, puis je prend toutes le sinfo de l'utilisateur et je l'ajoute dans la db</t>
  </si>
  <si>
    <t>Systeme de connexion, j'ai améliorer ma connexion afin qu'elle prenne le sel de la db hache le mot de passe entrée par l'user</t>
  </si>
  <si>
    <t>Systeme de connexion, j'ai finis la connexion et j'ai comparer les deux mot de passer hacher entre eux et générer le jeton signer</t>
  </si>
  <si>
    <t>J'ai rechrché les synthaxe afin de vérifier le jeton que l'utilisateur a afin d'accéder a sa page</t>
  </si>
  <si>
    <t>J'ai déchiffrer le jeton grace a la clef publique, et j'ai transmis ces info dans l'utilisateur</t>
  </si>
  <si>
    <t>J'ai fait vérifier que l'utilisateur qui donnais le jeton était belle est bien celui au quel on se connectait</t>
  </si>
  <si>
    <t>J'ai finis la route afin de me connecter pour sur un user spécifique "Terminé"</t>
  </si>
  <si>
    <t>J'ai changer mon system de clef je les stock maiteant dans des fichier .pem</t>
  </si>
  <si>
    <t>J'ai finis d'utiliser mes cles avec mes fichier  "Terminé"</t>
  </si>
  <si>
    <t>J'ai commencer à faire la route admin, j'ai donc vérifier le token et récupere les info de l'admin</t>
  </si>
  <si>
    <t>J'ai vérfier que l'utilisateur était bien admin en cer un nouveau midlleware wui se connecter et qui vérfie le champs admin</t>
  </si>
  <si>
    <t>J'ai eu un probleme avec la vérification admin, cela m'affiche une erreur interne</t>
  </si>
  <si>
    <t>J'ai toujour ce probleme la, je pense que cela viens de la manière quand je recupere mes données dans ma db</t>
  </si>
  <si>
    <t>J'ai réussi à régler le probleme, cela était du a ce que je prenais la mauvaise ligne de ma reponse de ma requete (data), Admin "Terminé"</t>
  </si>
  <si>
    <t>J'ai présenter le travail que j'avais effectué au prof de classe</t>
  </si>
  <si>
    <t>J'ai régler le probleme du crash a chaque Post, j'avais 2 reponse dans ma methode de connexion, ce qui créais un conflit</t>
  </si>
  <si>
    <t>J'ai comencer a crer le certificat pour le https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</si>
</sst>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2.0833333333333332E-2</c:v>
                </c:pt>
                <c:pt idx="1">
                  <c:v>0.35416666666666669</c:v>
                </c:pt>
                <c:pt idx="2">
                  <c:v>1.0416666666666666E-2</c:v>
                </c:pt>
                <c:pt idx="3">
                  <c:v>0</c:v>
                </c:pt>
                <c:pt idx="4">
                  <c:v>0</c:v>
                </c:pt>
                <c:pt idx="5">
                  <c:v>2.0833333333333332E-2</c:v>
                </c:pt>
                <c:pt idx="6">
                  <c:v>3.125E-2</c:v>
                </c:pt>
                <c:pt idx="7">
                  <c:v>6.25E-2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31" activePane="bottomLeft" state="frozen"/>
      <selection pane="bottomLeft" activeCell="F57" sqref="F57"/>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26</v>
      </c>
    </row>
    <row r="3" spans="1:15" ht="23.25" x14ac:dyDescent="0.35">
      <c r="B3" s="5" t="s">
        <v>9</v>
      </c>
      <c r="C3" s="23" t="str">
        <f>INT(E4/1440)&amp;" jours "&amp;INT(MOD(E4/1440,1)*24)&amp;" heurs "&amp;INT(MOD(MOD(E4/1440,1)*24,1)*60)&amp;" minutes"</f>
        <v>0 jours 12 heurs 0 minutes</v>
      </c>
      <c r="D3" s="23"/>
      <c r="E3" s="3"/>
      <c r="F3" s="4" t="s">
        <v>10</v>
      </c>
      <c r="G3" s="7" t="s">
        <v>29</v>
      </c>
    </row>
    <row r="4" spans="1:15" ht="23.25" hidden="1" x14ac:dyDescent="0.35">
      <c r="B4" s="5"/>
      <c r="C4" s="23">
        <f>SUBTOTAL(9,$C$7:$C$531)*60</f>
        <v>0</v>
      </c>
      <c r="D4" s="23">
        <f>SUBTOTAL(9,$D$7:$D$531)</f>
        <v>720</v>
      </c>
      <c r="E4" s="41">
        <f>SUM(C4:D4)</f>
        <v>720</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28</v>
      </c>
      <c r="G7" s="15"/>
    </row>
    <row r="8" spans="1:15" x14ac:dyDescent="0.25">
      <c r="A8" s="8">
        <f>IF(ISBLANK(B8),"",_xlfn.ISOWEEKNUM('Journal de travail'!$B8))</f>
        <v>12</v>
      </c>
      <c r="B8" s="47">
        <v>45373</v>
      </c>
      <c r="C8" s="48"/>
      <c r="D8" s="49">
        <v>15</v>
      </c>
      <c r="E8" s="50" t="s">
        <v>8</v>
      </c>
      <c r="F8" s="37" t="s">
        <v>30</v>
      </c>
      <c r="G8" s="16"/>
      <c r="M8" t="s">
        <v>3</v>
      </c>
      <c r="N8">
        <v>1</v>
      </c>
      <c r="O8">
        <v>0</v>
      </c>
    </row>
    <row r="9" spans="1:15" x14ac:dyDescent="0.25">
      <c r="A9" s="17">
        <f>IF(ISBLANK(B9),"",_xlfn.ISOWEEKNUM('Journal de travail'!$B9))</f>
        <v>12</v>
      </c>
      <c r="B9" s="51">
        <v>45373</v>
      </c>
      <c r="C9" s="52"/>
      <c r="D9" s="53">
        <v>15</v>
      </c>
      <c r="E9" s="54" t="s">
        <v>22</v>
      </c>
      <c r="F9" s="37" t="s">
        <v>31</v>
      </c>
      <c r="G9" s="18"/>
      <c r="M9" t="s">
        <v>4</v>
      </c>
      <c r="N9">
        <v>2</v>
      </c>
      <c r="O9">
        <v>5</v>
      </c>
    </row>
    <row r="10" spans="1:15" x14ac:dyDescent="0.25">
      <c r="A10" s="8">
        <f>IF(ISBLANK(B10),"",_xlfn.ISOWEEKNUM('Journal de travail'!$B10))</f>
        <v>12</v>
      </c>
      <c r="B10" s="47">
        <v>45373</v>
      </c>
      <c r="C10" s="48"/>
      <c r="D10" s="49">
        <v>15</v>
      </c>
      <c r="E10" s="50" t="s">
        <v>22</v>
      </c>
      <c r="F10" s="37" t="s">
        <v>32</v>
      </c>
      <c r="G10" s="16"/>
      <c r="M10" t="s">
        <v>5</v>
      </c>
      <c r="N10">
        <v>3</v>
      </c>
      <c r="O10">
        <v>10</v>
      </c>
    </row>
    <row r="11" spans="1:15" ht="31.5" x14ac:dyDescent="0.25">
      <c r="A11" s="17">
        <f>IF(ISBLANK(B11),"",_xlfn.ISOWEEKNUM('Journal de travail'!$B11))</f>
        <v>12</v>
      </c>
      <c r="B11" s="51">
        <v>45373</v>
      </c>
      <c r="C11" s="52"/>
      <c r="D11" s="53">
        <v>15</v>
      </c>
      <c r="E11" s="54" t="s">
        <v>22</v>
      </c>
      <c r="F11" s="37" t="s">
        <v>34</v>
      </c>
      <c r="G11" s="18"/>
      <c r="M11" t="s">
        <v>6</v>
      </c>
      <c r="N11">
        <v>4</v>
      </c>
      <c r="O11">
        <v>15</v>
      </c>
    </row>
    <row r="12" spans="1:15" ht="47.25" x14ac:dyDescent="0.25">
      <c r="A12" s="8">
        <f>IF(ISBLANK(B12),"",_xlfn.ISOWEEKNUM('Journal de travail'!$B12))</f>
        <v>12</v>
      </c>
      <c r="B12" s="47">
        <v>45373</v>
      </c>
      <c r="C12" s="48"/>
      <c r="D12" s="49">
        <v>15</v>
      </c>
      <c r="E12" s="50" t="s">
        <v>22</v>
      </c>
      <c r="F12" s="37" t="s">
        <v>35</v>
      </c>
      <c r="G12" s="16"/>
      <c r="M12" t="s">
        <v>7</v>
      </c>
      <c r="N12">
        <v>5</v>
      </c>
      <c r="O12">
        <v>20</v>
      </c>
    </row>
    <row r="13" spans="1:15" x14ac:dyDescent="0.25">
      <c r="A13" s="17">
        <f>IF(ISBLANK(B13),"",_xlfn.ISOWEEKNUM('Journal de travail'!$B13))</f>
        <v>12</v>
      </c>
      <c r="B13" s="51">
        <v>45373</v>
      </c>
      <c r="C13" s="52"/>
      <c r="D13" s="53">
        <v>15</v>
      </c>
      <c r="E13" s="54" t="s">
        <v>4</v>
      </c>
      <c r="F13" s="37" t="s">
        <v>33</v>
      </c>
      <c r="G13" s="18"/>
      <c r="M13" t="s">
        <v>8</v>
      </c>
      <c r="N13">
        <v>6</v>
      </c>
      <c r="O13">
        <v>25</v>
      </c>
    </row>
    <row r="14" spans="1:15" x14ac:dyDescent="0.25">
      <c r="A14" s="8">
        <f>IF(ISBLANK(B14),"",_xlfn.ISOWEEKNUM('Journal de travail'!$B14))</f>
        <v>12</v>
      </c>
      <c r="B14" s="47">
        <v>45373</v>
      </c>
      <c r="C14" s="48"/>
      <c r="D14" s="49">
        <v>15</v>
      </c>
      <c r="E14" s="50" t="s">
        <v>3</v>
      </c>
      <c r="F14" s="37" t="s">
        <v>36</v>
      </c>
      <c r="G14" s="16"/>
      <c r="M14" t="s">
        <v>21</v>
      </c>
      <c r="N14">
        <v>7</v>
      </c>
      <c r="O14">
        <v>30</v>
      </c>
    </row>
    <row r="15" spans="1:15" x14ac:dyDescent="0.25">
      <c r="A15" s="17">
        <f>IF(ISBLANK(B15),"",_xlfn.ISOWEEKNUM('Journal de travail'!$B15))</f>
        <v>12</v>
      </c>
      <c r="B15" s="51">
        <v>45373</v>
      </c>
      <c r="C15" s="52"/>
      <c r="D15" s="53">
        <v>15</v>
      </c>
      <c r="E15" s="54" t="s">
        <v>21</v>
      </c>
      <c r="F15" s="37" t="s">
        <v>37</v>
      </c>
      <c r="G15" s="18"/>
      <c r="M15" t="s">
        <v>22</v>
      </c>
      <c r="N15">
        <v>8</v>
      </c>
      <c r="O15">
        <v>35</v>
      </c>
    </row>
    <row r="16" spans="1:15" x14ac:dyDescent="0.25">
      <c r="A16" s="8">
        <f>IF(ISBLANK(B16),"",_xlfn.ISOWEEKNUM('Journal de travail'!$B16))</f>
        <v>16</v>
      </c>
      <c r="B16" s="47">
        <v>45401</v>
      </c>
      <c r="C16" s="48"/>
      <c r="D16" s="49">
        <v>15</v>
      </c>
      <c r="E16" s="50" t="s">
        <v>21</v>
      </c>
      <c r="F16" s="37" t="s">
        <v>38</v>
      </c>
      <c r="G16" s="16"/>
      <c r="O16">
        <v>40</v>
      </c>
    </row>
    <row r="17" spans="1:15" x14ac:dyDescent="0.25">
      <c r="A17" s="17">
        <f>IF(ISBLANK(B17),"",_xlfn.ISOWEEKNUM('Journal de travail'!$B17))</f>
        <v>16</v>
      </c>
      <c r="B17" s="51">
        <v>45401</v>
      </c>
      <c r="C17" s="52"/>
      <c r="D17" s="53">
        <v>15</v>
      </c>
      <c r="E17" s="54" t="s">
        <v>21</v>
      </c>
      <c r="F17" s="37" t="s">
        <v>39</v>
      </c>
      <c r="G17" s="18"/>
      <c r="O17">
        <v>45</v>
      </c>
    </row>
    <row r="18" spans="1:15" ht="31.5" x14ac:dyDescent="0.25">
      <c r="A18" s="8">
        <f>IF(ISBLANK(B18),"",_xlfn.ISOWEEKNUM('Journal de travail'!$B18))</f>
        <v>16</v>
      </c>
      <c r="B18" s="47">
        <v>45401</v>
      </c>
      <c r="C18" s="48"/>
      <c r="D18" s="49">
        <v>15</v>
      </c>
      <c r="E18" s="50" t="s">
        <v>3</v>
      </c>
      <c r="F18" s="37" t="s">
        <v>40</v>
      </c>
      <c r="G18" s="16"/>
      <c r="O18">
        <v>50</v>
      </c>
    </row>
    <row r="19" spans="1:15" x14ac:dyDescent="0.25">
      <c r="A19" s="17">
        <f>IF(ISBLANK(B19),"",_xlfn.ISOWEEKNUM('Journal de travail'!$B19))</f>
        <v>16</v>
      </c>
      <c r="B19" s="51">
        <v>45401</v>
      </c>
      <c r="C19" s="52"/>
      <c r="D19" s="53">
        <v>15</v>
      </c>
      <c r="E19" s="54" t="s">
        <v>4</v>
      </c>
      <c r="F19" s="37" t="s">
        <v>41</v>
      </c>
      <c r="G19" s="18"/>
      <c r="O19">
        <v>55</v>
      </c>
    </row>
    <row r="20" spans="1:15" x14ac:dyDescent="0.25">
      <c r="A20" s="8">
        <f>IF(ISBLANK(B20),"",_xlfn.ISOWEEKNUM('Journal de travail'!$B20))</f>
        <v>16</v>
      </c>
      <c r="B20" s="47">
        <v>45401</v>
      </c>
      <c r="C20" s="48"/>
      <c r="D20" s="49">
        <v>15</v>
      </c>
      <c r="E20" s="50" t="s">
        <v>4</v>
      </c>
      <c r="F20" s="37" t="s">
        <v>44</v>
      </c>
      <c r="G20" s="16"/>
    </row>
    <row r="21" spans="1:15" x14ac:dyDescent="0.25">
      <c r="A21" s="17">
        <f>IF(ISBLANK(B21),"",_xlfn.ISOWEEKNUM('Journal de travail'!$B21))</f>
        <v>16</v>
      </c>
      <c r="B21" s="51">
        <v>45401</v>
      </c>
      <c r="C21" s="52"/>
      <c r="D21" s="53">
        <v>15</v>
      </c>
      <c r="E21" s="54" t="s">
        <v>4</v>
      </c>
      <c r="F21" s="37" t="s">
        <v>45</v>
      </c>
      <c r="G21" s="18"/>
    </row>
    <row r="22" spans="1:15" ht="31.5" x14ac:dyDescent="0.25">
      <c r="A22" s="8">
        <f>IF(ISBLANK(B22),"",_xlfn.ISOWEEKNUM('Journal de travail'!$B22))</f>
        <v>16</v>
      </c>
      <c r="B22" s="47">
        <v>45401</v>
      </c>
      <c r="C22" s="48"/>
      <c r="D22" s="49">
        <v>15</v>
      </c>
      <c r="E22" s="50" t="s">
        <v>4</v>
      </c>
      <c r="F22" s="37" t="s">
        <v>42</v>
      </c>
      <c r="G22" s="16"/>
    </row>
    <row r="23" spans="1:15" x14ac:dyDescent="0.25">
      <c r="A23" s="17">
        <f>IF(ISBLANK(B23),"",_xlfn.ISOWEEKNUM('Journal de travail'!$B23))</f>
        <v>16</v>
      </c>
      <c r="B23" s="51">
        <v>45401</v>
      </c>
      <c r="C23" s="52"/>
      <c r="D23" s="53">
        <v>15</v>
      </c>
      <c r="E23" s="54" t="s">
        <v>4</v>
      </c>
      <c r="F23" s="37" t="s">
        <v>46</v>
      </c>
      <c r="G23" s="18"/>
    </row>
    <row r="24" spans="1:15" x14ac:dyDescent="0.25">
      <c r="A24" s="8">
        <f>IF(ISBLANK(B24),"",_xlfn.ISOWEEKNUM('Journal de travail'!$B24))</f>
        <v>16</v>
      </c>
      <c r="B24" s="47">
        <v>45401</v>
      </c>
      <c r="C24" s="48"/>
      <c r="D24" s="49">
        <v>15</v>
      </c>
      <c r="E24" s="50" t="s">
        <v>4</v>
      </c>
      <c r="F24" s="37" t="s">
        <v>47</v>
      </c>
      <c r="G24" s="16"/>
    </row>
    <row r="25" spans="1:15" x14ac:dyDescent="0.25">
      <c r="A25" s="17">
        <f>IF(ISBLANK(B25),"",_xlfn.ISOWEEKNUM('Journal de travail'!$B25))</f>
        <v>16</v>
      </c>
      <c r="B25" s="51">
        <v>45401</v>
      </c>
      <c r="C25" s="52"/>
      <c r="D25" s="53">
        <v>15</v>
      </c>
      <c r="E25" s="54" t="s">
        <v>4</v>
      </c>
      <c r="F25" s="37" t="s">
        <v>43</v>
      </c>
      <c r="G25" s="18"/>
    </row>
    <row r="26" spans="1:15" ht="31.5" x14ac:dyDescent="0.25">
      <c r="A26" s="8">
        <f>IF(ISBLANK(B26),"",_xlfn.ISOWEEKNUM('Journal de travail'!$B26))</f>
        <v>16</v>
      </c>
      <c r="B26" s="47">
        <v>45401</v>
      </c>
      <c r="C26" s="48"/>
      <c r="D26" s="49">
        <v>15</v>
      </c>
      <c r="E26" s="50" t="s">
        <v>4</v>
      </c>
      <c r="F26" s="37" t="s">
        <v>48</v>
      </c>
      <c r="G26" s="16"/>
    </row>
    <row r="27" spans="1:15" x14ac:dyDescent="0.25">
      <c r="A27" s="17">
        <f>IF(ISBLANK(B27),"",_xlfn.ISOWEEKNUM('Journal de travail'!$B27))</f>
        <v>16</v>
      </c>
      <c r="B27" s="51">
        <v>45401</v>
      </c>
      <c r="C27" s="52"/>
      <c r="D27" s="53">
        <v>15</v>
      </c>
      <c r="E27" s="54" t="s">
        <v>4</v>
      </c>
      <c r="F27" s="37" t="s">
        <v>49</v>
      </c>
      <c r="G27" s="18"/>
    </row>
    <row r="28" spans="1:15" x14ac:dyDescent="0.25">
      <c r="A28" s="8">
        <f>IF(ISBLANK(B28),"",_xlfn.ISOWEEKNUM('Journal de travail'!$B28))</f>
        <v>17</v>
      </c>
      <c r="B28" s="47">
        <v>45408</v>
      </c>
      <c r="C28" s="48"/>
      <c r="D28" s="49">
        <v>15</v>
      </c>
      <c r="E28" s="50" t="s">
        <v>4</v>
      </c>
      <c r="F28" s="36" t="s">
        <v>50</v>
      </c>
      <c r="G28" s="16"/>
    </row>
    <row r="29" spans="1:15" x14ac:dyDescent="0.25">
      <c r="A29" s="17">
        <f>IF(ISBLANK(B29),"",_xlfn.ISOWEEKNUM('Journal de travail'!$B29))</f>
        <v>17</v>
      </c>
      <c r="B29" s="51">
        <v>45408</v>
      </c>
      <c r="C29" s="52"/>
      <c r="D29" s="53">
        <v>15</v>
      </c>
      <c r="E29" s="54" t="s">
        <v>4</v>
      </c>
      <c r="F29" s="36" t="s">
        <v>51</v>
      </c>
      <c r="G29" s="18"/>
    </row>
    <row r="30" spans="1:15" x14ac:dyDescent="0.25">
      <c r="A30" s="8">
        <f>IF(ISBLANK(B30),"",_xlfn.ISOWEEKNUM('Journal de travail'!$B30))</f>
        <v>17</v>
      </c>
      <c r="B30" s="47">
        <v>45408</v>
      </c>
      <c r="C30" s="48"/>
      <c r="D30" s="49">
        <v>15</v>
      </c>
      <c r="E30" s="50" t="s">
        <v>4</v>
      </c>
      <c r="F30" s="37" t="s">
        <v>52</v>
      </c>
      <c r="G30" s="16"/>
    </row>
    <row r="31" spans="1:15" x14ac:dyDescent="0.25">
      <c r="A31" s="17">
        <f>IF(ISBLANK(B31),"",_xlfn.ISOWEEKNUM('Journal de travail'!$B31))</f>
        <v>17</v>
      </c>
      <c r="B31" s="51">
        <v>45408</v>
      </c>
      <c r="C31" s="52"/>
      <c r="D31" s="53">
        <v>15</v>
      </c>
      <c r="E31" s="54" t="s">
        <v>4</v>
      </c>
      <c r="F31" s="36" t="s">
        <v>53</v>
      </c>
      <c r="G31" s="18"/>
    </row>
    <row r="32" spans="1:15" x14ac:dyDescent="0.25">
      <c r="A32" s="8">
        <f>IF(ISBLANK(B32),"",_xlfn.ISOWEEKNUM('Journal de travail'!$B32))</f>
        <v>17</v>
      </c>
      <c r="B32" s="47">
        <v>45408</v>
      </c>
      <c r="C32" s="48"/>
      <c r="D32" s="49">
        <v>15</v>
      </c>
      <c r="E32" s="50" t="s">
        <v>4</v>
      </c>
      <c r="F32" s="37" t="s">
        <v>54</v>
      </c>
      <c r="G32" s="16"/>
    </row>
    <row r="33" spans="1:7" x14ac:dyDescent="0.25">
      <c r="A33" s="17">
        <f>IF(ISBLANK(B33),"",_xlfn.ISOWEEKNUM('Journal de travail'!$B33))</f>
        <v>17</v>
      </c>
      <c r="B33" s="51">
        <v>45408</v>
      </c>
      <c r="C33" s="52"/>
      <c r="D33" s="53">
        <v>15</v>
      </c>
      <c r="E33" s="54" t="s">
        <v>4</v>
      </c>
      <c r="F33" s="36" t="s">
        <v>55</v>
      </c>
      <c r="G33" s="18"/>
    </row>
    <row r="34" spans="1:7" x14ac:dyDescent="0.25">
      <c r="A34" s="8">
        <f>IF(ISBLANK(B34),"",_xlfn.ISOWEEKNUM('Journal de travail'!$B34))</f>
        <v>18</v>
      </c>
      <c r="B34" s="47">
        <v>45415</v>
      </c>
      <c r="C34" s="48"/>
      <c r="D34" s="49">
        <v>15</v>
      </c>
      <c r="E34" s="50" t="s">
        <v>5</v>
      </c>
      <c r="F34" s="36" t="s">
        <v>56</v>
      </c>
      <c r="G34" s="16"/>
    </row>
    <row r="35" spans="1:7" x14ac:dyDescent="0.25">
      <c r="A35" s="17">
        <f>IF(ISBLANK(B35),"",_xlfn.ISOWEEKNUM('Journal de travail'!$B35))</f>
        <v>18</v>
      </c>
      <c r="B35" s="51">
        <v>45415</v>
      </c>
      <c r="C35" s="52"/>
      <c r="D35" s="53">
        <v>15</v>
      </c>
      <c r="E35" s="54" t="s">
        <v>4</v>
      </c>
      <c r="F35" s="37" t="s">
        <v>57</v>
      </c>
      <c r="G35" s="18"/>
    </row>
    <row r="36" spans="1:7" x14ac:dyDescent="0.25">
      <c r="A36" s="8">
        <f>IF(ISBLANK(B36),"",_xlfn.ISOWEEKNUM('Journal de travail'!$B36))</f>
        <v>18</v>
      </c>
      <c r="B36" s="47">
        <v>45415</v>
      </c>
      <c r="C36" s="48"/>
      <c r="D36" s="49">
        <v>15</v>
      </c>
      <c r="E36" s="50" t="s">
        <v>4</v>
      </c>
      <c r="F36" s="36" t="s">
        <v>58</v>
      </c>
      <c r="G36" s="16"/>
    </row>
    <row r="37" spans="1:7" x14ac:dyDescent="0.25">
      <c r="A37" s="17">
        <f>IF(ISBLANK(B37),"",_xlfn.ISOWEEKNUM('Journal de travail'!$B37))</f>
        <v>18</v>
      </c>
      <c r="B37" s="51">
        <v>45415</v>
      </c>
      <c r="C37" s="52"/>
      <c r="D37" s="53">
        <v>15</v>
      </c>
      <c r="E37" s="54" t="s">
        <v>4</v>
      </c>
      <c r="F37" s="36" t="s">
        <v>59</v>
      </c>
      <c r="G37" s="18"/>
    </row>
    <row r="38" spans="1:7" x14ac:dyDescent="0.25">
      <c r="A38" s="8">
        <f>IF(ISBLANK(B38),"",_xlfn.ISOWEEKNUM('Journal de travail'!$B38))</f>
        <v>18</v>
      </c>
      <c r="B38" s="47">
        <v>45415</v>
      </c>
      <c r="C38" s="48"/>
      <c r="D38" s="49">
        <v>15</v>
      </c>
      <c r="E38" s="50" t="s">
        <v>4</v>
      </c>
      <c r="F38" s="36" t="s">
        <v>60</v>
      </c>
      <c r="G38" s="16"/>
    </row>
    <row r="39" spans="1:7" x14ac:dyDescent="0.25">
      <c r="A39" s="17">
        <f>IF(ISBLANK(B39),"",_xlfn.ISOWEEKNUM('Journal de travail'!$B39))</f>
        <v>18</v>
      </c>
      <c r="B39" s="51">
        <v>45415</v>
      </c>
      <c r="C39" s="52"/>
      <c r="D39" s="53">
        <v>15</v>
      </c>
      <c r="E39" s="54" t="s">
        <v>4</v>
      </c>
      <c r="F39" s="36" t="s">
        <v>61</v>
      </c>
      <c r="G39" s="18"/>
    </row>
    <row r="40" spans="1:7" x14ac:dyDescent="0.25">
      <c r="A40" s="8">
        <f>IF(ISBLANK(B40),"",_xlfn.ISOWEEKNUM('Journal de travail'!$B40))</f>
        <v>18</v>
      </c>
      <c r="B40" s="47">
        <v>45415</v>
      </c>
      <c r="C40" s="48"/>
      <c r="D40" s="49">
        <v>15</v>
      </c>
      <c r="E40" s="50" t="s">
        <v>4</v>
      </c>
      <c r="F40" s="36" t="s">
        <v>62</v>
      </c>
      <c r="G40" s="16"/>
    </row>
    <row r="41" spans="1:7" x14ac:dyDescent="0.25">
      <c r="A41" s="17">
        <f>IF(ISBLANK(B41),"",_xlfn.ISOWEEKNUM('Journal de travail'!$B41))</f>
        <v>18</v>
      </c>
      <c r="B41" s="51">
        <v>45415</v>
      </c>
      <c r="C41" s="52"/>
      <c r="D41" s="53">
        <v>15</v>
      </c>
      <c r="E41" s="54" t="s">
        <v>22</v>
      </c>
      <c r="F41" s="36" t="s">
        <v>63</v>
      </c>
      <c r="G41" s="18"/>
    </row>
    <row r="42" spans="1:7" x14ac:dyDescent="0.25">
      <c r="A42" s="8">
        <f>IF(ISBLANK(B42),"",_xlfn.ISOWEEKNUM('Journal de travail'!$B42))</f>
        <v>18</v>
      </c>
      <c r="B42" s="47">
        <v>45415</v>
      </c>
      <c r="C42" s="48"/>
      <c r="D42" s="49">
        <v>15</v>
      </c>
      <c r="E42" s="50" t="s">
        <v>4</v>
      </c>
      <c r="F42" s="36" t="s">
        <v>64</v>
      </c>
      <c r="G42" s="16"/>
    </row>
    <row r="43" spans="1:7" x14ac:dyDescent="0.25">
      <c r="A43" s="17">
        <f>IF(ISBLANK(B43),"",_xlfn.ISOWEEKNUM('Journal de travail'!$B43))</f>
        <v>20</v>
      </c>
      <c r="B43" s="51">
        <v>45429</v>
      </c>
      <c r="C43" s="52"/>
      <c r="D43" s="53">
        <v>15</v>
      </c>
      <c r="E43" s="54" t="s">
        <v>4</v>
      </c>
      <c r="F43" s="36" t="s">
        <v>65</v>
      </c>
      <c r="G43" s="18"/>
    </row>
    <row r="44" spans="1:7" x14ac:dyDescent="0.25">
      <c r="A44" s="8">
        <f>IF(ISBLANK(B44),"",_xlfn.ISOWEEKNUM('Journal de travail'!$B44))</f>
        <v>20</v>
      </c>
      <c r="B44" s="47">
        <v>45429</v>
      </c>
      <c r="C44" s="48"/>
      <c r="D44" s="49">
        <v>15</v>
      </c>
      <c r="E44" s="50" t="s">
        <v>4</v>
      </c>
      <c r="F44" s="36" t="s">
        <v>66</v>
      </c>
      <c r="G44" s="16"/>
    </row>
    <row r="45" spans="1:7" x14ac:dyDescent="0.25">
      <c r="A45" s="17">
        <f>IF(ISBLANK(B45),"",_xlfn.ISOWEEKNUM('Journal de travail'!$B45))</f>
        <v>20</v>
      </c>
      <c r="B45" s="51">
        <v>45429</v>
      </c>
      <c r="C45" s="52"/>
      <c r="D45" s="53">
        <v>15</v>
      </c>
      <c r="E45" s="54" t="s">
        <v>4</v>
      </c>
      <c r="F45" s="36" t="s">
        <v>67</v>
      </c>
      <c r="G45" s="18"/>
    </row>
    <row r="46" spans="1:7" x14ac:dyDescent="0.25">
      <c r="A46" s="8">
        <f>IF(ISBLANK(B46),"",_xlfn.ISOWEEKNUM('Journal de travail'!$B46))</f>
        <v>20</v>
      </c>
      <c r="B46" s="47">
        <v>45429</v>
      </c>
      <c r="C46" s="48"/>
      <c r="D46" s="49">
        <v>15</v>
      </c>
      <c r="E46" s="50" t="s">
        <v>4</v>
      </c>
      <c r="F46" s="36" t="s">
        <v>68</v>
      </c>
      <c r="G46" s="16"/>
    </row>
    <row r="47" spans="1:7" x14ac:dyDescent="0.25">
      <c r="A47" s="17">
        <f>IF(ISBLANK(B47),"",_xlfn.ISOWEEKNUM('Journal de travail'!$B47))</f>
        <v>20</v>
      </c>
      <c r="B47" s="51">
        <v>45429</v>
      </c>
      <c r="C47" s="52"/>
      <c r="D47" s="53">
        <v>15</v>
      </c>
      <c r="E47" s="54" t="s">
        <v>4</v>
      </c>
      <c r="F47" s="36" t="s">
        <v>69</v>
      </c>
      <c r="G47" s="18"/>
    </row>
    <row r="48" spans="1:7" x14ac:dyDescent="0.25">
      <c r="A48" s="8">
        <f>IF(ISBLANK(B48),"",_xlfn.ISOWEEKNUM('Journal de travail'!$B48))</f>
        <v>20</v>
      </c>
      <c r="B48" s="47">
        <v>45429</v>
      </c>
      <c r="C48" s="48"/>
      <c r="D48" s="49">
        <v>15</v>
      </c>
      <c r="E48" s="50" t="s">
        <v>4</v>
      </c>
      <c r="F48" s="36" t="s">
        <v>70</v>
      </c>
      <c r="G48" s="16"/>
    </row>
    <row r="49" spans="1:7" x14ac:dyDescent="0.25">
      <c r="A49" s="17">
        <f>IF(ISBLANK(B49),"",_xlfn.ISOWEEKNUM('Journal de travail'!$B49))</f>
        <v>20</v>
      </c>
      <c r="B49" s="51">
        <v>45429</v>
      </c>
      <c r="C49" s="52"/>
      <c r="D49" s="53">
        <v>15</v>
      </c>
      <c r="E49" s="54" t="s">
        <v>4</v>
      </c>
      <c r="F49" s="36" t="s">
        <v>71</v>
      </c>
      <c r="G49" s="18"/>
    </row>
    <row r="50" spans="1:7" x14ac:dyDescent="0.25">
      <c r="A50" s="8">
        <f>IF(ISBLANK(B50),"",_xlfn.ISOWEEKNUM('Journal de travail'!$B50))</f>
        <v>20</v>
      </c>
      <c r="B50" s="47">
        <v>45429</v>
      </c>
      <c r="C50" s="48"/>
      <c r="D50" s="49">
        <v>15</v>
      </c>
      <c r="E50" s="50" t="s">
        <v>4</v>
      </c>
      <c r="F50" s="36" t="s">
        <v>72</v>
      </c>
      <c r="G50" s="16"/>
    </row>
    <row r="51" spans="1:7" x14ac:dyDescent="0.25">
      <c r="A51" s="17">
        <f>IF(ISBLANK(B51),"",_xlfn.ISOWEEKNUM('Journal de travail'!$B51))</f>
        <v>20</v>
      </c>
      <c r="B51" s="51">
        <v>45429</v>
      </c>
      <c r="C51" s="52"/>
      <c r="D51" s="53">
        <v>15</v>
      </c>
      <c r="E51" s="54" t="s">
        <v>4</v>
      </c>
      <c r="F51" s="36" t="s">
        <v>73</v>
      </c>
      <c r="G51" s="18"/>
    </row>
    <row r="52" spans="1:7" x14ac:dyDescent="0.25">
      <c r="A52" s="8">
        <f>IF(ISBLANK(B52),"",_xlfn.ISOWEEKNUM('Journal de travail'!$B52))</f>
        <v>20</v>
      </c>
      <c r="B52" s="47">
        <v>45429</v>
      </c>
      <c r="C52" s="48"/>
      <c r="D52" s="49">
        <v>15</v>
      </c>
      <c r="E52" s="50" t="s">
        <v>8</v>
      </c>
      <c r="F52" s="36" t="s">
        <v>74</v>
      </c>
      <c r="G52" s="16"/>
    </row>
    <row r="53" spans="1:7" x14ac:dyDescent="0.25">
      <c r="A53" s="17">
        <f>IF(ISBLANK(B53),"",_xlfn.ISOWEEKNUM('Journal de travail'!$B53))</f>
        <v>20</v>
      </c>
      <c r="B53" s="51">
        <v>45429</v>
      </c>
      <c r="C53" s="52"/>
      <c r="D53" s="53">
        <v>15</v>
      </c>
      <c r="E53" s="54" t="s">
        <v>4</v>
      </c>
      <c r="F53" s="36" t="s">
        <v>75</v>
      </c>
      <c r="G53" s="18"/>
    </row>
    <row r="54" spans="1:7" x14ac:dyDescent="0.25">
      <c r="A54" s="8">
        <f>IF(ISBLANK(B54),"",_xlfn.ISOWEEKNUM('Journal de travail'!$B54))</f>
        <v>20</v>
      </c>
      <c r="B54" s="47">
        <v>45429</v>
      </c>
      <c r="C54" s="48"/>
      <c r="D54" s="49">
        <v>15</v>
      </c>
      <c r="E54" s="50" t="s">
        <v>4</v>
      </c>
      <c r="F54" s="36" t="s">
        <v>76</v>
      </c>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30</v>
      </c>
      <c r="C4" s="26" t="str">
        <f>'Journal de travail'!M8</f>
        <v>Analyse</v>
      </c>
      <c r="D4" s="34">
        <f>(A4+B4)/1440</f>
        <v>2.0833333333333332E-2</v>
      </c>
    </row>
    <row r="5" spans="1:4" x14ac:dyDescent="0.3">
      <c r="A5">
        <f>SUMIF('Journal de travail'!$E$7:$E$532,Analyse!C5,'Journal de travail'!$C$7:$C$532)*60</f>
        <v>0</v>
      </c>
      <c r="B5">
        <f>SUMIF('Journal de travail'!$E$7:$E$532,Analyse!C5,'Journal de travail'!$D$7:$D$532)</f>
        <v>510</v>
      </c>
      <c r="C5" s="42" t="str">
        <f>'Journal de travail'!M9</f>
        <v>Développement</v>
      </c>
      <c r="D5" s="34">
        <f t="shared" ref="D5:D11" si="0">(A5+B5)/1440</f>
        <v>0.35416666666666669</v>
      </c>
    </row>
    <row r="6" spans="1:4" x14ac:dyDescent="0.3">
      <c r="A6">
        <f>SUMIF('Journal de travail'!$E$7:$E$532,Analyse!C6,'Journal de travail'!$C$7:$C$532)*60</f>
        <v>0</v>
      </c>
      <c r="B6">
        <f>SUMIF('Journal de travail'!$E$7:$E$532,Analyse!C6,'Journal de travail'!$D$7:$D$532)</f>
        <v>15</v>
      </c>
      <c r="C6" s="27" t="str">
        <f>'Journal de travail'!M10</f>
        <v>Test</v>
      </c>
      <c r="D6" s="34">
        <f t="shared" si="0"/>
        <v>1.0416666666666666E-2</v>
      </c>
    </row>
    <row r="7" spans="1:4" x14ac:dyDescent="0.3">
      <c r="A7">
        <f>SUMIF('Journal de travail'!$E$7:$E$532,Analyse!C7,'Journal de travail'!$C$7:$C$532)*60</f>
        <v>0</v>
      </c>
      <c r="B7">
        <f>SUMIF('Journal de travail'!$E$7:$E$532,Analyse!C7,'Journal de travail'!$D$7:$D$532)</f>
        <v>0</v>
      </c>
      <c r="C7" s="28" t="str">
        <f>'Journal de travail'!M11</f>
        <v>Documentation</v>
      </c>
      <c r="D7" s="34">
        <f t="shared" si="0"/>
        <v>0</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30</v>
      </c>
      <c r="C9" s="32" t="str">
        <f>'Journal de travail'!M13</f>
        <v>Présentation</v>
      </c>
      <c r="D9" s="34">
        <f t="shared" si="0"/>
        <v>2.0833333333333332E-2</v>
      </c>
    </row>
    <row r="10" spans="1:4" x14ac:dyDescent="0.3">
      <c r="B10">
        <f>SUMIF('Journal de travail'!$E$7:$E$532,Analyse!C10,'Journal de travail'!$D$7:$D$532)</f>
        <v>45</v>
      </c>
      <c r="C10" s="38" t="str">
        <f>'Journal de travail'!M14</f>
        <v>Design</v>
      </c>
      <c r="D10" s="34">
        <f t="shared" si="0"/>
        <v>3.125E-2</v>
      </c>
    </row>
    <row r="11" spans="1:4" x14ac:dyDescent="0.3">
      <c r="B11">
        <f>SUMIF('Journal de travail'!$E$7:$E$532,Analyse!C11,'Journal de travail'!$D$7:$D$532)</f>
        <v>90</v>
      </c>
      <c r="C11" s="40" t="str">
        <f>'Journal de travail'!M15</f>
        <v>Autre</v>
      </c>
      <c r="D11" s="34">
        <f t="shared" si="0"/>
        <v>6.25E-2</v>
      </c>
    </row>
    <row r="12" spans="1:4" x14ac:dyDescent="0.3">
      <c r="C12" s="24" t="s">
        <v>20</v>
      </c>
      <c r="D12" s="35">
        <f>SUM(D4:D11)</f>
        <v>0.5</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Mathis Botteau</cp:lastModifiedBy>
  <cp:revision/>
  <dcterms:created xsi:type="dcterms:W3CDTF">2023-11-21T20:00:34Z</dcterms:created>
  <dcterms:modified xsi:type="dcterms:W3CDTF">2024-05-17T14:33:43Z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