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sPecT\Documents\Appline_Study\Документация\"/>
    </mc:Choice>
  </mc:AlternateContent>
  <bookViews>
    <workbookView xWindow="0" yWindow="0" windowWidth="6885" windowHeight="6330" activeTab="2"/>
  </bookViews>
  <sheets>
    <sheet name="Расчетная таблица" sheetId="1" r:id="rId1"/>
    <sheet name="Транзакции в профилях" sheetId="2" r:id="rId2"/>
    <sheet name="Итоги расчета" sheetId="3" r:id="rId3"/>
    <sheet name="import Summary Report" sheetId="4" r:id="rId4"/>
  </sheets>
  <externalReferences>
    <externalReference r:id="rId5"/>
  </externalReferences>
  <definedNames>
    <definedName name="_xlnm._FilterDatabase" localSheetId="1" hidden="1">'Транзакции в профилях'!$A$3:$I$36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4" l="1"/>
  <c r="A3" i="4"/>
  <c r="B3" i="4"/>
  <c r="C3" i="4"/>
  <c r="D3" i="4"/>
  <c r="E3" i="4"/>
  <c r="F3" i="4"/>
  <c r="G3" i="4"/>
  <c r="H3" i="4"/>
  <c r="I3" i="4"/>
  <c r="J3" i="4"/>
  <c r="A4" i="4"/>
  <c r="B4" i="4"/>
  <c r="C4" i="4"/>
  <c r="D4" i="4"/>
  <c r="E4" i="4"/>
  <c r="F4" i="4"/>
  <c r="G4" i="4"/>
  <c r="H4" i="4"/>
  <c r="I4" i="4"/>
  <c r="J4" i="4"/>
  <c r="A5" i="4"/>
  <c r="B5" i="4"/>
  <c r="C5" i="4"/>
  <c r="D5" i="4"/>
  <c r="E5" i="4"/>
  <c r="F5" i="4"/>
  <c r="G5" i="4"/>
  <c r="H5" i="4"/>
  <c r="I5" i="4"/>
  <c r="J5" i="4"/>
  <c r="A6" i="4"/>
  <c r="B6" i="4"/>
  <c r="C6" i="4"/>
  <c r="D6" i="4"/>
  <c r="E6" i="4"/>
  <c r="F6" i="4"/>
  <c r="G6" i="4"/>
  <c r="H6" i="4"/>
  <c r="I6" i="4"/>
  <c r="J6" i="4"/>
  <c r="A7" i="4"/>
  <c r="B7" i="4"/>
  <c r="C7" i="4"/>
  <c r="D7" i="4"/>
  <c r="E7" i="4"/>
  <c r="F7" i="4"/>
  <c r="G7" i="4"/>
  <c r="H7" i="4"/>
  <c r="I7" i="4"/>
  <c r="J7" i="4"/>
  <c r="A8" i="4"/>
  <c r="B8" i="4"/>
  <c r="C8" i="4"/>
  <c r="D8" i="4"/>
  <c r="E8" i="4"/>
  <c r="F8" i="4"/>
  <c r="G8" i="4"/>
  <c r="H8" i="4"/>
  <c r="I8" i="4"/>
  <c r="J8" i="4"/>
  <c r="A9" i="4"/>
  <c r="B9" i="4"/>
  <c r="C9" i="4"/>
  <c r="D9" i="4"/>
  <c r="E9" i="4"/>
  <c r="F9" i="4"/>
  <c r="G9" i="4"/>
  <c r="H9" i="4"/>
  <c r="I9" i="4"/>
  <c r="J9" i="4"/>
  <c r="A10" i="4"/>
  <c r="B10" i="4"/>
  <c r="C10" i="4"/>
  <c r="D10" i="4"/>
  <c r="E10" i="4"/>
  <c r="F10" i="4"/>
  <c r="H10" i="4"/>
  <c r="I10" i="4"/>
  <c r="J10" i="4"/>
  <c r="A11" i="4"/>
  <c r="E23" i="3" s="1"/>
  <c r="B11" i="4"/>
  <c r="C11" i="4"/>
  <c r="D11" i="4"/>
  <c r="E11" i="4"/>
  <c r="F11" i="4"/>
  <c r="G11" i="4"/>
  <c r="H11" i="4"/>
  <c r="I11" i="4"/>
  <c r="J11" i="4"/>
  <c r="A12" i="4"/>
  <c r="B12" i="4"/>
  <c r="C12" i="4"/>
  <c r="D12" i="4"/>
  <c r="E12" i="4"/>
  <c r="F12" i="4"/>
  <c r="G12" i="4"/>
  <c r="H12" i="4"/>
  <c r="I12" i="4"/>
  <c r="J12" i="4"/>
  <c r="A13" i="4"/>
  <c r="B13" i="4"/>
  <c r="C13" i="4"/>
  <c r="D13" i="4"/>
  <c r="E13" i="4"/>
  <c r="F13" i="4"/>
  <c r="G13" i="4"/>
  <c r="H13" i="4"/>
  <c r="I13" i="4"/>
  <c r="J13" i="4"/>
  <c r="A14" i="4"/>
  <c r="B14" i="4"/>
  <c r="C14" i="4"/>
  <c r="D14" i="4"/>
  <c r="E14" i="4"/>
  <c r="F14" i="4"/>
  <c r="G14" i="4"/>
  <c r="H14" i="4"/>
  <c r="I14" i="4"/>
  <c r="J14" i="4"/>
  <c r="A15" i="4"/>
  <c r="B15" i="4"/>
  <c r="C15" i="4"/>
  <c r="D15" i="4"/>
  <c r="E15" i="4"/>
  <c r="F15" i="4"/>
  <c r="G15" i="4"/>
  <c r="H15" i="4"/>
  <c r="I15" i="4"/>
  <c r="J15" i="4"/>
  <c r="A16" i="4"/>
  <c r="B16" i="4"/>
  <c r="C16" i="4"/>
  <c r="D16" i="4"/>
  <c r="E16" i="4"/>
  <c r="F16" i="4"/>
  <c r="G16" i="4"/>
  <c r="H16" i="4"/>
  <c r="I16" i="4"/>
  <c r="J16" i="4"/>
  <c r="A17" i="4"/>
  <c r="B17" i="4"/>
  <c r="C17" i="4"/>
  <c r="D17" i="4"/>
  <c r="E17" i="4"/>
  <c r="F17" i="4"/>
  <c r="G17" i="4"/>
  <c r="H17" i="4"/>
  <c r="I17" i="4"/>
  <c r="J17" i="4"/>
  <c r="A18" i="4"/>
  <c r="B18" i="4"/>
  <c r="C18" i="4"/>
  <c r="D18" i="4"/>
  <c r="E18" i="4"/>
  <c r="F18" i="4"/>
  <c r="G18" i="4"/>
  <c r="H18" i="4"/>
  <c r="I18" i="4"/>
  <c r="J18" i="4"/>
  <c r="A19" i="4"/>
  <c r="B19" i="4"/>
  <c r="C19" i="4"/>
  <c r="D19" i="4"/>
  <c r="E19" i="4"/>
  <c r="F19" i="4"/>
  <c r="G19" i="4"/>
  <c r="H19" i="4"/>
  <c r="I19" i="4"/>
  <c r="J19" i="4"/>
  <c r="A20" i="4"/>
  <c r="B20" i="4"/>
  <c r="C20" i="4"/>
  <c r="D20" i="4"/>
  <c r="E20" i="4"/>
  <c r="F20" i="4"/>
  <c r="G20" i="4"/>
  <c r="H20" i="4"/>
  <c r="I20" i="4"/>
  <c r="J20" i="4"/>
  <c r="A21" i="4"/>
  <c r="B21" i="4"/>
  <c r="C21" i="4"/>
  <c r="D21" i="4"/>
  <c r="E21" i="4"/>
  <c r="F21" i="4"/>
  <c r="G21" i="4"/>
  <c r="H21" i="4"/>
  <c r="I21" i="4"/>
  <c r="J21" i="4"/>
  <c r="A22" i="4"/>
  <c r="B22" i="4"/>
  <c r="C22" i="4"/>
  <c r="D22" i="4"/>
  <c r="E22" i="4"/>
  <c r="F22" i="4"/>
  <c r="G22" i="4"/>
  <c r="H22" i="4"/>
  <c r="I22" i="4"/>
  <c r="J22" i="4"/>
  <c r="A23" i="4"/>
  <c r="B23" i="4"/>
  <c r="C23" i="4"/>
  <c r="D23" i="4"/>
  <c r="E23" i="4"/>
  <c r="F23" i="4"/>
  <c r="G23" i="4"/>
  <c r="H23" i="4"/>
  <c r="I23" i="4"/>
  <c r="J23" i="4"/>
  <c r="A24" i="4"/>
  <c r="B24" i="4"/>
  <c r="C24" i="4"/>
  <c r="D24" i="4"/>
  <c r="E24" i="4"/>
  <c r="F24" i="4"/>
  <c r="G24" i="4"/>
  <c r="H24" i="4"/>
  <c r="I24" i="4"/>
  <c r="J24" i="4"/>
  <c r="A25" i="4"/>
  <c r="B25" i="4"/>
  <c r="C25" i="4"/>
  <c r="D25" i="4"/>
  <c r="E25" i="4"/>
  <c r="F25" i="4"/>
  <c r="G25" i="4"/>
  <c r="H25" i="4"/>
  <c r="I25" i="4"/>
  <c r="J25" i="4"/>
  <c r="A26" i="4"/>
  <c r="B26" i="4"/>
  <c r="C26" i="4"/>
  <c r="D26" i="4"/>
  <c r="E26" i="4"/>
  <c r="F26" i="4"/>
  <c r="G26" i="4"/>
  <c r="H26" i="4"/>
  <c r="I26" i="4"/>
  <c r="J26" i="4"/>
  <c r="A27" i="4"/>
  <c r="B27" i="4"/>
  <c r="C27" i="4"/>
  <c r="D27" i="4"/>
  <c r="E27" i="4"/>
  <c r="F27" i="4"/>
  <c r="G27" i="4"/>
  <c r="H27" i="4"/>
  <c r="I27" i="4"/>
  <c r="J27" i="4"/>
  <c r="A28" i="4"/>
  <c r="B28" i="4"/>
  <c r="C28" i="4"/>
  <c r="D28" i="4"/>
  <c r="E28" i="4"/>
  <c r="F28" i="4"/>
  <c r="G28" i="4"/>
  <c r="H28" i="4"/>
  <c r="I28" i="4"/>
  <c r="J28" i="4"/>
  <c r="A29" i="4"/>
  <c r="B29" i="4"/>
  <c r="C29" i="4"/>
  <c r="D29" i="4"/>
  <c r="E29" i="4"/>
  <c r="F29" i="4"/>
  <c r="G29" i="4"/>
  <c r="H29" i="4"/>
  <c r="I29" i="4"/>
  <c r="J29" i="4"/>
  <c r="A30" i="4"/>
  <c r="B30" i="4"/>
  <c r="C30" i="4"/>
  <c r="D30" i="4"/>
  <c r="E30" i="4"/>
  <c r="F30" i="4"/>
  <c r="G30" i="4"/>
  <c r="H30" i="4"/>
  <c r="I30" i="4"/>
  <c r="J30" i="4"/>
  <c r="A31" i="4"/>
  <c r="B31" i="4"/>
  <c r="C31" i="4"/>
  <c r="D31" i="4"/>
  <c r="E31" i="4"/>
  <c r="F31" i="4"/>
  <c r="G31" i="4"/>
  <c r="H31" i="4"/>
  <c r="I31" i="4"/>
  <c r="J31" i="4"/>
  <c r="A32" i="4"/>
  <c r="B32" i="4"/>
  <c r="C32" i="4"/>
  <c r="D32" i="4"/>
  <c r="E32" i="4"/>
  <c r="F32" i="4"/>
  <c r="G32" i="4"/>
  <c r="H32" i="4"/>
  <c r="I32" i="4"/>
  <c r="J32" i="4"/>
  <c r="A33" i="4"/>
  <c r="B33" i="4"/>
  <c r="C33" i="4"/>
  <c r="D33" i="4"/>
  <c r="E33" i="4"/>
  <c r="F33" i="4"/>
  <c r="G33" i="4"/>
  <c r="H33" i="4"/>
  <c r="I33" i="4"/>
  <c r="J33" i="4"/>
  <c r="A34" i="4"/>
  <c r="B34" i="4"/>
  <c r="C34" i="4"/>
  <c r="D34" i="4"/>
  <c r="E34" i="4"/>
  <c r="F34" i="4"/>
  <c r="G34" i="4"/>
  <c r="H34" i="4"/>
  <c r="I34" i="4"/>
  <c r="J34" i="4"/>
  <c r="A35" i="4"/>
  <c r="B35" i="4"/>
  <c r="C35" i="4"/>
  <c r="D35" i="4"/>
  <c r="E35" i="4"/>
  <c r="F35" i="4"/>
  <c r="G35" i="4"/>
  <c r="H35" i="4"/>
  <c r="I35" i="4"/>
  <c r="J35" i="4"/>
  <c r="A36" i="4"/>
  <c r="B36" i="4"/>
  <c r="C36" i="4"/>
  <c r="D36" i="4"/>
  <c r="E36" i="4"/>
  <c r="F36" i="4"/>
  <c r="G36" i="4"/>
  <c r="H36" i="4"/>
  <c r="I36" i="4"/>
  <c r="J36" i="4"/>
  <c r="A37" i="4"/>
  <c r="B37" i="4"/>
  <c r="C37" i="4"/>
  <c r="D37" i="4"/>
  <c r="E37" i="4"/>
  <c r="F37" i="4"/>
  <c r="G37" i="4"/>
  <c r="H37" i="4"/>
  <c r="I37" i="4"/>
  <c r="J37" i="4"/>
  <c r="A38" i="4"/>
  <c r="B38" i="4"/>
  <c r="C38" i="4"/>
  <c r="D38" i="4"/>
  <c r="E38" i="4"/>
  <c r="F38" i="4"/>
  <c r="G38" i="4"/>
  <c r="H38" i="4"/>
  <c r="I38" i="4"/>
  <c r="J38" i="4"/>
  <c r="A39" i="4"/>
  <c r="B39" i="4"/>
  <c r="C39" i="4"/>
  <c r="D39" i="4"/>
  <c r="E39" i="4"/>
  <c r="F39" i="4"/>
  <c r="G39" i="4"/>
  <c r="H39" i="4"/>
  <c r="I39" i="4"/>
  <c r="J39" i="4"/>
  <c r="A40" i="4"/>
  <c r="B40" i="4"/>
  <c r="C40" i="4"/>
  <c r="D40" i="4"/>
  <c r="E40" i="4"/>
  <c r="F40" i="4"/>
  <c r="G40" i="4"/>
  <c r="H40" i="4"/>
  <c r="I40" i="4"/>
  <c r="J40" i="4"/>
  <c r="A41" i="4"/>
  <c r="B41" i="4"/>
  <c r="C41" i="4"/>
  <c r="D41" i="4"/>
  <c r="E41" i="4"/>
  <c r="F41" i="4"/>
  <c r="G41" i="4"/>
  <c r="H41" i="4"/>
  <c r="I41" i="4"/>
  <c r="J41" i="4"/>
  <c r="A42" i="4"/>
  <c r="B42" i="4"/>
  <c r="C42" i="4"/>
  <c r="D42" i="4"/>
  <c r="E42" i="4"/>
  <c r="F42" i="4"/>
  <c r="G42" i="4"/>
  <c r="H42" i="4"/>
  <c r="I42" i="4"/>
  <c r="J42" i="4"/>
  <c r="A43" i="4"/>
  <c r="B43" i="4"/>
  <c r="C43" i="4"/>
  <c r="D43" i="4"/>
  <c r="E43" i="4"/>
  <c r="F43" i="4"/>
  <c r="G43" i="4"/>
  <c r="H43" i="4"/>
  <c r="I43" i="4"/>
  <c r="J43" i="4"/>
  <c r="A44" i="4"/>
  <c r="B44" i="4"/>
  <c r="C44" i="4"/>
  <c r="D44" i="4"/>
  <c r="E44" i="4"/>
  <c r="F44" i="4"/>
  <c r="G44" i="4"/>
  <c r="H44" i="4"/>
  <c r="I44" i="4"/>
  <c r="J44" i="4"/>
  <c r="A45" i="4"/>
  <c r="B45" i="4"/>
  <c r="C45" i="4"/>
  <c r="D45" i="4"/>
  <c r="E45" i="4"/>
  <c r="F45" i="4"/>
  <c r="G45" i="4"/>
  <c r="H45" i="4"/>
  <c r="I45" i="4"/>
  <c r="J45" i="4"/>
  <c r="A46" i="4"/>
  <c r="B46" i="4"/>
  <c r="C46" i="4"/>
  <c r="D46" i="4"/>
  <c r="E46" i="4"/>
  <c r="F46" i="4"/>
  <c r="G46" i="4"/>
  <c r="H46" i="4"/>
  <c r="I46" i="4"/>
  <c r="J46" i="4"/>
  <c r="A47" i="4"/>
  <c r="B47" i="4"/>
  <c r="C47" i="4"/>
  <c r="D47" i="4"/>
  <c r="E47" i="4"/>
  <c r="F47" i="4"/>
  <c r="G47" i="4"/>
  <c r="H47" i="4"/>
  <c r="I47" i="4"/>
  <c r="J47" i="4"/>
  <c r="A48" i="4"/>
  <c r="B48" i="4"/>
  <c r="C48" i="4"/>
  <c r="D48" i="4"/>
  <c r="E48" i="4"/>
  <c r="F48" i="4"/>
  <c r="G48" i="4"/>
  <c r="H48" i="4"/>
  <c r="I48" i="4"/>
  <c r="J48" i="4"/>
  <c r="A49" i="4"/>
  <c r="B49" i="4"/>
  <c r="C49" i="4"/>
  <c r="D49" i="4"/>
  <c r="E49" i="4"/>
  <c r="F49" i="4"/>
  <c r="G49" i="4"/>
  <c r="H49" i="4"/>
  <c r="I49" i="4"/>
  <c r="J49" i="4"/>
  <c r="A50" i="4"/>
  <c r="B50" i="4"/>
  <c r="C50" i="4"/>
  <c r="D50" i="4"/>
  <c r="E50" i="4"/>
  <c r="F50" i="4"/>
  <c r="G50" i="4"/>
  <c r="H50" i="4"/>
  <c r="I50" i="4"/>
  <c r="J50" i="4"/>
  <c r="A51" i="4"/>
  <c r="B51" i="4"/>
  <c r="C51" i="4"/>
  <c r="D51" i="4"/>
  <c r="E51" i="4"/>
  <c r="F51" i="4"/>
  <c r="G51" i="4"/>
  <c r="H51" i="4"/>
  <c r="I51" i="4"/>
  <c r="J51" i="4"/>
  <c r="B2" i="4"/>
  <c r="C2" i="4"/>
  <c r="D2" i="4"/>
  <c r="E2" i="4"/>
  <c r="F2" i="4"/>
  <c r="G2" i="4"/>
  <c r="H2" i="4"/>
  <c r="I2" i="4"/>
  <c r="J2" i="4"/>
  <c r="A2" i="4"/>
  <c r="E20" i="3" s="1"/>
  <c r="H5" i="3" l="1"/>
  <c r="H11" i="3"/>
  <c r="H7" i="3"/>
  <c r="H14" i="3"/>
  <c r="H10" i="3"/>
  <c r="H6" i="3"/>
  <c r="E22" i="3"/>
  <c r="H13" i="3"/>
  <c r="H9" i="3"/>
  <c r="E19" i="3"/>
  <c r="E21" i="3"/>
  <c r="H12" i="3"/>
  <c r="H8" i="3"/>
  <c r="E24" i="3"/>
  <c r="B24" i="3"/>
  <c r="C24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C5" i="3"/>
  <c r="B5" i="3"/>
  <c r="E11" i="1"/>
  <c r="H15" i="3" l="1"/>
  <c r="D10" i="1"/>
  <c r="D9" i="1"/>
  <c r="D8" i="1"/>
  <c r="D7" i="1"/>
  <c r="D6" i="1"/>
  <c r="D5" i="1"/>
  <c r="F5" i="1" s="1"/>
  <c r="M11" i="1"/>
  <c r="N11" i="1"/>
  <c r="L11" i="1"/>
  <c r="H34" i="2"/>
  <c r="E34" i="2"/>
  <c r="F10" i="1" l="1"/>
  <c r="F34" i="2" s="1"/>
  <c r="H36" i="2"/>
  <c r="H35" i="2"/>
  <c r="E36" i="2"/>
  <c r="E35" i="2"/>
  <c r="F36" i="2"/>
  <c r="F35" i="2" l="1"/>
  <c r="H10" i="1"/>
  <c r="G34" i="2" s="1"/>
  <c r="G11" i="1"/>
  <c r="K10" i="1" s="1"/>
  <c r="H8" i="2"/>
  <c r="E8" i="2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E15" i="3"/>
  <c r="D5" i="3"/>
  <c r="I5" i="3" s="1"/>
  <c r="C23" i="3"/>
  <c r="B23" i="3"/>
  <c r="C22" i="3"/>
  <c r="B22" i="3"/>
  <c r="C21" i="3"/>
  <c r="B21" i="3"/>
  <c r="C20" i="3"/>
  <c r="B20" i="3"/>
  <c r="C19" i="3"/>
  <c r="E25" i="3" s="1"/>
  <c r="B19" i="3"/>
  <c r="J10" i="1" l="1"/>
  <c r="D24" i="3" s="1"/>
  <c r="F24" i="3" s="1"/>
  <c r="G35" i="2"/>
  <c r="G36" i="2"/>
  <c r="I15" i="3"/>
  <c r="D27" i="1"/>
  <c r="H17" i="2"/>
  <c r="E17" i="2"/>
  <c r="I36" i="2" l="1"/>
  <c r="I35" i="2"/>
  <c r="I34" i="2"/>
  <c r="D15" i="3"/>
  <c r="E18" i="1"/>
  <c r="E6" i="3" s="1"/>
  <c r="E22" i="1"/>
  <c r="E10" i="3" s="1"/>
  <c r="E26" i="1"/>
  <c r="E14" i="3" s="1"/>
  <c r="E19" i="1"/>
  <c r="E7" i="3" s="1"/>
  <c r="E23" i="1"/>
  <c r="E11" i="3" s="1"/>
  <c r="E17" i="1"/>
  <c r="E20" i="1"/>
  <c r="E8" i="3" s="1"/>
  <c r="E24" i="1"/>
  <c r="E12" i="3" s="1"/>
  <c r="E21" i="1"/>
  <c r="E9" i="3" s="1"/>
  <c r="E25" i="1"/>
  <c r="E13" i="3" s="1"/>
  <c r="E5" i="2"/>
  <c r="E6" i="2"/>
  <c r="E7" i="2"/>
  <c r="E9" i="2"/>
  <c r="E10" i="2"/>
  <c r="E11" i="2"/>
  <c r="E12" i="2"/>
  <c r="E13" i="2"/>
  <c r="E14" i="2"/>
  <c r="E15" i="2"/>
  <c r="E16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4" i="2"/>
  <c r="H5" i="2"/>
  <c r="H6" i="2"/>
  <c r="H7" i="2"/>
  <c r="H9" i="2"/>
  <c r="H10" i="2"/>
  <c r="H11" i="2"/>
  <c r="H12" i="2"/>
  <c r="H13" i="2"/>
  <c r="H14" i="2"/>
  <c r="H15" i="2"/>
  <c r="H16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4" i="2"/>
  <c r="F6" i="1" l="1"/>
  <c r="F8" i="2"/>
  <c r="F9" i="1" l="1"/>
  <c r="F31" i="2" s="1"/>
  <c r="F8" i="1"/>
  <c r="F26" i="2" s="1"/>
  <c r="F7" i="1"/>
  <c r="F5" i="2"/>
  <c r="F10" i="2"/>
  <c r="F6" i="2"/>
  <c r="F11" i="2"/>
  <c r="F7" i="2"/>
  <c r="F4" i="2"/>
  <c r="F9" i="2"/>
  <c r="H5" i="1"/>
  <c r="F17" i="2"/>
  <c r="F14" i="2"/>
  <c r="F19" i="2"/>
  <c r="F15" i="2"/>
  <c r="F12" i="2"/>
  <c r="F16" i="2"/>
  <c r="F13" i="2"/>
  <c r="F18" i="2"/>
  <c r="H6" i="1"/>
  <c r="K6" i="1"/>
  <c r="K5" i="1"/>
  <c r="C34" i="1"/>
  <c r="K7" i="1"/>
  <c r="C35" i="1"/>
  <c r="K8" i="1"/>
  <c r="C36" i="1"/>
  <c r="K9" i="1"/>
  <c r="C33" i="1"/>
  <c r="C32" i="1"/>
  <c r="F11" i="1" l="1"/>
  <c r="K11" i="1"/>
  <c r="F23" i="2"/>
  <c r="F25" i="2"/>
  <c r="F27" i="2"/>
  <c r="F29" i="2"/>
  <c r="H8" i="1"/>
  <c r="G29" i="2" s="1"/>
  <c r="F28" i="2"/>
  <c r="F22" i="2"/>
  <c r="F20" i="2"/>
  <c r="H9" i="1"/>
  <c r="G30" i="2" s="1"/>
  <c r="F30" i="2"/>
  <c r="F24" i="2"/>
  <c r="F32" i="2"/>
  <c r="F33" i="2"/>
  <c r="H7" i="1"/>
  <c r="J7" i="1" s="1"/>
  <c r="F21" i="2"/>
  <c r="G8" i="2"/>
  <c r="J5" i="1"/>
  <c r="G16" i="2"/>
  <c r="G14" i="2"/>
  <c r="G13" i="2"/>
  <c r="G18" i="2"/>
  <c r="G17" i="2"/>
  <c r="G15" i="2"/>
  <c r="G12" i="2"/>
  <c r="J6" i="1"/>
  <c r="G19" i="2"/>
  <c r="G5" i="2"/>
  <c r="G11" i="2"/>
  <c r="G10" i="2"/>
  <c r="G7" i="2"/>
  <c r="G9" i="2"/>
  <c r="G6" i="2"/>
  <c r="G4" i="2"/>
  <c r="G21" i="2"/>
  <c r="H11" i="1" l="1"/>
  <c r="I8" i="2"/>
  <c r="G20" i="2"/>
  <c r="G25" i="2"/>
  <c r="G27" i="2"/>
  <c r="J8" i="1"/>
  <c r="I27" i="2" s="1"/>
  <c r="G26" i="2"/>
  <c r="G28" i="2"/>
  <c r="G31" i="2"/>
  <c r="J9" i="1"/>
  <c r="G33" i="2"/>
  <c r="G32" i="2"/>
  <c r="G23" i="2"/>
  <c r="G24" i="2"/>
  <c r="G22" i="2"/>
  <c r="D20" i="3"/>
  <c r="F20" i="3" s="1"/>
  <c r="I12" i="2"/>
  <c r="I16" i="2"/>
  <c r="I13" i="2"/>
  <c r="I17" i="2"/>
  <c r="I14" i="2"/>
  <c r="I18" i="2"/>
  <c r="I15" i="2"/>
  <c r="I19" i="2"/>
  <c r="D21" i="3"/>
  <c r="F21" i="3" s="1"/>
  <c r="I20" i="2"/>
  <c r="I23" i="2"/>
  <c r="I21" i="2"/>
  <c r="I24" i="2"/>
  <c r="I22" i="2"/>
  <c r="I25" i="2"/>
  <c r="I5" i="2"/>
  <c r="I10" i="2"/>
  <c r="I6" i="2"/>
  <c r="I11" i="2"/>
  <c r="I7" i="2"/>
  <c r="I9" i="2"/>
  <c r="I4" i="2"/>
  <c r="D19" i="3"/>
  <c r="F19" i="3" l="1"/>
  <c r="J11" i="1"/>
  <c r="D33" i="1" s="1"/>
  <c r="F25" i="1"/>
  <c r="F24" i="1"/>
  <c r="F21" i="1"/>
  <c r="F22" i="1"/>
  <c r="I26" i="2"/>
  <c r="D22" i="3"/>
  <c r="F22" i="3" s="1"/>
  <c r="I29" i="2"/>
  <c r="F26" i="1" s="1"/>
  <c r="I28" i="2"/>
  <c r="F23" i="1" s="1"/>
  <c r="I33" i="2"/>
  <c r="F20" i="1" s="1"/>
  <c r="I30" i="2"/>
  <c r="I32" i="2"/>
  <c r="F19" i="1" s="1"/>
  <c r="D23" i="3"/>
  <c r="F23" i="3" s="1"/>
  <c r="I31" i="2"/>
  <c r="F18" i="1" s="1"/>
  <c r="F25" i="3" l="1"/>
  <c r="D25" i="3"/>
  <c r="G18" i="1"/>
  <c r="G6" i="3" s="1"/>
  <c r="G20" i="1"/>
  <c r="G8" i="3" s="1"/>
  <c r="G25" i="1"/>
  <c r="G13" i="3" s="1"/>
  <c r="G23" i="1"/>
  <c r="G11" i="3" s="1"/>
  <c r="G22" i="1"/>
  <c r="G10" i="3" s="1"/>
  <c r="F7" i="3"/>
  <c r="G19" i="1"/>
  <c r="G7" i="3" s="1"/>
  <c r="G26" i="1"/>
  <c r="G14" i="3" s="1"/>
  <c r="G24" i="1"/>
  <c r="G12" i="3" s="1"/>
  <c r="F13" i="3"/>
  <c r="F17" i="1"/>
  <c r="F10" i="3"/>
  <c r="F12" i="3"/>
  <c r="F11" i="3"/>
  <c r="D36" i="1"/>
  <c r="D32" i="1"/>
  <c r="D35" i="1"/>
  <c r="D34" i="1"/>
  <c r="F14" i="3"/>
  <c r="F6" i="3"/>
  <c r="F8" i="3"/>
  <c r="G21" i="1"/>
  <c r="G9" i="3" s="1"/>
  <c r="F9" i="3"/>
  <c r="F5" i="3" l="1"/>
  <c r="G17" i="1"/>
  <c r="G5" i="3" s="1"/>
  <c r="F27" i="1"/>
  <c r="E5" i="3" s="1"/>
  <c r="D37" i="1"/>
  <c r="G27" i="1" l="1"/>
  <c r="G15" i="3" s="1"/>
  <c r="F15" i="3"/>
</calcChain>
</file>

<file path=xl/sharedStrings.xml><?xml version="1.0" encoding="utf-8"?>
<sst xmlns="http://schemas.openxmlformats.org/spreadsheetml/2006/main" count="206" uniqueCount="77">
  <si>
    <t>Операции</t>
  </si>
  <si>
    <t>№ пп</t>
  </si>
  <si>
    <t>max. время выполнения одного скрипта (сек)</t>
  </si>
  <si>
    <t>Pacing (sec)</t>
  </si>
  <si>
    <t>Think Time (sec)</t>
  </si>
  <si>
    <t>Количество VU</t>
  </si>
  <si>
    <t>% повышения нагрузки</t>
  </si>
  <si>
    <t>Интенсивность</t>
  </si>
  <si>
    <t>Количестов запросов одним пользователем в минуту</t>
  </si>
  <si>
    <t>Интенсивность (операций)</t>
  </si>
  <si>
    <t>% распределения</t>
  </si>
  <si>
    <t>Scripts duration</t>
  </si>
  <si>
    <t>1 прогон</t>
  </si>
  <si>
    <t>2 прогон</t>
  </si>
  <si>
    <t>3 прогон</t>
  </si>
  <si>
    <t>Длительность ступени (мин)</t>
  </si>
  <si>
    <t>по профилю</t>
  </si>
  <si>
    <t>% отклонения</t>
  </si>
  <si>
    <t>Операция</t>
  </si>
  <si>
    <t>Кол-во/час пиковой нагрузки</t>
  </si>
  <si>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</si>
  <si>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</si>
  <si>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</si>
  <si>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</si>
  <si>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</si>
  <si>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</si>
  <si>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</si>
  <si>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</si>
  <si>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Script name</t>
  </si>
  <si>
    <t>VU</t>
  </si>
  <si>
    <t>Длительность ступени</t>
  </si>
  <si>
    <t>Расчетные  параметры</t>
  </si>
  <si>
    <t>Заданные параметры</t>
  </si>
  <si>
    <t>Отклонение в %</t>
  </si>
  <si>
    <t>% в профиле</t>
  </si>
  <si>
    <t>Поиск авиабилета, просмотр истории продаж авиабилетов</t>
  </si>
  <si>
    <t xml:space="preserve">Поиск и покупка авиабилета </t>
  </si>
  <si>
    <t>Поиск авиабилета, просмотр истории продаж авиабилетов, удаление авиабилета</t>
  </si>
  <si>
    <t>Просмотр истории продаж авиабилетов</t>
  </si>
  <si>
    <t>Поиск авиабилета</t>
  </si>
  <si>
    <t>01_Search_Itinerary</t>
  </si>
  <si>
    <t>02_Search_BuyTicket</t>
  </si>
  <si>
    <t>03_SearcH_Itinerary_Delete</t>
  </si>
  <si>
    <t>04_Itinerary</t>
  </si>
  <si>
    <t>05_Search</t>
  </si>
  <si>
    <t>Logout</t>
  </si>
  <si>
    <t>goto_home</t>
  </si>
  <si>
    <t>goto_Itinerary</t>
  </si>
  <si>
    <t>Entry_Data_Flight</t>
  </si>
  <si>
    <t>goto_Flight</t>
  </si>
  <si>
    <t>login_user</t>
  </si>
  <si>
    <t>Load_start_Page</t>
  </si>
  <si>
    <t>Scripts Name (RUS)</t>
  </si>
  <si>
    <t>Scripts Name (Eng)</t>
  </si>
  <si>
    <t>choise_ticket</t>
  </si>
  <si>
    <t>Delete_first</t>
  </si>
  <si>
    <t>Entry_Data_Ticket</t>
  </si>
  <si>
    <t>Transaction rq</t>
  </si>
  <si>
    <t>Count</t>
  </si>
  <si>
    <t>Pacing</t>
  </si>
  <si>
    <t>Итоги теста Analysis</t>
  </si>
  <si>
    <t>по факту Analysis</t>
  </si>
  <si>
    <t>06_login_logout</t>
  </si>
  <si>
    <t>Загрузка страницы</t>
  </si>
  <si>
    <t>Переход к поиску полета</t>
  </si>
  <si>
    <t>Операция перехода на странцу "Home"</t>
  </si>
  <si>
    <t>Вход выход</t>
  </si>
  <si>
    <t>Итого:</t>
  </si>
  <si>
    <t>Расчет интенсивности каждой транзакции в операциях профиля</t>
  </si>
  <si>
    <t>Расчеты</t>
  </si>
  <si>
    <t>Расчет нагрузки</t>
  </si>
  <si>
    <t>Расчет нагрузчки по заданным параметрам</t>
  </si>
  <si>
    <t>Расчет параметров для проведения нагрузочного тестирования</t>
  </si>
  <si>
    <t>Коэффициент общий</t>
  </si>
  <si>
    <t>Доп. коэффициент по операциям</t>
  </si>
  <si>
    <t>кол-во одним VU в минуту</t>
  </si>
  <si>
    <t>Транзакция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</si>
</sst>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р_._-;\-* #,##0.00_р_._-;_-* &quot;-&quot;??_р_._-;_-@_-"/>
    <numFmt numFmtId="164" formatCode="0.000"/>
    <numFmt numFmtId="165" formatCode="_-* #,##0_р_._-;\-* #,##0_р_._-;_-* &quot;-&quot;??_р_._-;_-@_-"/>
    <numFmt numFmtId="166" formatCode="0.000000000000"/>
  </numFmts>
  <fonts count="26" x14ac:knownFonts="1">
    <font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4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8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8" borderId="7" applyNumberFormat="0" applyAlignment="0" applyProtection="0"/>
    <xf numFmtId="0" fontId="14" fillId="9" borderId="8" applyNumberFormat="0" applyAlignment="0" applyProtection="0"/>
    <xf numFmtId="0" fontId="15" fillId="9" borderId="7" applyNumberFormat="0" applyAlignment="0" applyProtection="0"/>
    <xf numFmtId="0" fontId="16" fillId="0" borderId="9" applyNumberFormat="0" applyFill="0" applyAlignment="0" applyProtection="0"/>
    <xf numFmtId="0" fontId="17" fillId="10" borderId="10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" fillId="0" borderId="12" applyNumberFormat="0" applyFill="0" applyAlignment="0" applyProtection="0"/>
    <xf numFmtId="0" fontId="20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0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0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0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0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0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1" fillId="0" borderId="0"/>
    <xf numFmtId="0" fontId="22" fillId="7" borderId="0" applyNumberFormat="0" applyBorder="0" applyAlignment="0" applyProtection="0"/>
    <xf numFmtId="0" fontId="2" fillId="0" borderId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11" borderId="11" applyNumberFormat="0" applyFont="0" applyAlignment="0" applyProtection="0"/>
    <xf numFmtId="9" fontId="21" fillId="0" borderId="0" applyFont="0" applyFill="0" applyBorder="0" applyAlignment="0" applyProtection="0"/>
  </cellStyleXfs>
  <cellXfs count="114">
    <xf numFmtId="0" fontId="0" fillId="0" borderId="0" xfId="0"/>
    <xf numFmtId="1" fontId="1" fillId="4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36" applyFont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" xfId="36" applyFont="1" applyBorder="1"/>
    <xf numFmtId="0" fontId="4" fillId="0" borderId="1" xfId="36" applyFont="1" applyBorder="1" applyAlignment="1">
      <alignment horizontal="center" vertical="center"/>
    </xf>
    <xf numFmtId="2" fontId="4" fillId="0" borderId="1" xfId="36" applyNumberFormat="1" applyFont="1" applyBorder="1" applyAlignment="1">
      <alignment horizontal="center" vertical="center"/>
    </xf>
    <xf numFmtId="1" fontId="4" fillId="0" borderId="1" xfId="36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9" fontId="4" fillId="0" borderId="1" xfId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1" fontId="5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4" fillId="0" borderId="1" xfId="0" applyFont="1" applyBorder="1" applyAlignment="1">
      <alignment vertical="center"/>
    </xf>
    <xf numFmtId="0" fontId="4" fillId="37" borderId="1" xfId="0" applyFont="1" applyFill="1" applyBorder="1" applyAlignment="1">
      <alignment horizontal="center" vertical="center"/>
    </xf>
    <xf numFmtId="9" fontId="4" fillId="37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6" fillId="36" borderId="1" xfId="0" applyFont="1" applyFill="1" applyBorder="1" applyAlignment="1">
      <alignment horizontal="center" vertical="center" wrapText="1"/>
    </xf>
    <xf numFmtId="0" fontId="6" fillId="37" borderId="1" xfId="0" applyFont="1" applyFill="1" applyBorder="1" applyAlignment="1">
      <alignment horizontal="center" vertical="center" wrapText="1"/>
    </xf>
    <xf numFmtId="0" fontId="6" fillId="38" borderId="1" xfId="0" applyFont="1" applyFill="1" applyBorder="1" applyAlignment="1">
      <alignment horizontal="center" vertical="center" wrapText="1"/>
    </xf>
    <xf numFmtId="9" fontId="4" fillId="36" borderId="1" xfId="1" applyFont="1" applyFill="1" applyBorder="1" applyAlignment="1">
      <alignment horizontal="center" vertical="center" wrapText="1"/>
    </xf>
    <xf numFmtId="1" fontId="4" fillId="36" borderId="1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49" fontId="4" fillId="0" borderId="0" xfId="0" applyNumberFormat="1" applyFont="1" applyAlignment="1">
      <alignment vertical="center"/>
    </xf>
    <xf numFmtId="165" fontId="4" fillId="0" borderId="0" xfId="2" applyNumberFormat="1" applyFont="1" applyAlignment="1">
      <alignment vertical="center"/>
    </xf>
    <xf numFmtId="166" fontId="4" fillId="0" borderId="0" xfId="0" applyNumberFormat="1" applyFont="1" applyAlignment="1">
      <alignment vertical="center"/>
    </xf>
    <xf numFmtId="9" fontId="4" fillId="40" borderId="1" xfId="1" applyFont="1" applyFill="1" applyBorder="1" applyAlignment="1">
      <alignment horizontal="center" vertical="center"/>
    </xf>
    <xf numFmtId="1" fontId="4" fillId="4" borderId="1" xfId="2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4" fillId="39" borderId="1" xfId="0" applyFont="1" applyFill="1" applyBorder="1" applyAlignment="1">
      <alignment horizontal="center" vertical="center"/>
    </xf>
    <xf numFmtId="9" fontId="4" fillId="39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41" borderId="1" xfId="0" applyFont="1" applyFill="1" applyBorder="1" applyAlignment="1">
      <alignment horizontal="center" vertical="center" wrapText="1"/>
    </xf>
    <xf numFmtId="1" fontId="4" fillId="40" borderId="1" xfId="2" applyNumberFormat="1" applyFont="1" applyFill="1" applyBorder="1" applyAlignment="1">
      <alignment horizontal="center" vertical="center"/>
    </xf>
    <xf numFmtId="0" fontId="6" fillId="2" borderId="2" xfId="36" applyFont="1" applyFill="1" applyBorder="1" applyAlignment="1">
      <alignment horizontal="center" vertical="center" wrapText="1"/>
    </xf>
    <xf numFmtId="0" fontId="4" fillId="0" borderId="3" xfId="36" applyFont="1" applyBorder="1"/>
    <xf numFmtId="0" fontId="4" fillId="0" borderId="3" xfId="36" applyFont="1" applyBorder="1" applyAlignment="1">
      <alignment horizontal="center" vertical="center"/>
    </xf>
    <xf numFmtId="2" fontId="4" fillId="0" borderId="3" xfId="36" applyNumberFormat="1" applyFont="1" applyBorder="1" applyAlignment="1">
      <alignment horizontal="center" vertical="center"/>
    </xf>
    <xf numFmtId="1" fontId="4" fillId="0" borderId="3" xfId="36" applyNumberFormat="1" applyFont="1" applyBorder="1" applyAlignment="1">
      <alignment horizontal="center" vertical="center"/>
    </xf>
    <xf numFmtId="0" fontId="4" fillId="0" borderId="15" xfId="36" applyFont="1" applyBorder="1"/>
    <xf numFmtId="0" fontId="4" fillId="0" borderId="16" xfId="36" applyFont="1" applyBorder="1"/>
    <xf numFmtId="0" fontId="4" fillId="0" borderId="16" xfId="36" applyFont="1" applyBorder="1" applyAlignment="1">
      <alignment horizontal="center" vertical="center"/>
    </xf>
    <xf numFmtId="2" fontId="4" fillId="0" borderId="16" xfId="36" applyNumberFormat="1" applyFont="1" applyBorder="1" applyAlignment="1">
      <alignment horizontal="center" vertical="center"/>
    </xf>
    <xf numFmtId="1" fontId="4" fillId="0" borderId="17" xfId="36" applyNumberFormat="1" applyFont="1" applyBorder="1" applyAlignment="1">
      <alignment horizontal="center" vertical="center"/>
    </xf>
    <xf numFmtId="0" fontId="4" fillId="0" borderId="18" xfId="36" applyFont="1" applyBorder="1"/>
    <xf numFmtId="1" fontId="4" fillId="0" borderId="19" xfId="36" applyNumberFormat="1" applyFont="1" applyBorder="1" applyAlignment="1">
      <alignment horizontal="center" vertical="center"/>
    </xf>
    <xf numFmtId="0" fontId="4" fillId="0" borderId="20" xfId="36" applyFont="1" applyBorder="1"/>
    <xf numFmtId="0" fontId="4" fillId="0" borderId="21" xfId="36" applyFont="1" applyBorder="1"/>
    <xf numFmtId="0" fontId="4" fillId="0" borderId="21" xfId="36" applyFont="1" applyBorder="1" applyAlignment="1">
      <alignment horizontal="center" vertical="center"/>
    </xf>
    <xf numFmtId="2" fontId="4" fillId="0" borderId="21" xfId="36" applyNumberFormat="1" applyFont="1" applyBorder="1" applyAlignment="1">
      <alignment horizontal="center" vertical="center"/>
    </xf>
    <xf numFmtId="1" fontId="4" fillId="0" borderId="22" xfId="36" applyNumberFormat="1" applyFont="1" applyBorder="1" applyAlignment="1">
      <alignment horizontal="center" vertical="center"/>
    </xf>
    <xf numFmtId="0" fontId="4" fillId="0" borderId="2" xfId="36" applyFont="1" applyBorder="1"/>
    <xf numFmtId="0" fontId="4" fillId="0" borderId="2" xfId="36" applyFont="1" applyBorder="1" applyAlignment="1">
      <alignment horizontal="center" vertical="center"/>
    </xf>
    <xf numFmtId="2" fontId="4" fillId="0" borderId="2" xfId="36" applyNumberFormat="1" applyFont="1" applyBorder="1" applyAlignment="1">
      <alignment horizontal="center" vertical="center"/>
    </xf>
    <xf numFmtId="1" fontId="4" fillId="0" borderId="2" xfId="36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2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9" fontId="6" fillId="0" borderId="0" xfId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9" fontId="6" fillId="2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9" fontId="6" fillId="2" borderId="1" xfId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" fontId="23" fillId="2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9" fontId="6" fillId="2" borderId="1" xfId="1" applyFont="1" applyFill="1" applyBorder="1" applyAlignment="1">
      <alignment horizontal="center" vertical="center" wrapText="1"/>
    </xf>
    <xf numFmtId="9" fontId="4" fillId="37" borderId="1" xfId="1" applyFont="1" applyFill="1" applyBorder="1" applyAlignment="1">
      <alignment horizontal="center" vertical="center"/>
    </xf>
    <xf numFmtId="1" fontId="4" fillId="38" borderId="1" xfId="0" applyNumberFormat="1" applyFont="1" applyFill="1" applyBorder="1" applyAlignment="1">
      <alignment horizontal="center" vertical="center"/>
    </xf>
    <xf numFmtId="9" fontId="4" fillId="38" borderId="1" xfId="0" applyNumberFormat="1" applyFont="1" applyFill="1" applyBorder="1" applyAlignment="1">
      <alignment horizontal="center" vertical="center"/>
    </xf>
    <xf numFmtId="0" fontId="4" fillId="42" borderId="1" xfId="0" applyFont="1" applyFill="1" applyBorder="1" applyAlignment="1">
      <alignment vertical="center"/>
    </xf>
    <xf numFmtId="0" fontId="4" fillId="0" borderId="26" xfId="36" applyFont="1" applyBorder="1"/>
    <xf numFmtId="0" fontId="4" fillId="0" borderId="14" xfId="36" applyFont="1" applyBorder="1"/>
    <xf numFmtId="0" fontId="4" fillId="0" borderId="27" xfId="36" applyFont="1" applyBorder="1"/>
    <xf numFmtId="0" fontId="25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right" vertical="center"/>
    </xf>
    <xf numFmtId="0" fontId="6" fillId="2" borderId="23" xfId="0" applyFont="1" applyFill="1" applyBorder="1" applyAlignment="1">
      <alignment horizontal="right" vertical="center"/>
    </xf>
    <xf numFmtId="0" fontId="6" fillId="2" borderId="14" xfId="0" applyFont="1" applyFill="1" applyBorder="1" applyAlignment="1">
      <alignment horizontal="right" vertical="center"/>
    </xf>
    <xf numFmtId="0" fontId="25" fillId="0" borderId="0" xfId="0" applyFont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4" fillId="0" borderId="1" xfId="36" applyFont="1" applyBorder="1" applyAlignment="1">
      <alignment horizontal="left" vertical="center"/>
    </xf>
    <xf numFmtId="0" fontId="24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 vertical="center"/>
    </xf>
    <xf numFmtId="0" fontId="6" fillId="38" borderId="1" xfId="0" applyFont="1" applyFill="1" applyBorder="1" applyAlignment="1">
      <alignment horizontal="center" vertical="center"/>
    </xf>
    <xf numFmtId="0" fontId="6" fillId="37" borderId="1" xfId="0" applyFont="1" applyFill="1" applyBorder="1" applyAlignment="1">
      <alignment horizontal="center" vertical="center"/>
    </xf>
    <xf numFmtId="0" fontId="6" fillId="36" borderId="1" xfId="0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 wrapText="1"/>
    </xf>
  </cellXfs>
  <cellStyles count="48">
    <cellStyle name="20% — акцент1" xfId="19" builtinId="30" customBuiltin="1"/>
    <cellStyle name="20% — акцент2" xfId="22" builtinId="34" customBuiltin="1"/>
    <cellStyle name="20% — акцент3" xfId="25" builtinId="38" customBuiltin="1"/>
    <cellStyle name="20% — акцент4" xfId="28" builtinId="42" customBuiltin="1"/>
    <cellStyle name="20% — акцент5" xfId="31" builtinId="46" customBuiltin="1"/>
    <cellStyle name="20% — акцент6" xfId="34" builtinId="50" customBuiltin="1"/>
    <cellStyle name="40% — акцент1" xfId="20" builtinId="31" customBuiltin="1"/>
    <cellStyle name="40% — акцент2" xfId="23" builtinId="35" customBuiltin="1"/>
    <cellStyle name="40% — акцент3" xfId="26" builtinId="39" customBuiltin="1"/>
    <cellStyle name="40% — акцент4" xfId="29" builtinId="43" customBuiltin="1"/>
    <cellStyle name="40% — акцент5" xfId="32" builtinId="47" customBuiltin="1"/>
    <cellStyle name="40% — акцент6" xfId="35" builtinId="51" customBuiltin="1"/>
    <cellStyle name="60% — акцент1 2" xfId="39"/>
    <cellStyle name="60% — акцент2 2" xfId="40"/>
    <cellStyle name="60% — акцент3 2" xfId="41"/>
    <cellStyle name="60% — акцент4 2" xfId="42"/>
    <cellStyle name="60% — акцент5 2" xfId="43"/>
    <cellStyle name="60% — акцент6 2" xfId="44"/>
    <cellStyle name="Акцент1" xfId="18" builtinId="29" customBuiltin="1"/>
    <cellStyle name="Акцент2" xfId="21" builtinId="33" customBuiltin="1"/>
    <cellStyle name="Акцент3" xfId="24" builtinId="37" customBuiltin="1"/>
    <cellStyle name="Акцент4" xfId="27" builtinId="41" customBuiltin="1"/>
    <cellStyle name="Акцент5" xfId="30" builtinId="45" customBuiltin="1"/>
    <cellStyle name="Акцент6" xfId="33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4" builtinId="16" customBuiltin="1"/>
    <cellStyle name="Заголовок 2" xfId="5" builtinId="17" customBuiltin="1"/>
    <cellStyle name="Заголовок 3" xfId="6" builtinId="18" customBuiltin="1"/>
    <cellStyle name="Заголовок 4" xfId="7" builtinId="19" customBuiltin="1"/>
    <cellStyle name="Итог" xfId="17" builtinId="25" customBuiltin="1"/>
    <cellStyle name="Контрольная ячейка" xfId="14" builtinId="23" customBuiltin="1"/>
    <cellStyle name="Название" xfId="3" builtinId="15" customBuiltin="1"/>
    <cellStyle name="Нейтральный 2" xfId="37"/>
    <cellStyle name="Обычный" xfId="0" builtinId="0"/>
    <cellStyle name="Обычный 2" xfId="38"/>
    <cellStyle name="Обычный 3" xfId="45"/>
    <cellStyle name="Обычный 4" xfId="36"/>
    <cellStyle name="Плохой" xfId="9" builtinId="27" customBuiltin="1"/>
    <cellStyle name="Пояснение" xfId="16" builtinId="53" customBuiltin="1"/>
    <cellStyle name="Примечание 2" xfId="46"/>
    <cellStyle name="Процентный" xfId="1" builtinId="5"/>
    <cellStyle name="Процентный 2" xfId="47"/>
    <cellStyle name="Связанная ячейка" xfId="13" builtinId="24" customBuiltin="1"/>
    <cellStyle name="Текст предупреждения" xfId="15" builtinId="11" customBuiltin="1"/>
    <cellStyle name="Финансовый" xfId="2" builtinId="3"/>
    <cellStyle name="Хороший" xfId="8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usPecT/Documents/Appline_Study/&#1056;&#1077;&#1079;&#1091;&#1083;&#1100;&#1090;&#1072;&#1090;&#1099;/SummaryReport%206%20operation%2020%20mi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3">
          <cell r="A53" t="str">
            <v>Transaction Name</v>
          </cell>
          <cell r="B53" t="str">
            <v>SLA Status</v>
          </cell>
          <cell r="C53" t="str">
            <v>Minimum</v>
          </cell>
          <cell r="D53" t="str">
            <v>Average</v>
          </cell>
          <cell r="E53" t="str">
            <v>Maximum</v>
          </cell>
          <cell r="F53" t="str">
            <v>Std. Deviation</v>
          </cell>
          <cell r="G53" t="str">
            <v>90 Percent</v>
          </cell>
          <cell r="H53" t="str">
            <v>Pass</v>
          </cell>
          <cell r="I53" t="str">
            <v>Fail</v>
          </cell>
          <cell r="J53" t="str">
            <v>Stop</v>
          </cell>
        </row>
        <row r="54">
          <cell r="A54" t="str">
            <v>01_Search_Itinerary</v>
          </cell>
          <cell r="B54" t="str">
            <v>No Data</v>
          </cell>
          <cell r="C54" t="str">
            <v>1,529</v>
          </cell>
          <cell r="D54" t="str">
            <v>2,831</v>
          </cell>
          <cell r="E54" t="str">
            <v>6,059</v>
          </cell>
          <cell r="F54" t="str">
            <v>0,777</v>
          </cell>
          <cell r="G54" t="str">
            <v>3,843</v>
          </cell>
          <cell r="H54" t="str">
            <v>72</v>
          </cell>
          <cell r="I54" t="str">
            <v>0,</v>
          </cell>
          <cell r="J54" t="str">
            <v>0,</v>
          </cell>
        </row>
        <row r="55">
          <cell r="A55" t="str">
            <v>00000000-0000-0000-0000-000000000000</v>
          </cell>
          <cell r="B55" t="str">
            <v>No Data</v>
          </cell>
          <cell r="C55" t="str">
            <v>1,529</v>
          </cell>
          <cell r="D55" t="str">
            <v>2,831</v>
          </cell>
          <cell r="E55" t="str">
            <v>6,059</v>
          </cell>
          <cell r="F55" t="str">
            <v>0,</v>
          </cell>
          <cell r="G55" t="str">
            <v>3,843</v>
          </cell>
          <cell r="H55" t="str">
            <v>72</v>
          </cell>
          <cell r="I55" t="str">
            <v>0,</v>
          </cell>
          <cell r="J55" t="str">
            <v>0,</v>
          </cell>
        </row>
        <row r="56">
          <cell r="A56" t="str">
            <v>02_Search_BuyTicket</v>
          </cell>
          <cell r="B56" t="str">
            <v>No Data</v>
          </cell>
          <cell r="C56" t="str">
            <v>1,397</v>
          </cell>
          <cell r="D56" t="str">
            <v>2,703</v>
          </cell>
          <cell r="E56" t="str">
            <v>5,709</v>
          </cell>
          <cell r="F56" t="str">
            <v>0,602</v>
          </cell>
          <cell r="G56" t="str">
            <v>3,505</v>
          </cell>
          <cell r="H56" t="str">
            <v>180</v>
          </cell>
          <cell r="I56" t="str">
            <v>0,</v>
          </cell>
          <cell r="J56" t="str">
            <v>0,</v>
          </cell>
        </row>
        <row r="57">
          <cell r="A57" t="str">
            <v>00000000-0000-0000-0000-000000000000</v>
          </cell>
          <cell r="B57" t="str">
            <v>No Data</v>
          </cell>
          <cell r="C57" t="str">
            <v>1,397</v>
          </cell>
          <cell r="D57" t="str">
            <v>2,703</v>
          </cell>
          <cell r="E57" t="str">
            <v>5,709</v>
          </cell>
          <cell r="F57" t="str">
            <v>0,</v>
          </cell>
          <cell r="G57" t="str">
            <v>3,505</v>
          </cell>
          <cell r="H57" t="str">
            <v>180</v>
          </cell>
          <cell r="I57" t="str">
            <v>0,</v>
          </cell>
          <cell r="J57" t="str">
            <v>0,</v>
          </cell>
        </row>
        <row r="58">
          <cell r="A58" t="str">
            <v>03_Search_itinerary_delete</v>
          </cell>
          <cell r="B58" t="str">
            <v>No Data</v>
          </cell>
          <cell r="C58" t="str">
            <v>1,412</v>
          </cell>
          <cell r="D58" t="str">
            <v>2,301</v>
          </cell>
          <cell r="E58" t="str">
            <v>4,313</v>
          </cell>
          <cell r="F58" t="str">
            <v>0,555</v>
          </cell>
          <cell r="G58" t="str">
            <v>3,036</v>
          </cell>
          <cell r="H58" t="str">
            <v>70</v>
          </cell>
          <cell r="I58" t="str">
            <v>0,</v>
          </cell>
          <cell r="J58" t="str">
            <v>0,</v>
          </cell>
        </row>
        <row r="59">
          <cell r="A59" t="str">
            <v>00000000-0000-0000-0000-000000000000</v>
          </cell>
          <cell r="B59" t="str">
            <v>No Data</v>
          </cell>
          <cell r="C59" t="str">
            <v>1,412</v>
          </cell>
          <cell r="D59" t="str">
            <v>2,301</v>
          </cell>
          <cell r="E59" t="str">
            <v>4,313</v>
          </cell>
          <cell r="F59" t="str">
            <v>0,</v>
          </cell>
          <cell r="G59" t="str">
            <v>3,036</v>
          </cell>
          <cell r="H59" t="str">
            <v>70</v>
          </cell>
          <cell r="I59" t="str">
            <v>0,</v>
          </cell>
          <cell r="J59" t="str">
            <v>0,</v>
          </cell>
        </row>
        <row r="60">
          <cell r="A60" t="str">
            <v>04_itinerary</v>
          </cell>
          <cell r="B60" t="str">
            <v>No Data</v>
          </cell>
          <cell r="C60" t="str">
            <v>0,874</v>
          </cell>
          <cell r="D60" t="str">
            <v>1,626</v>
          </cell>
          <cell r="E60" t="str">
            <v>2,367</v>
          </cell>
          <cell r="F60" t="str">
            <v>0,391</v>
          </cell>
          <cell r="G60" t="str">
            <v>1,997</v>
          </cell>
          <cell r="H60" t="str">
            <v>14</v>
          </cell>
          <cell r="I60" t="str">
            <v>0,</v>
          </cell>
          <cell r="J60" t="str">
            <v>0,</v>
          </cell>
        </row>
        <row r="61">
          <cell r="A61" t="str">
            <v>00000000-0000-0000-0000-000000000000</v>
          </cell>
          <cell r="B61" t="str">
            <v>No Data</v>
          </cell>
          <cell r="C61" t="str">
            <v>0,874</v>
          </cell>
          <cell r="D61" t="str">
            <v>1,626</v>
          </cell>
          <cell r="E61" t="str">
            <v>2,367</v>
          </cell>
          <cell r="F61" t="str">
            <v>0,</v>
          </cell>
          <cell r="G61" t="str">
            <v>1,997</v>
          </cell>
          <cell r="H61" t="str">
            <v>14</v>
          </cell>
          <cell r="I61" t="str">
            <v>0,</v>
          </cell>
          <cell r="J61" t="str">
            <v>0,</v>
          </cell>
        </row>
        <row r="62">
          <cell r="A62" t="str">
            <v>05_Search</v>
          </cell>
          <cell r="B62" t="str">
            <v>No Data</v>
          </cell>
          <cell r="C62" t="str">
            <v>0,79</v>
          </cell>
          <cell r="D62" t="str">
            <v>1,606</v>
          </cell>
          <cell r="E62" t="str">
            <v>2,819</v>
          </cell>
          <cell r="F62" t="str">
            <v>0,442</v>
          </cell>
          <cell r="G62" t="str">
            <v>2,376</v>
          </cell>
          <cell r="H62" t="str">
            <v>36</v>
          </cell>
          <cell r="I62" t="str">
            <v>0,</v>
          </cell>
          <cell r="J62" t="str">
            <v>0,</v>
          </cell>
        </row>
        <row r="63">
          <cell r="A63" t="str">
            <v>00000000-0000-0000-0000-000000000000</v>
          </cell>
          <cell r="B63" t="str">
            <v>No Data</v>
          </cell>
          <cell r="C63" t="str">
            <v>0,79</v>
          </cell>
          <cell r="D63" t="str">
            <v>1,606</v>
          </cell>
          <cell r="E63" t="str">
            <v>2,819</v>
          </cell>
          <cell r="F63" t="str">
            <v>0,</v>
          </cell>
          <cell r="G63" t="str">
            <v>2,376</v>
          </cell>
          <cell r="H63" t="str">
            <v>36</v>
          </cell>
          <cell r="I63" t="str">
            <v>0,</v>
          </cell>
          <cell r="J63" t="str">
            <v>0,</v>
          </cell>
        </row>
        <row r="64">
          <cell r="A64" t="str">
            <v>06_login_Logout</v>
          </cell>
          <cell r="B64" t="str">
            <v>No Data</v>
          </cell>
          <cell r="C64" t="str">
            <v>0,513</v>
          </cell>
          <cell r="D64" t="str">
            <v>1,083</v>
          </cell>
          <cell r="E64" t="str">
            <v>1,941</v>
          </cell>
          <cell r="F64" t="str">
            <v>0,294</v>
          </cell>
          <cell r="G64" t="str">
            <v>1,453</v>
          </cell>
          <cell r="H64" t="str">
            <v>58</v>
          </cell>
          <cell r="I64" t="str">
            <v>0,</v>
          </cell>
          <cell r="J64" t="str">
            <v>0,</v>
          </cell>
        </row>
        <row r="65">
          <cell r="A65" t="str">
            <v>00000000-0000-0000-0000-000000000000</v>
          </cell>
          <cell r="B65" t="str">
            <v>No Data</v>
          </cell>
          <cell r="C65" t="str">
            <v>0,513</v>
          </cell>
          <cell r="D65" t="str">
            <v>1,083</v>
          </cell>
          <cell r="E65" t="str">
            <v>1,941</v>
          </cell>
          <cell r="F65" t="str">
            <v>0,</v>
          </cell>
          <cell r="G65" t="str">
            <v>1,453</v>
          </cell>
          <cell r="H65" t="str">
            <v>58</v>
          </cell>
          <cell r="I65" t="str">
            <v>0,</v>
          </cell>
          <cell r="J65" t="str">
            <v>0,</v>
          </cell>
        </row>
        <row r="66">
          <cell r="A66" t="str">
            <v>Action_Transaction</v>
          </cell>
          <cell r="B66" t="str">
            <v>No Data</v>
          </cell>
          <cell r="C66" t="str">
            <v>0,513</v>
          </cell>
          <cell r="D66" t="str">
            <v>2,314</v>
          </cell>
          <cell r="E66" t="str">
            <v>6,059</v>
          </cell>
          <cell r="F66" t="str">
            <v>0,84</v>
          </cell>
          <cell r="G66" t="str">
            <v>3,348</v>
          </cell>
          <cell r="H66" t="str">
            <v>430</v>
          </cell>
          <cell r="I66" t="str">
            <v>0,</v>
          </cell>
          <cell r="J66" t="str">
            <v>0,</v>
          </cell>
        </row>
        <row r="67">
          <cell r="A67" t="str">
            <v>00000000-0000-0000-0000-000000000000</v>
          </cell>
          <cell r="B67" t="str">
            <v>No Data</v>
          </cell>
          <cell r="C67" t="str">
            <v>0,513</v>
          </cell>
          <cell r="D67" t="str">
            <v>2,314</v>
          </cell>
          <cell r="E67" t="str">
            <v>6,059</v>
          </cell>
          <cell r="F67" t="str">
            <v>0,</v>
          </cell>
          <cell r="G67" t="str">
            <v>3,348</v>
          </cell>
          <cell r="H67" t="str">
            <v>430</v>
          </cell>
          <cell r="I67" t="str">
            <v>0,</v>
          </cell>
          <cell r="J67" t="str">
            <v>0,</v>
          </cell>
        </row>
        <row r="68">
          <cell r="A68" t="str">
            <v>choise_ticket</v>
          </cell>
          <cell r="B68" t="str">
            <v>No Data</v>
          </cell>
          <cell r="C68" t="str">
            <v>0,11</v>
          </cell>
          <cell r="D68" t="str">
            <v>0,262</v>
          </cell>
          <cell r="E68" t="str">
            <v>0,953</v>
          </cell>
          <cell r="F68" t="str">
            <v>0,118</v>
          </cell>
          <cell r="G68" t="str">
            <v>0,385</v>
          </cell>
          <cell r="H68" t="str">
            <v>252</v>
          </cell>
          <cell r="I68" t="str">
            <v>0,</v>
          </cell>
          <cell r="J68" t="str">
            <v>0,</v>
          </cell>
        </row>
        <row r="69">
          <cell r="A69" t="str">
            <v>00000000-0000-0000-0000-000000000000</v>
          </cell>
          <cell r="B69" t="str">
            <v>No Data</v>
          </cell>
          <cell r="C69" t="str">
            <v>0,11</v>
          </cell>
          <cell r="D69" t="str">
            <v>0,262</v>
          </cell>
          <cell r="E69" t="str">
            <v>0,953</v>
          </cell>
          <cell r="F69" t="str">
            <v>0,</v>
          </cell>
          <cell r="G69" t="str">
            <v>0,385</v>
          </cell>
          <cell r="H69" t="str">
            <v>252</v>
          </cell>
          <cell r="I69" t="str">
            <v>0,</v>
          </cell>
          <cell r="J69" t="str">
            <v>0,</v>
          </cell>
        </row>
        <row r="70">
          <cell r="A70" t="str">
            <v>Delete_first</v>
          </cell>
          <cell r="B70" t="str">
            <v>No Data</v>
          </cell>
          <cell r="C70" t="str">
            <v>0,089</v>
          </cell>
          <cell r="D70" t="str">
            <v>0,266</v>
          </cell>
          <cell r="E70" t="str">
            <v>0,832</v>
          </cell>
          <cell r="F70" t="str">
            <v>0,133</v>
          </cell>
          <cell r="G70" t="str">
            <v>0,425</v>
          </cell>
          <cell r="H70" t="str">
            <v>70</v>
          </cell>
          <cell r="I70" t="str">
            <v>0,</v>
          </cell>
          <cell r="J70" t="str">
            <v>0,</v>
          </cell>
        </row>
        <row r="71">
          <cell r="A71" t="str">
            <v>00000000-0000-0000-0000-000000000000</v>
          </cell>
          <cell r="B71" t="str">
            <v>No Data</v>
          </cell>
          <cell r="C71" t="str">
            <v>0,089</v>
          </cell>
          <cell r="D71" t="str">
            <v>0,266</v>
          </cell>
          <cell r="E71" t="str">
            <v>0,832</v>
          </cell>
          <cell r="F71" t="str">
            <v>0,</v>
          </cell>
          <cell r="G71" t="str">
            <v>0,425</v>
          </cell>
          <cell r="H71" t="str">
            <v>70</v>
          </cell>
          <cell r="I71" t="str">
            <v>0,</v>
          </cell>
          <cell r="J71" t="str">
            <v>0,</v>
          </cell>
        </row>
        <row r="72">
          <cell r="A72" t="str">
            <v>Entry_Data_Flight</v>
          </cell>
          <cell r="B72" t="str">
            <v>No Data</v>
          </cell>
          <cell r="C72" t="str">
            <v>0,101</v>
          </cell>
          <cell r="D72" t="str">
            <v>0,238</v>
          </cell>
          <cell r="E72" t="str">
            <v>0,854</v>
          </cell>
          <cell r="F72" t="str">
            <v>0,102</v>
          </cell>
          <cell r="G72" t="str">
            <v>0,367</v>
          </cell>
          <cell r="H72" t="str">
            <v>288</v>
          </cell>
          <cell r="I72" t="str">
            <v>0,</v>
          </cell>
          <cell r="J72" t="str">
            <v>0,</v>
          </cell>
        </row>
        <row r="73">
          <cell r="A73" t="str">
            <v>00000000-0000-0000-0000-000000000000</v>
          </cell>
          <cell r="B73" t="str">
            <v>No Data</v>
          </cell>
          <cell r="C73" t="str">
            <v>0,101</v>
          </cell>
          <cell r="D73" t="str">
            <v>0,238</v>
          </cell>
          <cell r="E73" t="str">
            <v>0,854</v>
          </cell>
          <cell r="F73" t="str">
            <v>0,</v>
          </cell>
          <cell r="G73" t="str">
            <v>0,367</v>
          </cell>
          <cell r="H73" t="str">
            <v>288</v>
          </cell>
          <cell r="I73" t="str">
            <v>0,</v>
          </cell>
          <cell r="J73" t="str">
            <v>0,</v>
          </cell>
        </row>
        <row r="74">
          <cell r="A74" t="str">
            <v>Entry_Data_Ticket</v>
          </cell>
          <cell r="B74" t="str">
            <v>No Data</v>
          </cell>
          <cell r="C74" t="str">
            <v>0,101</v>
          </cell>
          <cell r="D74" t="str">
            <v>0,231</v>
          </cell>
          <cell r="E74" t="str">
            <v>0,608</v>
          </cell>
          <cell r="F74" t="str">
            <v>0,085</v>
          </cell>
          <cell r="G74" t="str">
            <v>0,342</v>
          </cell>
          <cell r="H74" t="str">
            <v>180</v>
          </cell>
          <cell r="I74" t="str">
            <v>0,</v>
          </cell>
          <cell r="J74" t="str">
            <v>0,</v>
          </cell>
        </row>
        <row r="75">
          <cell r="A75" t="str">
            <v>00000000-0000-0000-0000-000000000000</v>
          </cell>
          <cell r="B75" t="str">
            <v>No Data</v>
          </cell>
          <cell r="C75" t="str">
            <v>0,101</v>
          </cell>
          <cell r="D75" t="str">
            <v>0,231</v>
          </cell>
          <cell r="E75" t="str">
            <v>0,608</v>
          </cell>
          <cell r="F75" t="str">
            <v>0,</v>
          </cell>
          <cell r="G75" t="str">
            <v>0,342</v>
          </cell>
          <cell r="H75" t="str">
            <v>180</v>
          </cell>
          <cell r="I75" t="str">
            <v>0,</v>
          </cell>
          <cell r="J75" t="str">
            <v>0,</v>
          </cell>
        </row>
        <row r="76">
          <cell r="A76" t="str">
            <v>goto_Flight</v>
          </cell>
          <cell r="B76" t="str">
            <v>No Data</v>
          </cell>
          <cell r="C76" t="str">
            <v>0,178</v>
          </cell>
          <cell r="D76" t="str">
            <v>0,445</v>
          </cell>
          <cell r="E76" t="str">
            <v>1,223</v>
          </cell>
          <cell r="F76" t="str">
            <v>0,164</v>
          </cell>
          <cell r="G76" t="str">
            <v>0,639</v>
          </cell>
          <cell r="H76" t="str">
            <v>359</v>
          </cell>
          <cell r="I76" t="str">
            <v>0,</v>
          </cell>
          <cell r="J76" t="str">
            <v>0,</v>
          </cell>
        </row>
        <row r="77">
          <cell r="A77" t="str">
            <v>00000000-0000-0000-0000-000000000000</v>
          </cell>
          <cell r="B77" t="str">
            <v>No Data</v>
          </cell>
          <cell r="C77" t="str">
            <v>0,178</v>
          </cell>
          <cell r="D77" t="str">
            <v>0,445</v>
          </cell>
          <cell r="E77" t="str">
            <v>1,223</v>
          </cell>
          <cell r="F77" t="str">
            <v>0,</v>
          </cell>
          <cell r="G77" t="str">
            <v>0,639</v>
          </cell>
          <cell r="H77" t="str">
            <v>359</v>
          </cell>
          <cell r="I77" t="str">
            <v>0,</v>
          </cell>
          <cell r="J77" t="str">
            <v>0,</v>
          </cell>
        </row>
        <row r="78">
          <cell r="A78" t="str">
            <v>goto_home</v>
          </cell>
          <cell r="B78" t="str">
            <v>No Data</v>
          </cell>
          <cell r="C78" t="str">
            <v>0,174</v>
          </cell>
          <cell r="D78" t="str">
            <v>0,399</v>
          </cell>
          <cell r="E78" t="str">
            <v>1,045</v>
          </cell>
          <cell r="F78" t="str">
            <v>0,143</v>
          </cell>
          <cell r="G78" t="str">
            <v>0,584</v>
          </cell>
          <cell r="H78" t="str">
            <v>322</v>
          </cell>
          <cell r="I78" t="str">
            <v>0,</v>
          </cell>
          <cell r="J78" t="str">
            <v>0,</v>
          </cell>
        </row>
        <row r="79">
          <cell r="A79" t="str">
            <v>00000000-0000-0000-0000-000000000000</v>
          </cell>
          <cell r="B79" t="str">
            <v>No Data</v>
          </cell>
          <cell r="C79" t="str">
            <v>0,174</v>
          </cell>
          <cell r="D79" t="str">
            <v>0,399</v>
          </cell>
          <cell r="E79" t="str">
            <v>1,045</v>
          </cell>
          <cell r="F79" t="str">
            <v>0,</v>
          </cell>
          <cell r="G79" t="str">
            <v>0,584</v>
          </cell>
          <cell r="H79" t="str">
            <v>322</v>
          </cell>
          <cell r="I79" t="str">
            <v>0,</v>
          </cell>
          <cell r="J79" t="str">
            <v>0,</v>
          </cell>
        </row>
        <row r="80">
          <cell r="A80" t="str">
            <v>goto_Itinerary</v>
          </cell>
          <cell r="B80" t="str">
            <v>No Data</v>
          </cell>
          <cell r="C80" t="str">
            <v>0,212</v>
          </cell>
          <cell r="D80" t="str">
            <v>0,45</v>
          </cell>
          <cell r="E80" t="str">
            <v>1,198</v>
          </cell>
          <cell r="F80" t="str">
            <v>0,164</v>
          </cell>
          <cell r="G80" t="str">
            <v>0,671</v>
          </cell>
          <cell r="H80" t="str">
            <v>156</v>
          </cell>
          <cell r="I80" t="str">
            <v>0,</v>
          </cell>
          <cell r="J80" t="str">
            <v>0,</v>
          </cell>
        </row>
        <row r="81">
          <cell r="A81" t="str">
            <v>00000000-0000-0000-0000-000000000000</v>
          </cell>
          <cell r="B81" t="str">
            <v>No Data</v>
          </cell>
          <cell r="C81" t="str">
            <v>0,212</v>
          </cell>
          <cell r="D81" t="str">
            <v>0,45</v>
          </cell>
          <cell r="E81" t="str">
            <v>1,198</v>
          </cell>
          <cell r="F81" t="str">
            <v>0,</v>
          </cell>
          <cell r="G81" t="str">
            <v>0,671</v>
          </cell>
          <cell r="H81" t="str">
            <v>156</v>
          </cell>
          <cell r="I81" t="str">
            <v>0,</v>
          </cell>
          <cell r="J81" t="str">
            <v>0,</v>
          </cell>
        </row>
        <row r="82">
          <cell r="A82" t="str">
            <v>Load_start_Page</v>
          </cell>
          <cell r="B82" t="str">
            <v>No Data</v>
          </cell>
          <cell r="C82" t="str">
            <v>0,159</v>
          </cell>
          <cell r="D82" t="str">
            <v>0,365</v>
          </cell>
          <cell r="E82" t="str">
            <v>1,129</v>
          </cell>
          <cell r="F82" t="str">
            <v>0,137</v>
          </cell>
          <cell r="G82" t="str">
            <v>0,527</v>
          </cell>
          <cell r="H82" t="str">
            <v>431</v>
          </cell>
          <cell r="I82" t="str">
            <v>0,</v>
          </cell>
          <cell r="J82" t="str">
            <v>0,</v>
          </cell>
        </row>
        <row r="83">
          <cell r="A83" t="str">
            <v>00000000-0000-0000-0000-000000000000</v>
          </cell>
          <cell r="B83" t="str">
            <v>No Data</v>
          </cell>
          <cell r="C83" t="str">
            <v>0,159</v>
          </cell>
          <cell r="D83" t="str">
            <v>0,365</v>
          </cell>
          <cell r="E83" t="str">
            <v>1,129</v>
          </cell>
          <cell r="F83" t="str">
            <v>0,</v>
          </cell>
          <cell r="G83" t="str">
            <v>0,527</v>
          </cell>
          <cell r="H83" t="str">
            <v>431</v>
          </cell>
          <cell r="I83" t="str">
            <v>0,</v>
          </cell>
          <cell r="J83" t="str">
            <v>0,</v>
          </cell>
        </row>
        <row r="84">
          <cell r="A84" t="str">
            <v>login_user</v>
          </cell>
          <cell r="B84" t="str">
            <v>No Data</v>
          </cell>
          <cell r="C84" t="str">
            <v>0,173</v>
          </cell>
          <cell r="D84" t="str">
            <v>0,424</v>
          </cell>
          <cell r="E84" t="str">
            <v>1,624</v>
          </cell>
          <cell r="F84" t="str">
            <v>0,163</v>
          </cell>
          <cell r="G84" t="str">
            <v>0,645</v>
          </cell>
          <cell r="H84" t="str">
            <v>431</v>
          </cell>
          <cell r="I84" t="str">
            <v>0,</v>
          </cell>
          <cell r="J84" t="str">
            <v>0,</v>
          </cell>
        </row>
        <row r="85">
          <cell r="A85" t="str">
            <v>00000000-0000-0000-0000-000000000000</v>
          </cell>
          <cell r="B85" t="str">
            <v>No Data</v>
          </cell>
          <cell r="C85" t="str">
            <v>0,173</v>
          </cell>
          <cell r="D85" t="str">
            <v>0,424</v>
          </cell>
          <cell r="E85" t="str">
            <v>1,624</v>
          </cell>
          <cell r="F85" t="str">
            <v>0,</v>
          </cell>
          <cell r="G85" t="str">
            <v>0,645</v>
          </cell>
          <cell r="H85" t="str">
            <v>431</v>
          </cell>
          <cell r="I85" t="str">
            <v>0,</v>
          </cell>
          <cell r="J85" t="str">
            <v>0,</v>
          </cell>
        </row>
        <row r="86">
          <cell r="A86" t="str">
            <v>Logout</v>
          </cell>
          <cell r="B86" t="str">
            <v>No Data</v>
          </cell>
          <cell r="C86" t="str">
            <v>0,153</v>
          </cell>
          <cell r="D86" t="str">
            <v>0,316</v>
          </cell>
          <cell r="E86" t="str">
            <v>0,865</v>
          </cell>
          <cell r="F86" t="str">
            <v>0,117</v>
          </cell>
          <cell r="G86" t="str">
            <v>0,479</v>
          </cell>
          <cell r="H86" t="str">
            <v>324</v>
          </cell>
          <cell r="I86" t="str">
            <v>0,</v>
          </cell>
          <cell r="J86" t="str">
            <v>0,</v>
          </cell>
        </row>
        <row r="87">
          <cell r="A87" t="str">
            <v>00000000-0000-0000-0000-000000000000</v>
          </cell>
          <cell r="B87" t="str">
            <v>No Data</v>
          </cell>
          <cell r="C87" t="str">
            <v>0,153</v>
          </cell>
          <cell r="D87" t="str">
            <v>0,316</v>
          </cell>
          <cell r="E87" t="str">
            <v>0,865</v>
          </cell>
          <cell r="F87" t="str">
            <v>0,</v>
          </cell>
          <cell r="G87" t="str">
            <v>0,479</v>
          </cell>
          <cell r="H87" t="str">
            <v>324</v>
          </cell>
          <cell r="I87" t="str">
            <v>0,</v>
          </cell>
          <cell r="J87" t="str">
            <v>0,</v>
          </cell>
        </row>
        <row r="89">
          <cell r="A89" t="str">
            <v>Codes</v>
          </cell>
          <cell r="B89" t="str">
            <v>Total</v>
          </cell>
          <cell r="C89" t="str">
            <v>Per second</v>
          </cell>
        </row>
        <row r="90">
          <cell r="A90" t="str">
            <v>HTTP_200</v>
          </cell>
          <cell r="B90" t="str">
            <v>12 154,</v>
          </cell>
          <cell r="C90" t="str">
            <v>10,128</v>
          </cell>
        </row>
        <row r="91">
          <cell r="A91" t="str">
            <v>00000000-0000-0000-0000-000000000000</v>
          </cell>
          <cell r="B91" t="str">
            <v>12 154,</v>
          </cell>
          <cell r="C91" t="str">
            <v>10,128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opLeftCell="A16" zoomScaleNormal="100" workbookViewId="0">
      <selection activeCell="F27" sqref="F27"/>
    </sheetView>
  </sheetViews>
  <sheetFormatPr defaultRowHeight="12.75" x14ac:dyDescent="0.25"/>
  <cols>
    <col min="1" max="1" width="6" style="11" bestFit="1" customWidth="1"/>
    <col min="2" max="2" width="35.5703125" style="23" bestFit="1" customWidth="1"/>
    <col min="3" max="3" width="22.85546875" style="23" bestFit="1" customWidth="1"/>
    <col min="4" max="4" width="14.42578125" style="19" customWidth="1"/>
    <col min="5" max="5" width="12.7109375" style="19" customWidth="1"/>
    <col min="6" max="7" width="13.140625" style="19" customWidth="1"/>
    <col min="8" max="8" width="15.85546875" style="19" customWidth="1"/>
    <col min="9" max="9" width="13.42578125" style="11" customWidth="1"/>
    <col min="10" max="11" width="13.42578125" style="19" customWidth="1"/>
    <col min="12" max="14" width="12" style="19" customWidth="1"/>
    <col min="15" max="15" width="11.85546875" style="19" bestFit="1" customWidth="1"/>
    <col min="16" max="16384" width="9.140625" style="19"/>
  </cols>
  <sheetData>
    <row r="1" spans="1:22" ht="18.75" x14ac:dyDescent="0.25">
      <c r="A1" s="95" t="s">
        <v>72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3" spans="1:22" s="6" customFormat="1" ht="27.75" customHeight="1" x14ac:dyDescent="0.25">
      <c r="A3" s="96" t="s">
        <v>1</v>
      </c>
      <c r="B3" s="96" t="s">
        <v>0</v>
      </c>
      <c r="C3" s="96" t="s">
        <v>28</v>
      </c>
      <c r="D3" s="96" t="s">
        <v>2</v>
      </c>
      <c r="E3" s="96" t="s">
        <v>4</v>
      </c>
      <c r="F3" s="96" t="s">
        <v>3</v>
      </c>
      <c r="G3" s="96" t="s">
        <v>5</v>
      </c>
      <c r="H3" s="96" t="s">
        <v>8</v>
      </c>
      <c r="I3" s="96" t="s">
        <v>15</v>
      </c>
      <c r="J3" s="96" t="s">
        <v>9</v>
      </c>
      <c r="K3" s="96" t="s">
        <v>10</v>
      </c>
      <c r="L3" s="98" t="s">
        <v>11</v>
      </c>
      <c r="M3" s="98"/>
      <c r="N3" s="98"/>
    </row>
    <row r="4" spans="1:22" s="6" customFormat="1" ht="28.5" customHeight="1" x14ac:dyDescent="0.25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  <c r="L4" s="7" t="s">
        <v>12</v>
      </c>
      <c r="M4" s="7" t="s">
        <v>13</v>
      </c>
      <c r="N4" s="7" t="s">
        <v>14</v>
      </c>
    </row>
    <row r="5" spans="1:22" ht="26.25" customHeight="1" x14ac:dyDescent="0.25">
      <c r="A5" s="8">
        <v>1</v>
      </c>
      <c r="B5" s="5" t="s">
        <v>35</v>
      </c>
      <c r="C5" s="9" t="s">
        <v>40</v>
      </c>
      <c r="D5" s="2">
        <f>MAX(L5:N5)</f>
        <v>4.3559999999999999</v>
      </c>
      <c r="E5" s="4">
        <v>55.009</v>
      </c>
      <c r="F5" s="24">
        <f>ROUND($K$17*(D5+E5+3.751)*L17,0)</f>
        <v>33</v>
      </c>
      <c r="G5" s="1">
        <v>2</v>
      </c>
      <c r="H5" s="2">
        <f>60/(F5)</f>
        <v>1.8181818181818181</v>
      </c>
      <c r="I5" s="3">
        <v>20</v>
      </c>
      <c r="J5" s="31">
        <f>ROUND(G5*H5*I5,0)</f>
        <v>73</v>
      </c>
      <c r="K5" s="18">
        <f t="shared" ref="K5:K10" si="0">G5/$G$11</f>
        <v>0.2</v>
      </c>
      <c r="L5" s="32">
        <v>2.5859999999999999</v>
      </c>
      <c r="M5" s="32">
        <v>3.7829999999999999</v>
      </c>
      <c r="N5" s="32">
        <v>4.3559999999999999</v>
      </c>
    </row>
    <row r="6" spans="1:22" ht="26.25" customHeight="1" x14ac:dyDescent="0.25">
      <c r="A6" s="8">
        <v>2</v>
      </c>
      <c r="B6" s="5" t="s">
        <v>36</v>
      </c>
      <c r="C6" s="9" t="s">
        <v>41</v>
      </c>
      <c r="D6" s="2">
        <f t="shared" ref="D6:D10" si="1">MAX(L6:N6)</f>
        <v>3.7749999999999999</v>
      </c>
      <c r="E6" s="4">
        <v>100.01600000000001</v>
      </c>
      <c r="F6" s="24">
        <f>ROUND($K$17*(D6+E6)*L18,0)</f>
        <v>20</v>
      </c>
      <c r="G6" s="1">
        <v>3</v>
      </c>
      <c r="H6" s="2">
        <f t="shared" ref="H6:H9" si="2">60/(F6)</f>
        <v>3</v>
      </c>
      <c r="I6" s="3">
        <v>20</v>
      </c>
      <c r="J6" s="31">
        <f t="shared" ref="J6:J9" si="3">ROUND(G6*H6*I6,0)</f>
        <v>180</v>
      </c>
      <c r="K6" s="18">
        <f t="shared" si="0"/>
        <v>0.3</v>
      </c>
      <c r="L6" s="32">
        <v>2.145</v>
      </c>
      <c r="M6" s="32">
        <v>3.1379999999999999</v>
      </c>
      <c r="N6" s="32">
        <v>3.7749999999999999</v>
      </c>
    </row>
    <row r="7" spans="1:22" ht="26.25" customHeight="1" x14ac:dyDescent="0.25">
      <c r="A7" s="8">
        <v>3</v>
      </c>
      <c r="B7" s="5" t="s">
        <v>37</v>
      </c>
      <c r="C7" s="9" t="s">
        <v>42</v>
      </c>
      <c r="D7" s="2">
        <f t="shared" si="1"/>
        <v>5.423</v>
      </c>
      <c r="E7" s="4">
        <v>65.034999999999997</v>
      </c>
      <c r="F7" s="24">
        <f>ROUND($K$17*(D7+E7)*L19,0)</f>
        <v>34</v>
      </c>
      <c r="G7" s="1">
        <v>2</v>
      </c>
      <c r="H7" s="2">
        <f t="shared" si="2"/>
        <v>1.7647058823529411</v>
      </c>
      <c r="I7" s="3">
        <v>20</v>
      </c>
      <c r="J7" s="31">
        <f t="shared" si="3"/>
        <v>71</v>
      </c>
      <c r="K7" s="18">
        <f t="shared" si="0"/>
        <v>0.2</v>
      </c>
      <c r="L7" s="32">
        <v>3.3889999999999998</v>
      </c>
      <c r="M7" s="32">
        <v>4.5350000000000001</v>
      </c>
      <c r="N7" s="32">
        <v>5.423</v>
      </c>
    </row>
    <row r="8" spans="1:22" ht="26.25" customHeight="1" x14ac:dyDescent="0.25">
      <c r="A8" s="8">
        <v>4</v>
      </c>
      <c r="B8" s="5" t="s">
        <v>38</v>
      </c>
      <c r="C8" s="9" t="s">
        <v>43</v>
      </c>
      <c r="D8" s="2">
        <f t="shared" si="1"/>
        <v>9.343</v>
      </c>
      <c r="E8" s="4">
        <v>20</v>
      </c>
      <c r="F8" s="24">
        <f>ROUND($K$17*(D8+E8)*L20,0)</f>
        <v>85</v>
      </c>
      <c r="G8" s="1">
        <v>1</v>
      </c>
      <c r="H8" s="2">
        <f t="shared" si="2"/>
        <v>0.70588235294117652</v>
      </c>
      <c r="I8" s="3">
        <v>20</v>
      </c>
      <c r="J8" s="31">
        <f t="shared" si="3"/>
        <v>14</v>
      </c>
      <c r="K8" s="18">
        <f t="shared" si="0"/>
        <v>0.1</v>
      </c>
      <c r="L8" s="32">
        <v>8.1709999999999994</v>
      </c>
      <c r="M8" s="32">
        <v>7.306</v>
      </c>
      <c r="N8" s="32">
        <v>9.343</v>
      </c>
    </row>
    <row r="9" spans="1:22" ht="26.25" customHeight="1" x14ac:dyDescent="0.25">
      <c r="A9" s="8">
        <v>5</v>
      </c>
      <c r="B9" s="5" t="s">
        <v>39</v>
      </c>
      <c r="C9" s="9" t="s">
        <v>44</v>
      </c>
      <c r="D9" s="2">
        <f t="shared" si="1"/>
        <v>9.9209999999999994</v>
      </c>
      <c r="E9" s="4">
        <v>45.000999999999998</v>
      </c>
      <c r="F9" s="24">
        <f>ROUND($K$17*(D9+E9)*L21,0)</f>
        <v>33</v>
      </c>
      <c r="G9" s="1">
        <v>1</v>
      </c>
      <c r="H9" s="2">
        <f t="shared" si="2"/>
        <v>1.8181818181818181</v>
      </c>
      <c r="I9" s="3">
        <v>20</v>
      </c>
      <c r="J9" s="31">
        <f t="shared" si="3"/>
        <v>36</v>
      </c>
      <c r="K9" s="18">
        <f t="shared" si="0"/>
        <v>0.1</v>
      </c>
      <c r="L9" s="32">
        <v>8.6980000000000004</v>
      </c>
      <c r="M9" s="32">
        <v>9.6080000000000005</v>
      </c>
      <c r="N9" s="32">
        <v>9.9209999999999994</v>
      </c>
    </row>
    <row r="10" spans="1:22" ht="26.25" customHeight="1" x14ac:dyDescent="0.2">
      <c r="A10" s="8">
        <v>6</v>
      </c>
      <c r="B10" s="5" t="s">
        <v>66</v>
      </c>
      <c r="C10" s="13" t="s">
        <v>62</v>
      </c>
      <c r="D10" s="2">
        <f t="shared" si="1"/>
        <v>8.16</v>
      </c>
      <c r="E10" s="4">
        <v>21.015999999999998</v>
      </c>
      <c r="F10" s="24">
        <f>ROUND($K$17*(D10+E10)*L22,0)</f>
        <v>22</v>
      </c>
      <c r="G10" s="1">
        <v>1</v>
      </c>
      <c r="H10" s="2">
        <f t="shared" ref="H10" si="4">60/(F10)</f>
        <v>2.7272727272727271</v>
      </c>
      <c r="I10" s="3">
        <v>20</v>
      </c>
      <c r="J10" s="31">
        <f t="shared" ref="J10" si="5">ROUND(G10*H10*I10,0)</f>
        <v>55</v>
      </c>
      <c r="K10" s="18">
        <f t="shared" si="0"/>
        <v>0.1</v>
      </c>
      <c r="L10" s="32">
        <v>6.149</v>
      </c>
      <c r="M10" s="32">
        <v>8.16</v>
      </c>
      <c r="N10" s="32">
        <v>8.0809999999999995</v>
      </c>
    </row>
    <row r="11" spans="1:22" x14ac:dyDescent="0.25">
      <c r="A11" s="101" t="s">
        <v>67</v>
      </c>
      <c r="B11" s="102"/>
      <c r="C11" s="102"/>
      <c r="D11" s="103"/>
      <c r="E11" s="82">
        <f>SUM(E5:E10)</f>
        <v>306.077</v>
      </c>
      <c r="F11" s="82">
        <f>SUM(F5:F10)</f>
        <v>227</v>
      </c>
      <c r="G11" s="81">
        <f>SUM(G5:G10)</f>
        <v>10</v>
      </c>
      <c r="H11" s="82">
        <f>SUM(H5:H10)</f>
        <v>11.834224598930481</v>
      </c>
      <c r="I11" s="82"/>
      <c r="J11" s="81">
        <f>SUM(J5:J10)</f>
        <v>429</v>
      </c>
      <c r="K11" s="83">
        <f>SUM(K5:K10)</f>
        <v>0.99999999999999989</v>
      </c>
      <c r="L11" s="84">
        <f>SUM(L5:L10)</f>
        <v>31.137999999999998</v>
      </c>
      <c r="M11" s="84">
        <f t="shared" ref="M11:N11" si="6">SUM(M5:M10)</f>
        <v>36.53</v>
      </c>
      <c r="N11" s="84">
        <f t="shared" si="6"/>
        <v>40.899000000000001</v>
      </c>
    </row>
    <row r="12" spans="1:22" x14ac:dyDescent="0.25">
      <c r="A12" s="72"/>
      <c r="B12" s="73"/>
      <c r="C12" s="73"/>
      <c r="D12" s="74"/>
      <c r="E12" s="74"/>
      <c r="F12" s="74"/>
      <c r="G12" s="75"/>
      <c r="H12" s="74"/>
      <c r="I12" s="74"/>
      <c r="J12" s="75"/>
      <c r="K12" s="76"/>
      <c r="L12" s="77"/>
      <c r="M12" s="77"/>
      <c r="N12" s="77"/>
    </row>
    <row r="13" spans="1:22" ht="18.75" x14ac:dyDescent="0.25">
      <c r="A13" s="104" t="s">
        <v>71</v>
      </c>
      <c r="B13" s="104"/>
      <c r="C13" s="104"/>
      <c r="D13" s="104"/>
      <c r="E13" s="104"/>
      <c r="F13" s="104"/>
      <c r="G13" s="104"/>
      <c r="H13" s="74"/>
      <c r="I13" s="74"/>
      <c r="J13" s="75"/>
      <c r="K13" s="76"/>
      <c r="L13" s="77"/>
      <c r="M13" s="77"/>
      <c r="N13" s="77"/>
    </row>
    <row r="15" spans="1:22" s="6" customFormat="1" ht="29.25" customHeight="1" x14ac:dyDescent="0.25">
      <c r="A15" s="96" t="s">
        <v>1</v>
      </c>
      <c r="B15" s="96" t="s">
        <v>18</v>
      </c>
      <c r="C15" s="96" t="s">
        <v>57</v>
      </c>
      <c r="D15" s="99" t="s">
        <v>32</v>
      </c>
      <c r="E15" s="100"/>
      <c r="F15" s="99" t="s">
        <v>31</v>
      </c>
      <c r="G15" s="100"/>
      <c r="H15" s="19"/>
      <c r="I15" s="105" t="s">
        <v>28</v>
      </c>
      <c r="J15" s="106"/>
      <c r="K15" s="98" t="s">
        <v>73</v>
      </c>
      <c r="L15" s="96" t="s">
        <v>74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</row>
    <row r="16" spans="1:22" ht="38.25" x14ac:dyDescent="0.25">
      <c r="A16" s="97"/>
      <c r="B16" s="97"/>
      <c r="C16" s="97"/>
      <c r="D16" s="48" t="s">
        <v>19</v>
      </c>
      <c r="E16" s="48" t="s">
        <v>34</v>
      </c>
      <c r="F16" s="48" t="s">
        <v>19</v>
      </c>
      <c r="G16" s="48" t="s">
        <v>33</v>
      </c>
      <c r="I16" s="105"/>
      <c r="J16" s="106"/>
      <c r="K16" s="98"/>
      <c r="L16" s="97"/>
      <c r="M16" s="38"/>
      <c r="N16" s="27"/>
      <c r="O16" s="38"/>
      <c r="P16" s="27"/>
      <c r="Q16" s="38"/>
      <c r="R16" s="38"/>
      <c r="S16" s="38"/>
      <c r="T16" s="38"/>
      <c r="U16" s="38"/>
      <c r="V16" s="38"/>
    </row>
    <row r="17" spans="1:22" ht="15" x14ac:dyDescent="0.25">
      <c r="A17" s="8">
        <v>1</v>
      </c>
      <c r="B17" s="28" t="s">
        <v>63</v>
      </c>
      <c r="C17" s="13" t="s">
        <v>51</v>
      </c>
      <c r="D17" s="29">
        <v>431</v>
      </c>
      <c r="E17" s="30">
        <f t="shared" ref="E17:E26" si="7">D17/$D$27</f>
        <v>0.15376382447377809</v>
      </c>
      <c r="F17" s="46">
        <f ca="1">SUMIF('Транзакции в профилях'!$C$4:$I$36,C17,'Транзакции в профилях'!$I$4:$I$36)</f>
        <v>429</v>
      </c>
      <c r="G17" s="47">
        <f t="shared" ref="G17:G20" ca="1" si="8">1-D17/F17</f>
        <v>-4.6620046620047262E-3</v>
      </c>
      <c r="I17" s="107" t="s">
        <v>40</v>
      </c>
      <c r="J17" s="107"/>
      <c r="K17" s="44">
        <v>0.74099999999999999</v>
      </c>
      <c r="L17" s="44">
        <v>0.71</v>
      </c>
      <c r="M17" s="38"/>
      <c r="N17" s="27"/>
      <c r="O17" s="38"/>
      <c r="P17" s="38"/>
      <c r="Q17" s="38"/>
      <c r="R17" s="38"/>
      <c r="S17" s="27"/>
      <c r="T17" s="38"/>
      <c r="U17" s="38"/>
      <c r="V17" s="38"/>
    </row>
    <row r="18" spans="1:22" ht="15" x14ac:dyDescent="0.25">
      <c r="A18" s="8">
        <v>2</v>
      </c>
      <c r="B18" s="28" t="s">
        <v>20</v>
      </c>
      <c r="C18" s="9" t="s">
        <v>50</v>
      </c>
      <c r="D18" s="29">
        <v>422</v>
      </c>
      <c r="E18" s="30">
        <f t="shared" si="7"/>
        <v>0.15055297895112379</v>
      </c>
      <c r="F18" s="46">
        <f ca="1">SUMIF('Транзакции в профилях'!$C$4:$I$36,C18,'Транзакции в профилях'!$I$4:$I$36)</f>
        <v>429</v>
      </c>
      <c r="G18" s="47">
        <f t="shared" ca="1" si="8"/>
        <v>1.631701631701632E-2</v>
      </c>
      <c r="I18" s="107" t="s">
        <v>41</v>
      </c>
      <c r="J18" s="107"/>
      <c r="K18" s="44">
        <v>0.74099999999999999</v>
      </c>
      <c r="L18" s="44">
        <v>0.26500000000000001</v>
      </c>
      <c r="M18" s="27"/>
      <c r="N18" s="38"/>
      <c r="O18" s="27"/>
      <c r="P18" s="27"/>
      <c r="Q18" s="38"/>
      <c r="R18" s="38"/>
      <c r="S18" s="38"/>
      <c r="T18" s="38"/>
      <c r="U18" s="38"/>
      <c r="V18" s="27"/>
    </row>
    <row r="19" spans="1:22" ht="15" x14ac:dyDescent="0.25">
      <c r="A19" s="8">
        <v>3</v>
      </c>
      <c r="B19" s="28" t="s">
        <v>64</v>
      </c>
      <c r="C19" s="9" t="s">
        <v>49</v>
      </c>
      <c r="D19" s="29">
        <v>360</v>
      </c>
      <c r="E19" s="30">
        <f t="shared" si="7"/>
        <v>0.12843382090617195</v>
      </c>
      <c r="F19" s="46">
        <f ca="1">SUMIF('Транзакции в профилях'!$C$4:$I$36,C19,'Транзакции в профилях'!$I$4:$I$36)</f>
        <v>360</v>
      </c>
      <c r="G19" s="47">
        <f t="shared" ca="1" si="8"/>
        <v>0</v>
      </c>
      <c r="I19" s="107" t="s">
        <v>42</v>
      </c>
      <c r="J19" s="107"/>
      <c r="K19" s="44">
        <v>0.74099999999999999</v>
      </c>
      <c r="L19" s="44">
        <v>0.66</v>
      </c>
      <c r="M19" s="27"/>
      <c r="N19" s="27"/>
      <c r="O19" s="27"/>
      <c r="P19" s="27"/>
      <c r="Q19" s="27"/>
      <c r="R19" s="27"/>
      <c r="S19" s="38"/>
      <c r="T19" s="38"/>
      <c r="U19" s="38"/>
      <c r="V19" s="38"/>
    </row>
    <row r="20" spans="1:22" ht="15" x14ac:dyDescent="0.25">
      <c r="A20" s="8">
        <v>4</v>
      </c>
      <c r="B20" s="28" t="s">
        <v>21</v>
      </c>
      <c r="C20" s="9" t="s">
        <v>48</v>
      </c>
      <c r="D20" s="29">
        <v>282</v>
      </c>
      <c r="E20" s="30">
        <f t="shared" si="7"/>
        <v>0.10060649304316803</v>
      </c>
      <c r="F20" s="46">
        <f ca="1">SUMIF('Транзакции в профилях'!$C$4:$I$36,C20,'Транзакции в профилях'!$I$4:$I$36)</f>
        <v>289</v>
      </c>
      <c r="G20" s="47">
        <f t="shared" ca="1" si="8"/>
        <v>2.422145328719727E-2</v>
      </c>
      <c r="I20" s="107" t="s">
        <v>43</v>
      </c>
      <c r="J20" s="107"/>
      <c r="K20" s="44">
        <v>0.74099999999999999</v>
      </c>
      <c r="L20" s="44">
        <v>3.9</v>
      </c>
      <c r="M20" s="27"/>
      <c r="N20" s="27"/>
      <c r="O20" s="38"/>
      <c r="P20" s="27"/>
      <c r="Q20" s="38"/>
      <c r="R20" s="27"/>
      <c r="S20" s="27"/>
      <c r="T20" s="38"/>
      <c r="U20" s="38"/>
      <c r="V20" s="38"/>
    </row>
    <row r="21" spans="1:22" x14ac:dyDescent="0.25">
      <c r="A21" s="8">
        <v>5</v>
      </c>
      <c r="B21" s="28" t="s">
        <v>22</v>
      </c>
      <c r="C21" s="9" t="s">
        <v>54</v>
      </c>
      <c r="D21" s="29">
        <v>251</v>
      </c>
      <c r="E21" s="30">
        <f t="shared" si="7"/>
        <v>8.954691402069212E-2</v>
      </c>
      <c r="F21" s="46">
        <f ca="1">SUMIF('Транзакции в профилях'!$C$4:$I$36,C21,'Транзакции в профилях'!$I$4:$I$36)</f>
        <v>253</v>
      </c>
      <c r="G21" s="47">
        <f ca="1">1-D21/F21</f>
        <v>7.905138339920903E-3</v>
      </c>
      <c r="H21" s="41"/>
      <c r="I21" s="107" t="s">
        <v>44</v>
      </c>
      <c r="J21" s="107"/>
      <c r="K21" s="44">
        <v>0.74099999999999999</v>
      </c>
      <c r="L21" s="44">
        <v>0.8</v>
      </c>
      <c r="M21" s="40"/>
      <c r="N21" s="40"/>
      <c r="O21" s="40"/>
      <c r="P21" s="40"/>
      <c r="Q21" s="40"/>
      <c r="R21" s="40"/>
      <c r="S21" s="40"/>
      <c r="T21" s="40"/>
      <c r="U21" s="40"/>
      <c r="V21" s="40"/>
    </row>
    <row r="22" spans="1:22" x14ac:dyDescent="0.25">
      <c r="A22" s="8">
        <v>6</v>
      </c>
      <c r="B22" s="28" t="s">
        <v>23</v>
      </c>
      <c r="C22" s="9" t="s">
        <v>56</v>
      </c>
      <c r="D22" s="29">
        <v>175</v>
      </c>
      <c r="E22" s="30">
        <f t="shared" si="7"/>
        <v>6.2433107384944703E-2</v>
      </c>
      <c r="F22" s="46">
        <f ca="1">SUMIF('Транзакции в профилях'!$C$4:$I$36,C22,'Транзакции в профилях'!$I$4:$I$36)</f>
        <v>180</v>
      </c>
      <c r="G22" s="47">
        <f t="shared" ref="G22:G26" ca="1" si="9">1-D22/F22</f>
        <v>2.777777777777779E-2</v>
      </c>
      <c r="I22" s="107" t="s">
        <v>62</v>
      </c>
      <c r="J22" s="107"/>
      <c r="K22" s="45">
        <v>0.74099999999999999</v>
      </c>
      <c r="L22" s="44">
        <v>1</v>
      </c>
    </row>
    <row r="23" spans="1:22" s="12" customFormat="1" x14ac:dyDescent="0.25">
      <c r="A23" s="8">
        <v>7</v>
      </c>
      <c r="B23" s="28" t="s">
        <v>24</v>
      </c>
      <c r="C23" s="9" t="s">
        <v>47</v>
      </c>
      <c r="D23" s="29">
        <v>159</v>
      </c>
      <c r="E23" s="30">
        <f t="shared" si="7"/>
        <v>5.6724937566892612E-2</v>
      </c>
      <c r="F23" s="46">
        <f ca="1">SUMIF('Транзакции в профилях'!$C$4:$I$36,C23,'Транзакции в профилях'!$I$4:$I$36)</f>
        <v>158</v>
      </c>
      <c r="G23" s="47">
        <f t="shared" ca="1" si="9"/>
        <v>-6.3291139240506666E-3</v>
      </c>
    </row>
    <row r="24" spans="1:22" ht="15" x14ac:dyDescent="0.25">
      <c r="A24" s="8">
        <v>8</v>
      </c>
      <c r="B24" s="28" t="s">
        <v>25</v>
      </c>
      <c r="C24" s="9" t="s">
        <v>55</v>
      </c>
      <c r="D24" s="29">
        <v>73</v>
      </c>
      <c r="E24" s="30">
        <f t="shared" si="7"/>
        <v>2.6043524794862646E-2</v>
      </c>
      <c r="F24" s="46">
        <f ca="1">SUMIF('Транзакции в профилях'!$C$4:$I$36,C24,'Транзакции в профилях'!$I$4:$I$36)</f>
        <v>71</v>
      </c>
      <c r="G24" s="47">
        <f t="shared" ca="1" si="9"/>
        <v>-2.8169014084507005E-2</v>
      </c>
      <c r="H24"/>
      <c r="I24"/>
      <c r="J24"/>
      <c r="K24"/>
      <c r="L24"/>
      <c r="M24"/>
      <c r="N24"/>
      <c r="O24"/>
    </row>
    <row r="25" spans="1:22" ht="15" x14ac:dyDescent="0.25">
      <c r="A25" s="8">
        <v>9</v>
      </c>
      <c r="B25" s="28" t="s">
        <v>65</v>
      </c>
      <c r="C25" s="9" t="s">
        <v>46</v>
      </c>
      <c r="D25" s="29">
        <v>324</v>
      </c>
      <c r="E25" s="30">
        <f t="shared" si="7"/>
        <v>0.11559043881555477</v>
      </c>
      <c r="F25" s="46">
        <f ca="1">SUMIF('Транзакции в профилях'!$C$4:$I$36,C25,'Транзакции в профилях'!$I$4:$I$36)</f>
        <v>324</v>
      </c>
      <c r="G25" s="47">
        <f t="shared" ca="1" si="9"/>
        <v>0</v>
      </c>
      <c r="H25" s="25"/>
      <c r="I25" s="25"/>
      <c r="J25" s="39"/>
      <c r="K25"/>
      <c r="L25"/>
      <c r="M25"/>
      <c r="N25"/>
      <c r="O25"/>
    </row>
    <row r="26" spans="1:22" ht="15" x14ac:dyDescent="0.25">
      <c r="A26" s="8">
        <v>10</v>
      </c>
      <c r="B26" s="28" t="s">
        <v>26</v>
      </c>
      <c r="C26" s="9" t="s">
        <v>45</v>
      </c>
      <c r="D26" s="29">
        <v>326</v>
      </c>
      <c r="E26" s="30">
        <f t="shared" si="7"/>
        <v>0.11630396004281128</v>
      </c>
      <c r="F26" s="46">
        <f ca="1">SUMIF('Транзакции в профилях'!$C$4:$I$36,C26,'Транзакции в профилях'!$I$4:$I$36)</f>
        <v>322</v>
      </c>
      <c r="G26" s="47">
        <f t="shared" ca="1" si="9"/>
        <v>-1.2422360248447228E-2</v>
      </c>
      <c r="H26" s="25"/>
      <c r="I26" s="25"/>
      <c r="J26" s="39"/>
      <c r="K26"/>
      <c r="L26"/>
      <c r="M26"/>
      <c r="N26"/>
      <c r="O26"/>
    </row>
    <row r="27" spans="1:22" ht="15" x14ac:dyDescent="0.25">
      <c r="A27" s="78"/>
      <c r="B27" s="79" t="s">
        <v>27</v>
      </c>
      <c r="C27" s="79"/>
      <c r="D27" s="78">
        <f>SUM(D17:D26)</f>
        <v>2803</v>
      </c>
      <c r="E27" s="80">
        <v>1</v>
      </c>
      <c r="F27" s="81">
        <f ca="1">SUM(F17:F26)</f>
        <v>2815</v>
      </c>
      <c r="G27" s="80">
        <f ca="1">AVERAGE(G17:G26)</f>
        <v>2.4638892802902657E-3</v>
      </c>
      <c r="H27" s="25"/>
      <c r="I27" s="25"/>
      <c r="J27" s="39"/>
      <c r="K27"/>
      <c r="L27"/>
      <c r="M27"/>
      <c r="N27"/>
      <c r="O27"/>
    </row>
    <row r="28" spans="1:22" ht="15" x14ac:dyDescent="0.25">
      <c r="H28" s="25"/>
      <c r="I28" s="25"/>
      <c r="J28" s="39"/>
      <c r="K28"/>
      <c r="L28"/>
      <c r="M28"/>
      <c r="N28"/>
      <c r="O28"/>
    </row>
    <row r="29" spans="1:22" ht="18.75" x14ac:dyDescent="0.25">
      <c r="A29" s="95" t="s">
        <v>70</v>
      </c>
      <c r="B29" s="95"/>
      <c r="C29" s="95"/>
      <c r="D29" s="95"/>
      <c r="H29" s="25"/>
      <c r="I29" s="25"/>
      <c r="J29" s="39"/>
      <c r="K29"/>
      <c r="L29"/>
      <c r="M29"/>
      <c r="N29"/>
      <c r="O29"/>
    </row>
    <row r="30" spans="1:22" ht="15" x14ac:dyDescent="0.25">
      <c r="H30" s="25"/>
      <c r="I30" s="25"/>
      <c r="J30" s="39"/>
      <c r="K30"/>
      <c r="L30"/>
      <c r="M30"/>
      <c r="N30"/>
      <c r="O30"/>
    </row>
    <row r="31" spans="1:22" ht="15" x14ac:dyDescent="0.25">
      <c r="A31" s="7" t="s">
        <v>1</v>
      </c>
      <c r="B31" s="7" t="s">
        <v>5</v>
      </c>
      <c r="C31" s="7" t="s">
        <v>6</v>
      </c>
      <c r="D31" s="7" t="s">
        <v>7</v>
      </c>
      <c r="H31" s="25"/>
      <c r="I31" s="25"/>
      <c r="J31" s="39"/>
      <c r="K31"/>
      <c r="L31"/>
      <c r="M31"/>
      <c r="N31"/>
      <c r="O31"/>
    </row>
    <row r="32" spans="1:22" ht="15" x14ac:dyDescent="0.25">
      <c r="A32" s="8">
        <v>1</v>
      </c>
      <c r="B32" s="20">
        <v>10</v>
      </c>
      <c r="C32" s="18">
        <f>B32/$G$11</f>
        <v>1</v>
      </c>
      <c r="D32" s="21">
        <f>$J$11</f>
        <v>429</v>
      </c>
      <c r="H32" s="25"/>
      <c r="I32" s="25"/>
      <c r="J32" s="39"/>
      <c r="K32"/>
      <c r="L32"/>
      <c r="M32"/>
      <c r="N32"/>
      <c r="O32"/>
    </row>
    <row r="33" spans="1:15" ht="15" x14ac:dyDescent="0.25">
      <c r="A33" s="8">
        <v>2</v>
      </c>
      <c r="B33" s="20">
        <v>20</v>
      </c>
      <c r="C33" s="18">
        <f>B33/$G$11</f>
        <v>2</v>
      </c>
      <c r="D33" s="21">
        <f>$J$11*C33</f>
        <v>858</v>
      </c>
      <c r="H33" s="25"/>
      <c r="I33" s="25"/>
      <c r="J33" s="39"/>
      <c r="K33"/>
      <c r="L33"/>
      <c r="M33"/>
      <c r="N33"/>
      <c r="O33"/>
    </row>
    <row r="34" spans="1:15" ht="15" x14ac:dyDescent="0.25">
      <c r="A34" s="8">
        <v>3</v>
      </c>
      <c r="B34" s="20">
        <v>30</v>
      </c>
      <c r="C34" s="18">
        <f>B34/$G$11</f>
        <v>3</v>
      </c>
      <c r="D34" s="21">
        <f t="shared" ref="D34:D36" si="10">$J$11*C34</f>
        <v>1287</v>
      </c>
      <c r="H34" s="25"/>
      <c r="I34" s="25"/>
      <c r="J34" s="39"/>
      <c r="K34"/>
      <c r="L34"/>
      <c r="M34"/>
      <c r="N34"/>
      <c r="O34"/>
    </row>
    <row r="35" spans="1:15" ht="15" x14ac:dyDescent="0.25">
      <c r="A35" s="8">
        <v>4</v>
      </c>
      <c r="B35" s="20">
        <v>40</v>
      </c>
      <c r="C35" s="18">
        <f>B35/$G$11</f>
        <v>4</v>
      </c>
      <c r="D35" s="21">
        <f t="shared" si="10"/>
        <v>1716</v>
      </c>
      <c r="H35" s="25"/>
      <c r="I35" s="25"/>
      <c r="J35" s="39"/>
      <c r="K35"/>
      <c r="L35"/>
      <c r="M35"/>
      <c r="N35"/>
      <c r="O35"/>
    </row>
    <row r="36" spans="1:15" ht="15" x14ac:dyDescent="0.25">
      <c r="A36" s="8">
        <v>5</v>
      </c>
      <c r="B36" s="20">
        <v>50</v>
      </c>
      <c r="C36" s="18">
        <f>B36/$G$11</f>
        <v>5</v>
      </c>
      <c r="D36" s="21">
        <f t="shared" si="10"/>
        <v>2145</v>
      </c>
      <c r="H36" s="25"/>
      <c r="I36" s="25"/>
      <c r="J36" s="39"/>
      <c r="K36"/>
      <c r="L36"/>
      <c r="M36"/>
      <c r="N36"/>
      <c r="O36"/>
    </row>
    <row r="37" spans="1:15" ht="15" x14ac:dyDescent="0.25">
      <c r="A37" s="101" t="s">
        <v>67</v>
      </c>
      <c r="B37" s="102"/>
      <c r="C37" s="103"/>
      <c r="D37" s="85">
        <f>SUM(D32:D36)</f>
        <v>6435</v>
      </c>
      <c r="H37" s="25"/>
      <c r="I37" s="25"/>
      <c r="J37" s="26"/>
      <c r="K37"/>
      <c r="L37"/>
      <c r="M37"/>
      <c r="N37"/>
      <c r="O37"/>
    </row>
    <row r="38" spans="1:15" ht="15" x14ac:dyDescent="0.25">
      <c r="I38"/>
      <c r="J38"/>
      <c r="K38"/>
      <c r="L38"/>
      <c r="M38"/>
      <c r="N38"/>
      <c r="O38"/>
    </row>
    <row r="39" spans="1:15" ht="15" x14ac:dyDescent="0.25">
      <c r="I39"/>
      <c r="J39"/>
      <c r="K39"/>
    </row>
    <row r="40" spans="1:15" ht="15" x14ac:dyDescent="0.25">
      <c r="I40"/>
      <c r="J40"/>
      <c r="K40"/>
    </row>
    <row r="41" spans="1:15" ht="15" x14ac:dyDescent="0.25">
      <c r="I41"/>
      <c r="J41"/>
      <c r="K41"/>
    </row>
    <row r="42" spans="1:15" ht="15" x14ac:dyDescent="0.25">
      <c r="I42"/>
      <c r="J42"/>
      <c r="K42"/>
    </row>
    <row r="43" spans="1:15" ht="15" x14ac:dyDescent="0.25">
      <c r="I43"/>
      <c r="J43"/>
      <c r="K43"/>
    </row>
  </sheetData>
  <mergeCells count="31">
    <mergeCell ref="I20:J20"/>
    <mergeCell ref="I21:J21"/>
    <mergeCell ref="I22:J22"/>
    <mergeCell ref="A15:A16"/>
    <mergeCell ref="K15:K16"/>
    <mergeCell ref="I15:J16"/>
    <mergeCell ref="I17:J17"/>
    <mergeCell ref="I18:J18"/>
    <mergeCell ref="I19:J19"/>
    <mergeCell ref="C15:C16"/>
    <mergeCell ref="B15:B16"/>
    <mergeCell ref="A11:D11"/>
    <mergeCell ref="A37:C37"/>
    <mergeCell ref="A29:D29"/>
    <mergeCell ref="A13:G13"/>
    <mergeCell ref="A1:N1"/>
    <mergeCell ref="L15:L16"/>
    <mergeCell ref="L3:N3"/>
    <mergeCell ref="A3:A4"/>
    <mergeCell ref="B3:B4"/>
    <mergeCell ref="D3:D4"/>
    <mergeCell ref="E3:E4"/>
    <mergeCell ref="F3:F4"/>
    <mergeCell ref="G3:G4"/>
    <mergeCell ref="H3:H4"/>
    <mergeCell ref="I3:I4"/>
    <mergeCell ref="J3:J4"/>
    <mergeCell ref="C3:C4"/>
    <mergeCell ref="K3:K4"/>
    <mergeCell ref="D15:E15"/>
    <mergeCell ref="F15:G15"/>
  </mergeCells>
  <pageMargins left="0.7" right="0.7" top="0.75" bottom="0.75" header="0.3" footer="0.3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zoomScaleNormal="100" workbookViewId="0">
      <selection activeCell="C11" sqref="C11"/>
    </sheetView>
  </sheetViews>
  <sheetFormatPr defaultRowHeight="12.75" x14ac:dyDescent="0.2"/>
  <cols>
    <col min="1" max="1" width="26.5703125" style="10" customWidth="1"/>
    <col min="2" max="2" width="32.85546875" style="10" bestFit="1" customWidth="1"/>
    <col min="3" max="3" width="24.5703125" style="10" customWidth="1"/>
    <col min="4" max="4" width="9.42578125" style="11" customWidth="1"/>
    <col min="5" max="5" width="8" style="11" bestFit="1" customWidth="1"/>
    <col min="6" max="6" width="11" style="11" customWidth="1"/>
    <col min="7" max="7" width="16.140625" style="11" customWidth="1"/>
    <col min="8" max="8" width="17.140625" style="11" bestFit="1" customWidth="1"/>
    <col min="9" max="9" width="10.28515625" style="11" bestFit="1" customWidth="1"/>
    <col min="10" max="10" width="9.140625" style="10"/>
    <col min="11" max="11" width="17.28515625" style="10" customWidth="1"/>
    <col min="12" max="12" width="33.28515625" style="17" customWidth="1"/>
    <col min="13" max="16384" width="9.140625" style="10"/>
  </cols>
  <sheetData>
    <row r="1" spans="1:13" ht="20.25" x14ac:dyDescent="0.3">
      <c r="A1" s="108" t="s">
        <v>68</v>
      </c>
      <c r="B1" s="108"/>
      <c r="C1" s="108"/>
      <c r="D1" s="108"/>
      <c r="E1" s="108"/>
      <c r="F1" s="108"/>
      <c r="G1" s="108"/>
      <c r="H1" s="108"/>
      <c r="I1" s="108"/>
    </row>
    <row r="3" spans="1:13" s="6" customFormat="1" ht="26.25" thickBot="1" x14ac:dyDescent="0.25">
      <c r="A3" s="51" t="s">
        <v>28</v>
      </c>
      <c r="B3" s="51" t="s">
        <v>76</v>
      </c>
      <c r="C3" s="51" t="s">
        <v>57</v>
      </c>
      <c r="D3" s="51" t="s">
        <v>58</v>
      </c>
      <c r="E3" s="51" t="s">
        <v>29</v>
      </c>
      <c r="F3" s="51" t="s">
        <v>59</v>
      </c>
      <c r="G3" s="51" t="s">
        <v>75</v>
      </c>
      <c r="H3" s="51" t="s">
        <v>30</v>
      </c>
      <c r="I3" s="51" t="s">
        <v>27</v>
      </c>
      <c r="M3" s="10"/>
    </row>
    <row r="4" spans="1:13" ht="15" x14ac:dyDescent="0.25">
      <c r="A4" s="56" t="s">
        <v>40</v>
      </c>
      <c r="B4" s="92" t="s">
        <v>63</v>
      </c>
      <c r="C4" s="57" t="s">
        <v>51</v>
      </c>
      <c r="D4" s="58">
        <v>1</v>
      </c>
      <c r="E4" s="58">
        <f>VLOOKUP(A4,'Расчетная таблица'!$C$5:$G$9,5,0)</f>
        <v>2</v>
      </c>
      <c r="F4" s="58">
        <f>VLOOKUP(A4,'Расчетная таблица'!$C$5:$K$9,4,0)</f>
        <v>33</v>
      </c>
      <c r="G4" s="59">
        <f>VLOOKUP(A4,'Расчетная таблица'!$C$5:$K$9,6,0)</f>
        <v>1.8181818181818181</v>
      </c>
      <c r="H4" s="58">
        <f>VLOOKUP(A4,'Расчетная таблица'!$C$5:$K$9,7,0)</f>
        <v>20</v>
      </c>
      <c r="I4" s="60">
        <f>VLOOKUP(A4,'Расчетная таблица'!$C$5:$K$9,8,0)</f>
        <v>73</v>
      </c>
      <c r="M4"/>
    </row>
    <row r="5" spans="1:13" ht="15" x14ac:dyDescent="0.25">
      <c r="A5" s="61" t="s">
        <v>40</v>
      </c>
      <c r="B5" s="93" t="s">
        <v>20</v>
      </c>
      <c r="C5" s="13" t="s">
        <v>50</v>
      </c>
      <c r="D5" s="14">
        <v>1</v>
      </c>
      <c r="E5" s="14">
        <f>VLOOKUP(A5,'Расчетная таблица'!$C$5:$G$9,5,0)</f>
        <v>2</v>
      </c>
      <c r="F5" s="14">
        <f>VLOOKUP(A5,'Расчетная таблица'!$C$5:$K$9,4,0)</f>
        <v>33</v>
      </c>
      <c r="G5" s="15">
        <f>VLOOKUP(A5,'Расчетная таблица'!$C$5:$K$9,6,0)</f>
        <v>1.8181818181818181</v>
      </c>
      <c r="H5" s="14">
        <f>VLOOKUP(A5,'Расчетная таблица'!$C$5:$K$9,7,0)</f>
        <v>20</v>
      </c>
      <c r="I5" s="62">
        <f>VLOOKUP(A5,'Расчетная таблица'!$C$5:$K$9,8,0)</f>
        <v>73</v>
      </c>
      <c r="M5"/>
    </row>
    <row r="6" spans="1:13" ht="15" x14ac:dyDescent="0.25">
      <c r="A6" s="61" t="s">
        <v>40</v>
      </c>
      <c r="B6" s="93" t="s">
        <v>64</v>
      </c>
      <c r="C6" s="13" t="s">
        <v>49</v>
      </c>
      <c r="D6" s="14">
        <v>1</v>
      </c>
      <c r="E6" s="14">
        <f>VLOOKUP(A6,'Расчетная таблица'!$C$5:$G$9,5,0)</f>
        <v>2</v>
      </c>
      <c r="F6" s="14">
        <f>VLOOKUP(A6,'Расчетная таблица'!$C$5:$K$9,4,0)</f>
        <v>33</v>
      </c>
      <c r="G6" s="15">
        <f>VLOOKUP(A6,'Расчетная таблица'!$C$5:$K$9,6,0)</f>
        <v>1.8181818181818181</v>
      </c>
      <c r="H6" s="14">
        <f>VLOOKUP(A6,'Расчетная таблица'!$C$5:$K$9,7,0)</f>
        <v>20</v>
      </c>
      <c r="I6" s="62">
        <f>VLOOKUP(A6,'Расчетная таблица'!$C$5:$K$9,8,0)</f>
        <v>73</v>
      </c>
      <c r="M6"/>
    </row>
    <row r="7" spans="1:13" ht="15" x14ac:dyDescent="0.25">
      <c r="A7" s="61" t="s">
        <v>40</v>
      </c>
      <c r="B7" s="93" t="s">
        <v>21</v>
      </c>
      <c r="C7" s="13" t="s">
        <v>48</v>
      </c>
      <c r="D7" s="14">
        <v>1</v>
      </c>
      <c r="E7" s="14">
        <f>VLOOKUP(A7,'Расчетная таблица'!$C$5:$G$9,5,0)</f>
        <v>2</v>
      </c>
      <c r="F7" s="14">
        <f>VLOOKUP(A7,'Расчетная таблица'!$C$5:$K$9,4,0)</f>
        <v>33</v>
      </c>
      <c r="G7" s="15">
        <f>VLOOKUP(A7,'Расчетная таблица'!$C$5:$K$9,6,0)</f>
        <v>1.8181818181818181</v>
      </c>
      <c r="H7" s="14">
        <f>VLOOKUP(A7,'Расчетная таблица'!$C$5:$K$9,7,0)</f>
        <v>20</v>
      </c>
      <c r="I7" s="62">
        <f>VLOOKUP(A7,'Расчетная таблица'!$C$5:$K$9,8,0)</f>
        <v>73</v>
      </c>
      <c r="M7"/>
    </row>
    <row r="8" spans="1:13" ht="15" x14ac:dyDescent="0.25">
      <c r="A8" s="61" t="s">
        <v>40</v>
      </c>
      <c r="B8" s="93" t="s">
        <v>22</v>
      </c>
      <c r="C8" s="13" t="s">
        <v>54</v>
      </c>
      <c r="D8" s="14">
        <v>1</v>
      </c>
      <c r="E8" s="14">
        <f>VLOOKUP(A8,'Расчетная таблица'!$C$5:$G$9,5,0)</f>
        <v>2</v>
      </c>
      <c r="F8" s="14">
        <f>VLOOKUP(A8,'Расчетная таблица'!$C$5:$K$9,4,0)</f>
        <v>33</v>
      </c>
      <c r="G8" s="15">
        <f>VLOOKUP(A8,'Расчетная таблица'!$C$5:$K$9,6,0)</f>
        <v>1.8181818181818181</v>
      </c>
      <c r="H8" s="14">
        <f>VLOOKUP(A8,'Расчетная таблица'!$C$5:$K$9,7,0)</f>
        <v>20</v>
      </c>
      <c r="I8" s="62">
        <f>VLOOKUP(A8,'Расчетная таблица'!$C$5:$K$9,8,0)</f>
        <v>73</v>
      </c>
      <c r="M8"/>
    </row>
    <row r="9" spans="1:13" ht="15" x14ac:dyDescent="0.25">
      <c r="A9" s="61" t="s">
        <v>40</v>
      </c>
      <c r="B9" s="93" t="s">
        <v>24</v>
      </c>
      <c r="C9" s="13" t="s">
        <v>47</v>
      </c>
      <c r="D9" s="14">
        <v>1</v>
      </c>
      <c r="E9" s="14">
        <f>VLOOKUP(A9,'Расчетная таблица'!$C$5:$G$9,5,0)</f>
        <v>2</v>
      </c>
      <c r="F9" s="14">
        <f>VLOOKUP(A9,'Расчетная таблица'!$C$5:$K$9,4,0)</f>
        <v>33</v>
      </c>
      <c r="G9" s="15">
        <f>VLOOKUP(A9,'Расчетная таблица'!$C$5:$K$9,6,0)</f>
        <v>1.8181818181818181</v>
      </c>
      <c r="H9" s="14">
        <f>VLOOKUP(A9,'Расчетная таблица'!$C$5:$K$9,7,0)</f>
        <v>20</v>
      </c>
      <c r="I9" s="62">
        <f>VLOOKUP(A9,'Расчетная таблица'!$C$5:$K$9,8,0)</f>
        <v>73</v>
      </c>
      <c r="M9"/>
    </row>
    <row r="10" spans="1:13" ht="15" x14ac:dyDescent="0.25">
      <c r="A10" s="61" t="s">
        <v>40</v>
      </c>
      <c r="B10" s="93" t="s">
        <v>65</v>
      </c>
      <c r="C10" s="13" t="s">
        <v>46</v>
      </c>
      <c r="D10" s="14">
        <v>1</v>
      </c>
      <c r="E10" s="14">
        <f>VLOOKUP(A10,'Расчетная таблица'!$C$5:$G$9,5,0)</f>
        <v>2</v>
      </c>
      <c r="F10" s="14">
        <f>VLOOKUP(A10,'Расчетная таблица'!$C$5:$K$9,4,0)</f>
        <v>33</v>
      </c>
      <c r="G10" s="15">
        <f>VLOOKUP(A10,'Расчетная таблица'!$C$5:$K$9,6,0)</f>
        <v>1.8181818181818181</v>
      </c>
      <c r="H10" s="14">
        <f>VLOOKUP(A10,'Расчетная таблица'!$C$5:$K$9,7,0)</f>
        <v>20</v>
      </c>
      <c r="I10" s="62">
        <f>VLOOKUP(A10,'Расчетная таблица'!$C$5:$K$9,8,0)</f>
        <v>73</v>
      </c>
      <c r="M10"/>
    </row>
    <row r="11" spans="1:13" ht="15.75" thickBot="1" x14ac:dyDescent="0.3">
      <c r="A11" s="63" t="s">
        <v>40</v>
      </c>
      <c r="B11" s="94" t="s">
        <v>26</v>
      </c>
      <c r="C11" s="64" t="s">
        <v>45</v>
      </c>
      <c r="D11" s="65">
        <v>1</v>
      </c>
      <c r="E11" s="65">
        <f>VLOOKUP(A11,'Расчетная таблица'!$C$5:$G$9,5,0)</f>
        <v>2</v>
      </c>
      <c r="F11" s="65">
        <f>VLOOKUP(A11,'Расчетная таблица'!$C$5:$K$9,4,0)</f>
        <v>33</v>
      </c>
      <c r="G11" s="66">
        <f>VLOOKUP(A11,'Расчетная таблица'!$C$5:$K$9,6,0)</f>
        <v>1.8181818181818181</v>
      </c>
      <c r="H11" s="65">
        <f>VLOOKUP(A11,'Расчетная таблица'!$C$5:$K$9,7,0)</f>
        <v>20</v>
      </c>
      <c r="I11" s="67">
        <f>VLOOKUP(A11,'Расчетная таблица'!$C$5:$K$9,8,0)</f>
        <v>73</v>
      </c>
      <c r="M11"/>
    </row>
    <row r="12" spans="1:13" ht="15" x14ac:dyDescent="0.25">
      <c r="A12" s="52" t="s">
        <v>41</v>
      </c>
      <c r="B12" s="52" t="s">
        <v>63</v>
      </c>
      <c r="C12" s="52" t="s">
        <v>51</v>
      </c>
      <c r="D12" s="53">
        <v>1</v>
      </c>
      <c r="E12" s="53">
        <f>VLOOKUP(A12,'Расчетная таблица'!$C$5:$G$9,5,0)</f>
        <v>3</v>
      </c>
      <c r="F12" s="53">
        <f>VLOOKUP(A12,'Расчетная таблица'!$C$5:$K$9,4,0)</f>
        <v>20</v>
      </c>
      <c r="G12" s="54">
        <f>VLOOKUP(A12,'Расчетная таблица'!$C$5:$K$9,6,0)</f>
        <v>3</v>
      </c>
      <c r="H12" s="53">
        <f>VLOOKUP(A12,'Расчетная таблица'!$C$5:$K$9,7,0)</f>
        <v>20</v>
      </c>
      <c r="I12" s="55">
        <f>VLOOKUP(A12,'Расчетная таблица'!$C$5:$K$9,8,0)</f>
        <v>180</v>
      </c>
      <c r="M12"/>
    </row>
    <row r="13" spans="1:13" ht="15" x14ac:dyDescent="0.25">
      <c r="A13" s="13" t="s">
        <v>41</v>
      </c>
      <c r="B13" s="13" t="s">
        <v>20</v>
      </c>
      <c r="C13" s="13" t="s">
        <v>50</v>
      </c>
      <c r="D13" s="14">
        <v>1</v>
      </c>
      <c r="E13" s="14">
        <f>VLOOKUP(A13,'Расчетная таблица'!$C$5:$G$9,5,0)</f>
        <v>3</v>
      </c>
      <c r="F13" s="14">
        <f>VLOOKUP(A13,'Расчетная таблица'!$C$5:$K$9,4,0)</f>
        <v>20</v>
      </c>
      <c r="G13" s="15">
        <f>VLOOKUP(A13,'Расчетная таблица'!$C$5:$K$9,6,0)</f>
        <v>3</v>
      </c>
      <c r="H13" s="14">
        <f>VLOOKUP(A13,'Расчетная таблица'!$C$5:$K$9,7,0)</f>
        <v>20</v>
      </c>
      <c r="I13" s="16">
        <f>VLOOKUP(A13,'Расчетная таблица'!$C$5:$K$9,8,0)</f>
        <v>180</v>
      </c>
      <c r="M13"/>
    </row>
    <row r="14" spans="1:13" ht="15" x14ac:dyDescent="0.25">
      <c r="A14" s="13" t="s">
        <v>41</v>
      </c>
      <c r="B14" s="13" t="s">
        <v>64</v>
      </c>
      <c r="C14" s="13" t="s">
        <v>49</v>
      </c>
      <c r="D14" s="14">
        <v>1</v>
      </c>
      <c r="E14" s="14">
        <f>VLOOKUP(A14,'Расчетная таблица'!$C$5:$G$9,5,0)</f>
        <v>3</v>
      </c>
      <c r="F14" s="14">
        <f>VLOOKUP(A14,'Расчетная таблица'!$C$5:$K$9,4,0)</f>
        <v>20</v>
      </c>
      <c r="G14" s="15">
        <f>VLOOKUP(A14,'Расчетная таблица'!$C$5:$K$9,6,0)</f>
        <v>3</v>
      </c>
      <c r="H14" s="14">
        <f>VLOOKUP(A14,'Расчетная таблица'!$C$5:$K$9,7,0)</f>
        <v>20</v>
      </c>
      <c r="I14" s="16">
        <f>VLOOKUP(A14,'Расчетная таблица'!$C$5:$K$9,8,0)</f>
        <v>180</v>
      </c>
      <c r="M14"/>
    </row>
    <row r="15" spans="1:13" ht="15" x14ac:dyDescent="0.25">
      <c r="A15" s="13" t="s">
        <v>41</v>
      </c>
      <c r="B15" s="13" t="s">
        <v>21</v>
      </c>
      <c r="C15" s="13" t="s">
        <v>48</v>
      </c>
      <c r="D15" s="14">
        <v>1</v>
      </c>
      <c r="E15" s="14">
        <f>VLOOKUP(A15,'Расчетная таблица'!$C$5:$G$9,5,0)</f>
        <v>3</v>
      </c>
      <c r="F15" s="14">
        <f>VLOOKUP(A15,'Расчетная таблица'!$C$5:$K$9,4,0)</f>
        <v>20</v>
      </c>
      <c r="G15" s="15">
        <f>VLOOKUP(A15,'Расчетная таблица'!$C$5:$K$9,6,0)</f>
        <v>3</v>
      </c>
      <c r="H15" s="14">
        <f>VLOOKUP(A15,'Расчетная таблица'!$C$5:$K$9,7,0)</f>
        <v>20</v>
      </c>
      <c r="I15" s="16">
        <f>VLOOKUP(A15,'Расчетная таблица'!$C$5:$K$9,8,0)</f>
        <v>180</v>
      </c>
      <c r="M15"/>
    </row>
    <row r="16" spans="1:13" ht="15" x14ac:dyDescent="0.25">
      <c r="A16" s="13" t="s">
        <v>41</v>
      </c>
      <c r="B16" s="13" t="s">
        <v>22</v>
      </c>
      <c r="C16" s="13" t="s">
        <v>54</v>
      </c>
      <c r="D16" s="14">
        <v>1</v>
      </c>
      <c r="E16" s="14">
        <f>VLOOKUP(A16,'Расчетная таблица'!$C$5:$G$9,5,0)</f>
        <v>3</v>
      </c>
      <c r="F16" s="14">
        <f>VLOOKUP(A16,'Расчетная таблица'!$C$5:$K$9,4,0)</f>
        <v>20</v>
      </c>
      <c r="G16" s="15">
        <f>VLOOKUP(A16,'Расчетная таблица'!$C$5:$K$9,6,0)</f>
        <v>3</v>
      </c>
      <c r="H16" s="14">
        <f>VLOOKUP(A16,'Расчетная таблица'!$C$5:$K$9,7,0)</f>
        <v>20</v>
      </c>
      <c r="I16" s="16">
        <f>VLOOKUP(A16,'Расчетная таблица'!$C$5:$K$9,8,0)</f>
        <v>180</v>
      </c>
      <c r="M16"/>
    </row>
    <row r="17" spans="1:13" ht="15" x14ac:dyDescent="0.25">
      <c r="A17" s="13" t="s">
        <v>41</v>
      </c>
      <c r="B17" s="13" t="s">
        <v>23</v>
      </c>
      <c r="C17" s="13" t="s">
        <v>56</v>
      </c>
      <c r="D17" s="14">
        <v>1</v>
      </c>
      <c r="E17" s="14">
        <f>VLOOKUP(A17,'Расчетная таблица'!$C$5:$G$9,5,0)</f>
        <v>3</v>
      </c>
      <c r="F17" s="14">
        <f>VLOOKUP(A17,'Расчетная таблица'!$C$5:$K$9,4,0)</f>
        <v>20</v>
      </c>
      <c r="G17" s="15">
        <f>VLOOKUP(A17,'Расчетная таблица'!$C$5:$K$9,6,0)</f>
        <v>3</v>
      </c>
      <c r="H17" s="14">
        <f>VLOOKUP(A17,'Расчетная таблица'!$C$5:$K$9,7,0)</f>
        <v>20</v>
      </c>
      <c r="I17" s="16">
        <f>VLOOKUP(A17,'Расчетная таблица'!$C$5:$K$9,8,0)</f>
        <v>180</v>
      </c>
      <c r="K17"/>
      <c r="L17"/>
      <c r="M17"/>
    </row>
    <row r="18" spans="1:13" ht="15" x14ac:dyDescent="0.25">
      <c r="A18" s="13" t="s">
        <v>41</v>
      </c>
      <c r="B18" s="13" t="s">
        <v>65</v>
      </c>
      <c r="C18" s="13" t="s">
        <v>46</v>
      </c>
      <c r="D18" s="14">
        <v>1</v>
      </c>
      <c r="E18" s="14">
        <f>VLOOKUP(A18,'Расчетная таблица'!$C$5:$G$9,5,0)</f>
        <v>3</v>
      </c>
      <c r="F18" s="14">
        <f>VLOOKUP(A18,'Расчетная таблица'!$C$5:$K$9,4,0)</f>
        <v>20</v>
      </c>
      <c r="G18" s="15">
        <f>VLOOKUP(A18,'Расчетная таблица'!$C$5:$K$9,6,0)</f>
        <v>3</v>
      </c>
      <c r="H18" s="14">
        <f>VLOOKUP(A18,'Расчетная таблица'!$C$5:$K$9,7,0)</f>
        <v>20</v>
      </c>
      <c r="I18" s="16">
        <f>VLOOKUP(A18,'Расчетная таблица'!$C$5:$K$9,8,0)</f>
        <v>180</v>
      </c>
      <c r="K18"/>
      <c r="L18"/>
      <c r="M18"/>
    </row>
    <row r="19" spans="1:13" ht="15.75" thickBot="1" x14ac:dyDescent="0.3">
      <c r="A19" s="68" t="s">
        <v>41</v>
      </c>
      <c r="B19" s="68" t="s">
        <v>26</v>
      </c>
      <c r="C19" s="68" t="s">
        <v>45</v>
      </c>
      <c r="D19" s="69">
        <v>1</v>
      </c>
      <c r="E19" s="69">
        <f>VLOOKUP(A19,'Расчетная таблица'!$C$5:$G$9,5,0)</f>
        <v>3</v>
      </c>
      <c r="F19" s="69">
        <f>VLOOKUP(A19,'Расчетная таблица'!$C$5:$K$9,4,0)</f>
        <v>20</v>
      </c>
      <c r="G19" s="70">
        <f>VLOOKUP(A19,'Расчетная таблица'!$C$5:$K$9,6,0)</f>
        <v>3</v>
      </c>
      <c r="H19" s="69">
        <f>VLOOKUP(A19,'Расчетная таблица'!$C$5:$K$9,7,0)</f>
        <v>20</v>
      </c>
      <c r="I19" s="71">
        <f>VLOOKUP(A19,'Расчетная таблица'!$C$5:$K$9,8,0)</f>
        <v>180</v>
      </c>
      <c r="K19"/>
      <c r="L19"/>
      <c r="M19"/>
    </row>
    <row r="20" spans="1:13" ht="15" x14ac:dyDescent="0.25">
      <c r="A20" s="56" t="s">
        <v>42</v>
      </c>
      <c r="B20" s="92" t="s">
        <v>63</v>
      </c>
      <c r="C20" s="57" t="s">
        <v>51</v>
      </c>
      <c r="D20" s="58">
        <v>1</v>
      </c>
      <c r="E20" s="58">
        <f>VLOOKUP(A20,'Расчетная таблица'!$C$5:$G$9,5,0)</f>
        <v>2</v>
      </c>
      <c r="F20" s="58">
        <f>VLOOKUP(A20,'Расчетная таблица'!$C$5:$K$9,4,0)</f>
        <v>34</v>
      </c>
      <c r="G20" s="59">
        <f>VLOOKUP(A20,'Расчетная таблица'!$C$5:$K$9,6,0)</f>
        <v>1.7647058823529411</v>
      </c>
      <c r="H20" s="58">
        <f>VLOOKUP(A20,'Расчетная таблица'!$C$5:$K$9,7,0)</f>
        <v>20</v>
      </c>
      <c r="I20" s="60">
        <f>VLOOKUP(A20,'Расчетная таблица'!$C$5:$K$9,8,0)</f>
        <v>71</v>
      </c>
      <c r="K20"/>
      <c r="L20"/>
      <c r="M20"/>
    </row>
    <row r="21" spans="1:13" ht="15" x14ac:dyDescent="0.25">
      <c r="A21" s="61" t="s">
        <v>42</v>
      </c>
      <c r="B21" s="93" t="s">
        <v>20</v>
      </c>
      <c r="C21" s="13" t="s">
        <v>50</v>
      </c>
      <c r="D21" s="14">
        <v>1</v>
      </c>
      <c r="E21" s="14">
        <f>VLOOKUP(A21,'Расчетная таблица'!$C$5:$G$9,5,0)</f>
        <v>2</v>
      </c>
      <c r="F21" s="14">
        <f>VLOOKUP(A21,'Расчетная таблица'!$C$5:$K$9,4,0)</f>
        <v>34</v>
      </c>
      <c r="G21" s="15">
        <f>VLOOKUP(A21,'Расчетная таблица'!$C$5:$K$9,6,0)</f>
        <v>1.7647058823529411</v>
      </c>
      <c r="H21" s="14">
        <f>VLOOKUP(A21,'Расчетная таблица'!$C$5:$K$9,7,0)</f>
        <v>20</v>
      </c>
      <c r="I21" s="62">
        <f>VLOOKUP(A21,'Расчетная таблица'!$C$5:$K$9,8,0)</f>
        <v>71</v>
      </c>
      <c r="K21"/>
      <c r="L21"/>
      <c r="M21"/>
    </row>
    <row r="22" spans="1:13" x14ac:dyDescent="0.2">
      <c r="A22" s="61" t="s">
        <v>42</v>
      </c>
      <c r="B22" s="93" t="s">
        <v>64</v>
      </c>
      <c r="C22" s="13" t="s">
        <v>49</v>
      </c>
      <c r="D22" s="14">
        <v>1</v>
      </c>
      <c r="E22" s="14">
        <f>VLOOKUP(A22,'Расчетная таблица'!$C$5:$G$9,5,0)</f>
        <v>2</v>
      </c>
      <c r="F22" s="14">
        <f>VLOOKUP(A22,'Расчетная таблица'!$C$5:$K$9,4,0)</f>
        <v>34</v>
      </c>
      <c r="G22" s="15">
        <f>VLOOKUP(A22,'Расчетная таблица'!$C$5:$K$9,6,0)</f>
        <v>1.7647058823529411</v>
      </c>
      <c r="H22" s="14">
        <f>VLOOKUP(A22,'Расчетная таблица'!$C$5:$K$9,7,0)</f>
        <v>20</v>
      </c>
      <c r="I22" s="62">
        <f>VLOOKUP(A22,'Расчетная таблица'!$C$5:$K$9,8,0)</f>
        <v>71</v>
      </c>
    </row>
    <row r="23" spans="1:13" x14ac:dyDescent="0.2">
      <c r="A23" s="61" t="s">
        <v>42</v>
      </c>
      <c r="B23" s="93" t="s">
        <v>24</v>
      </c>
      <c r="C23" s="13" t="s">
        <v>47</v>
      </c>
      <c r="D23" s="14">
        <v>1</v>
      </c>
      <c r="E23" s="14">
        <f>VLOOKUP(A23,'Расчетная таблица'!$C$5:$G$9,5,0)</f>
        <v>2</v>
      </c>
      <c r="F23" s="14">
        <f>VLOOKUP(A23,'Расчетная таблица'!$C$5:$K$9,4,0)</f>
        <v>34</v>
      </c>
      <c r="G23" s="15">
        <f>VLOOKUP(A23,'Расчетная таблица'!$C$5:$K$9,6,0)</f>
        <v>1.7647058823529411</v>
      </c>
      <c r="H23" s="14">
        <f>VLOOKUP(A23,'Расчетная таблица'!$C$5:$K$9,7,0)</f>
        <v>20</v>
      </c>
      <c r="I23" s="62">
        <f>VLOOKUP(A23,'Расчетная таблица'!$C$5:$K$9,8,0)</f>
        <v>71</v>
      </c>
    </row>
    <row r="24" spans="1:13" x14ac:dyDescent="0.2">
      <c r="A24" s="61" t="s">
        <v>42</v>
      </c>
      <c r="B24" s="93" t="s">
        <v>25</v>
      </c>
      <c r="C24" s="13" t="s">
        <v>55</v>
      </c>
      <c r="D24" s="14">
        <v>1</v>
      </c>
      <c r="E24" s="14">
        <f>VLOOKUP(A24,'Расчетная таблица'!$C$5:$G$9,5,0)</f>
        <v>2</v>
      </c>
      <c r="F24" s="14">
        <f>VLOOKUP(A24,'Расчетная таблица'!$C$5:$K$9,4,0)</f>
        <v>34</v>
      </c>
      <c r="G24" s="15">
        <f>VLOOKUP(A24,'Расчетная таблица'!$C$5:$K$9,6,0)</f>
        <v>1.7647058823529411</v>
      </c>
      <c r="H24" s="14">
        <f>VLOOKUP(A24,'Расчетная таблица'!$C$5:$K$9,7,0)</f>
        <v>20</v>
      </c>
      <c r="I24" s="62">
        <f>VLOOKUP(A24,'Расчетная таблица'!$C$5:$K$9,8,0)</f>
        <v>71</v>
      </c>
    </row>
    <row r="25" spans="1:13" ht="13.5" thickBot="1" x14ac:dyDescent="0.25">
      <c r="A25" s="63" t="s">
        <v>42</v>
      </c>
      <c r="B25" s="94" t="s">
        <v>65</v>
      </c>
      <c r="C25" s="64" t="s">
        <v>46</v>
      </c>
      <c r="D25" s="65">
        <v>1</v>
      </c>
      <c r="E25" s="65">
        <f>VLOOKUP(A25,'Расчетная таблица'!$C$5:$G$9,5,0)</f>
        <v>2</v>
      </c>
      <c r="F25" s="65">
        <f>VLOOKUP(A25,'Расчетная таблица'!$C$5:$K$9,4,0)</f>
        <v>34</v>
      </c>
      <c r="G25" s="66">
        <f>VLOOKUP(A25,'Расчетная таблица'!$C$5:$K$9,6,0)</f>
        <v>1.7647058823529411</v>
      </c>
      <c r="H25" s="65">
        <f>VLOOKUP(A25,'Расчетная таблица'!$C$5:$K$9,7,0)</f>
        <v>20</v>
      </c>
      <c r="I25" s="67">
        <f>VLOOKUP(A25,'Расчетная таблица'!$C$5:$K$9,8,0)</f>
        <v>71</v>
      </c>
    </row>
    <row r="26" spans="1:13" x14ac:dyDescent="0.2">
      <c r="A26" s="52" t="s">
        <v>43</v>
      </c>
      <c r="B26" s="52" t="s">
        <v>63</v>
      </c>
      <c r="C26" s="52" t="s">
        <v>51</v>
      </c>
      <c r="D26" s="53">
        <v>1</v>
      </c>
      <c r="E26" s="53">
        <f>VLOOKUP(A26,'Расчетная таблица'!$C$5:$G$9,5,0)</f>
        <v>1</v>
      </c>
      <c r="F26" s="53">
        <f>VLOOKUP(A26,'Расчетная таблица'!$C$5:$K$9,4,0)</f>
        <v>85</v>
      </c>
      <c r="G26" s="54">
        <f>VLOOKUP(A26,'Расчетная таблица'!$C$5:$K$9,6,0)</f>
        <v>0.70588235294117652</v>
      </c>
      <c r="H26" s="53">
        <f>VLOOKUP(A26,'Расчетная таблица'!$C$5:$K$9,7,0)</f>
        <v>20</v>
      </c>
      <c r="I26" s="55">
        <f>VLOOKUP(A26,'Расчетная таблица'!$C$5:$K$9,8,0)</f>
        <v>14</v>
      </c>
    </row>
    <row r="27" spans="1:13" x14ac:dyDescent="0.2">
      <c r="A27" s="13" t="s">
        <v>43</v>
      </c>
      <c r="B27" s="13" t="s">
        <v>20</v>
      </c>
      <c r="C27" s="13" t="s">
        <v>50</v>
      </c>
      <c r="D27" s="14">
        <v>1</v>
      </c>
      <c r="E27" s="14">
        <f>VLOOKUP(A27,'Расчетная таблица'!$C$5:$G$9,5,0)</f>
        <v>1</v>
      </c>
      <c r="F27" s="14">
        <f>VLOOKUP(A27,'Расчетная таблица'!$C$5:$K$9,4,0)</f>
        <v>85</v>
      </c>
      <c r="G27" s="15">
        <f>VLOOKUP(A27,'Расчетная таблица'!$C$5:$K$9,6,0)</f>
        <v>0.70588235294117652</v>
      </c>
      <c r="H27" s="14">
        <f>VLOOKUP(A27,'Расчетная таблица'!$C$5:$K$9,7,0)</f>
        <v>20</v>
      </c>
      <c r="I27" s="16">
        <f>VLOOKUP(A27,'Расчетная таблица'!$C$5:$K$9,8,0)</f>
        <v>14</v>
      </c>
    </row>
    <row r="28" spans="1:13" x14ac:dyDescent="0.2">
      <c r="A28" s="13" t="s">
        <v>43</v>
      </c>
      <c r="B28" s="13" t="s">
        <v>24</v>
      </c>
      <c r="C28" s="13" t="s">
        <v>47</v>
      </c>
      <c r="D28" s="14">
        <v>1</v>
      </c>
      <c r="E28" s="14">
        <f>VLOOKUP(A28,'Расчетная таблица'!$C$5:$G$9,5,0)</f>
        <v>1</v>
      </c>
      <c r="F28" s="14">
        <f>VLOOKUP(A28,'Расчетная таблица'!$C$5:$K$9,4,0)</f>
        <v>85</v>
      </c>
      <c r="G28" s="15">
        <f>VLOOKUP(A28,'Расчетная таблица'!$C$5:$K$9,6,0)</f>
        <v>0.70588235294117652</v>
      </c>
      <c r="H28" s="14">
        <f>VLOOKUP(A28,'Расчетная таблица'!$C$5:$K$9,7,0)</f>
        <v>20</v>
      </c>
      <c r="I28" s="16">
        <f>VLOOKUP(A28,'Расчетная таблица'!$C$5:$K$9,8,0)</f>
        <v>14</v>
      </c>
    </row>
    <row r="29" spans="1:13" ht="13.5" thickBot="1" x14ac:dyDescent="0.25">
      <c r="A29" s="68" t="s">
        <v>43</v>
      </c>
      <c r="B29" s="68" t="s">
        <v>26</v>
      </c>
      <c r="C29" s="68" t="s">
        <v>45</v>
      </c>
      <c r="D29" s="69">
        <v>1</v>
      </c>
      <c r="E29" s="69">
        <f>VLOOKUP(A29,'Расчетная таблица'!$C$5:$G$9,5,0)</f>
        <v>1</v>
      </c>
      <c r="F29" s="69">
        <f>VLOOKUP(A29,'Расчетная таблица'!$C$5:$K$9,4,0)</f>
        <v>85</v>
      </c>
      <c r="G29" s="70">
        <f>VLOOKUP(A29,'Расчетная таблица'!$C$5:$K$9,6,0)</f>
        <v>0.70588235294117652</v>
      </c>
      <c r="H29" s="69">
        <f>VLOOKUP(A29,'Расчетная таблица'!$C$5:$K$9,7,0)</f>
        <v>20</v>
      </c>
      <c r="I29" s="71">
        <f>VLOOKUP(A29,'Расчетная таблица'!$C$5:$K$9,8,0)</f>
        <v>14</v>
      </c>
    </row>
    <row r="30" spans="1:13" x14ac:dyDescent="0.2">
      <c r="A30" s="56" t="s">
        <v>44</v>
      </c>
      <c r="B30" s="92" t="s">
        <v>63</v>
      </c>
      <c r="C30" s="57" t="s">
        <v>51</v>
      </c>
      <c r="D30" s="58">
        <v>1</v>
      </c>
      <c r="E30" s="58">
        <f>VLOOKUP(A30,'Расчетная таблица'!$C$5:$G$9,5,0)</f>
        <v>1</v>
      </c>
      <c r="F30" s="58">
        <f>VLOOKUP(A30,'Расчетная таблица'!$C$5:$K$9,4,0)</f>
        <v>33</v>
      </c>
      <c r="G30" s="59">
        <f>VLOOKUP(A30,'Расчетная таблица'!$C$5:$K$9,6,0)</f>
        <v>1.8181818181818181</v>
      </c>
      <c r="H30" s="58">
        <f>VLOOKUP(A30,'Расчетная таблица'!$C$5:$K$9,7,0)</f>
        <v>20</v>
      </c>
      <c r="I30" s="60">
        <f>VLOOKUP(A30,'Расчетная таблица'!$C$5:$K$9,8,0)</f>
        <v>36</v>
      </c>
    </row>
    <row r="31" spans="1:13" x14ac:dyDescent="0.2">
      <c r="A31" s="61" t="s">
        <v>44</v>
      </c>
      <c r="B31" s="93" t="s">
        <v>20</v>
      </c>
      <c r="C31" s="13" t="s">
        <v>50</v>
      </c>
      <c r="D31" s="14">
        <v>1</v>
      </c>
      <c r="E31" s="14">
        <f>VLOOKUP(A31,'Расчетная таблица'!$C$5:$G$9,5,0)</f>
        <v>1</v>
      </c>
      <c r="F31" s="14">
        <f>VLOOKUP(A31,'Расчетная таблица'!$C$5:$K$9,4,0)</f>
        <v>33</v>
      </c>
      <c r="G31" s="15">
        <f>VLOOKUP(A31,'Расчетная таблица'!$C$5:$K$9,6,0)</f>
        <v>1.8181818181818181</v>
      </c>
      <c r="H31" s="14">
        <f>VLOOKUP(A31,'Расчетная таблица'!$C$5:$K$9,7,0)</f>
        <v>20</v>
      </c>
      <c r="I31" s="62">
        <f>VLOOKUP(A31,'Расчетная таблица'!$C$5:$K$9,8,0)</f>
        <v>36</v>
      </c>
    </row>
    <row r="32" spans="1:13" x14ac:dyDescent="0.2">
      <c r="A32" s="61" t="s">
        <v>44</v>
      </c>
      <c r="B32" s="93" t="s">
        <v>64</v>
      </c>
      <c r="C32" s="13" t="s">
        <v>49</v>
      </c>
      <c r="D32" s="14">
        <v>1</v>
      </c>
      <c r="E32" s="14">
        <f>VLOOKUP(A32,'Расчетная таблица'!$C$5:$G$9,5,0)</f>
        <v>1</v>
      </c>
      <c r="F32" s="14">
        <f>VLOOKUP(A32,'Расчетная таблица'!$C$5:$K$9,4,0)</f>
        <v>33</v>
      </c>
      <c r="G32" s="15">
        <f>VLOOKUP(A32,'Расчетная таблица'!$C$5:$K$9,6,0)</f>
        <v>1.8181818181818181</v>
      </c>
      <c r="H32" s="14">
        <f>VLOOKUP(A32,'Расчетная таблица'!$C$5:$K$9,7,0)</f>
        <v>20</v>
      </c>
      <c r="I32" s="62">
        <f>VLOOKUP(A32,'Расчетная таблица'!$C$5:$K$9,8,0)</f>
        <v>36</v>
      </c>
    </row>
    <row r="33" spans="1:9" ht="13.5" thickBot="1" x14ac:dyDescent="0.25">
      <c r="A33" s="63" t="s">
        <v>44</v>
      </c>
      <c r="B33" s="94" t="s">
        <v>21</v>
      </c>
      <c r="C33" s="64" t="s">
        <v>48</v>
      </c>
      <c r="D33" s="65">
        <v>1</v>
      </c>
      <c r="E33" s="65">
        <f>VLOOKUP(A33,'Расчетная таблица'!$C$5:$G$9,5,0)</f>
        <v>1</v>
      </c>
      <c r="F33" s="65">
        <f>VLOOKUP(A33,'Расчетная таблица'!$C$5:$K$9,4,0)</f>
        <v>33</v>
      </c>
      <c r="G33" s="66">
        <f>VLOOKUP(A33,'Расчетная таблица'!$C$5:$K$9,6,0)</f>
        <v>1.8181818181818181</v>
      </c>
      <c r="H33" s="65">
        <f>VLOOKUP(A33,'Расчетная таблица'!$C$5:$K$9,7,0)</f>
        <v>20</v>
      </c>
      <c r="I33" s="67">
        <f>VLOOKUP(A33,'Расчетная таблица'!$C$5:$K$9,8,0)</f>
        <v>36</v>
      </c>
    </row>
    <row r="34" spans="1:9" ht="12" customHeight="1" x14ac:dyDescent="0.2">
      <c r="A34" s="52" t="s">
        <v>62</v>
      </c>
      <c r="B34" s="52" t="s">
        <v>63</v>
      </c>
      <c r="C34" s="52" t="s">
        <v>51</v>
      </c>
      <c r="D34" s="53">
        <v>1</v>
      </c>
      <c r="E34" s="53">
        <f>VLOOKUP(A34,'Расчетная таблица'!$C$5:$G$10,5,0)</f>
        <v>1</v>
      </c>
      <c r="F34" s="53">
        <f>VLOOKUP(A34,'Расчетная таблица'!$C$5:$K$10,4,0)</f>
        <v>22</v>
      </c>
      <c r="G34" s="54">
        <f>VLOOKUP(A34,'Расчетная таблица'!$C$5:$K$11,6,0)</f>
        <v>2.7272727272727271</v>
      </c>
      <c r="H34" s="53">
        <f>VLOOKUP(A34,'Расчетная таблица'!$C$5:$K$10,7,0)</f>
        <v>20</v>
      </c>
      <c r="I34" s="55">
        <f>VLOOKUP(A34,'Расчетная таблица'!$C$5:$K$10,8,0)</f>
        <v>55</v>
      </c>
    </row>
    <row r="35" spans="1:9" ht="12" customHeight="1" x14ac:dyDescent="0.2">
      <c r="A35" s="13" t="s">
        <v>62</v>
      </c>
      <c r="B35" s="13" t="s">
        <v>20</v>
      </c>
      <c r="C35" s="13" t="s">
        <v>50</v>
      </c>
      <c r="D35" s="14">
        <v>1</v>
      </c>
      <c r="E35" s="14">
        <f>VLOOKUP(A35,'Расчетная таблица'!$C$5:$G$10,5,0)</f>
        <v>1</v>
      </c>
      <c r="F35" s="14">
        <f>VLOOKUP(A35,'Расчетная таблица'!$C$5:$K$10,4,0)</f>
        <v>22</v>
      </c>
      <c r="G35" s="15">
        <f>VLOOKUP(A35,'Расчетная таблица'!$C$5:$K$11,6,0)</f>
        <v>2.7272727272727271</v>
      </c>
      <c r="H35" s="14">
        <f>VLOOKUP(A35,'Расчетная таблица'!$C$5:$K$10,7,0)</f>
        <v>20</v>
      </c>
      <c r="I35" s="16">
        <f>VLOOKUP(A35,'Расчетная таблица'!$C$5:$K$10,8,0)</f>
        <v>55</v>
      </c>
    </row>
    <row r="36" spans="1:9" x14ac:dyDescent="0.2">
      <c r="A36" s="13" t="s">
        <v>62</v>
      </c>
      <c r="B36" s="13" t="s">
        <v>26</v>
      </c>
      <c r="C36" s="13" t="s">
        <v>45</v>
      </c>
      <c r="D36" s="14">
        <v>1</v>
      </c>
      <c r="E36" s="14">
        <f>VLOOKUP(A36,'Расчетная таблица'!$C$5:$G$10,5,0)</f>
        <v>1</v>
      </c>
      <c r="F36" s="14">
        <f>VLOOKUP(A36,'Расчетная таблица'!$C$5:$K$10,4,0)</f>
        <v>22</v>
      </c>
      <c r="G36" s="15">
        <f>VLOOKUP(A36,'Расчетная таблица'!$C$5:$K$11,6,0)</f>
        <v>2.7272727272727271</v>
      </c>
      <c r="H36" s="14">
        <f>VLOOKUP(A36,'Расчетная таблица'!$C$5:$K$10,7,0)</f>
        <v>20</v>
      </c>
      <c r="I36" s="16">
        <f>VLOOKUP(A36,'Расчетная таблица'!$C$5:$K$10,8,0)</f>
        <v>55</v>
      </c>
    </row>
    <row r="39" spans="1:9" x14ac:dyDescent="0.2">
      <c r="D39" s="10"/>
      <c r="E39" s="10"/>
      <c r="F39" s="10"/>
      <c r="G39" s="10"/>
    </row>
    <row r="40" spans="1:9" x14ac:dyDescent="0.2">
      <c r="D40" s="10"/>
      <c r="E40" s="10"/>
      <c r="F40" s="10"/>
      <c r="G40" s="10"/>
    </row>
    <row r="41" spans="1:9" x14ac:dyDescent="0.2">
      <c r="D41" s="10"/>
      <c r="E41" s="10"/>
      <c r="F41" s="10"/>
      <c r="G41" s="10"/>
    </row>
    <row r="42" spans="1:9" x14ac:dyDescent="0.2">
      <c r="D42" s="10"/>
      <c r="E42" s="10"/>
      <c r="F42" s="10"/>
      <c r="G42" s="10"/>
    </row>
    <row r="43" spans="1:9" x14ac:dyDescent="0.2">
      <c r="D43" s="10"/>
      <c r="E43" s="10"/>
      <c r="F43" s="10"/>
      <c r="G43" s="10"/>
    </row>
    <row r="44" spans="1:9" x14ac:dyDescent="0.2">
      <c r="D44" s="10"/>
      <c r="E44" s="10"/>
      <c r="F44" s="10"/>
      <c r="G44" s="10"/>
    </row>
    <row r="45" spans="1:9" x14ac:dyDescent="0.2">
      <c r="D45" s="10"/>
      <c r="E45" s="10"/>
      <c r="F45" s="10"/>
      <c r="G45" s="10"/>
    </row>
    <row r="46" spans="1:9" x14ac:dyDescent="0.2">
      <c r="D46" s="10"/>
      <c r="E46" s="10"/>
      <c r="F46" s="10"/>
      <c r="G46" s="10"/>
    </row>
    <row r="47" spans="1:9" x14ac:dyDescent="0.2">
      <c r="D47" s="10"/>
      <c r="E47" s="10"/>
      <c r="F47" s="10"/>
      <c r="G47" s="10"/>
    </row>
    <row r="48" spans="1:9" x14ac:dyDescent="0.2">
      <c r="D48" s="10"/>
      <c r="E48" s="10"/>
      <c r="F48" s="10"/>
      <c r="G48" s="10"/>
    </row>
    <row r="49" spans="4:7" x14ac:dyDescent="0.2">
      <c r="D49" s="10"/>
      <c r="E49" s="10"/>
      <c r="F49" s="10"/>
      <c r="G49" s="10"/>
    </row>
    <row r="50" spans="4:7" x14ac:dyDescent="0.2">
      <c r="D50" s="10"/>
      <c r="E50" s="10"/>
      <c r="F50" s="10"/>
      <c r="G50" s="10"/>
    </row>
    <row r="51" spans="4:7" x14ac:dyDescent="0.2">
      <c r="D51" s="10"/>
      <c r="E51" s="10"/>
      <c r="F51" s="10"/>
      <c r="G51" s="10"/>
    </row>
    <row r="52" spans="4:7" x14ac:dyDescent="0.2">
      <c r="D52" s="10"/>
      <c r="E52" s="10"/>
      <c r="F52" s="10"/>
      <c r="G52" s="10"/>
    </row>
    <row r="53" spans="4:7" x14ac:dyDescent="0.2">
      <c r="D53" s="10"/>
      <c r="E53" s="10"/>
      <c r="F53" s="10"/>
      <c r="G53" s="10"/>
    </row>
    <row r="54" spans="4:7" x14ac:dyDescent="0.2">
      <c r="D54" s="10"/>
      <c r="E54" s="10"/>
      <c r="F54" s="10"/>
      <c r="G54" s="10"/>
    </row>
    <row r="55" spans="4:7" x14ac:dyDescent="0.2">
      <c r="D55" s="10"/>
      <c r="E55" s="10"/>
      <c r="F55" s="10"/>
      <c r="G55" s="10"/>
    </row>
    <row r="56" spans="4:7" x14ac:dyDescent="0.2">
      <c r="D56" s="10"/>
      <c r="E56" s="10"/>
      <c r="F56" s="10"/>
      <c r="G56" s="10"/>
    </row>
    <row r="57" spans="4:7" x14ac:dyDescent="0.2">
      <c r="D57" s="10"/>
      <c r="E57" s="10"/>
      <c r="F57" s="10"/>
      <c r="G57" s="10"/>
    </row>
    <row r="58" spans="4:7" x14ac:dyDescent="0.2">
      <c r="D58" s="10"/>
      <c r="E58" s="10"/>
      <c r="F58" s="10"/>
      <c r="G58" s="10"/>
    </row>
  </sheetData>
  <mergeCells count="1">
    <mergeCell ref="A1:I1"/>
  </mergeCells>
  <pageMargins left="0.7" right="0.7" top="0.75" bottom="0.75" header="0.3" footer="0.3"/>
  <pageSetup paperSize="9" scale="7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A4" zoomScaleNormal="100" workbookViewId="0">
      <selection activeCell="H14" sqref="H14"/>
    </sheetView>
  </sheetViews>
  <sheetFormatPr defaultRowHeight="12.75" x14ac:dyDescent="0.25"/>
  <cols>
    <col min="1" max="1" width="7.140625" style="19" customWidth="1"/>
    <col min="2" max="2" width="36.28515625" style="19" customWidth="1"/>
    <col min="3" max="3" width="22.85546875" style="19" bestFit="1" customWidth="1"/>
    <col min="4" max="4" width="16" style="19" customWidth="1"/>
    <col min="5" max="5" width="11.7109375" style="19" customWidth="1"/>
    <col min="6" max="6" width="16" style="19" customWidth="1"/>
    <col min="7" max="7" width="11.7109375" style="19" customWidth="1"/>
    <col min="8" max="8" width="16" style="19" customWidth="1"/>
    <col min="9" max="9" width="11.7109375" style="19" customWidth="1"/>
    <col min="10" max="16384" width="9.140625" style="19"/>
  </cols>
  <sheetData>
    <row r="1" spans="1:9" ht="18.75" x14ac:dyDescent="0.25">
      <c r="A1" s="95" t="s">
        <v>69</v>
      </c>
      <c r="B1" s="95"/>
      <c r="C1" s="95"/>
      <c r="D1" s="95"/>
      <c r="E1" s="95"/>
      <c r="F1" s="95"/>
      <c r="G1" s="95"/>
      <c r="H1" s="95"/>
      <c r="I1" s="95"/>
    </row>
    <row r="3" spans="1:9" ht="24.75" customHeight="1" x14ac:dyDescent="0.25">
      <c r="A3" s="113" t="s">
        <v>1</v>
      </c>
      <c r="B3" s="113" t="s">
        <v>18</v>
      </c>
      <c r="C3" s="113" t="s">
        <v>57</v>
      </c>
      <c r="D3" s="111" t="s">
        <v>32</v>
      </c>
      <c r="E3" s="111"/>
      <c r="F3" s="112" t="s">
        <v>31</v>
      </c>
      <c r="G3" s="112"/>
      <c r="H3" s="110" t="s">
        <v>60</v>
      </c>
      <c r="I3" s="110"/>
    </row>
    <row r="4" spans="1:9" s="23" customFormat="1" ht="36" customHeight="1" x14ac:dyDescent="0.25">
      <c r="A4" s="113"/>
      <c r="B4" s="113"/>
      <c r="C4" s="113"/>
      <c r="D4" s="34" t="s">
        <v>19</v>
      </c>
      <c r="E4" s="34" t="s">
        <v>34</v>
      </c>
      <c r="F4" s="33" t="s">
        <v>19</v>
      </c>
      <c r="G4" s="33" t="s">
        <v>33</v>
      </c>
      <c r="H4" s="35" t="s">
        <v>19</v>
      </c>
      <c r="I4" s="35" t="s">
        <v>33</v>
      </c>
    </row>
    <row r="5" spans="1:9" x14ac:dyDescent="0.25">
      <c r="A5" s="8">
        <v>1</v>
      </c>
      <c r="B5" s="28" t="str">
        <f>'Расчетная таблица'!B17</f>
        <v>Загрузка страницы</v>
      </c>
      <c r="C5" s="28" t="str">
        <f>'Расчетная таблица'!C17</f>
        <v>Load_start_Page</v>
      </c>
      <c r="D5" s="29">
        <f>'Расчетная таблица'!D17</f>
        <v>431</v>
      </c>
      <c r="E5" s="88">
        <f>'Расчетная таблица'!E17</f>
        <v>0.15376382447377809</v>
      </c>
      <c r="F5" s="37">
        <f ca="1">'Расчетная таблица'!F17</f>
        <v>429</v>
      </c>
      <c r="G5" s="36">
        <f ca="1">'Расчетная таблица'!G17</f>
        <v>-4.6620046620047262E-3</v>
      </c>
      <c r="H5" s="89" t="str">
        <f>VLOOKUP(C5,'import Summary Report'!$A$2:$J$51,8,0)</f>
        <v>431</v>
      </c>
      <c r="I5" s="90">
        <f t="shared" ref="I5:I14" si="0">1-D5/H5</f>
        <v>0</v>
      </c>
    </row>
    <row r="6" spans="1:9" x14ac:dyDescent="0.25">
      <c r="A6" s="8">
        <v>2</v>
      </c>
      <c r="B6" s="91" t="str">
        <f>'Расчетная таблица'!B18</f>
        <v>Вход в систему</v>
      </c>
      <c r="C6" s="28" t="str">
        <f>'Расчетная таблица'!C18</f>
        <v>login_user</v>
      </c>
      <c r="D6" s="29">
        <f>'Расчетная таблица'!D18</f>
        <v>422</v>
      </c>
      <c r="E6" s="88">
        <f>'Расчетная таблица'!E18</f>
        <v>0.15055297895112379</v>
      </c>
      <c r="F6" s="37">
        <f ca="1">'Расчетная таблица'!F18</f>
        <v>429</v>
      </c>
      <c r="G6" s="36">
        <f ca="1">'Расчетная таблица'!G18</f>
        <v>1.631701631701632E-2</v>
      </c>
      <c r="H6" s="89" t="str">
        <f>VLOOKUP(C6,'import Summary Report'!$A$2:$J$51,8,0)</f>
        <v>431</v>
      </c>
      <c r="I6" s="90">
        <f t="shared" si="0"/>
        <v>2.0881670533642649E-2</v>
      </c>
    </row>
    <row r="7" spans="1:9" x14ac:dyDescent="0.25">
      <c r="A7" s="8">
        <v>3</v>
      </c>
      <c r="B7" s="28" t="str">
        <f>'Расчетная таблица'!B19</f>
        <v>Переход к поиску полета</v>
      </c>
      <c r="C7" s="28" t="str">
        <f>'Расчетная таблица'!C19</f>
        <v>goto_Flight</v>
      </c>
      <c r="D7" s="29">
        <f>'Расчетная таблица'!D19</f>
        <v>360</v>
      </c>
      <c r="E7" s="88">
        <f>'Расчетная таблица'!E19</f>
        <v>0.12843382090617195</v>
      </c>
      <c r="F7" s="37">
        <f ca="1">'Расчетная таблица'!F19</f>
        <v>360</v>
      </c>
      <c r="G7" s="36">
        <f ca="1">'Расчетная таблица'!G19</f>
        <v>0</v>
      </c>
      <c r="H7" s="89" t="str">
        <f>VLOOKUP(C7,'import Summary Report'!$A$2:$J$51,8,0)</f>
        <v>359</v>
      </c>
      <c r="I7" s="90">
        <f t="shared" si="0"/>
        <v>-2.7855153203342198E-3</v>
      </c>
    </row>
    <row r="8" spans="1:9" x14ac:dyDescent="0.25">
      <c r="A8" s="8">
        <v>4</v>
      </c>
      <c r="B8" s="91" t="str">
        <f>'Расчетная таблица'!B20</f>
        <v>Заполнение полей для поиска билета</v>
      </c>
      <c r="C8" s="28" t="str">
        <f>'Расчетная таблица'!C20</f>
        <v>Entry_Data_Flight</v>
      </c>
      <c r="D8" s="29">
        <f>'Расчетная таблица'!D20</f>
        <v>282</v>
      </c>
      <c r="E8" s="88">
        <f>'Расчетная таблица'!E20</f>
        <v>0.10060649304316803</v>
      </c>
      <c r="F8" s="37">
        <f ca="1">'Расчетная таблица'!F20</f>
        <v>289</v>
      </c>
      <c r="G8" s="36">
        <f ca="1">'Расчетная таблица'!G20</f>
        <v>2.422145328719727E-2</v>
      </c>
      <c r="H8" s="89" t="str">
        <f>VLOOKUP(C8,'import Summary Report'!$A$2:$J$51,8,0)</f>
        <v>288</v>
      </c>
      <c r="I8" s="90">
        <f t="shared" si="0"/>
        <v>2.083333333333337E-2</v>
      </c>
    </row>
    <row r="9" spans="1:9" x14ac:dyDescent="0.25">
      <c r="A9" s="8">
        <v>5</v>
      </c>
      <c r="B9" s="91" t="str">
        <f>'Расчетная таблица'!B21</f>
        <v>Выбор рейса из найденных</v>
      </c>
      <c r="C9" s="28" t="str">
        <f>'Расчетная таблица'!C21</f>
        <v>choise_ticket</v>
      </c>
      <c r="D9" s="29">
        <f>'Расчетная таблица'!D21</f>
        <v>251</v>
      </c>
      <c r="E9" s="88">
        <f>'Расчетная таблица'!E21</f>
        <v>8.954691402069212E-2</v>
      </c>
      <c r="F9" s="37">
        <f ca="1">'Расчетная таблица'!F21</f>
        <v>253</v>
      </c>
      <c r="G9" s="36">
        <f ca="1">'Расчетная таблица'!G21</f>
        <v>7.905138339920903E-3</v>
      </c>
      <c r="H9" s="89" t="str">
        <f>VLOOKUP(C9,'import Summary Report'!$A$2:$J$51,8,0)</f>
        <v>252</v>
      </c>
      <c r="I9" s="90">
        <f t="shared" si="0"/>
        <v>3.9682539682539542E-3</v>
      </c>
    </row>
    <row r="10" spans="1:9" x14ac:dyDescent="0.25">
      <c r="A10" s="8">
        <v>6</v>
      </c>
      <c r="B10" s="91" t="str">
        <f>'Расчетная таблица'!B22</f>
        <v>Оплата билета</v>
      </c>
      <c r="C10" s="28" t="str">
        <f>'Расчетная таблица'!C22</f>
        <v>Entry_Data_Ticket</v>
      </c>
      <c r="D10" s="29">
        <f>'Расчетная таблица'!D22</f>
        <v>175</v>
      </c>
      <c r="E10" s="88">
        <f>'Расчетная таблица'!E22</f>
        <v>6.2433107384944703E-2</v>
      </c>
      <c r="F10" s="37">
        <f ca="1">'Расчетная таблица'!F22</f>
        <v>180</v>
      </c>
      <c r="G10" s="36">
        <f ca="1">'Расчетная таблица'!G22</f>
        <v>2.777777777777779E-2</v>
      </c>
      <c r="H10" s="89" t="str">
        <f>VLOOKUP(C10,'import Summary Report'!$A$2:$J$51,8,0)</f>
        <v>180</v>
      </c>
      <c r="I10" s="90">
        <f t="shared" si="0"/>
        <v>2.777777777777779E-2</v>
      </c>
    </row>
    <row r="11" spans="1:9" x14ac:dyDescent="0.25">
      <c r="A11" s="8">
        <v>7</v>
      </c>
      <c r="B11" s="91" t="str">
        <f>'Расчетная таблица'!B23</f>
        <v>Просмотр квитанций</v>
      </c>
      <c r="C11" s="28" t="str">
        <f>'Расчетная таблица'!C23</f>
        <v>goto_Itinerary</v>
      </c>
      <c r="D11" s="29">
        <f>'Расчетная таблица'!D23</f>
        <v>159</v>
      </c>
      <c r="E11" s="88">
        <f>'Расчетная таблица'!E23</f>
        <v>5.6724937566892612E-2</v>
      </c>
      <c r="F11" s="37">
        <f ca="1">'Расчетная таблица'!F23</f>
        <v>158</v>
      </c>
      <c r="G11" s="36">
        <f ca="1">'Расчетная таблица'!G23</f>
        <v>-6.3291139240506666E-3</v>
      </c>
      <c r="H11" s="89" t="str">
        <f>VLOOKUP(C11,'import Summary Report'!$A$2:$J$51,8,0)</f>
        <v>156</v>
      </c>
      <c r="I11" s="90">
        <f t="shared" si="0"/>
        <v>-1.9230769230769162E-2</v>
      </c>
    </row>
    <row r="12" spans="1:9" x14ac:dyDescent="0.25">
      <c r="A12" s="8">
        <v>8</v>
      </c>
      <c r="B12" s="91" t="str">
        <f>'Расчетная таблица'!B24</f>
        <v>Отмена бронирования билета</v>
      </c>
      <c r="C12" s="28" t="str">
        <f>'Расчетная таблица'!C24</f>
        <v>Delete_first</v>
      </c>
      <c r="D12" s="29">
        <f>'Расчетная таблица'!D24</f>
        <v>73</v>
      </c>
      <c r="E12" s="88">
        <f>'Расчетная таблица'!E24</f>
        <v>2.6043524794862646E-2</v>
      </c>
      <c r="F12" s="37">
        <f ca="1">'Расчетная таблица'!F24</f>
        <v>71</v>
      </c>
      <c r="G12" s="36">
        <f ca="1">'Расчетная таблица'!G24</f>
        <v>-2.8169014084507005E-2</v>
      </c>
      <c r="H12" s="89" t="str">
        <f>VLOOKUP(C12,'import Summary Report'!$A$2:$J$51,8,0)</f>
        <v>70</v>
      </c>
      <c r="I12" s="90">
        <f t="shared" si="0"/>
        <v>-4.2857142857142927E-2</v>
      </c>
    </row>
    <row r="13" spans="1:9" x14ac:dyDescent="0.25">
      <c r="A13" s="8">
        <v>9</v>
      </c>
      <c r="B13" s="28" t="str">
        <f>'Расчетная таблица'!B25</f>
        <v>Операция перехода на странцу "Home"</v>
      </c>
      <c r="C13" s="28" t="str">
        <f>'Расчетная таблица'!C25</f>
        <v>goto_home</v>
      </c>
      <c r="D13" s="29">
        <f>'Расчетная таблица'!D25</f>
        <v>324</v>
      </c>
      <c r="E13" s="88">
        <f>'Расчетная таблица'!E25</f>
        <v>0.11559043881555477</v>
      </c>
      <c r="F13" s="37">
        <f ca="1">'Расчетная таблица'!F25</f>
        <v>324</v>
      </c>
      <c r="G13" s="36">
        <f ca="1">'Расчетная таблица'!G25</f>
        <v>0</v>
      </c>
      <c r="H13" s="89" t="str">
        <f>VLOOKUP(C13,'import Summary Report'!$A$2:$J$51,8,0)</f>
        <v>322</v>
      </c>
      <c r="I13" s="90">
        <f t="shared" si="0"/>
        <v>-6.2111801242235032E-3</v>
      </c>
    </row>
    <row r="14" spans="1:9" x14ac:dyDescent="0.25">
      <c r="A14" s="8">
        <v>10</v>
      </c>
      <c r="B14" s="91" t="str">
        <f>'Расчетная таблица'!B26</f>
        <v>Выход из системы</v>
      </c>
      <c r="C14" s="28" t="str">
        <f>'Расчетная таблица'!C26</f>
        <v>Logout</v>
      </c>
      <c r="D14" s="29">
        <f>'Расчетная таблица'!D26</f>
        <v>326</v>
      </c>
      <c r="E14" s="88">
        <f>'Расчетная таблица'!E26</f>
        <v>0.11630396004281128</v>
      </c>
      <c r="F14" s="37">
        <f ca="1">'Расчетная таблица'!F26</f>
        <v>322</v>
      </c>
      <c r="G14" s="36">
        <f ca="1">'Расчетная таблица'!G26</f>
        <v>-1.2422360248447228E-2</v>
      </c>
      <c r="H14" s="89" t="str">
        <f>VLOOKUP(C14,'import Summary Report'!$A$2:$J$51,8,0)</f>
        <v>324</v>
      </c>
      <c r="I14" s="90">
        <f t="shared" si="0"/>
        <v>-6.1728395061728669E-3</v>
      </c>
    </row>
    <row r="15" spans="1:9" ht="15" customHeight="1" x14ac:dyDescent="0.25">
      <c r="A15" s="101" t="s">
        <v>67</v>
      </c>
      <c r="B15" s="102"/>
      <c r="C15" s="103"/>
      <c r="D15" s="78">
        <f>'Расчетная таблица'!D27</f>
        <v>2803</v>
      </c>
      <c r="E15" s="83">
        <f>'Расчетная таблица'!E27</f>
        <v>1</v>
      </c>
      <c r="F15" s="86">
        <f ca="1">'Расчетная таблица'!F27</f>
        <v>2815</v>
      </c>
      <c r="G15" s="87">
        <f ca="1">'Расчетная таблица'!G27</f>
        <v>2.4638892802902657E-3</v>
      </c>
      <c r="H15" s="81">
        <f>SUM(H5:H14)</f>
        <v>0</v>
      </c>
      <c r="I15" s="80">
        <f>AVERAGE(I5:I14)</f>
        <v>-3.7964114256349156E-4</v>
      </c>
    </row>
    <row r="17" spans="1:6" ht="27.75" customHeight="1" x14ac:dyDescent="0.25">
      <c r="A17" s="113" t="s">
        <v>1</v>
      </c>
      <c r="B17" s="113" t="s">
        <v>52</v>
      </c>
      <c r="C17" s="113" t="s">
        <v>53</v>
      </c>
      <c r="D17" s="113" t="s">
        <v>19</v>
      </c>
      <c r="E17" s="113"/>
      <c r="F17" s="113" t="s">
        <v>17</v>
      </c>
    </row>
    <row r="18" spans="1:6" ht="30" customHeight="1" x14ac:dyDescent="0.25">
      <c r="A18" s="113"/>
      <c r="B18" s="113"/>
      <c r="C18" s="113"/>
      <c r="D18" s="49" t="s">
        <v>16</v>
      </c>
      <c r="E18" s="49" t="s">
        <v>61</v>
      </c>
      <c r="F18" s="113"/>
    </row>
    <row r="19" spans="1:6" ht="30.75" customHeight="1" x14ac:dyDescent="0.25">
      <c r="A19" s="8">
        <v>1</v>
      </c>
      <c r="B19" s="22" t="str">
        <f>'Расчетная таблица'!B5</f>
        <v>Поиск авиабилета, просмотр истории продаж авиабилетов</v>
      </c>
      <c r="C19" s="22" t="str">
        <f>'Расчетная таблица'!C5</f>
        <v>01_Search_Itinerary</v>
      </c>
      <c r="D19" s="43">
        <f>'Расчетная таблица'!J5</f>
        <v>73</v>
      </c>
      <c r="E19" s="50" t="str">
        <f>VLOOKUP(C19,'import Summary Report'!$A$2:$J$51,8,0)</f>
        <v>72</v>
      </c>
      <c r="F19" s="42">
        <f t="shared" ref="F19:F24" si="1">1-D19/E19</f>
        <v>-1.388888888888884E-2</v>
      </c>
    </row>
    <row r="20" spans="1:6" ht="30.75" customHeight="1" x14ac:dyDescent="0.25">
      <c r="A20" s="8">
        <v>2</v>
      </c>
      <c r="B20" s="22" t="str">
        <f>'Расчетная таблица'!B6</f>
        <v xml:space="preserve">Поиск и покупка авиабилета </v>
      </c>
      <c r="C20" s="22" t="str">
        <f>'Расчетная таблица'!C6</f>
        <v>02_Search_BuyTicket</v>
      </c>
      <c r="D20" s="43">
        <f>'Расчетная таблица'!J6</f>
        <v>180</v>
      </c>
      <c r="E20" s="50" t="str">
        <f>VLOOKUP(C20,'import Summary Report'!$A$2:$J$51,8,0)</f>
        <v>180</v>
      </c>
      <c r="F20" s="42">
        <f t="shared" si="1"/>
        <v>0</v>
      </c>
    </row>
    <row r="21" spans="1:6" ht="30.75" customHeight="1" x14ac:dyDescent="0.25">
      <c r="A21" s="8">
        <v>3</v>
      </c>
      <c r="B21" s="22" t="str">
        <f>'Расчетная таблица'!B7</f>
        <v>Поиск авиабилета, просмотр истории продаж авиабилетов, удаление авиабилета</v>
      </c>
      <c r="C21" s="22" t="str">
        <f>'Расчетная таблица'!C7</f>
        <v>03_SearcH_Itinerary_Delete</v>
      </c>
      <c r="D21" s="43">
        <f>'Расчетная таблица'!J7</f>
        <v>71</v>
      </c>
      <c r="E21" s="50" t="str">
        <f>VLOOKUP(C21,'import Summary Report'!$A$2:$J$51,8,0)</f>
        <v>70</v>
      </c>
      <c r="F21" s="42">
        <f t="shared" si="1"/>
        <v>-1.4285714285714235E-2</v>
      </c>
    </row>
    <row r="22" spans="1:6" ht="30.75" customHeight="1" x14ac:dyDescent="0.25">
      <c r="A22" s="8">
        <v>4</v>
      </c>
      <c r="B22" s="22" t="str">
        <f>'Расчетная таблица'!B8</f>
        <v>Просмотр истории продаж авиабилетов</v>
      </c>
      <c r="C22" s="22" t="str">
        <f>'Расчетная таблица'!C8</f>
        <v>04_Itinerary</v>
      </c>
      <c r="D22" s="43">
        <f>'Расчетная таблица'!J8</f>
        <v>14</v>
      </c>
      <c r="E22" s="50" t="str">
        <f>VLOOKUP(C22,'import Summary Report'!$A$2:$J$51,8,0)</f>
        <v>14</v>
      </c>
      <c r="F22" s="42">
        <f t="shared" si="1"/>
        <v>0</v>
      </c>
    </row>
    <row r="23" spans="1:6" ht="30.75" customHeight="1" x14ac:dyDescent="0.25">
      <c r="A23" s="8">
        <v>5</v>
      </c>
      <c r="B23" s="22" t="str">
        <f>'Расчетная таблица'!B9</f>
        <v>Поиск авиабилета</v>
      </c>
      <c r="C23" s="22" t="str">
        <f>'Расчетная таблица'!C9</f>
        <v>05_Search</v>
      </c>
      <c r="D23" s="43">
        <f>'Расчетная таблица'!J9</f>
        <v>36</v>
      </c>
      <c r="E23" s="50" t="str">
        <f>VLOOKUP(C23,'import Summary Report'!$A$2:$J$51,8,0)</f>
        <v>36</v>
      </c>
      <c r="F23" s="42">
        <f t="shared" si="1"/>
        <v>0</v>
      </c>
    </row>
    <row r="24" spans="1:6" ht="30.75" customHeight="1" x14ac:dyDescent="0.25">
      <c r="A24" s="8">
        <v>6</v>
      </c>
      <c r="B24" s="22" t="str">
        <f>'Расчетная таблица'!B10</f>
        <v>Вход выход</v>
      </c>
      <c r="C24" s="22" t="str">
        <f>'Расчетная таблица'!C10</f>
        <v>06_login_logout</v>
      </c>
      <c r="D24" s="43">
        <f>'Расчетная таблица'!J10</f>
        <v>55</v>
      </c>
      <c r="E24" s="50" t="str">
        <f>VLOOKUP(C24,'import Summary Report'!$A$2:$J$51,8,0)</f>
        <v>58</v>
      </c>
      <c r="F24" s="42">
        <f t="shared" si="1"/>
        <v>5.1724137931034475E-2</v>
      </c>
    </row>
    <row r="25" spans="1:6" x14ac:dyDescent="0.25">
      <c r="A25" s="109" t="s">
        <v>67</v>
      </c>
      <c r="B25" s="109"/>
      <c r="C25" s="109"/>
      <c r="D25" s="81">
        <f>SUM(D19:D24)</f>
        <v>429</v>
      </c>
      <c r="E25" s="82">
        <f>SUM(E19:E24)</f>
        <v>0</v>
      </c>
      <c r="F25" s="80">
        <f>AVERAGE(F19:F24)</f>
        <v>3.9249224594052334E-3</v>
      </c>
    </row>
  </sheetData>
  <mergeCells count="14">
    <mergeCell ref="A25:C25"/>
    <mergeCell ref="A15:C15"/>
    <mergeCell ref="A1:I1"/>
    <mergeCell ref="H3:I3"/>
    <mergeCell ref="D3:E3"/>
    <mergeCell ref="F3:G3"/>
    <mergeCell ref="A3:A4"/>
    <mergeCell ref="B3:B4"/>
    <mergeCell ref="C3:C4"/>
    <mergeCell ref="D17:E17"/>
    <mergeCell ref="A17:A18"/>
    <mergeCell ref="B17:B18"/>
    <mergeCell ref="C17:C18"/>
    <mergeCell ref="F17:F18"/>
  </mergeCells>
  <pageMargins left="0.7" right="0.7" top="0.75" bottom="0.75" header="0.3" footer="0.3"/>
  <pageSetup paperSize="9" scale="8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1"/>
  <sheetViews>
    <sheetView topLeftCell="A19" workbookViewId="0">
      <selection activeCell="K23" sqref="K23"/>
    </sheetView>
  </sheetViews>
  <sheetFormatPr defaultRowHeight="15" x14ac:dyDescent="0.25"/>
  <sheetData>
    <row r="2" spans="1:10" x14ac:dyDescent="0.25">
      <c r="A2" t="str">
        <f>[1]Sheet1!A53</f>
        <v>Transaction Name</v>
      </c>
      <c r="B2" t="str">
        <f>[1]Sheet1!B53</f>
        <v>SLA Status</v>
      </c>
      <c r="C2" t="str">
        <f>[1]Sheet1!C53</f>
        <v>Minimum</v>
      </c>
      <c r="D2" t="str">
        <f>[1]Sheet1!D53</f>
        <v>Average</v>
      </c>
      <c r="E2" t="str">
        <f>[1]Sheet1!E53</f>
        <v>Maximum</v>
      </c>
      <c r="F2" t="str">
        <f>[1]Sheet1!F53</f>
        <v>Std. Deviation</v>
      </c>
      <c r="G2" t="str">
        <f>[1]Sheet1!G53</f>
        <v>90 Percent</v>
      </c>
      <c r="H2" t="str">
        <f>[1]Sheet1!H53</f>
        <v>Pass</v>
      </c>
      <c r="I2" t="str">
        <f>[1]Sheet1!I53</f>
        <v>Fail</v>
      </c>
      <c r="J2" t="str">
        <f>[1]Sheet1!J53</f>
        <v>Stop</v>
      </c>
    </row>
    <row r="3" spans="1:10" x14ac:dyDescent="0.25">
      <c r="A3" t="str">
        <f>[1]Sheet1!A54</f>
        <v>01_Search_Itinerary</v>
      </c>
      <c r="B3" t="str">
        <f>[1]Sheet1!B54</f>
        <v>No Data</v>
      </c>
      <c r="C3" t="str">
        <f>[1]Sheet1!C54</f>
        <v>1,529</v>
      </c>
      <c r="D3" t="str">
        <f>[1]Sheet1!D54</f>
        <v>2,831</v>
      </c>
      <c r="E3" t="str">
        <f>[1]Sheet1!E54</f>
        <v>6,059</v>
      </c>
      <c r="F3" t="str">
        <f>[1]Sheet1!F54</f>
        <v>0,777</v>
      </c>
      <c r="G3" t="str">
        <f>[1]Sheet1!G54</f>
        <v>3,843</v>
      </c>
      <c r="H3" t="str">
        <f>[1]Sheet1!H54</f>
        <v>72</v>
      </c>
      <c r="I3" t="str">
        <f>[1]Sheet1!I54</f>
        <v>0,</v>
      </c>
      <c r="J3" t="str">
        <f>[1]Sheet1!J54</f>
        <v>0,</v>
      </c>
    </row>
    <row r="4" spans="1:10" x14ac:dyDescent="0.25">
      <c r="A4" t="str">
        <f>[1]Sheet1!A55</f>
        <v>00000000-0000-0000-0000-000000000000</v>
      </c>
      <c r="B4" t="str">
        <f>[1]Sheet1!B55</f>
        <v>No Data</v>
      </c>
      <c r="C4" t="str">
        <f>[1]Sheet1!C55</f>
        <v>1,529</v>
      </c>
      <c r="D4" t="str">
        <f>[1]Sheet1!D55</f>
        <v>2,831</v>
      </c>
      <c r="E4" t="str">
        <f>[1]Sheet1!E55</f>
        <v>6,059</v>
      </c>
      <c r="F4" t="str">
        <f>[1]Sheet1!F55</f>
        <v>0,</v>
      </c>
      <c r="G4" t="str">
        <f>[1]Sheet1!G55</f>
        <v>3,843</v>
      </c>
      <c r="H4" t="str">
        <f>[1]Sheet1!H55</f>
        <v>72</v>
      </c>
      <c r="I4" t="str">
        <f>[1]Sheet1!I55</f>
        <v>0,</v>
      </c>
      <c r="J4" t="str">
        <f>[1]Sheet1!J55</f>
        <v>0,</v>
      </c>
    </row>
    <row r="5" spans="1:10" x14ac:dyDescent="0.25">
      <c r="A5" t="str">
        <f>[1]Sheet1!A56</f>
        <v>02_Search_BuyTicket</v>
      </c>
      <c r="B5" t="str">
        <f>[1]Sheet1!B56</f>
        <v>No Data</v>
      </c>
      <c r="C5" t="str">
        <f>[1]Sheet1!C56</f>
        <v>1,397</v>
      </c>
      <c r="D5" t="str">
        <f>[1]Sheet1!D56</f>
        <v>2,703</v>
      </c>
      <c r="E5" t="str">
        <f>[1]Sheet1!E56</f>
        <v>5,709</v>
      </c>
      <c r="F5" t="str">
        <f>[1]Sheet1!F56</f>
        <v>0,602</v>
      </c>
      <c r="G5" t="str">
        <f>[1]Sheet1!G56</f>
        <v>3,505</v>
      </c>
      <c r="H5" t="str">
        <f>[1]Sheet1!H56</f>
        <v>180</v>
      </c>
      <c r="I5" t="str">
        <f>[1]Sheet1!I56</f>
        <v>0,</v>
      </c>
      <c r="J5" t="str">
        <f>[1]Sheet1!J56</f>
        <v>0,</v>
      </c>
    </row>
    <row r="6" spans="1:10" x14ac:dyDescent="0.25">
      <c r="A6" t="str">
        <f>[1]Sheet1!A57</f>
        <v>00000000-0000-0000-0000-000000000000</v>
      </c>
      <c r="B6" t="str">
        <f>[1]Sheet1!B57</f>
        <v>No Data</v>
      </c>
      <c r="C6" t="str">
        <f>[1]Sheet1!C57</f>
        <v>1,397</v>
      </c>
      <c r="D6" t="str">
        <f>[1]Sheet1!D57</f>
        <v>2,703</v>
      </c>
      <c r="E6" t="str">
        <f>[1]Sheet1!E57</f>
        <v>5,709</v>
      </c>
      <c r="F6" t="str">
        <f>[1]Sheet1!F57</f>
        <v>0,</v>
      </c>
      <c r="G6" t="str">
        <f>[1]Sheet1!G57</f>
        <v>3,505</v>
      </c>
      <c r="H6" t="str">
        <f>[1]Sheet1!H57</f>
        <v>180</v>
      </c>
      <c r="I6" t="str">
        <f>[1]Sheet1!I57</f>
        <v>0,</v>
      </c>
      <c r="J6" t="str">
        <f>[1]Sheet1!J57</f>
        <v>0,</v>
      </c>
    </row>
    <row r="7" spans="1:10" x14ac:dyDescent="0.25">
      <c r="A7" t="str">
        <f>[1]Sheet1!A58</f>
        <v>03_Search_itinerary_delete</v>
      </c>
      <c r="B7" t="str">
        <f>[1]Sheet1!B58</f>
        <v>No Data</v>
      </c>
      <c r="C7" t="str">
        <f>[1]Sheet1!C58</f>
        <v>1,412</v>
      </c>
      <c r="D7" t="str">
        <f>[1]Sheet1!D58</f>
        <v>2,301</v>
      </c>
      <c r="E7" t="str">
        <f>[1]Sheet1!E58</f>
        <v>4,313</v>
      </c>
      <c r="F7" t="str">
        <f>[1]Sheet1!F58</f>
        <v>0,555</v>
      </c>
      <c r="G7" t="str">
        <f>[1]Sheet1!G58</f>
        <v>3,036</v>
      </c>
      <c r="H7" t="str">
        <f>[1]Sheet1!H58</f>
        <v>70</v>
      </c>
      <c r="I7" t="str">
        <f>[1]Sheet1!I58</f>
        <v>0,</v>
      </c>
      <c r="J7" t="str">
        <f>[1]Sheet1!J58</f>
        <v>0,</v>
      </c>
    </row>
    <row r="8" spans="1:10" x14ac:dyDescent="0.25">
      <c r="A8" t="str">
        <f>[1]Sheet1!A59</f>
        <v>00000000-0000-0000-0000-000000000000</v>
      </c>
      <c r="B8" t="str">
        <f>[1]Sheet1!B59</f>
        <v>No Data</v>
      </c>
      <c r="C8" t="str">
        <f>[1]Sheet1!C59</f>
        <v>1,412</v>
      </c>
      <c r="D8" t="str">
        <f>[1]Sheet1!D59</f>
        <v>2,301</v>
      </c>
      <c r="E8" t="str">
        <f>[1]Sheet1!E59</f>
        <v>4,313</v>
      </c>
      <c r="F8" t="str">
        <f>[1]Sheet1!F59</f>
        <v>0,</v>
      </c>
      <c r="G8" t="str">
        <f>[1]Sheet1!G59</f>
        <v>3,036</v>
      </c>
      <c r="H8" t="str">
        <f>[1]Sheet1!H59</f>
        <v>70</v>
      </c>
      <c r="I8" t="str">
        <f>[1]Sheet1!I59</f>
        <v>0,</v>
      </c>
      <c r="J8" t="str">
        <f>[1]Sheet1!J59</f>
        <v>0,</v>
      </c>
    </row>
    <row r="9" spans="1:10" x14ac:dyDescent="0.25">
      <c r="A9" t="str">
        <f>[1]Sheet1!A60</f>
        <v>04_itinerary</v>
      </c>
      <c r="B9" t="str">
        <f>[1]Sheet1!B60</f>
        <v>No Data</v>
      </c>
      <c r="C9" t="str">
        <f>[1]Sheet1!C60</f>
        <v>0,874</v>
      </c>
      <c r="D9" t="str">
        <f>[1]Sheet1!D60</f>
        <v>1,626</v>
      </c>
      <c r="E9" t="str">
        <f>[1]Sheet1!E60</f>
        <v>2,367</v>
      </c>
      <c r="F9" t="str">
        <f>[1]Sheet1!F60</f>
        <v>0,391</v>
      </c>
      <c r="G9" t="str">
        <f>[1]Sheet1!G60</f>
        <v>1,997</v>
      </c>
      <c r="H9" t="str">
        <f>[1]Sheet1!H60</f>
        <v>14</v>
      </c>
      <c r="I9" t="str">
        <f>[1]Sheet1!I60</f>
        <v>0,</v>
      </c>
      <c r="J9" t="str">
        <f>[1]Sheet1!J60</f>
        <v>0,</v>
      </c>
    </row>
    <row r="10" spans="1:10" x14ac:dyDescent="0.25">
      <c r="A10" t="str">
        <f>[1]Sheet1!A61</f>
        <v>00000000-0000-0000-0000-000000000000</v>
      </c>
      <c r="B10" t="str">
        <f>[1]Sheet1!B61</f>
        <v>No Data</v>
      </c>
      <c r="C10" t="str">
        <f>[1]Sheet1!C61</f>
        <v>0,874</v>
      </c>
      <c r="D10" t="str">
        <f>[1]Sheet1!D61</f>
        <v>1,626</v>
      </c>
      <c r="E10" t="str">
        <f>[1]Sheet1!E61</f>
        <v>2,367</v>
      </c>
      <c r="F10" t="str">
        <f>[1]Sheet1!F61</f>
        <v>0,</v>
      </c>
      <c r="G10" t="str">
        <f>[1]Sheet1!G61</f>
        <v>1,997</v>
      </c>
      <c r="H10" t="str">
        <f>[1]Sheet1!H61</f>
        <v>14</v>
      </c>
      <c r="I10" t="str">
        <f>[1]Sheet1!I61</f>
        <v>0,</v>
      </c>
      <c r="J10" t="str">
        <f>[1]Sheet1!J61</f>
        <v>0,</v>
      </c>
    </row>
    <row r="11" spans="1:10" x14ac:dyDescent="0.25">
      <c r="A11" t="str">
        <f>[1]Sheet1!A62</f>
        <v>05_Search</v>
      </c>
      <c r="B11" t="str">
        <f>[1]Sheet1!B62</f>
        <v>No Data</v>
      </c>
      <c r="C11" t="str">
        <f>[1]Sheet1!C62</f>
        <v>0,79</v>
      </c>
      <c r="D11" t="str">
        <f>[1]Sheet1!D62</f>
        <v>1,606</v>
      </c>
      <c r="E11" t="str">
        <f>[1]Sheet1!E62</f>
        <v>2,819</v>
      </c>
      <c r="F11" t="str">
        <f>[1]Sheet1!F62</f>
        <v>0,442</v>
      </c>
      <c r="G11" t="str">
        <f>[1]Sheet1!G62</f>
        <v>2,376</v>
      </c>
      <c r="H11" t="str">
        <f>[1]Sheet1!H62</f>
        <v>36</v>
      </c>
      <c r="I11" t="str">
        <f>[1]Sheet1!I62</f>
        <v>0,</v>
      </c>
      <c r="J11" t="str">
        <f>[1]Sheet1!J62</f>
        <v>0,</v>
      </c>
    </row>
    <row r="12" spans="1:10" x14ac:dyDescent="0.25">
      <c r="A12" t="str">
        <f>[1]Sheet1!A63</f>
        <v>00000000-0000-0000-0000-000000000000</v>
      </c>
      <c r="B12" t="str">
        <f>[1]Sheet1!B63</f>
        <v>No Data</v>
      </c>
      <c r="C12" t="str">
        <f>[1]Sheet1!C63</f>
        <v>0,79</v>
      </c>
      <c r="D12" t="str">
        <f>[1]Sheet1!D63</f>
        <v>1,606</v>
      </c>
      <c r="E12" t="str">
        <f>[1]Sheet1!E63</f>
        <v>2,819</v>
      </c>
      <c r="F12" t="str">
        <f>[1]Sheet1!F63</f>
        <v>0,</v>
      </c>
      <c r="G12" t="str">
        <f>[1]Sheet1!G63</f>
        <v>2,376</v>
      </c>
      <c r="H12" t="str">
        <f>[1]Sheet1!H63</f>
        <v>36</v>
      </c>
      <c r="I12" t="str">
        <f>[1]Sheet1!I63</f>
        <v>0,</v>
      </c>
      <c r="J12" t="str">
        <f>[1]Sheet1!J63</f>
        <v>0,</v>
      </c>
    </row>
    <row r="13" spans="1:10" x14ac:dyDescent="0.25">
      <c r="A13" t="str">
        <f>[1]Sheet1!A64</f>
        <v>06_login_Logout</v>
      </c>
      <c r="B13" t="str">
        <f>[1]Sheet1!B64</f>
        <v>No Data</v>
      </c>
      <c r="C13" t="str">
        <f>[1]Sheet1!C64</f>
        <v>0,513</v>
      </c>
      <c r="D13" t="str">
        <f>[1]Sheet1!D64</f>
        <v>1,083</v>
      </c>
      <c r="E13" t="str">
        <f>[1]Sheet1!E64</f>
        <v>1,941</v>
      </c>
      <c r="F13" t="str">
        <f>[1]Sheet1!F64</f>
        <v>0,294</v>
      </c>
      <c r="G13" t="str">
        <f>[1]Sheet1!G64</f>
        <v>1,453</v>
      </c>
      <c r="H13" t="str">
        <f>[1]Sheet1!H64</f>
        <v>58</v>
      </c>
      <c r="I13" t="str">
        <f>[1]Sheet1!I64</f>
        <v>0,</v>
      </c>
      <c r="J13" t="str">
        <f>[1]Sheet1!J64</f>
        <v>0,</v>
      </c>
    </row>
    <row r="14" spans="1:10" x14ac:dyDescent="0.25">
      <c r="A14" t="str">
        <f>[1]Sheet1!A65</f>
        <v>00000000-0000-0000-0000-000000000000</v>
      </c>
      <c r="B14" t="str">
        <f>[1]Sheet1!B65</f>
        <v>No Data</v>
      </c>
      <c r="C14" t="str">
        <f>[1]Sheet1!C65</f>
        <v>0,513</v>
      </c>
      <c r="D14" t="str">
        <f>[1]Sheet1!D65</f>
        <v>1,083</v>
      </c>
      <c r="E14" t="str">
        <f>[1]Sheet1!E65</f>
        <v>1,941</v>
      </c>
      <c r="F14" t="str">
        <f>[1]Sheet1!F65</f>
        <v>0,</v>
      </c>
      <c r="G14" t="str">
        <f>[1]Sheet1!G65</f>
        <v>1,453</v>
      </c>
      <c r="H14" t="str">
        <f>[1]Sheet1!H65</f>
        <v>58</v>
      </c>
      <c r="I14" t="str">
        <f>[1]Sheet1!I65</f>
        <v>0,</v>
      </c>
      <c r="J14" t="str">
        <f>[1]Sheet1!J65</f>
        <v>0,</v>
      </c>
    </row>
    <row r="15" spans="1:10" x14ac:dyDescent="0.25">
      <c r="A15" t="str">
        <f>[1]Sheet1!A66</f>
        <v>Action_Transaction</v>
      </c>
      <c r="B15" t="str">
        <f>[1]Sheet1!B66</f>
        <v>No Data</v>
      </c>
      <c r="C15" t="str">
        <f>[1]Sheet1!C66</f>
        <v>0,513</v>
      </c>
      <c r="D15" t="str">
        <f>[1]Sheet1!D66</f>
        <v>2,314</v>
      </c>
      <c r="E15" t="str">
        <f>[1]Sheet1!E66</f>
        <v>6,059</v>
      </c>
      <c r="F15" t="str">
        <f>[1]Sheet1!F66</f>
        <v>0,84</v>
      </c>
      <c r="G15" t="str">
        <f>[1]Sheet1!G66</f>
        <v>3,348</v>
      </c>
      <c r="H15" t="str">
        <f>[1]Sheet1!H66</f>
        <v>430</v>
      </c>
      <c r="I15" t="str">
        <f>[1]Sheet1!I66</f>
        <v>0,</v>
      </c>
      <c r="J15" t="str">
        <f>[1]Sheet1!J66</f>
        <v>0,</v>
      </c>
    </row>
    <row r="16" spans="1:10" x14ac:dyDescent="0.25">
      <c r="A16" t="str">
        <f>[1]Sheet1!A67</f>
        <v>00000000-0000-0000-0000-000000000000</v>
      </c>
      <c r="B16" t="str">
        <f>[1]Sheet1!B67</f>
        <v>No Data</v>
      </c>
      <c r="C16" t="str">
        <f>[1]Sheet1!C67</f>
        <v>0,513</v>
      </c>
      <c r="D16" t="str">
        <f>[1]Sheet1!D67</f>
        <v>2,314</v>
      </c>
      <c r="E16" t="str">
        <f>[1]Sheet1!E67</f>
        <v>6,059</v>
      </c>
      <c r="F16" t="str">
        <f>[1]Sheet1!F67</f>
        <v>0,</v>
      </c>
      <c r="G16" t="str">
        <f>[1]Sheet1!G67</f>
        <v>3,348</v>
      </c>
      <c r="H16" t="str">
        <f>[1]Sheet1!H67</f>
        <v>430</v>
      </c>
      <c r="I16" t="str">
        <f>[1]Sheet1!I67</f>
        <v>0,</v>
      </c>
      <c r="J16" t="str">
        <f>[1]Sheet1!J67</f>
        <v>0,</v>
      </c>
    </row>
    <row r="17" spans="1:10" x14ac:dyDescent="0.25">
      <c r="A17" t="str">
        <f>[1]Sheet1!A68</f>
        <v>choise_ticket</v>
      </c>
      <c r="B17" t="str">
        <f>[1]Sheet1!B68</f>
        <v>No Data</v>
      </c>
      <c r="C17" t="str">
        <f>[1]Sheet1!C68</f>
        <v>0,11</v>
      </c>
      <c r="D17" t="str">
        <f>[1]Sheet1!D68</f>
        <v>0,262</v>
      </c>
      <c r="E17" t="str">
        <f>[1]Sheet1!E68</f>
        <v>0,953</v>
      </c>
      <c r="F17" t="str">
        <f>[1]Sheet1!F68</f>
        <v>0,118</v>
      </c>
      <c r="G17" t="str">
        <f>[1]Sheet1!G68</f>
        <v>0,385</v>
      </c>
      <c r="H17" t="str">
        <f>[1]Sheet1!H68</f>
        <v>252</v>
      </c>
      <c r="I17" t="str">
        <f>[1]Sheet1!I68</f>
        <v>0,</v>
      </c>
      <c r="J17" t="str">
        <f>[1]Sheet1!J68</f>
        <v>0,</v>
      </c>
    </row>
    <row r="18" spans="1:10" x14ac:dyDescent="0.25">
      <c r="A18" t="str">
        <f>[1]Sheet1!A69</f>
        <v>00000000-0000-0000-0000-000000000000</v>
      </c>
      <c r="B18" t="str">
        <f>[1]Sheet1!B69</f>
        <v>No Data</v>
      </c>
      <c r="C18" t="str">
        <f>[1]Sheet1!C69</f>
        <v>0,11</v>
      </c>
      <c r="D18" t="str">
        <f>[1]Sheet1!D69</f>
        <v>0,262</v>
      </c>
      <c r="E18" t="str">
        <f>[1]Sheet1!E69</f>
        <v>0,953</v>
      </c>
      <c r="F18" t="str">
        <f>[1]Sheet1!F69</f>
        <v>0,</v>
      </c>
      <c r="G18" t="str">
        <f>[1]Sheet1!G69</f>
        <v>0,385</v>
      </c>
      <c r="H18" t="str">
        <f>[1]Sheet1!H69</f>
        <v>252</v>
      </c>
      <c r="I18" t="str">
        <f>[1]Sheet1!I69</f>
        <v>0,</v>
      </c>
      <c r="J18" t="str">
        <f>[1]Sheet1!J69</f>
        <v>0,</v>
      </c>
    </row>
    <row r="19" spans="1:10" x14ac:dyDescent="0.25">
      <c r="A19" t="str">
        <f>[1]Sheet1!A70</f>
        <v>Delete_first</v>
      </c>
      <c r="B19" t="str">
        <f>[1]Sheet1!B70</f>
        <v>No Data</v>
      </c>
      <c r="C19" t="str">
        <f>[1]Sheet1!C70</f>
        <v>0,089</v>
      </c>
      <c r="D19" t="str">
        <f>[1]Sheet1!D70</f>
        <v>0,266</v>
      </c>
      <c r="E19" t="str">
        <f>[1]Sheet1!E70</f>
        <v>0,832</v>
      </c>
      <c r="F19" t="str">
        <f>[1]Sheet1!F70</f>
        <v>0,133</v>
      </c>
      <c r="G19" t="str">
        <f>[1]Sheet1!G70</f>
        <v>0,425</v>
      </c>
      <c r="H19" t="str">
        <f>[1]Sheet1!H70</f>
        <v>70</v>
      </c>
      <c r="I19" t="str">
        <f>[1]Sheet1!I70</f>
        <v>0,</v>
      </c>
      <c r="J19" t="str">
        <f>[1]Sheet1!J70</f>
        <v>0,</v>
      </c>
    </row>
    <row r="20" spans="1:10" x14ac:dyDescent="0.25">
      <c r="A20" t="str">
        <f>[1]Sheet1!A71</f>
        <v>00000000-0000-0000-0000-000000000000</v>
      </c>
      <c r="B20" t="str">
        <f>[1]Sheet1!B71</f>
        <v>No Data</v>
      </c>
      <c r="C20" t="str">
        <f>[1]Sheet1!C71</f>
        <v>0,089</v>
      </c>
      <c r="D20" t="str">
        <f>[1]Sheet1!D71</f>
        <v>0,266</v>
      </c>
      <c r="E20" t="str">
        <f>[1]Sheet1!E71</f>
        <v>0,832</v>
      </c>
      <c r="F20" t="str">
        <f>[1]Sheet1!F71</f>
        <v>0,</v>
      </c>
      <c r="G20" t="str">
        <f>[1]Sheet1!G71</f>
        <v>0,425</v>
      </c>
      <c r="H20" t="str">
        <f>[1]Sheet1!H71</f>
        <v>70</v>
      </c>
      <c r="I20" t="str">
        <f>[1]Sheet1!I71</f>
        <v>0,</v>
      </c>
      <c r="J20" t="str">
        <f>[1]Sheet1!J71</f>
        <v>0,</v>
      </c>
    </row>
    <row r="21" spans="1:10" x14ac:dyDescent="0.25">
      <c r="A21" t="str">
        <f>[1]Sheet1!A72</f>
        <v>Entry_Data_Flight</v>
      </c>
      <c r="B21" t="str">
        <f>[1]Sheet1!B72</f>
        <v>No Data</v>
      </c>
      <c r="C21" t="str">
        <f>[1]Sheet1!C72</f>
        <v>0,101</v>
      </c>
      <c r="D21" t="str">
        <f>[1]Sheet1!D72</f>
        <v>0,238</v>
      </c>
      <c r="E21" t="str">
        <f>[1]Sheet1!E72</f>
        <v>0,854</v>
      </c>
      <c r="F21" t="str">
        <f>[1]Sheet1!F72</f>
        <v>0,102</v>
      </c>
      <c r="G21" t="str">
        <f>[1]Sheet1!G72</f>
        <v>0,367</v>
      </c>
      <c r="H21" t="str">
        <f>[1]Sheet1!H72</f>
        <v>288</v>
      </c>
      <c r="I21" t="str">
        <f>[1]Sheet1!I72</f>
        <v>0,</v>
      </c>
      <c r="J21" t="str">
        <f>[1]Sheet1!J72</f>
        <v>0,</v>
      </c>
    </row>
    <row r="22" spans="1:10" x14ac:dyDescent="0.25">
      <c r="A22" t="str">
        <f>[1]Sheet1!A73</f>
        <v>00000000-0000-0000-0000-000000000000</v>
      </c>
      <c r="B22" t="str">
        <f>[1]Sheet1!B73</f>
        <v>No Data</v>
      </c>
      <c r="C22" t="str">
        <f>[1]Sheet1!C73</f>
        <v>0,101</v>
      </c>
      <c r="D22" t="str">
        <f>[1]Sheet1!D73</f>
        <v>0,238</v>
      </c>
      <c r="E22" t="str">
        <f>[1]Sheet1!E73</f>
        <v>0,854</v>
      </c>
      <c r="F22" t="str">
        <f>[1]Sheet1!F73</f>
        <v>0,</v>
      </c>
      <c r="G22" t="str">
        <f>[1]Sheet1!G73</f>
        <v>0,367</v>
      </c>
      <c r="H22" t="str">
        <f>[1]Sheet1!H73</f>
        <v>288</v>
      </c>
      <c r="I22" t="str">
        <f>[1]Sheet1!I73</f>
        <v>0,</v>
      </c>
      <c r="J22" t="str">
        <f>[1]Sheet1!J73</f>
        <v>0,</v>
      </c>
    </row>
    <row r="23" spans="1:10" x14ac:dyDescent="0.25">
      <c r="A23" t="str">
        <f>[1]Sheet1!A74</f>
        <v>Entry_Data_Ticket</v>
      </c>
      <c r="B23" t="str">
        <f>[1]Sheet1!B74</f>
        <v>No Data</v>
      </c>
      <c r="C23" t="str">
        <f>[1]Sheet1!C74</f>
        <v>0,101</v>
      </c>
      <c r="D23" t="str">
        <f>[1]Sheet1!D74</f>
        <v>0,231</v>
      </c>
      <c r="E23" t="str">
        <f>[1]Sheet1!E74</f>
        <v>0,608</v>
      </c>
      <c r="F23" t="str">
        <f>[1]Sheet1!F74</f>
        <v>0,085</v>
      </c>
      <c r="G23" t="str">
        <f>[1]Sheet1!G74</f>
        <v>0,342</v>
      </c>
      <c r="H23" t="str">
        <f>[1]Sheet1!H74</f>
        <v>180</v>
      </c>
      <c r="I23" t="str">
        <f>[1]Sheet1!I74</f>
        <v>0,</v>
      </c>
      <c r="J23" t="str">
        <f>[1]Sheet1!J74</f>
        <v>0,</v>
      </c>
    </row>
    <row r="24" spans="1:10" x14ac:dyDescent="0.25">
      <c r="A24" t="str">
        <f>[1]Sheet1!A75</f>
        <v>00000000-0000-0000-0000-000000000000</v>
      </c>
      <c r="B24" t="str">
        <f>[1]Sheet1!B75</f>
        <v>No Data</v>
      </c>
      <c r="C24" t="str">
        <f>[1]Sheet1!C75</f>
        <v>0,101</v>
      </c>
      <c r="D24" t="str">
        <f>[1]Sheet1!D75</f>
        <v>0,231</v>
      </c>
      <c r="E24" t="str">
        <f>[1]Sheet1!E75</f>
        <v>0,608</v>
      </c>
      <c r="F24" t="str">
        <f>[1]Sheet1!F75</f>
        <v>0,</v>
      </c>
      <c r="G24" t="str">
        <f>[1]Sheet1!G75</f>
        <v>0,342</v>
      </c>
      <c r="H24" t="str">
        <f>[1]Sheet1!H75</f>
        <v>180</v>
      </c>
      <c r="I24" t="str">
        <f>[1]Sheet1!I75</f>
        <v>0,</v>
      </c>
      <c r="J24" t="str">
        <f>[1]Sheet1!J75</f>
        <v>0,</v>
      </c>
    </row>
    <row r="25" spans="1:10" x14ac:dyDescent="0.25">
      <c r="A25" t="str">
        <f>[1]Sheet1!A76</f>
        <v>goto_Flight</v>
      </c>
      <c r="B25" t="str">
        <f>[1]Sheet1!B76</f>
        <v>No Data</v>
      </c>
      <c r="C25" t="str">
        <f>[1]Sheet1!C76</f>
        <v>0,178</v>
      </c>
      <c r="D25" t="str">
        <f>[1]Sheet1!D76</f>
        <v>0,445</v>
      </c>
      <c r="E25" t="str">
        <f>[1]Sheet1!E76</f>
        <v>1,223</v>
      </c>
      <c r="F25" t="str">
        <f>[1]Sheet1!F76</f>
        <v>0,164</v>
      </c>
      <c r="G25" t="str">
        <f>[1]Sheet1!G76</f>
        <v>0,639</v>
      </c>
      <c r="H25" t="str">
        <f>[1]Sheet1!H76</f>
        <v>359</v>
      </c>
      <c r="I25" t="str">
        <f>[1]Sheet1!I76</f>
        <v>0,</v>
      </c>
      <c r="J25" t="str">
        <f>[1]Sheet1!J76</f>
        <v>0,</v>
      </c>
    </row>
    <row r="26" spans="1:10" x14ac:dyDescent="0.25">
      <c r="A26" t="str">
        <f>[1]Sheet1!A77</f>
        <v>00000000-0000-0000-0000-000000000000</v>
      </c>
      <c r="B26" t="str">
        <f>[1]Sheet1!B77</f>
        <v>No Data</v>
      </c>
      <c r="C26" t="str">
        <f>[1]Sheet1!C77</f>
        <v>0,178</v>
      </c>
      <c r="D26" t="str">
        <f>[1]Sheet1!D77</f>
        <v>0,445</v>
      </c>
      <c r="E26" t="str">
        <f>[1]Sheet1!E77</f>
        <v>1,223</v>
      </c>
      <c r="F26" t="str">
        <f>[1]Sheet1!F77</f>
        <v>0,</v>
      </c>
      <c r="G26" t="str">
        <f>[1]Sheet1!G77</f>
        <v>0,639</v>
      </c>
      <c r="H26" t="str">
        <f>[1]Sheet1!H77</f>
        <v>359</v>
      </c>
      <c r="I26" t="str">
        <f>[1]Sheet1!I77</f>
        <v>0,</v>
      </c>
      <c r="J26" t="str">
        <f>[1]Sheet1!J77</f>
        <v>0,</v>
      </c>
    </row>
    <row r="27" spans="1:10" x14ac:dyDescent="0.25">
      <c r="A27" t="str">
        <f>[1]Sheet1!A78</f>
        <v>goto_home</v>
      </c>
      <c r="B27" t="str">
        <f>[1]Sheet1!B78</f>
        <v>No Data</v>
      </c>
      <c r="C27" t="str">
        <f>[1]Sheet1!C78</f>
        <v>0,174</v>
      </c>
      <c r="D27" t="str">
        <f>[1]Sheet1!D78</f>
        <v>0,399</v>
      </c>
      <c r="E27" t="str">
        <f>[1]Sheet1!E78</f>
        <v>1,045</v>
      </c>
      <c r="F27" t="str">
        <f>[1]Sheet1!F78</f>
        <v>0,143</v>
      </c>
      <c r="G27" t="str">
        <f>[1]Sheet1!G78</f>
        <v>0,584</v>
      </c>
      <c r="H27" t="str">
        <f>[1]Sheet1!H78</f>
        <v>322</v>
      </c>
      <c r="I27" t="str">
        <f>[1]Sheet1!I78</f>
        <v>0,</v>
      </c>
      <c r="J27" t="str">
        <f>[1]Sheet1!J78</f>
        <v>0,</v>
      </c>
    </row>
    <row r="28" spans="1:10" x14ac:dyDescent="0.25">
      <c r="A28" t="str">
        <f>[1]Sheet1!A79</f>
        <v>00000000-0000-0000-0000-000000000000</v>
      </c>
      <c r="B28" t="str">
        <f>[1]Sheet1!B79</f>
        <v>No Data</v>
      </c>
      <c r="C28" t="str">
        <f>[1]Sheet1!C79</f>
        <v>0,174</v>
      </c>
      <c r="D28" t="str">
        <f>[1]Sheet1!D79</f>
        <v>0,399</v>
      </c>
      <c r="E28" t="str">
        <f>[1]Sheet1!E79</f>
        <v>1,045</v>
      </c>
      <c r="F28" t="str">
        <f>[1]Sheet1!F79</f>
        <v>0,</v>
      </c>
      <c r="G28" t="str">
        <f>[1]Sheet1!G79</f>
        <v>0,584</v>
      </c>
      <c r="H28" t="str">
        <f>[1]Sheet1!H79</f>
        <v>322</v>
      </c>
      <c r="I28" t="str">
        <f>[1]Sheet1!I79</f>
        <v>0,</v>
      </c>
      <c r="J28" t="str">
        <f>[1]Sheet1!J79</f>
        <v>0,</v>
      </c>
    </row>
    <row r="29" spans="1:10" x14ac:dyDescent="0.25">
      <c r="A29" t="str">
        <f>[1]Sheet1!A80</f>
        <v>goto_Itinerary</v>
      </c>
      <c r="B29" t="str">
        <f>[1]Sheet1!B80</f>
        <v>No Data</v>
      </c>
      <c r="C29" t="str">
        <f>[1]Sheet1!C80</f>
        <v>0,212</v>
      </c>
      <c r="D29" t="str">
        <f>[1]Sheet1!D80</f>
        <v>0,45</v>
      </c>
      <c r="E29" t="str">
        <f>[1]Sheet1!E80</f>
        <v>1,198</v>
      </c>
      <c r="F29" t="str">
        <f>[1]Sheet1!F80</f>
        <v>0,164</v>
      </c>
      <c r="G29" t="str">
        <f>[1]Sheet1!G80</f>
        <v>0,671</v>
      </c>
      <c r="H29" t="str">
        <f>[1]Sheet1!H80</f>
        <v>156</v>
      </c>
      <c r="I29" t="str">
        <f>[1]Sheet1!I80</f>
        <v>0,</v>
      </c>
      <c r="J29" t="str">
        <f>[1]Sheet1!J80</f>
        <v>0,</v>
      </c>
    </row>
    <row r="30" spans="1:10" x14ac:dyDescent="0.25">
      <c r="A30" t="str">
        <f>[1]Sheet1!A81</f>
        <v>00000000-0000-0000-0000-000000000000</v>
      </c>
      <c r="B30" t="str">
        <f>[1]Sheet1!B81</f>
        <v>No Data</v>
      </c>
      <c r="C30" t="str">
        <f>[1]Sheet1!C81</f>
        <v>0,212</v>
      </c>
      <c r="D30" t="str">
        <f>[1]Sheet1!D81</f>
        <v>0,45</v>
      </c>
      <c r="E30" t="str">
        <f>[1]Sheet1!E81</f>
        <v>1,198</v>
      </c>
      <c r="F30" t="str">
        <f>[1]Sheet1!F81</f>
        <v>0,</v>
      </c>
      <c r="G30" t="str">
        <f>[1]Sheet1!G81</f>
        <v>0,671</v>
      </c>
      <c r="H30" t="str">
        <f>[1]Sheet1!H81</f>
        <v>156</v>
      </c>
      <c r="I30" t="str">
        <f>[1]Sheet1!I81</f>
        <v>0,</v>
      </c>
      <c r="J30" t="str">
        <f>[1]Sheet1!J81</f>
        <v>0,</v>
      </c>
    </row>
    <row r="31" spans="1:10" x14ac:dyDescent="0.25">
      <c r="A31" t="str">
        <f>[1]Sheet1!A82</f>
        <v>Load_start_Page</v>
      </c>
      <c r="B31" t="str">
        <f>[1]Sheet1!B82</f>
        <v>No Data</v>
      </c>
      <c r="C31" t="str">
        <f>[1]Sheet1!C82</f>
        <v>0,159</v>
      </c>
      <c r="D31" t="str">
        <f>[1]Sheet1!D82</f>
        <v>0,365</v>
      </c>
      <c r="E31" t="str">
        <f>[1]Sheet1!E82</f>
        <v>1,129</v>
      </c>
      <c r="F31" t="str">
        <f>[1]Sheet1!F82</f>
        <v>0,137</v>
      </c>
      <c r="G31" t="str">
        <f>[1]Sheet1!G82</f>
        <v>0,527</v>
      </c>
      <c r="H31" t="str">
        <f>[1]Sheet1!H82</f>
        <v>431</v>
      </c>
      <c r="I31" t="str">
        <f>[1]Sheet1!I82</f>
        <v>0,</v>
      </c>
      <c r="J31" t="str">
        <f>[1]Sheet1!J82</f>
        <v>0,</v>
      </c>
    </row>
    <row r="32" spans="1:10" x14ac:dyDescent="0.25">
      <c r="A32" t="str">
        <f>[1]Sheet1!A83</f>
        <v>00000000-0000-0000-0000-000000000000</v>
      </c>
      <c r="B32" t="str">
        <f>[1]Sheet1!B83</f>
        <v>No Data</v>
      </c>
      <c r="C32" t="str">
        <f>[1]Sheet1!C83</f>
        <v>0,159</v>
      </c>
      <c r="D32" t="str">
        <f>[1]Sheet1!D83</f>
        <v>0,365</v>
      </c>
      <c r="E32" t="str">
        <f>[1]Sheet1!E83</f>
        <v>1,129</v>
      </c>
      <c r="F32" t="str">
        <f>[1]Sheet1!F83</f>
        <v>0,</v>
      </c>
      <c r="G32" t="str">
        <f>[1]Sheet1!G83</f>
        <v>0,527</v>
      </c>
      <c r="H32" t="str">
        <f>[1]Sheet1!H83</f>
        <v>431</v>
      </c>
      <c r="I32" t="str">
        <f>[1]Sheet1!I83</f>
        <v>0,</v>
      </c>
      <c r="J32" t="str">
        <f>[1]Sheet1!J83</f>
        <v>0,</v>
      </c>
    </row>
    <row r="33" spans="1:10" x14ac:dyDescent="0.25">
      <c r="A33" t="str">
        <f>[1]Sheet1!A84</f>
        <v>login_user</v>
      </c>
      <c r="B33" t="str">
        <f>[1]Sheet1!B84</f>
        <v>No Data</v>
      </c>
      <c r="C33" t="str">
        <f>[1]Sheet1!C84</f>
        <v>0,173</v>
      </c>
      <c r="D33" t="str">
        <f>[1]Sheet1!D84</f>
        <v>0,424</v>
      </c>
      <c r="E33" t="str">
        <f>[1]Sheet1!E84</f>
        <v>1,624</v>
      </c>
      <c r="F33" t="str">
        <f>[1]Sheet1!F84</f>
        <v>0,163</v>
      </c>
      <c r="G33" t="str">
        <f>[1]Sheet1!G84</f>
        <v>0,645</v>
      </c>
      <c r="H33" t="str">
        <f>[1]Sheet1!H84</f>
        <v>431</v>
      </c>
      <c r="I33" t="str">
        <f>[1]Sheet1!I84</f>
        <v>0,</v>
      </c>
      <c r="J33" t="str">
        <f>[1]Sheet1!J84</f>
        <v>0,</v>
      </c>
    </row>
    <row r="34" spans="1:10" x14ac:dyDescent="0.25">
      <c r="A34" t="str">
        <f>[1]Sheet1!A85</f>
        <v>00000000-0000-0000-0000-000000000000</v>
      </c>
      <c r="B34" t="str">
        <f>[1]Sheet1!B85</f>
        <v>No Data</v>
      </c>
      <c r="C34" t="str">
        <f>[1]Sheet1!C85</f>
        <v>0,173</v>
      </c>
      <c r="D34" t="str">
        <f>[1]Sheet1!D85</f>
        <v>0,424</v>
      </c>
      <c r="E34" t="str">
        <f>[1]Sheet1!E85</f>
        <v>1,624</v>
      </c>
      <c r="F34" t="str">
        <f>[1]Sheet1!F85</f>
        <v>0,</v>
      </c>
      <c r="G34" t="str">
        <f>[1]Sheet1!G85</f>
        <v>0,645</v>
      </c>
      <c r="H34" t="str">
        <f>[1]Sheet1!H85</f>
        <v>431</v>
      </c>
      <c r="I34" t="str">
        <f>[1]Sheet1!I85</f>
        <v>0,</v>
      </c>
      <c r="J34" t="str">
        <f>[1]Sheet1!J85</f>
        <v>0,</v>
      </c>
    </row>
    <row r="35" spans="1:10" x14ac:dyDescent="0.25">
      <c r="A35" t="str">
        <f>[1]Sheet1!A86</f>
        <v>Logout</v>
      </c>
      <c r="B35" t="str">
        <f>[1]Sheet1!B86</f>
        <v>No Data</v>
      </c>
      <c r="C35" t="str">
        <f>[1]Sheet1!C86</f>
        <v>0,153</v>
      </c>
      <c r="D35" t="str">
        <f>[1]Sheet1!D86</f>
        <v>0,316</v>
      </c>
      <c r="E35" t="str">
        <f>[1]Sheet1!E86</f>
        <v>0,865</v>
      </c>
      <c r="F35" t="str">
        <f>[1]Sheet1!F86</f>
        <v>0,117</v>
      </c>
      <c r="G35" t="str">
        <f>[1]Sheet1!G86</f>
        <v>0,479</v>
      </c>
      <c r="H35" t="str">
        <f>[1]Sheet1!H86</f>
        <v>324</v>
      </c>
      <c r="I35" t="str">
        <f>[1]Sheet1!I86</f>
        <v>0,</v>
      </c>
      <c r="J35" t="str">
        <f>[1]Sheet1!J86</f>
        <v>0,</v>
      </c>
    </row>
    <row r="36" spans="1:10" x14ac:dyDescent="0.25">
      <c r="A36" t="str">
        <f>[1]Sheet1!A87</f>
        <v>00000000-0000-0000-0000-000000000000</v>
      </c>
      <c r="B36" t="str">
        <f>[1]Sheet1!B87</f>
        <v>No Data</v>
      </c>
      <c r="C36" t="str">
        <f>[1]Sheet1!C87</f>
        <v>0,153</v>
      </c>
      <c r="D36" t="str">
        <f>[1]Sheet1!D87</f>
        <v>0,316</v>
      </c>
      <c r="E36" t="str">
        <f>[1]Sheet1!E87</f>
        <v>0,865</v>
      </c>
      <c r="F36" t="str">
        <f>[1]Sheet1!F87</f>
        <v>0,</v>
      </c>
      <c r="G36" t="str">
        <f>[1]Sheet1!G87</f>
        <v>0,479</v>
      </c>
      <c r="H36" t="str">
        <f>[1]Sheet1!H87</f>
        <v>324</v>
      </c>
      <c r="I36" t="str">
        <f>[1]Sheet1!I87</f>
        <v>0,</v>
      </c>
      <c r="J36" t="str">
        <f>[1]Sheet1!J87</f>
        <v>0,</v>
      </c>
    </row>
    <row r="37" spans="1:10" x14ac:dyDescent="0.25">
      <c r="A37">
        <f>[1]Sheet1!A88</f>
        <v>0</v>
      </c>
      <c r="B37">
        <f>[1]Sheet1!B88</f>
        <v>0</v>
      </c>
      <c r="C37">
        <f>[1]Sheet1!C88</f>
        <v>0</v>
      </c>
      <c r="D37">
        <f>[1]Sheet1!D88</f>
        <v>0</v>
      </c>
      <c r="E37">
        <f>[1]Sheet1!E88</f>
        <v>0</v>
      </c>
      <c r="F37">
        <f>[1]Sheet1!F88</f>
        <v>0</v>
      </c>
      <c r="G37">
        <f>[1]Sheet1!G88</f>
        <v>0</v>
      </c>
      <c r="H37">
        <f>[1]Sheet1!H88</f>
        <v>0</v>
      </c>
      <c r="I37">
        <f>[1]Sheet1!I88</f>
        <v>0</v>
      </c>
      <c r="J37">
        <f>[1]Sheet1!J88</f>
        <v>0</v>
      </c>
    </row>
    <row r="38" spans="1:10" x14ac:dyDescent="0.25">
      <c r="A38" t="str">
        <f>[1]Sheet1!A89</f>
        <v>Codes</v>
      </c>
      <c r="B38" t="str">
        <f>[1]Sheet1!B89</f>
        <v>Total</v>
      </c>
      <c r="C38" t="str">
        <f>[1]Sheet1!C89</f>
        <v>Per second</v>
      </c>
      <c r="D38">
        <f>[1]Sheet1!D89</f>
        <v>0</v>
      </c>
      <c r="E38">
        <f>[1]Sheet1!E89</f>
        <v>0</v>
      </c>
      <c r="F38">
        <f>[1]Sheet1!F89</f>
        <v>0</v>
      </c>
      <c r="G38">
        <f>[1]Sheet1!G89</f>
        <v>0</v>
      </c>
      <c r="H38">
        <f>[1]Sheet1!H89</f>
        <v>0</v>
      </c>
      <c r="I38">
        <f>[1]Sheet1!I89</f>
        <v>0</v>
      </c>
      <c r="J38">
        <f>[1]Sheet1!J89</f>
        <v>0</v>
      </c>
    </row>
    <row r="39" spans="1:10" x14ac:dyDescent="0.25">
      <c r="A39" t="str">
        <f>[1]Sheet1!A90</f>
        <v>HTTP_200</v>
      </c>
      <c r="B39" t="str">
        <f>[1]Sheet1!B90</f>
        <v>12 154,</v>
      </c>
      <c r="C39" t="str">
        <f>[1]Sheet1!C90</f>
        <v>10,128</v>
      </c>
      <c r="D39">
        <f>[1]Sheet1!D90</f>
        <v>0</v>
      </c>
      <c r="E39">
        <f>[1]Sheet1!E90</f>
        <v>0</v>
      </c>
      <c r="F39">
        <f>[1]Sheet1!F90</f>
        <v>0</v>
      </c>
      <c r="G39">
        <f>[1]Sheet1!G90</f>
        <v>0</v>
      </c>
      <c r="H39">
        <f>[1]Sheet1!H90</f>
        <v>0</v>
      </c>
      <c r="I39">
        <f>[1]Sheet1!I90</f>
        <v>0</v>
      </c>
      <c r="J39">
        <f>[1]Sheet1!J90</f>
        <v>0</v>
      </c>
    </row>
    <row r="40" spans="1:10" x14ac:dyDescent="0.25">
      <c r="A40" t="str">
        <f>[1]Sheet1!A91</f>
        <v>00000000-0000-0000-0000-000000000000</v>
      </c>
      <c r="B40" t="str">
        <f>[1]Sheet1!B91</f>
        <v>12 154,</v>
      </c>
      <c r="C40" t="str">
        <f>[1]Sheet1!C91</f>
        <v>10,128</v>
      </c>
      <c r="D40">
        <f>[1]Sheet1!D91</f>
        <v>0</v>
      </c>
      <c r="E40">
        <f>[1]Sheet1!E91</f>
        <v>0</v>
      </c>
      <c r="F40">
        <f>[1]Sheet1!F91</f>
        <v>0</v>
      </c>
      <c r="G40">
        <f>[1]Sheet1!G91</f>
        <v>0</v>
      </c>
      <c r="H40">
        <f>[1]Sheet1!H91</f>
        <v>0</v>
      </c>
      <c r="I40">
        <f>[1]Sheet1!I91</f>
        <v>0</v>
      </c>
      <c r="J40">
        <f>[1]Sheet1!J91</f>
        <v>0</v>
      </c>
    </row>
    <row r="41" spans="1:10" x14ac:dyDescent="0.25">
      <c r="A41">
        <f>[1]Sheet1!A92</f>
        <v>0</v>
      </c>
      <c r="B41">
        <f>[1]Sheet1!B92</f>
        <v>0</v>
      </c>
      <c r="C41">
        <f>[1]Sheet1!C92</f>
        <v>0</v>
      </c>
      <c r="D41">
        <f>[1]Sheet1!D92</f>
        <v>0</v>
      </c>
      <c r="E41">
        <f>[1]Sheet1!E92</f>
        <v>0</v>
      </c>
      <c r="F41">
        <f>[1]Sheet1!F92</f>
        <v>0</v>
      </c>
      <c r="G41">
        <f>[1]Sheet1!G92</f>
        <v>0</v>
      </c>
      <c r="H41">
        <f>[1]Sheet1!H92</f>
        <v>0</v>
      </c>
      <c r="I41">
        <f>[1]Sheet1!I92</f>
        <v>0</v>
      </c>
      <c r="J41">
        <f>[1]Sheet1!J92</f>
        <v>0</v>
      </c>
    </row>
    <row r="42" spans="1:10" x14ac:dyDescent="0.25">
      <c r="A42">
        <f>[1]Sheet1!A93</f>
        <v>0</v>
      </c>
      <c r="B42">
        <f>[1]Sheet1!B93</f>
        <v>0</v>
      </c>
      <c r="C42">
        <f>[1]Sheet1!C93</f>
        <v>0</v>
      </c>
      <c r="D42">
        <f>[1]Sheet1!D93</f>
        <v>0</v>
      </c>
      <c r="E42">
        <f>[1]Sheet1!E93</f>
        <v>0</v>
      </c>
      <c r="F42">
        <f>[1]Sheet1!F93</f>
        <v>0</v>
      </c>
      <c r="G42">
        <f>[1]Sheet1!G93</f>
        <v>0</v>
      </c>
      <c r="H42">
        <f>[1]Sheet1!H93</f>
        <v>0</v>
      </c>
      <c r="I42">
        <f>[1]Sheet1!I93</f>
        <v>0</v>
      </c>
      <c r="J42">
        <f>[1]Sheet1!J93</f>
        <v>0</v>
      </c>
    </row>
    <row r="43" spans="1:10" x14ac:dyDescent="0.25">
      <c r="A43">
        <f>[1]Sheet1!A94</f>
        <v>0</v>
      </c>
      <c r="B43">
        <f>[1]Sheet1!B94</f>
        <v>0</v>
      </c>
      <c r="C43">
        <f>[1]Sheet1!C94</f>
        <v>0</v>
      </c>
      <c r="D43">
        <f>[1]Sheet1!D94</f>
        <v>0</v>
      </c>
      <c r="E43">
        <f>[1]Sheet1!E94</f>
        <v>0</v>
      </c>
      <c r="F43">
        <f>[1]Sheet1!F94</f>
        <v>0</v>
      </c>
      <c r="G43">
        <f>[1]Sheet1!G94</f>
        <v>0</v>
      </c>
      <c r="H43">
        <f>[1]Sheet1!H94</f>
        <v>0</v>
      </c>
      <c r="I43">
        <f>[1]Sheet1!I94</f>
        <v>0</v>
      </c>
      <c r="J43">
        <f>[1]Sheet1!J94</f>
        <v>0</v>
      </c>
    </row>
    <row r="44" spans="1:10" x14ac:dyDescent="0.25">
      <c r="A44">
        <f>[1]Sheet1!A95</f>
        <v>0</v>
      </c>
      <c r="B44">
        <f>[1]Sheet1!B95</f>
        <v>0</v>
      </c>
      <c r="C44">
        <f>[1]Sheet1!C95</f>
        <v>0</v>
      </c>
      <c r="D44">
        <f>[1]Sheet1!D95</f>
        <v>0</v>
      </c>
      <c r="E44">
        <f>[1]Sheet1!E95</f>
        <v>0</v>
      </c>
      <c r="F44">
        <f>[1]Sheet1!F95</f>
        <v>0</v>
      </c>
      <c r="G44">
        <f>[1]Sheet1!G95</f>
        <v>0</v>
      </c>
      <c r="H44">
        <f>[1]Sheet1!H95</f>
        <v>0</v>
      </c>
      <c r="I44">
        <f>[1]Sheet1!I95</f>
        <v>0</v>
      </c>
      <c r="J44">
        <f>[1]Sheet1!J95</f>
        <v>0</v>
      </c>
    </row>
    <row r="45" spans="1:10" x14ac:dyDescent="0.25">
      <c r="A45">
        <f>[1]Sheet1!A96</f>
        <v>0</v>
      </c>
      <c r="B45">
        <f>[1]Sheet1!B96</f>
        <v>0</v>
      </c>
      <c r="C45">
        <f>[1]Sheet1!C96</f>
        <v>0</v>
      </c>
      <c r="D45">
        <f>[1]Sheet1!D96</f>
        <v>0</v>
      </c>
      <c r="E45">
        <f>[1]Sheet1!E96</f>
        <v>0</v>
      </c>
      <c r="F45">
        <f>[1]Sheet1!F96</f>
        <v>0</v>
      </c>
      <c r="G45">
        <f>[1]Sheet1!G96</f>
        <v>0</v>
      </c>
      <c r="H45">
        <f>[1]Sheet1!H96</f>
        <v>0</v>
      </c>
      <c r="I45">
        <f>[1]Sheet1!I96</f>
        <v>0</v>
      </c>
      <c r="J45">
        <f>[1]Sheet1!J96</f>
        <v>0</v>
      </c>
    </row>
    <row r="46" spans="1:10" x14ac:dyDescent="0.25">
      <c r="A46">
        <f>[1]Sheet1!A97</f>
        <v>0</v>
      </c>
      <c r="B46">
        <f>[1]Sheet1!B97</f>
        <v>0</v>
      </c>
      <c r="C46">
        <f>[1]Sheet1!C97</f>
        <v>0</v>
      </c>
      <c r="D46">
        <f>[1]Sheet1!D97</f>
        <v>0</v>
      </c>
      <c r="E46">
        <f>[1]Sheet1!E97</f>
        <v>0</v>
      </c>
      <c r="F46">
        <f>[1]Sheet1!F97</f>
        <v>0</v>
      </c>
      <c r="G46">
        <f>[1]Sheet1!G97</f>
        <v>0</v>
      </c>
      <c r="H46">
        <f>[1]Sheet1!H97</f>
        <v>0</v>
      </c>
      <c r="I46">
        <f>[1]Sheet1!I97</f>
        <v>0</v>
      </c>
      <c r="J46">
        <f>[1]Sheet1!J97</f>
        <v>0</v>
      </c>
    </row>
    <row r="47" spans="1:10" x14ac:dyDescent="0.25">
      <c r="A47">
        <f>[1]Sheet1!A98</f>
        <v>0</v>
      </c>
      <c r="B47">
        <f>[1]Sheet1!B98</f>
        <v>0</v>
      </c>
      <c r="C47">
        <f>[1]Sheet1!C98</f>
        <v>0</v>
      </c>
      <c r="D47">
        <f>[1]Sheet1!D98</f>
        <v>0</v>
      </c>
      <c r="E47">
        <f>[1]Sheet1!E98</f>
        <v>0</v>
      </c>
      <c r="F47">
        <f>[1]Sheet1!F98</f>
        <v>0</v>
      </c>
      <c r="G47">
        <f>[1]Sheet1!G98</f>
        <v>0</v>
      </c>
      <c r="H47">
        <f>[1]Sheet1!H98</f>
        <v>0</v>
      </c>
      <c r="I47">
        <f>[1]Sheet1!I98</f>
        <v>0</v>
      </c>
      <c r="J47">
        <f>[1]Sheet1!J98</f>
        <v>0</v>
      </c>
    </row>
    <row r="48" spans="1:10" x14ac:dyDescent="0.25">
      <c r="A48">
        <f>[1]Sheet1!A99</f>
        <v>0</v>
      </c>
      <c r="B48">
        <f>[1]Sheet1!B99</f>
        <v>0</v>
      </c>
      <c r="C48">
        <f>[1]Sheet1!C99</f>
        <v>0</v>
      </c>
      <c r="D48">
        <f>[1]Sheet1!D99</f>
        <v>0</v>
      </c>
      <c r="E48">
        <f>[1]Sheet1!E99</f>
        <v>0</v>
      </c>
      <c r="F48">
        <f>[1]Sheet1!F99</f>
        <v>0</v>
      </c>
      <c r="G48">
        <f>[1]Sheet1!G99</f>
        <v>0</v>
      </c>
      <c r="H48">
        <f>[1]Sheet1!H99</f>
        <v>0</v>
      </c>
      <c r="I48">
        <f>[1]Sheet1!I99</f>
        <v>0</v>
      </c>
      <c r="J48">
        <f>[1]Sheet1!J99</f>
        <v>0</v>
      </c>
    </row>
    <row r="49" spans="1:10" x14ac:dyDescent="0.25">
      <c r="A49">
        <f>[1]Sheet1!A100</f>
        <v>0</v>
      </c>
      <c r="B49">
        <f>[1]Sheet1!B100</f>
        <v>0</v>
      </c>
      <c r="C49">
        <f>[1]Sheet1!C100</f>
        <v>0</v>
      </c>
      <c r="D49">
        <f>[1]Sheet1!D100</f>
        <v>0</v>
      </c>
      <c r="E49">
        <f>[1]Sheet1!E100</f>
        <v>0</v>
      </c>
      <c r="F49">
        <f>[1]Sheet1!F100</f>
        <v>0</v>
      </c>
      <c r="G49">
        <f>[1]Sheet1!G100</f>
        <v>0</v>
      </c>
      <c r="H49">
        <f>[1]Sheet1!H100</f>
        <v>0</v>
      </c>
      <c r="I49">
        <f>[1]Sheet1!I100</f>
        <v>0</v>
      </c>
      <c r="J49">
        <f>[1]Sheet1!J100</f>
        <v>0</v>
      </c>
    </row>
    <row r="50" spans="1:10" x14ac:dyDescent="0.25">
      <c r="A50">
        <f>[1]Sheet1!A101</f>
        <v>0</v>
      </c>
      <c r="B50">
        <f>[1]Sheet1!B101</f>
        <v>0</v>
      </c>
      <c r="C50">
        <f>[1]Sheet1!C101</f>
        <v>0</v>
      </c>
      <c r="D50">
        <f>[1]Sheet1!D101</f>
        <v>0</v>
      </c>
      <c r="E50">
        <f>[1]Sheet1!E101</f>
        <v>0</v>
      </c>
      <c r="F50">
        <f>[1]Sheet1!F101</f>
        <v>0</v>
      </c>
      <c r="G50">
        <f>[1]Sheet1!G101</f>
        <v>0</v>
      </c>
      <c r="H50">
        <f>[1]Sheet1!H101</f>
        <v>0</v>
      </c>
      <c r="I50">
        <f>[1]Sheet1!I101</f>
        <v>0</v>
      </c>
      <c r="J50">
        <f>[1]Sheet1!J101</f>
        <v>0</v>
      </c>
    </row>
    <row r="51" spans="1:10" x14ac:dyDescent="0.25">
      <c r="A51">
        <f>[1]Sheet1!A102</f>
        <v>0</v>
      </c>
      <c r="B51">
        <f>[1]Sheet1!B102</f>
        <v>0</v>
      </c>
      <c r="C51">
        <f>[1]Sheet1!C102</f>
        <v>0</v>
      </c>
      <c r="D51">
        <f>[1]Sheet1!D102</f>
        <v>0</v>
      </c>
      <c r="E51">
        <f>[1]Sheet1!E102</f>
        <v>0</v>
      </c>
      <c r="F51">
        <f>[1]Sheet1!F102</f>
        <v>0</v>
      </c>
      <c r="G51">
        <f>[1]Sheet1!G102</f>
        <v>0</v>
      </c>
      <c r="H51">
        <f>[1]Sheet1!H102</f>
        <v>0</v>
      </c>
      <c r="I51">
        <f>[1]Sheet1!I102</f>
        <v>0</v>
      </c>
      <c r="J51">
        <f>[1]Sheet1!J102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Расчетная таблица</vt:lpstr>
      <vt:lpstr>Транзакции в профилях</vt:lpstr>
      <vt:lpstr>Итоги расчета</vt:lpstr>
      <vt:lpstr>import Summary Report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SusPecT</dc:creator>
  <cp:lastModifiedBy>SusPecT</cp:lastModifiedBy>
  <cp:lastPrinted>2020-07-24T13:31:43Z</cp:lastPrinted>
  <dcterms:created xsi:type="dcterms:W3CDTF">2020-07-12T11:01:20Z</dcterms:created>
  <dcterms:modified xsi:type="dcterms:W3CDTF">2020-07-24T15:18:14Z</dcterms:modified>
</cp:coreProperties>
</file>