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esktop\Christian\Desktop\CdG\"/>
    </mc:Choice>
  </mc:AlternateContent>
  <bookViews>
    <workbookView xWindow="0" yWindow="0" windowWidth="28800" windowHeight="12435"/>
  </bookViews>
  <sheets>
    <sheet name="Sheet1" sheetId="6" r:id="rId1"/>
    <sheet name="Feuil1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J39" i="6" s="1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N524" i="6"/>
  <c r="N503" i="6"/>
  <c r="N502" i="6"/>
  <c r="N501" i="6"/>
  <c r="N500" i="6"/>
  <c r="N482" i="6"/>
  <c r="N481" i="6"/>
  <c r="N480" i="6"/>
  <c r="N479" i="6"/>
  <c r="N478" i="6"/>
  <c r="N477" i="6"/>
  <c r="N476" i="6"/>
  <c r="N475" i="6"/>
  <c r="N474" i="6"/>
  <c r="N473" i="6"/>
  <c r="N466" i="6"/>
  <c r="N465" i="6"/>
  <c r="N464" i="6"/>
  <c r="N463" i="6"/>
  <c r="N439" i="6"/>
  <c r="N438" i="6"/>
  <c r="N437" i="6"/>
  <c r="N436" i="6"/>
  <c r="N435" i="6"/>
  <c r="N434" i="6"/>
  <c r="N433" i="6"/>
  <c r="N431" i="6"/>
  <c r="N427" i="6"/>
  <c r="N426" i="6"/>
  <c r="N405" i="6"/>
  <c r="N404" i="6"/>
  <c r="N403" i="6"/>
  <c r="N402" i="6"/>
  <c r="N401" i="6"/>
  <c r="N400" i="6"/>
  <c r="N399" i="6"/>
  <c r="N382" i="6"/>
  <c r="N381" i="6"/>
  <c r="N380" i="6"/>
  <c r="N379" i="6"/>
  <c r="N378" i="6"/>
  <c r="N377" i="6"/>
  <c r="N345" i="6"/>
  <c r="N344" i="6"/>
  <c r="N343" i="6"/>
  <c r="N342" i="6"/>
  <c r="N332" i="6"/>
  <c r="N331" i="6"/>
  <c r="N330" i="6"/>
  <c r="N329" i="6"/>
  <c r="N305" i="6"/>
  <c r="N304" i="6"/>
  <c r="N303" i="6"/>
  <c r="N302" i="6"/>
  <c r="N301" i="6"/>
  <c r="N273" i="6"/>
  <c r="N272" i="6"/>
  <c r="N271" i="6"/>
  <c r="N270" i="6"/>
  <c r="N269" i="6"/>
  <c r="N268" i="6"/>
  <c r="N267" i="6"/>
  <c r="N266" i="6"/>
  <c r="N263" i="6"/>
  <c r="N262" i="6"/>
  <c r="N244" i="6"/>
  <c r="N243" i="6"/>
  <c r="N242" i="6"/>
  <c r="N241" i="6"/>
  <c r="N240" i="6"/>
  <c r="N232" i="6"/>
  <c r="N231" i="6"/>
  <c r="N230" i="6"/>
  <c r="N229" i="6"/>
  <c r="N212" i="6"/>
  <c r="N211" i="6"/>
  <c r="N210" i="6"/>
  <c r="N209" i="6"/>
  <c r="N208" i="6"/>
  <c r="N207" i="6"/>
  <c r="N206" i="6"/>
  <c r="N180" i="6"/>
  <c r="N179" i="6"/>
  <c r="N178" i="6"/>
  <c r="N177" i="6"/>
  <c r="N176" i="6"/>
  <c r="N175" i="6"/>
  <c r="N174" i="6"/>
  <c r="N173" i="6"/>
  <c r="N172" i="6"/>
  <c r="N171" i="6"/>
  <c r="N145" i="6"/>
  <c r="N144" i="6"/>
  <c r="N143" i="6"/>
  <c r="N142" i="6"/>
  <c r="N141" i="6"/>
  <c r="N140" i="6"/>
  <c r="N138" i="6"/>
  <c r="N135" i="6"/>
  <c r="N119" i="6"/>
  <c r="N118" i="6"/>
  <c r="N117" i="6"/>
  <c r="N116" i="6"/>
  <c r="N115" i="6"/>
  <c r="N114" i="6"/>
  <c r="N113" i="6"/>
  <c r="N112" i="6"/>
  <c r="N111" i="6"/>
  <c r="N86" i="6"/>
  <c r="N85" i="6"/>
  <c r="N84" i="6"/>
  <c r="N83" i="6"/>
  <c r="N82" i="6"/>
  <c r="N81" i="6"/>
  <c r="N62" i="6"/>
  <c r="N61" i="6"/>
  <c r="N60" i="6"/>
  <c r="N59" i="6"/>
  <c r="N58" i="6"/>
  <c r="N57" i="6"/>
  <c r="N56" i="6"/>
  <c r="N55" i="6"/>
  <c r="N54" i="6"/>
  <c r="N53" i="6"/>
  <c r="N52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6" i="6"/>
  <c r="N137" i="6"/>
  <c r="N139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33" i="6"/>
  <c r="N234" i="6"/>
  <c r="N235" i="6"/>
  <c r="N236" i="6"/>
  <c r="N237" i="6"/>
  <c r="N238" i="6"/>
  <c r="N239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4" i="6"/>
  <c r="N265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33" i="6"/>
  <c r="N334" i="6"/>
  <c r="N335" i="6"/>
  <c r="N336" i="6"/>
  <c r="N337" i="6"/>
  <c r="N338" i="6"/>
  <c r="N339" i="6"/>
  <c r="N340" i="6"/>
  <c r="N341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8" i="6"/>
  <c r="N429" i="6"/>
  <c r="N430" i="6"/>
  <c r="N432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7" i="6"/>
  <c r="N468" i="6"/>
  <c r="N469" i="6"/>
  <c r="N470" i="6"/>
  <c r="N471" i="6"/>
  <c r="N47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5" i="6"/>
  <c r="N526" i="6"/>
  <c r="F527" i="6"/>
  <c r="I4" i="6" l="1"/>
  <c r="J4" i="6"/>
  <c r="L4" i="6"/>
  <c r="I3" i="6"/>
  <c r="K3" i="6" s="1"/>
  <c r="L3" i="6"/>
  <c r="J3" i="6"/>
  <c r="I524" i="6"/>
  <c r="J524" i="6"/>
  <c r="L524" i="6"/>
  <c r="J516" i="6"/>
  <c r="I516" i="6"/>
  <c r="K516" i="6" s="1"/>
  <c r="L516" i="6"/>
  <c r="I508" i="6"/>
  <c r="J508" i="6"/>
  <c r="L508" i="6"/>
  <c r="J500" i="6"/>
  <c r="I500" i="6"/>
  <c r="L500" i="6"/>
  <c r="J496" i="6"/>
  <c r="I496" i="6"/>
  <c r="K496" i="6" s="1"/>
  <c r="L496" i="6"/>
  <c r="I488" i="6"/>
  <c r="J488" i="6"/>
  <c r="L488" i="6"/>
  <c r="I480" i="6"/>
  <c r="J480" i="6"/>
  <c r="L480" i="6"/>
  <c r="J472" i="6"/>
  <c r="I472" i="6"/>
  <c r="L472" i="6"/>
  <c r="J468" i="6"/>
  <c r="I468" i="6"/>
  <c r="K468" i="6" s="1"/>
  <c r="L468" i="6"/>
  <c r="I460" i="6"/>
  <c r="J460" i="6"/>
  <c r="L460" i="6"/>
  <c r="I452" i="6"/>
  <c r="J452" i="6"/>
  <c r="L452" i="6"/>
  <c r="I444" i="6"/>
  <c r="K444" i="6" s="1"/>
  <c r="J444" i="6"/>
  <c r="L444" i="6"/>
  <c r="J440" i="6"/>
  <c r="I440" i="6"/>
  <c r="K440" i="6" s="1"/>
  <c r="L440" i="6"/>
  <c r="J432" i="6"/>
  <c r="I432" i="6"/>
  <c r="K432" i="6" s="1"/>
  <c r="L432" i="6"/>
  <c r="I424" i="6"/>
  <c r="J424" i="6"/>
  <c r="L424" i="6"/>
  <c r="I416" i="6"/>
  <c r="K416" i="6" s="1"/>
  <c r="J416" i="6"/>
  <c r="L416" i="6"/>
  <c r="I412" i="6"/>
  <c r="J412" i="6"/>
  <c r="L412" i="6"/>
  <c r="J404" i="6"/>
  <c r="I404" i="6"/>
  <c r="K404" i="6" s="1"/>
  <c r="L404" i="6"/>
  <c r="I396" i="6"/>
  <c r="J396" i="6"/>
  <c r="L396" i="6"/>
  <c r="J392" i="6"/>
  <c r="I392" i="6"/>
  <c r="L392" i="6"/>
  <c r="I384" i="6"/>
  <c r="J384" i="6"/>
  <c r="L384" i="6"/>
  <c r="I376" i="6"/>
  <c r="J376" i="6"/>
  <c r="L376" i="6"/>
  <c r="J372" i="6"/>
  <c r="I372" i="6"/>
  <c r="L372" i="6"/>
  <c r="I364" i="6"/>
  <c r="K364" i="6" s="1"/>
  <c r="J364" i="6"/>
  <c r="L364" i="6"/>
  <c r="I360" i="6"/>
  <c r="K360" i="6" s="1"/>
  <c r="L360" i="6"/>
  <c r="J360" i="6"/>
  <c r="I352" i="6"/>
  <c r="J352" i="6"/>
  <c r="L352" i="6"/>
  <c r="I344" i="6"/>
  <c r="J344" i="6"/>
  <c r="L344" i="6"/>
  <c r="J336" i="6"/>
  <c r="L336" i="6"/>
  <c r="I336" i="6"/>
  <c r="I328" i="6"/>
  <c r="J328" i="6"/>
  <c r="L328" i="6"/>
  <c r="J320" i="6"/>
  <c r="L320" i="6"/>
  <c r="I320" i="6"/>
  <c r="K320" i="6" s="1"/>
  <c r="I312" i="6"/>
  <c r="J312" i="6"/>
  <c r="L312" i="6"/>
  <c r="I308" i="6"/>
  <c r="K308" i="6" s="1"/>
  <c r="J308" i="6"/>
  <c r="L308" i="6"/>
  <c r="I300" i="6"/>
  <c r="J300" i="6"/>
  <c r="L300" i="6"/>
  <c r="I292" i="6"/>
  <c r="J292" i="6"/>
  <c r="L292" i="6"/>
  <c r="L288" i="6"/>
  <c r="I288" i="6"/>
  <c r="J288" i="6"/>
  <c r="I280" i="6"/>
  <c r="K280" i="6" s="1"/>
  <c r="J280" i="6"/>
  <c r="L280" i="6"/>
  <c r="I272" i="6"/>
  <c r="J272" i="6"/>
  <c r="L272" i="6"/>
  <c r="I268" i="6"/>
  <c r="J268" i="6"/>
  <c r="L268" i="6"/>
  <c r="J260" i="6"/>
  <c r="I260" i="6"/>
  <c r="L260" i="6"/>
  <c r="I252" i="6"/>
  <c r="K252" i="6" s="1"/>
  <c r="J252" i="6"/>
  <c r="L252" i="6"/>
  <c r="J248" i="6"/>
  <c r="I248" i="6"/>
  <c r="K248" i="6" s="1"/>
  <c r="L248" i="6"/>
  <c r="I240" i="6"/>
  <c r="L240" i="6"/>
  <c r="J240" i="6"/>
  <c r="I236" i="6"/>
  <c r="J236" i="6"/>
  <c r="L236" i="6"/>
  <c r="J228" i="6"/>
  <c r="L228" i="6"/>
  <c r="I228" i="6"/>
  <c r="I220" i="6"/>
  <c r="J220" i="6"/>
  <c r="L220" i="6"/>
  <c r="J212" i="6"/>
  <c r="I212" i="6"/>
  <c r="K212" i="6" s="1"/>
  <c r="L212" i="6"/>
  <c r="I208" i="6"/>
  <c r="J208" i="6"/>
  <c r="L208" i="6"/>
  <c r="I200" i="6"/>
  <c r="K200" i="6" s="1"/>
  <c r="J200" i="6"/>
  <c r="L200" i="6"/>
  <c r="J192" i="6"/>
  <c r="I192" i="6"/>
  <c r="K192" i="6" s="1"/>
  <c r="L192" i="6"/>
  <c r="I188" i="6"/>
  <c r="L188" i="6"/>
  <c r="J188" i="6"/>
  <c r="I180" i="6"/>
  <c r="J180" i="6"/>
  <c r="L180" i="6"/>
  <c r="J172" i="6"/>
  <c r="L172" i="6"/>
  <c r="I172" i="6"/>
  <c r="I168" i="6"/>
  <c r="J168" i="6"/>
  <c r="L168" i="6"/>
  <c r="I160" i="6"/>
  <c r="L160" i="6"/>
  <c r="J160" i="6"/>
  <c r="I152" i="6"/>
  <c r="J152" i="6"/>
  <c r="L152" i="6"/>
  <c r="J148" i="6"/>
  <c r="I148" i="6"/>
  <c r="L148" i="6"/>
  <c r="I140" i="6"/>
  <c r="J140" i="6"/>
  <c r="L140" i="6"/>
  <c r="J132" i="6"/>
  <c r="I132" i="6"/>
  <c r="K132" i="6" s="1"/>
  <c r="L132" i="6"/>
  <c r="I124" i="6"/>
  <c r="J124" i="6"/>
  <c r="L124" i="6"/>
  <c r="J116" i="6"/>
  <c r="I116" i="6"/>
  <c r="L116" i="6"/>
  <c r="I112" i="6"/>
  <c r="K112" i="6" s="1"/>
  <c r="L112" i="6"/>
  <c r="J112" i="6"/>
  <c r="I104" i="6"/>
  <c r="L104" i="6"/>
  <c r="J104" i="6"/>
  <c r="J100" i="6"/>
  <c r="I100" i="6"/>
  <c r="L100" i="6"/>
  <c r="I92" i="6"/>
  <c r="K92" i="6" s="1"/>
  <c r="J92" i="6"/>
  <c r="L92" i="6"/>
  <c r="J84" i="6"/>
  <c r="I84" i="6"/>
  <c r="K84" i="6" s="1"/>
  <c r="L84" i="6"/>
  <c r="I76" i="6"/>
  <c r="L76" i="6"/>
  <c r="J76" i="6"/>
  <c r="J68" i="6"/>
  <c r="I68" i="6"/>
  <c r="L68" i="6"/>
  <c r="I60" i="6"/>
  <c r="K60" i="6" s="1"/>
  <c r="L60" i="6"/>
  <c r="J60" i="6"/>
  <c r="I52" i="6"/>
  <c r="J52" i="6"/>
  <c r="L52" i="6"/>
  <c r="I44" i="6"/>
  <c r="J44" i="6"/>
  <c r="L44" i="6"/>
  <c r="I40" i="6"/>
  <c r="J40" i="6"/>
  <c r="L40" i="6"/>
  <c r="I32" i="6"/>
  <c r="K32" i="6" s="1"/>
  <c r="L32" i="6"/>
  <c r="J32" i="6"/>
  <c r="I28" i="6"/>
  <c r="J28" i="6"/>
  <c r="L28" i="6"/>
  <c r="I24" i="6"/>
  <c r="J24" i="6"/>
  <c r="L24" i="6"/>
  <c r="J20" i="6"/>
  <c r="I20" i="6"/>
  <c r="L20" i="6"/>
  <c r="I16" i="6"/>
  <c r="K16" i="6" s="1"/>
  <c r="J16" i="6"/>
  <c r="L16" i="6"/>
  <c r="I12" i="6"/>
  <c r="J12" i="6"/>
  <c r="L12" i="6"/>
  <c r="I523" i="6"/>
  <c r="L523" i="6"/>
  <c r="J523" i="6"/>
  <c r="I515" i="6"/>
  <c r="L515" i="6"/>
  <c r="J515" i="6"/>
  <c r="I507" i="6"/>
  <c r="K507" i="6" s="1"/>
  <c r="L507" i="6"/>
  <c r="J507" i="6"/>
  <c r="I503" i="6"/>
  <c r="K503" i="6" s="1"/>
  <c r="L503" i="6"/>
  <c r="J503" i="6"/>
  <c r="I495" i="6"/>
  <c r="J495" i="6"/>
  <c r="L495" i="6"/>
  <c r="I487" i="6"/>
  <c r="L487" i="6"/>
  <c r="J487" i="6"/>
  <c r="J479" i="6"/>
  <c r="L479" i="6"/>
  <c r="I479" i="6"/>
  <c r="I471" i="6"/>
  <c r="K471" i="6" s="1"/>
  <c r="L471" i="6"/>
  <c r="J471" i="6"/>
  <c r="I467" i="6"/>
  <c r="L467" i="6"/>
  <c r="J467" i="6"/>
  <c r="I459" i="6"/>
  <c r="L459" i="6"/>
  <c r="J459" i="6"/>
  <c r="L451" i="6"/>
  <c r="I451" i="6"/>
  <c r="J451" i="6"/>
  <c r="I447" i="6"/>
  <c r="J447" i="6"/>
  <c r="L447" i="6"/>
  <c r="I439" i="6"/>
  <c r="L439" i="6"/>
  <c r="J439" i="6"/>
  <c r="I431" i="6"/>
  <c r="J431" i="6"/>
  <c r="L431" i="6"/>
  <c r="I423" i="6"/>
  <c r="K423" i="6" s="1"/>
  <c r="L423" i="6"/>
  <c r="J423" i="6"/>
  <c r="I419" i="6"/>
  <c r="J419" i="6"/>
  <c r="L419" i="6"/>
  <c r="I411" i="6"/>
  <c r="J411" i="6"/>
  <c r="L411" i="6"/>
  <c r="I403" i="6"/>
  <c r="L403" i="6"/>
  <c r="J403" i="6"/>
  <c r="I395" i="6"/>
  <c r="K395" i="6" s="1"/>
  <c r="J395" i="6"/>
  <c r="L395" i="6"/>
  <c r="I391" i="6"/>
  <c r="J391" i="6"/>
  <c r="L391" i="6"/>
  <c r="J383" i="6"/>
  <c r="I383" i="6"/>
  <c r="K383" i="6" s="1"/>
  <c r="L383" i="6"/>
  <c r="I375" i="6"/>
  <c r="L375" i="6"/>
  <c r="J375" i="6"/>
  <c r="I367" i="6"/>
  <c r="K367" i="6" s="1"/>
  <c r="J367" i="6"/>
  <c r="L367" i="6"/>
  <c r="I359" i="6"/>
  <c r="K359" i="6" s="1"/>
  <c r="L359" i="6"/>
  <c r="J359" i="6"/>
  <c r="J351" i="6"/>
  <c r="I351" i="6"/>
  <c r="K351" i="6" s="1"/>
  <c r="L351" i="6"/>
  <c r="I347" i="6"/>
  <c r="L347" i="6"/>
  <c r="J347" i="6"/>
  <c r="I339" i="6"/>
  <c r="K339" i="6" s="1"/>
  <c r="J339" i="6"/>
  <c r="L339" i="6"/>
  <c r="I331" i="6"/>
  <c r="K331" i="6" s="1"/>
  <c r="L331" i="6"/>
  <c r="J331" i="6"/>
  <c r="I327" i="6"/>
  <c r="J327" i="6"/>
  <c r="L327" i="6"/>
  <c r="I319" i="6"/>
  <c r="J319" i="6"/>
  <c r="L319" i="6"/>
  <c r="I311" i="6"/>
  <c r="K311" i="6" s="1"/>
  <c r="J311" i="6"/>
  <c r="L311" i="6"/>
  <c r="I303" i="6"/>
  <c r="J303" i="6"/>
  <c r="L303" i="6"/>
  <c r="I299" i="6"/>
  <c r="J299" i="6"/>
  <c r="L299" i="6"/>
  <c r="I291" i="6"/>
  <c r="J291" i="6"/>
  <c r="L291" i="6"/>
  <c r="I283" i="6"/>
  <c r="K283" i="6" s="1"/>
  <c r="L283" i="6"/>
  <c r="J283" i="6"/>
  <c r="I275" i="6"/>
  <c r="J275" i="6"/>
  <c r="L275" i="6"/>
  <c r="I267" i="6"/>
  <c r="J267" i="6"/>
  <c r="L267" i="6"/>
  <c r="I259" i="6"/>
  <c r="J259" i="6"/>
  <c r="L259" i="6"/>
  <c r="I255" i="6"/>
  <c r="K255" i="6" s="1"/>
  <c r="J255" i="6"/>
  <c r="L255" i="6"/>
  <c r="I247" i="6"/>
  <c r="K247" i="6" s="1"/>
  <c r="L247" i="6"/>
  <c r="J247" i="6"/>
  <c r="I239" i="6"/>
  <c r="J239" i="6"/>
  <c r="L239" i="6"/>
  <c r="I231" i="6"/>
  <c r="L231" i="6"/>
  <c r="J231" i="6"/>
  <c r="I227" i="6"/>
  <c r="K227" i="6" s="1"/>
  <c r="J227" i="6"/>
  <c r="L227" i="6"/>
  <c r="I219" i="6"/>
  <c r="K219" i="6" s="1"/>
  <c r="L219" i="6"/>
  <c r="J219" i="6"/>
  <c r="I211" i="6"/>
  <c r="J211" i="6"/>
  <c r="L211" i="6"/>
  <c r="I203" i="6"/>
  <c r="L203" i="6"/>
  <c r="J203" i="6"/>
  <c r="I199" i="6"/>
  <c r="K199" i="6" s="1"/>
  <c r="J199" i="6"/>
  <c r="L199" i="6"/>
  <c r="I191" i="6"/>
  <c r="J191" i="6"/>
  <c r="L191" i="6"/>
  <c r="I183" i="6"/>
  <c r="J183" i="6"/>
  <c r="L183" i="6"/>
  <c r="I175" i="6"/>
  <c r="J175" i="6"/>
  <c r="L175" i="6"/>
  <c r="I167" i="6"/>
  <c r="K167" i="6" s="1"/>
  <c r="J167" i="6"/>
  <c r="L167" i="6"/>
  <c r="I163" i="6"/>
  <c r="J163" i="6"/>
  <c r="L163" i="6"/>
  <c r="I155" i="6"/>
  <c r="L155" i="6"/>
  <c r="J155" i="6"/>
  <c r="I147" i="6"/>
  <c r="J147" i="6"/>
  <c r="L147" i="6"/>
  <c r="I143" i="6"/>
  <c r="K143" i="6" s="1"/>
  <c r="J143" i="6"/>
  <c r="L143" i="6"/>
  <c r="I135" i="6"/>
  <c r="J135" i="6"/>
  <c r="L135" i="6"/>
  <c r="I131" i="6"/>
  <c r="L131" i="6"/>
  <c r="J131" i="6"/>
  <c r="I127" i="6"/>
  <c r="J127" i="6"/>
  <c r="L127" i="6"/>
  <c r="I123" i="6"/>
  <c r="K123" i="6" s="1"/>
  <c r="J123" i="6"/>
  <c r="L123" i="6"/>
  <c r="I119" i="6"/>
  <c r="K119" i="6" s="1"/>
  <c r="L119" i="6"/>
  <c r="J119" i="6"/>
  <c r="I115" i="6"/>
  <c r="J115" i="6"/>
  <c r="L115" i="6"/>
  <c r="I111" i="6"/>
  <c r="J111" i="6"/>
  <c r="L111" i="6"/>
  <c r="I107" i="6"/>
  <c r="K107" i="6" s="1"/>
  <c r="J107" i="6"/>
  <c r="L107" i="6"/>
  <c r="I103" i="6"/>
  <c r="K103" i="6" s="1"/>
  <c r="L103" i="6"/>
  <c r="J103" i="6"/>
  <c r="I99" i="6"/>
  <c r="J99" i="6"/>
  <c r="L99" i="6"/>
  <c r="I95" i="6"/>
  <c r="J95" i="6"/>
  <c r="L95" i="6"/>
  <c r="I91" i="6"/>
  <c r="K91" i="6" s="1"/>
  <c r="L91" i="6"/>
  <c r="J91" i="6"/>
  <c r="I87" i="6"/>
  <c r="J87" i="6"/>
  <c r="L87" i="6"/>
  <c r="I83" i="6"/>
  <c r="J83" i="6"/>
  <c r="L83" i="6"/>
  <c r="I79" i="6"/>
  <c r="J79" i="6"/>
  <c r="L79" i="6"/>
  <c r="I75" i="6"/>
  <c r="K75" i="6" s="1"/>
  <c r="L75" i="6"/>
  <c r="J75" i="6"/>
  <c r="I71" i="6"/>
  <c r="J71" i="6"/>
  <c r="L71" i="6"/>
  <c r="I67" i="6"/>
  <c r="J67" i="6"/>
  <c r="L67" i="6"/>
  <c r="I63" i="6"/>
  <c r="J63" i="6"/>
  <c r="L63" i="6"/>
  <c r="I59" i="6"/>
  <c r="K59" i="6" s="1"/>
  <c r="J59" i="6"/>
  <c r="L59" i="6"/>
  <c r="I55" i="6"/>
  <c r="J55" i="6"/>
  <c r="L55" i="6"/>
  <c r="I51" i="6"/>
  <c r="J51" i="6"/>
  <c r="L51" i="6"/>
  <c r="I47" i="6"/>
  <c r="J47" i="6"/>
  <c r="L47" i="6"/>
  <c r="I43" i="6"/>
  <c r="K43" i="6" s="1"/>
  <c r="J43" i="6"/>
  <c r="L43" i="6"/>
  <c r="I39" i="6"/>
  <c r="L39" i="6"/>
  <c r="I35" i="6"/>
  <c r="J35" i="6"/>
  <c r="L35" i="6"/>
  <c r="I31" i="6"/>
  <c r="J31" i="6"/>
  <c r="L31" i="6"/>
  <c r="I27" i="6"/>
  <c r="K27" i="6" s="1"/>
  <c r="L27" i="6"/>
  <c r="J27" i="6"/>
  <c r="I23" i="6"/>
  <c r="J23" i="6"/>
  <c r="L23" i="6"/>
  <c r="I19" i="6"/>
  <c r="L19" i="6"/>
  <c r="J19" i="6"/>
  <c r="I15" i="6"/>
  <c r="J15" i="6"/>
  <c r="L15" i="6"/>
  <c r="I7" i="6"/>
  <c r="J7" i="6"/>
  <c r="L7" i="6"/>
  <c r="Q527" i="6"/>
  <c r="I526" i="6"/>
  <c r="K526" i="6" s="1"/>
  <c r="L526" i="6"/>
  <c r="J526" i="6"/>
  <c r="I522" i="6"/>
  <c r="J522" i="6"/>
  <c r="L522" i="6"/>
  <c r="I518" i="6"/>
  <c r="L518" i="6"/>
  <c r="J518" i="6"/>
  <c r="I514" i="6"/>
  <c r="L514" i="6"/>
  <c r="J514" i="6"/>
  <c r="I510" i="6"/>
  <c r="J510" i="6"/>
  <c r="L510" i="6"/>
  <c r="J506" i="6"/>
  <c r="I506" i="6"/>
  <c r="K506" i="6" s="1"/>
  <c r="L506" i="6"/>
  <c r="I502" i="6"/>
  <c r="L502" i="6"/>
  <c r="J502" i="6"/>
  <c r="I498" i="6"/>
  <c r="L498" i="6"/>
  <c r="J498" i="6"/>
  <c r="I494" i="6"/>
  <c r="K494" i="6" s="1"/>
  <c r="L494" i="6"/>
  <c r="J494" i="6"/>
  <c r="I490" i="6"/>
  <c r="J490" i="6"/>
  <c r="L490" i="6"/>
  <c r="I486" i="6"/>
  <c r="L486" i="6"/>
  <c r="J486" i="6"/>
  <c r="I482" i="6"/>
  <c r="L482" i="6"/>
  <c r="J482" i="6"/>
  <c r="I478" i="6"/>
  <c r="K478" i="6" s="1"/>
  <c r="L478" i="6"/>
  <c r="J478" i="6"/>
  <c r="I474" i="6"/>
  <c r="J474" i="6"/>
  <c r="L474" i="6"/>
  <c r="I470" i="6"/>
  <c r="L470" i="6"/>
  <c r="J470" i="6"/>
  <c r="I466" i="6"/>
  <c r="L466" i="6"/>
  <c r="J466" i="6"/>
  <c r="I462" i="6"/>
  <c r="K462" i="6" s="1"/>
  <c r="L462" i="6"/>
  <c r="J462" i="6"/>
  <c r="I458" i="6"/>
  <c r="J458" i="6"/>
  <c r="L458" i="6"/>
  <c r="I454" i="6"/>
  <c r="L454" i="6"/>
  <c r="J454" i="6"/>
  <c r="I450" i="6"/>
  <c r="L450" i="6"/>
  <c r="J450" i="6"/>
  <c r="I446" i="6"/>
  <c r="K446" i="6" s="1"/>
  <c r="L446" i="6"/>
  <c r="J446" i="6"/>
  <c r="I442" i="6"/>
  <c r="J442" i="6"/>
  <c r="L442" i="6"/>
  <c r="I438" i="6"/>
  <c r="L438" i="6"/>
  <c r="J438" i="6"/>
  <c r="I434" i="6"/>
  <c r="L434" i="6"/>
  <c r="J434" i="6"/>
  <c r="I430" i="6"/>
  <c r="K430" i="6" s="1"/>
  <c r="L430" i="6"/>
  <c r="J430" i="6"/>
  <c r="I426" i="6"/>
  <c r="J426" i="6"/>
  <c r="L426" i="6"/>
  <c r="I422" i="6"/>
  <c r="L422" i="6"/>
  <c r="J422" i="6"/>
  <c r="I418" i="6"/>
  <c r="J418" i="6"/>
  <c r="L418" i="6"/>
  <c r="I414" i="6"/>
  <c r="K414" i="6" s="1"/>
  <c r="L414" i="6"/>
  <c r="J414" i="6"/>
  <c r="I410" i="6"/>
  <c r="J410" i="6"/>
  <c r="L410" i="6"/>
  <c r="I406" i="6"/>
  <c r="J406" i="6"/>
  <c r="L406" i="6"/>
  <c r="I402" i="6"/>
  <c r="J402" i="6"/>
  <c r="L402" i="6"/>
  <c r="I398" i="6"/>
  <c r="J398" i="6"/>
  <c r="L398" i="6"/>
  <c r="I394" i="6"/>
  <c r="J394" i="6"/>
  <c r="L394" i="6"/>
  <c r="I390" i="6"/>
  <c r="J390" i="6"/>
  <c r="L390" i="6"/>
  <c r="I386" i="6"/>
  <c r="J386" i="6"/>
  <c r="L386" i="6"/>
  <c r="I382" i="6"/>
  <c r="J382" i="6"/>
  <c r="L382" i="6"/>
  <c r="I378" i="6"/>
  <c r="J378" i="6"/>
  <c r="L378" i="6"/>
  <c r="I374" i="6"/>
  <c r="J374" i="6"/>
  <c r="L374" i="6"/>
  <c r="I370" i="6"/>
  <c r="J370" i="6"/>
  <c r="L370" i="6"/>
  <c r="I366" i="6"/>
  <c r="J366" i="6"/>
  <c r="L366" i="6"/>
  <c r="I362" i="6"/>
  <c r="J362" i="6"/>
  <c r="L362" i="6"/>
  <c r="I358" i="6"/>
  <c r="J358" i="6"/>
  <c r="L358" i="6"/>
  <c r="I354" i="6"/>
  <c r="J354" i="6"/>
  <c r="L354" i="6"/>
  <c r="I350" i="6"/>
  <c r="J350" i="6"/>
  <c r="L350" i="6"/>
  <c r="I346" i="6"/>
  <c r="J346" i="6"/>
  <c r="L346" i="6"/>
  <c r="I342" i="6"/>
  <c r="J342" i="6"/>
  <c r="L342" i="6"/>
  <c r="I338" i="6"/>
  <c r="J338" i="6"/>
  <c r="L338" i="6"/>
  <c r="I334" i="6"/>
  <c r="J334" i="6"/>
  <c r="L334" i="6"/>
  <c r="J330" i="6"/>
  <c r="I330" i="6"/>
  <c r="K330" i="6" s="1"/>
  <c r="L330" i="6"/>
  <c r="J326" i="6"/>
  <c r="I326" i="6"/>
  <c r="L326" i="6"/>
  <c r="J322" i="6"/>
  <c r="I322" i="6"/>
  <c r="L322" i="6"/>
  <c r="I318" i="6"/>
  <c r="J318" i="6"/>
  <c r="L318" i="6"/>
  <c r="J314" i="6"/>
  <c r="I314" i="6"/>
  <c r="K314" i="6" s="1"/>
  <c r="L314" i="6"/>
  <c r="I310" i="6"/>
  <c r="J310" i="6"/>
  <c r="L310" i="6"/>
  <c r="I306" i="6"/>
  <c r="J306" i="6"/>
  <c r="L306" i="6"/>
  <c r="I302" i="6"/>
  <c r="J302" i="6"/>
  <c r="L302" i="6"/>
  <c r="J298" i="6"/>
  <c r="I298" i="6"/>
  <c r="K298" i="6" s="1"/>
  <c r="L298" i="6"/>
  <c r="I294" i="6"/>
  <c r="J294" i="6"/>
  <c r="L294" i="6"/>
  <c r="J290" i="6"/>
  <c r="L290" i="6"/>
  <c r="I290" i="6"/>
  <c r="I286" i="6"/>
  <c r="J286" i="6"/>
  <c r="L286" i="6"/>
  <c r="J282" i="6"/>
  <c r="I282" i="6"/>
  <c r="K282" i="6" s="1"/>
  <c r="L282" i="6"/>
  <c r="I278" i="6"/>
  <c r="J278" i="6"/>
  <c r="L278" i="6"/>
  <c r="I274" i="6"/>
  <c r="J274" i="6"/>
  <c r="L274" i="6"/>
  <c r="I270" i="6"/>
  <c r="J270" i="6"/>
  <c r="L270" i="6"/>
  <c r="J266" i="6"/>
  <c r="I266" i="6"/>
  <c r="K266" i="6" s="1"/>
  <c r="L266" i="6"/>
  <c r="I262" i="6"/>
  <c r="J262" i="6"/>
  <c r="L262" i="6"/>
  <c r="J258" i="6"/>
  <c r="I258" i="6"/>
  <c r="L258" i="6"/>
  <c r="I254" i="6"/>
  <c r="J254" i="6"/>
  <c r="L254" i="6"/>
  <c r="J250" i="6"/>
  <c r="I250" i="6"/>
  <c r="K250" i="6" s="1"/>
  <c r="L250" i="6"/>
  <c r="I246" i="6"/>
  <c r="J246" i="6"/>
  <c r="L246" i="6"/>
  <c r="I242" i="6"/>
  <c r="J242" i="6"/>
  <c r="L242" i="6"/>
  <c r="I238" i="6"/>
  <c r="J238" i="6"/>
  <c r="L238" i="6"/>
  <c r="J234" i="6"/>
  <c r="I234" i="6"/>
  <c r="K234" i="6" s="1"/>
  <c r="L234" i="6"/>
  <c r="I230" i="6"/>
  <c r="J230" i="6"/>
  <c r="L230" i="6"/>
  <c r="J226" i="6"/>
  <c r="I226" i="6"/>
  <c r="L226" i="6"/>
  <c r="I222" i="6"/>
  <c r="J222" i="6"/>
  <c r="L222" i="6"/>
  <c r="J218" i="6"/>
  <c r="I218" i="6"/>
  <c r="K218" i="6" s="1"/>
  <c r="L218" i="6"/>
  <c r="I214" i="6"/>
  <c r="J214" i="6"/>
  <c r="L214" i="6"/>
  <c r="I210" i="6"/>
  <c r="J210" i="6"/>
  <c r="L210" i="6"/>
  <c r="I206" i="6"/>
  <c r="J206" i="6"/>
  <c r="L206" i="6"/>
  <c r="J202" i="6"/>
  <c r="I202" i="6"/>
  <c r="K202" i="6" s="1"/>
  <c r="L202" i="6"/>
  <c r="I198" i="6"/>
  <c r="J198" i="6"/>
  <c r="L198" i="6"/>
  <c r="J194" i="6"/>
  <c r="I194" i="6"/>
  <c r="L194" i="6"/>
  <c r="I190" i="6"/>
  <c r="J190" i="6"/>
  <c r="L190" i="6"/>
  <c r="J186" i="6"/>
  <c r="I186" i="6"/>
  <c r="K186" i="6" s="1"/>
  <c r="L186" i="6"/>
  <c r="I182" i="6"/>
  <c r="J182" i="6"/>
  <c r="L182" i="6"/>
  <c r="I178" i="6"/>
  <c r="J178" i="6"/>
  <c r="L178" i="6"/>
  <c r="I174" i="6"/>
  <c r="J174" i="6"/>
  <c r="L174" i="6"/>
  <c r="J170" i="6"/>
  <c r="I170" i="6"/>
  <c r="K170" i="6" s="1"/>
  <c r="L170" i="6"/>
  <c r="I166" i="6"/>
  <c r="J166" i="6"/>
  <c r="L166" i="6"/>
  <c r="J162" i="6"/>
  <c r="I162" i="6"/>
  <c r="L162" i="6"/>
  <c r="I158" i="6"/>
  <c r="J158" i="6"/>
  <c r="L158" i="6"/>
  <c r="J154" i="6"/>
  <c r="I154" i="6"/>
  <c r="K154" i="6" s="1"/>
  <c r="L154" i="6"/>
  <c r="I150" i="6"/>
  <c r="J150" i="6"/>
  <c r="L150" i="6"/>
  <c r="I146" i="6"/>
  <c r="J146" i="6"/>
  <c r="L146" i="6"/>
  <c r="I142" i="6"/>
  <c r="J142" i="6"/>
  <c r="L142" i="6"/>
  <c r="J138" i="6"/>
  <c r="I138" i="6"/>
  <c r="K138" i="6" s="1"/>
  <c r="L138" i="6"/>
  <c r="I134" i="6"/>
  <c r="J134" i="6"/>
  <c r="L134" i="6"/>
  <c r="J130" i="6"/>
  <c r="I130" i="6"/>
  <c r="L130" i="6"/>
  <c r="I126" i="6"/>
  <c r="J126" i="6"/>
  <c r="L126" i="6"/>
  <c r="J122" i="6"/>
  <c r="I122" i="6"/>
  <c r="K122" i="6" s="1"/>
  <c r="L122" i="6"/>
  <c r="I118" i="6"/>
  <c r="J118" i="6"/>
  <c r="L118" i="6"/>
  <c r="I114" i="6"/>
  <c r="J114" i="6"/>
  <c r="L114" i="6"/>
  <c r="I110" i="6"/>
  <c r="J110" i="6"/>
  <c r="L110" i="6"/>
  <c r="J106" i="6"/>
  <c r="I106" i="6"/>
  <c r="K106" i="6" s="1"/>
  <c r="L106" i="6"/>
  <c r="I102" i="6"/>
  <c r="J102" i="6"/>
  <c r="L102" i="6"/>
  <c r="J98" i="6"/>
  <c r="I98" i="6"/>
  <c r="L98" i="6"/>
  <c r="I94" i="6"/>
  <c r="J94" i="6"/>
  <c r="L94" i="6"/>
  <c r="J90" i="6"/>
  <c r="I90" i="6"/>
  <c r="K90" i="6" s="1"/>
  <c r="L90" i="6"/>
  <c r="I86" i="6"/>
  <c r="J86" i="6"/>
  <c r="L86" i="6"/>
  <c r="I82" i="6"/>
  <c r="J82" i="6"/>
  <c r="L82" i="6"/>
  <c r="I78" i="6"/>
  <c r="J78" i="6"/>
  <c r="L78" i="6"/>
  <c r="J74" i="6"/>
  <c r="I74" i="6"/>
  <c r="K74" i="6" s="1"/>
  <c r="L74" i="6"/>
  <c r="I70" i="6"/>
  <c r="J70" i="6"/>
  <c r="L70" i="6"/>
  <c r="J66" i="6"/>
  <c r="I66" i="6"/>
  <c r="L66" i="6"/>
  <c r="I62" i="6"/>
  <c r="J62" i="6"/>
  <c r="L62" i="6"/>
  <c r="J58" i="6"/>
  <c r="I58" i="6"/>
  <c r="K58" i="6" s="1"/>
  <c r="L58" i="6"/>
  <c r="I54" i="6"/>
  <c r="J54" i="6"/>
  <c r="L54" i="6"/>
  <c r="I50" i="6"/>
  <c r="J50" i="6"/>
  <c r="L50" i="6"/>
  <c r="I46" i="6"/>
  <c r="J46" i="6"/>
  <c r="L46" i="6"/>
  <c r="J42" i="6"/>
  <c r="I42" i="6"/>
  <c r="K42" i="6" s="1"/>
  <c r="L42" i="6"/>
  <c r="I38" i="6"/>
  <c r="J38" i="6"/>
  <c r="L38" i="6"/>
  <c r="J34" i="6"/>
  <c r="I34" i="6"/>
  <c r="L34" i="6"/>
  <c r="I30" i="6"/>
  <c r="J30" i="6"/>
  <c r="L30" i="6"/>
  <c r="J26" i="6"/>
  <c r="I26" i="6"/>
  <c r="K26" i="6" s="1"/>
  <c r="L26" i="6"/>
  <c r="I22" i="6"/>
  <c r="J22" i="6"/>
  <c r="L22" i="6"/>
  <c r="I18" i="6"/>
  <c r="J18" i="6"/>
  <c r="L18" i="6"/>
  <c r="I14" i="6"/>
  <c r="J14" i="6"/>
  <c r="L14" i="6"/>
  <c r="I10" i="6"/>
  <c r="J10" i="6"/>
  <c r="L10" i="6"/>
  <c r="I6" i="6"/>
  <c r="J6" i="6"/>
  <c r="L6" i="6"/>
  <c r="I2" i="6"/>
  <c r="J2" i="6"/>
  <c r="L2" i="6"/>
  <c r="J520" i="6"/>
  <c r="I520" i="6"/>
  <c r="L520" i="6"/>
  <c r="J512" i="6"/>
  <c r="I512" i="6"/>
  <c r="K512" i="6" s="1"/>
  <c r="L512" i="6"/>
  <c r="J504" i="6"/>
  <c r="I504" i="6"/>
  <c r="L504" i="6"/>
  <c r="I492" i="6"/>
  <c r="J492" i="6"/>
  <c r="L492" i="6"/>
  <c r="J484" i="6"/>
  <c r="I484" i="6"/>
  <c r="L484" i="6"/>
  <c r="I476" i="6"/>
  <c r="J476" i="6"/>
  <c r="L476" i="6"/>
  <c r="J464" i="6"/>
  <c r="L464" i="6"/>
  <c r="I464" i="6"/>
  <c r="K464" i="6" s="1"/>
  <c r="J456" i="6"/>
  <c r="I456" i="6"/>
  <c r="L456" i="6"/>
  <c r="J448" i="6"/>
  <c r="L448" i="6"/>
  <c r="I448" i="6"/>
  <c r="J436" i="6"/>
  <c r="I436" i="6"/>
  <c r="K436" i="6" s="1"/>
  <c r="L436" i="6"/>
  <c r="I428" i="6"/>
  <c r="J428" i="6"/>
  <c r="L428" i="6"/>
  <c r="J420" i="6"/>
  <c r="I420" i="6"/>
  <c r="L420" i="6"/>
  <c r="J408" i="6"/>
  <c r="I408" i="6"/>
  <c r="L408" i="6"/>
  <c r="I400" i="6"/>
  <c r="J400" i="6"/>
  <c r="L400" i="6"/>
  <c r="I388" i="6"/>
  <c r="J388" i="6"/>
  <c r="L388" i="6"/>
  <c r="I380" i="6"/>
  <c r="J380" i="6"/>
  <c r="L380" i="6"/>
  <c r="I368" i="6"/>
  <c r="K368" i="6" s="1"/>
  <c r="L368" i="6"/>
  <c r="J368" i="6"/>
  <c r="J356" i="6"/>
  <c r="I356" i="6"/>
  <c r="K356" i="6" s="1"/>
  <c r="L356" i="6"/>
  <c r="I348" i="6"/>
  <c r="J348" i="6"/>
  <c r="L348" i="6"/>
  <c r="J340" i="6"/>
  <c r="I340" i="6"/>
  <c r="L340" i="6"/>
  <c r="I332" i="6"/>
  <c r="K332" i="6" s="1"/>
  <c r="L332" i="6"/>
  <c r="J332" i="6"/>
  <c r="I324" i="6"/>
  <c r="J324" i="6"/>
  <c r="L324" i="6"/>
  <c r="I316" i="6"/>
  <c r="L316" i="6"/>
  <c r="J316" i="6"/>
  <c r="I304" i="6"/>
  <c r="L304" i="6"/>
  <c r="J304" i="6"/>
  <c r="I296" i="6"/>
  <c r="J296" i="6"/>
  <c r="L296" i="6"/>
  <c r="I284" i="6"/>
  <c r="J284" i="6"/>
  <c r="L284" i="6"/>
  <c r="J276" i="6"/>
  <c r="I276" i="6"/>
  <c r="L276" i="6"/>
  <c r="I264" i="6"/>
  <c r="J264" i="6"/>
  <c r="L264" i="6"/>
  <c r="I256" i="6"/>
  <c r="J256" i="6"/>
  <c r="L256" i="6"/>
  <c r="J244" i="6"/>
  <c r="I244" i="6"/>
  <c r="K244" i="6" s="1"/>
  <c r="L244" i="6"/>
  <c r="I232" i="6"/>
  <c r="L232" i="6"/>
  <c r="J232" i="6"/>
  <c r="I224" i="6"/>
  <c r="J224" i="6"/>
  <c r="L224" i="6"/>
  <c r="I216" i="6"/>
  <c r="K216" i="6" s="1"/>
  <c r="L216" i="6"/>
  <c r="J216" i="6"/>
  <c r="I204" i="6"/>
  <c r="L204" i="6"/>
  <c r="J204" i="6"/>
  <c r="J196" i="6"/>
  <c r="I196" i="6"/>
  <c r="L196" i="6"/>
  <c r="I184" i="6"/>
  <c r="J184" i="6"/>
  <c r="L184" i="6"/>
  <c r="L176" i="6"/>
  <c r="I176" i="6"/>
  <c r="J176" i="6"/>
  <c r="I164" i="6"/>
  <c r="J164" i="6"/>
  <c r="L164" i="6"/>
  <c r="I156" i="6"/>
  <c r="J156" i="6"/>
  <c r="L156" i="6"/>
  <c r="J144" i="6"/>
  <c r="I144" i="6"/>
  <c r="L144" i="6"/>
  <c r="I136" i="6"/>
  <c r="J136" i="6"/>
  <c r="L136" i="6"/>
  <c r="I128" i="6"/>
  <c r="J128" i="6"/>
  <c r="L128" i="6"/>
  <c r="J120" i="6"/>
  <c r="L120" i="6"/>
  <c r="I120" i="6"/>
  <c r="K120" i="6" s="1"/>
  <c r="I108" i="6"/>
  <c r="J108" i="6"/>
  <c r="L108" i="6"/>
  <c r="I96" i="6"/>
  <c r="J96" i="6"/>
  <c r="L96" i="6"/>
  <c r="I88" i="6"/>
  <c r="J88" i="6"/>
  <c r="L88" i="6"/>
  <c r="I80" i="6"/>
  <c r="J80" i="6"/>
  <c r="L80" i="6"/>
  <c r="I72" i="6"/>
  <c r="J72" i="6"/>
  <c r="L72" i="6"/>
  <c r="J64" i="6"/>
  <c r="L64" i="6"/>
  <c r="I64" i="6"/>
  <c r="I56" i="6"/>
  <c r="J56" i="6"/>
  <c r="L56" i="6"/>
  <c r="I48" i="6"/>
  <c r="L48" i="6"/>
  <c r="J48" i="6"/>
  <c r="I36" i="6"/>
  <c r="J36" i="6"/>
  <c r="L36" i="6"/>
  <c r="H527" i="6"/>
  <c r="I8" i="6"/>
  <c r="J8" i="6"/>
  <c r="L8" i="6"/>
  <c r="I519" i="6"/>
  <c r="K519" i="6" s="1"/>
  <c r="L519" i="6"/>
  <c r="J519" i="6"/>
  <c r="I511" i="6"/>
  <c r="J511" i="6"/>
  <c r="L511" i="6"/>
  <c r="I499" i="6"/>
  <c r="L499" i="6"/>
  <c r="J499" i="6"/>
  <c r="I491" i="6"/>
  <c r="L491" i="6"/>
  <c r="J491" i="6"/>
  <c r="I483" i="6"/>
  <c r="K483" i="6" s="1"/>
  <c r="L483" i="6"/>
  <c r="J483" i="6"/>
  <c r="I475" i="6"/>
  <c r="L475" i="6"/>
  <c r="J475" i="6"/>
  <c r="I463" i="6"/>
  <c r="J463" i="6"/>
  <c r="L463" i="6"/>
  <c r="I455" i="6"/>
  <c r="L455" i="6"/>
  <c r="J455" i="6"/>
  <c r="I443" i="6"/>
  <c r="K443" i="6" s="1"/>
  <c r="L443" i="6"/>
  <c r="J443" i="6"/>
  <c r="I435" i="6"/>
  <c r="J435" i="6"/>
  <c r="L435" i="6"/>
  <c r="I427" i="6"/>
  <c r="L427" i="6"/>
  <c r="J427" i="6"/>
  <c r="J415" i="6"/>
  <c r="I415" i="6"/>
  <c r="L415" i="6"/>
  <c r="I407" i="6"/>
  <c r="J407" i="6"/>
  <c r="L407" i="6"/>
  <c r="J399" i="6"/>
  <c r="I399" i="6"/>
  <c r="K399" i="6" s="1"/>
  <c r="L399" i="6"/>
  <c r="I387" i="6"/>
  <c r="L387" i="6"/>
  <c r="J387" i="6"/>
  <c r="J379" i="6"/>
  <c r="L379" i="6"/>
  <c r="I379" i="6"/>
  <c r="I371" i="6"/>
  <c r="J371" i="6"/>
  <c r="L371" i="6"/>
  <c r="J363" i="6"/>
  <c r="L363" i="6"/>
  <c r="I363" i="6"/>
  <c r="I355" i="6"/>
  <c r="J355" i="6"/>
  <c r="L355" i="6"/>
  <c r="I343" i="6"/>
  <c r="J343" i="6"/>
  <c r="L343" i="6"/>
  <c r="J335" i="6"/>
  <c r="L335" i="6"/>
  <c r="I335" i="6"/>
  <c r="I323" i="6"/>
  <c r="J323" i="6"/>
  <c r="L323" i="6"/>
  <c r="I315" i="6"/>
  <c r="J315" i="6"/>
  <c r="L315" i="6"/>
  <c r="I307" i="6"/>
  <c r="J307" i="6"/>
  <c r="L307" i="6"/>
  <c r="I295" i="6"/>
  <c r="J295" i="6"/>
  <c r="L295" i="6"/>
  <c r="I287" i="6"/>
  <c r="J287" i="6"/>
  <c r="L287" i="6"/>
  <c r="I279" i="6"/>
  <c r="J279" i="6"/>
  <c r="L279" i="6"/>
  <c r="I271" i="6"/>
  <c r="J271" i="6"/>
  <c r="L271" i="6"/>
  <c r="I263" i="6"/>
  <c r="J263" i="6"/>
  <c r="L263" i="6"/>
  <c r="I251" i="6"/>
  <c r="J251" i="6"/>
  <c r="L251" i="6"/>
  <c r="I243" i="6"/>
  <c r="J243" i="6"/>
  <c r="L243" i="6"/>
  <c r="I235" i="6"/>
  <c r="J235" i="6"/>
  <c r="L235" i="6"/>
  <c r="I223" i="6"/>
  <c r="J223" i="6"/>
  <c r="L223" i="6"/>
  <c r="I215" i="6"/>
  <c r="J215" i="6"/>
  <c r="L215" i="6"/>
  <c r="I207" i="6"/>
  <c r="J207" i="6"/>
  <c r="L207" i="6"/>
  <c r="I195" i="6"/>
  <c r="J195" i="6"/>
  <c r="L195" i="6"/>
  <c r="I187" i="6"/>
  <c r="J187" i="6"/>
  <c r="L187" i="6"/>
  <c r="I179" i="6"/>
  <c r="J179" i="6"/>
  <c r="L179" i="6"/>
  <c r="I171" i="6"/>
  <c r="J171" i="6"/>
  <c r="L171" i="6"/>
  <c r="I159" i="6"/>
  <c r="J159" i="6"/>
  <c r="L159" i="6"/>
  <c r="I151" i="6"/>
  <c r="J151" i="6"/>
  <c r="L151" i="6"/>
  <c r="I139" i="6"/>
  <c r="J139" i="6"/>
  <c r="L139" i="6"/>
  <c r="I11" i="6"/>
  <c r="J11" i="6"/>
  <c r="L11" i="6"/>
  <c r="O527" i="6"/>
  <c r="L525" i="6"/>
  <c r="I525" i="6"/>
  <c r="J525" i="6"/>
  <c r="K525" i="6" s="1"/>
  <c r="L521" i="6"/>
  <c r="I521" i="6"/>
  <c r="J521" i="6"/>
  <c r="L517" i="6"/>
  <c r="J517" i="6"/>
  <c r="K517" i="6" s="1"/>
  <c r="I517" i="6"/>
  <c r="I513" i="6"/>
  <c r="L513" i="6"/>
  <c r="J513" i="6"/>
  <c r="L509" i="6"/>
  <c r="I509" i="6"/>
  <c r="J509" i="6"/>
  <c r="K509" i="6" s="1"/>
  <c r="L505" i="6"/>
  <c r="I505" i="6"/>
  <c r="J505" i="6"/>
  <c r="I501" i="6"/>
  <c r="L501" i="6"/>
  <c r="J501" i="6"/>
  <c r="I497" i="6"/>
  <c r="L497" i="6"/>
  <c r="J497" i="6"/>
  <c r="L493" i="6"/>
  <c r="I493" i="6"/>
  <c r="J493" i="6"/>
  <c r="K493" i="6" s="1"/>
  <c r="L489" i="6"/>
  <c r="I489" i="6"/>
  <c r="J489" i="6"/>
  <c r="L485" i="6"/>
  <c r="I485" i="6"/>
  <c r="J485" i="6"/>
  <c r="I481" i="6"/>
  <c r="L481" i="6"/>
  <c r="J481" i="6"/>
  <c r="L477" i="6"/>
  <c r="I477" i="6"/>
  <c r="J477" i="6"/>
  <c r="K477" i="6" s="1"/>
  <c r="I473" i="6"/>
  <c r="L473" i="6"/>
  <c r="J473" i="6"/>
  <c r="L469" i="6"/>
  <c r="I469" i="6"/>
  <c r="J469" i="6"/>
  <c r="I465" i="6"/>
  <c r="L465" i="6"/>
  <c r="J465" i="6"/>
  <c r="L461" i="6"/>
  <c r="I461" i="6"/>
  <c r="J461" i="6"/>
  <c r="K461" i="6" s="1"/>
  <c r="L457" i="6"/>
  <c r="I457" i="6"/>
  <c r="J457" i="6"/>
  <c r="L453" i="6"/>
  <c r="I453" i="6"/>
  <c r="J453" i="6"/>
  <c r="I449" i="6"/>
  <c r="L449" i="6"/>
  <c r="J449" i="6"/>
  <c r="I445" i="6"/>
  <c r="L445" i="6"/>
  <c r="J445" i="6"/>
  <c r="K445" i="6" s="1"/>
  <c r="L441" i="6"/>
  <c r="I441" i="6"/>
  <c r="J441" i="6"/>
  <c r="I437" i="6"/>
  <c r="L437" i="6"/>
  <c r="J437" i="6"/>
  <c r="I433" i="6"/>
  <c r="L433" i="6"/>
  <c r="J433" i="6"/>
  <c r="L429" i="6"/>
  <c r="I429" i="6"/>
  <c r="J429" i="6"/>
  <c r="K429" i="6" s="1"/>
  <c r="L425" i="6"/>
  <c r="I425" i="6"/>
  <c r="J425" i="6"/>
  <c r="L421" i="6"/>
  <c r="J421" i="6"/>
  <c r="K421" i="6" s="1"/>
  <c r="I421" i="6"/>
  <c r="I417" i="6"/>
  <c r="L417" i="6"/>
  <c r="J417" i="6"/>
  <c r="L413" i="6"/>
  <c r="I413" i="6"/>
  <c r="J413" i="6"/>
  <c r="K413" i="6" s="1"/>
  <c r="I409" i="6"/>
  <c r="L409" i="6"/>
  <c r="J409" i="6"/>
  <c r="L405" i="6"/>
  <c r="J405" i="6"/>
  <c r="I405" i="6"/>
  <c r="I401" i="6"/>
  <c r="L401" i="6"/>
  <c r="J401" i="6"/>
  <c r="L397" i="6"/>
  <c r="I397" i="6"/>
  <c r="J397" i="6"/>
  <c r="K397" i="6" s="1"/>
  <c r="J393" i="6"/>
  <c r="L393" i="6"/>
  <c r="I393" i="6"/>
  <c r="L389" i="6"/>
  <c r="I389" i="6"/>
  <c r="J389" i="6"/>
  <c r="I385" i="6"/>
  <c r="L385" i="6"/>
  <c r="J385" i="6"/>
  <c r="I381" i="6"/>
  <c r="L381" i="6"/>
  <c r="J381" i="6"/>
  <c r="K381" i="6" s="1"/>
  <c r="J377" i="6"/>
  <c r="L377" i="6"/>
  <c r="I377" i="6"/>
  <c r="I373" i="6"/>
  <c r="L373" i="6"/>
  <c r="J373" i="6"/>
  <c r="I369" i="6"/>
  <c r="L369" i="6"/>
  <c r="J369" i="6"/>
  <c r="L365" i="6"/>
  <c r="J365" i="6"/>
  <c r="I365" i="6"/>
  <c r="J361" i="6"/>
  <c r="L361" i="6"/>
  <c r="I361" i="6"/>
  <c r="L357" i="6"/>
  <c r="I357" i="6"/>
  <c r="J357" i="6"/>
  <c r="I353" i="6"/>
  <c r="L353" i="6"/>
  <c r="J353" i="6"/>
  <c r="L349" i="6"/>
  <c r="J349" i="6"/>
  <c r="I349" i="6"/>
  <c r="I345" i="6"/>
  <c r="J345" i="6"/>
  <c r="L345" i="6"/>
  <c r="L341" i="6"/>
  <c r="I341" i="6"/>
  <c r="J341" i="6"/>
  <c r="I337" i="6"/>
  <c r="L337" i="6"/>
  <c r="J337" i="6"/>
  <c r="L333" i="6"/>
  <c r="I333" i="6"/>
  <c r="J333" i="6"/>
  <c r="K333" i="6" s="1"/>
  <c r="I329" i="6"/>
  <c r="J329" i="6"/>
  <c r="L329" i="6"/>
  <c r="I325" i="6"/>
  <c r="L325" i="6"/>
  <c r="J325" i="6"/>
  <c r="I321" i="6"/>
  <c r="L321" i="6"/>
  <c r="J321" i="6"/>
  <c r="I317" i="6"/>
  <c r="L317" i="6"/>
  <c r="J317" i="6"/>
  <c r="K317" i="6" s="1"/>
  <c r="I313" i="6"/>
  <c r="J313" i="6"/>
  <c r="L313" i="6"/>
  <c r="I309" i="6"/>
  <c r="L309" i="6"/>
  <c r="J309" i="6"/>
  <c r="I305" i="6"/>
  <c r="L305" i="6"/>
  <c r="J305" i="6"/>
  <c r="I301" i="6"/>
  <c r="L301" i="6"/>
  <c r="J301" i="6"/>
  <c r="K301" i="6" s="1"/>
  <c r="I297" i="6"/>
  <c r="J297" i="6"/>
  <c r="L297" i="6"/>
  <c r="I293" i="6"/>
  <c r="L293" i="6"/>
  <c r="J293" i="6"/>
  <c r="I289" i="6"/>
  <c r="L289" i="6"/>
  <c r="J289" i="6"/>
  <c r="I285" i="6"/>
  <c r="L285" i="6"/>
  <c r="J285" i="6"/>
  <c r="K285" i="6" s="1"/>
  <c r="I281" i="6"/>
  <c r="J281" i="6"/>
  <c r="L281" i="6"/>
  <c r="I277" i="6"/>
  <c r="L277" i="6"/>
  <c r="J277" i="6"/>
  <c r="I273" i="6"/>
  <c r="L273" i="6"/>
  <c r="J273" i="6"/>
  <c r="I269" i="6"/>
  <c r="L269" i="6"/>
  <c r="J269" i="6"/>
  <c r="K269" i="6" s="1"/>
  <c r="I265" i="6"/>
  <c r="J265" i="6"/>
  <c r="L265" i="6"/>
  <c r="I261" i="6"/>
  <c r="L261" i="6"/>
  <c r="J261" i="6"/>
  <c r="I257" i="6"/>
  <c r="L257" i="6"/>
  <c r="J257" i="6"/>
  <c r="I253" i="6"/>
  <c r="L253" i="6"/>
  <c r="J253" i="6"/>
  <c r="K253" i="6" s="1"/>
  <c r="I249" i="6"/>
  <c r="J249" i="6"/>
  <c r="L249" i="6"/>
  <c r="I245" i="6"/>
  <c r="L245" i="6"/>
  <c r="J245" i="6"/>
  <c r="I241" i="6"/>
  <c r="L241" i="6"/>
  <c r="J241" i="6"/>
  <c r="I237" i="6"/>
  <c r="L237" i="6"/>
  <c r="J237" i="6"/>
  <c r="K237" i="6" s="1"/>
  <c r="I233" i="6"/>
  <c r="J233" i="6"/>
  <c r="L233" i="6"/>
  <c r="I229" i="6"/>
  <c r="L229" i="6"/>
  <c r="J229" i="6"/>
  <c r="I225" i="6"/>
  <c r="L225" i="6"/>
  <c r="J225" i="6"/>
  <c r="I221" i="6"/>
  <c r="L221" i="6"/>
  <c r="J221" i="6"/>
  <c r="K221" i="6" s="1"/>
  <c r="I217" i="6"/>
  <c r="J217" i="6"/>
  <c r="L217" i="6"/>
  <c r="I213" i="6"/>
  <c r="L213" i="6"/>
  <c r="J213" i="6"/>
  <c r="I209" i="6"/>
  <c r="L209" i="6"/>
  <c r="J209" i="6"/>
  <c r="I205" i="6"/>
  <c r="L205" i="6"/>
  <c r="J205" i="6"/>
  <c r="K205" i="6" s="1"/>
  <c r="I201" i="6"/>
  <c r="J201" i="6"/>
  <c r="L201" i="6"/>
  <c r="I197" i="6"/>
  <c r="L197" i="6"/>
  <c r="J197" i="6"/>
  <c r="I193" i="6"/>
  <c r="L193" i="6"/>
  <c r="J193" i="6"/>
  <c r="I189" i="6"/>
  <c r="L189" i="6"/>
  <c r="J189" i="6"/>
  <c r="K189" i="6" s="1"/>
  <c r="I185" i="6"/>
  <c r="J185" i="6"/>
  <c r="L185" i="6"/>
  <c r="I181" i="6"/>
  <c r="L181" i="6"/>
  <c r="J181" i="6"/>
  <c r="I177" i="6"/>
  <c r="L177" i="6"/>
  <c r="J177" i="6"/>
  <c r="I173" i="6"/>
  <c r="L173" i="6"/>
  <c r="J173" i="6"/>
  <c r="K173" i="6" s="1"/>
  <c r="I169" i="6"/>
  <c r="J169" i="6"/>
  <c r="L169" i="6"/>
  <c r="I165" i="6"/>
  <c r="L165" i="6"/>
  <c r="J165" i="6"/>
  <c r="I161" i="6"/>
  <c r="L161" i="6"/>
  <c r="J161" i="6"/>
  <c r="I157" i="6"/>
  <c r="L157" i="6"/>
  <c r="J157" i="6"/>
  <c r="K157" i="6" s="1"/>
  <c r="I153" i="6"/>
  <c r="J153" i="6"/>
  <c r="L153" i="6"/>
  <c r="I149" i="6"/>
  <c r="L149" i="6"/>
  <c r="J149" i="6"/>
  <c r="I145" i="6"/>
  <c r="L145" i="6"/>
  <c r="J145" i="6"/>
  <c r="I141" i="6"/>
  <c r="L141" i="6"/>
  <c r="J141" i="6"/>
  <c r="K141" i="6" s="1"/>
  <c r="I137" i="6"/>
  <c r="J137" i="6"/>
  <c r="L137" i="6"/>
  <c r="I133" i="6"/>
  <c r="L133" i="6"/>
  <c r="J133" i="6"/>
  <c r="I129" i="6"/>
  <c r="L129" i="6"/>
  <c r="J129" i="6"/>
  <c r="I125" i="6"/>
  <c r="L125" i="6"/>
  <c r="J125" i="6"/>
  <c r="K125" i="6" s="1"/>
  <c r="I121" i="6"/>
  <c r="J121" i="6"/>
  <c r="L121" i="6"/>
  <c r="I117" i="6"/>
  <c r="L117" i="6"/>
  <c r="J117" i="6"/>
  <c r="I113" i="6"/>
  <c r="L113" i="6"/>
  <c r="J113" i="6"/>
  <c r="I109" i="6"/>
  <c r="L109" i="6"/>
  <c r="J109" i="6"/>
  <c r="K109" i="6" s="1"/>
  <c r="I105" i="6"/>
  <c r="J105" i="6"/>
  <c r="L105" i="6"/>
  <c r="I101" i="6"/>
  <c r="L101" i="6"/>
  <c r="J101" i="6"/>
  <c r="I97" i="6"/>
  <c r="L97" i="6"/>
  <c r="J97" i="6"/>
  <c r="I93" i="6"/>
  <c r="L93" i="6"/>
  <c r="J93" i="6"/>
  <c r="K93" i="6" s="1"/>
  <c r="I89" i="6"/>
  <c r="J89" i="6"/>
  <c r="L89" i="6"/>
  <c r="I85" i="6"/>
  <c r="L85" i="6"/>
  <c r="J85" i="6"/>
  <c r="I81" i="6"/>
  <c r="L81" i="6"/>
  <c r="J81" i="6"/>
  <c r="I77" i="6"/>
  <c r="L77" i="6"/>
  <c r="J77" i="6"/>
  <c r="K77" i="6" s="1"/>
  <c r="I73" i="6"/>
  <c r="J73" i="6"/>
  <c r="L73" i="6"/>
  <c r="I69" i="6"/>
  <c r="L69" i="6"/>
  <c r="J69" i="6"/>
  <c r="I65" i="6"/>
  <c r="L65" i="6"/>
  <c r="J65" i="6"/>
  <c r="I61" i="6"/>
  <c r="L61" i="6"/>
  <c r="J61" i="6"/>
  <c r="K61" i="6" s="1"/>
  <c r="I57" i="6"/>
  <c r="J57" i="6"/>
  <c r="L57" i="6"/>
  <c r="I53" i="6"/>
  <c r="L53" i="6"/>
  <c r="J53" i="6"/>
  <c r="I49" i="6"/>
  <c r="L49" i="6"/>
  <c r="J49" i="6"/>
  <c r="I45" i="6"/>
  <c r="L45" i="6"/>
  <c r="J45" i="6"/>
  <c r="I41" i="6"/>
  <c r="K41" i="6" s="1"/>
  <c r="J41" i="6"/>
  <c r="L41" i="6"/>
  <c r="I37" i="6"/>
  <c r="K37" i="6" s="1"/>
  <c r="L37" i="6"/>
  <c r="J37" i="6"/>
  <c r="I33" i="6"/>
  <c r="L33" i="6"/>
  <c r="J33" i="6"/>
  <c r="I29" i="6"/>
  <c r="L29" i="6"/>
  <c r="J29" i="6"/>
  <c r="I25" i="6"/>
  <c r="K25" i="6" s="1"/>
  <c r="J25" i="6"/>
  <c r="L25" i="6"/>
  <c r="I21" i="6"/>
  <c r="K21" i="6" s="1"/>
  <c r="L21" i="6"/>
  <c r="J21" i="6"/>
  <c r="I17" i="6"/>
  <c r="L17" i="6"/>
  <c r="J17" i="6"/>
  <c r="I13" i="6"/>
  <c r="L13" i="6"/>
  <c r="J13" i="6"/>
  <c r="I9" i="6"/>
  <c r="K9" i="6" s="1"/>
  <c r="J9" i="6"/>
  <c r="L9" i="6"/>
  <c r="I5" i="6"/>
  <c r="L5" i="6"/>
  <c r="J5" i="6"/>
  <c r="R257" i="6"/>
  <c r="S257" i="6" s="1"/>
  <c r="R167" i="6"/>
  <c r="S167" i="6" s="1"/>
  <c r="R163" i="6"/>
  <c r="S163" i="6" s="1"/>
  <c r="R159" i="6"/>
  <c r="S159" i="6" s="1"/>
  <c r="R155" i="6"/>
  <c r="S155" i="6" s="1"/>
  <c r="R151" i="6"/>
  <c r="S151" i="6" s="1"/>
  <c r="R147" i="6"/>
  <c r="S147" i="6" s="1"/>
  <c r="R143" i="6"/>
  <c r="S143" i="6" s="1"/>
  <c r="R139" i="6"/>
  <c r="S139" i="6" s="1"/>
  <c r="R135" i="6"/>
  <c r="S135" i="6" s="1"/>
  <c r="R131" i="6"/>
  <c r="S131" i="6" s="1"/>
  <c r="R127" i="6"/>
  <c r="S127" i="6" s="1"/>
  <c r="R123" i="6"/>
  <c r="S123" i="6" s="1"/>
  <c r="R119" i="6"/>
  <c r="S119" i="6" s="1"/>
  <c r="R115" i="6"/>
  <c r="S115" i="6" s="1"/>
  <c r="R111" i="6"/>
  <c r="S111" i="6" s="1"/>
  <c r="R107" i="6"/>
  <c r="S107" i="6" s="1"/>
  <c r="R103" i="6"/>
  <c r="S103" i="6" s="1"/>
  <c r="R99" i="6"/>
  <c r="S99" i="6" s="1"/>
  <c r="R95" i="6"/>
  <c r="S95" i="6" s="1"/>
  <c r="R91" i="6"/>
  <c r="S91" i="6" s="1"/>
  <c r="R87" i="6"/>
  <c r="S87" i="6" s="1"/>
  <c r="R83" i="6"/>
  <c r="S83" i="6" s="1"/>
  <c r="R79" i="6"/>
  <c r="S79" i="6" s="1"/>
  <c r="R75" i="6"/>
  <c r="S75" i="6" s="1"/>
  <c r="R71" i="6"/>
  <c r="S71" i="6" s="1"/>
  <c r="R67" i="6"/>
  <c r="S67" i="6" s="1"/>
  <c r="R63" i="6"/>
  <c r="S63" i="6" s="1"/>
  <c r="R59" i="6"/>
  <c r="S59" i="6" s="1"/>
  <c r="R55" i="6"/>
  <c r="S55" i="6" s="1"/>
  <c r="R51" i="6"/>
  <c r="S51" i="6" s="1"/>
  <c r="R47" i="6"/>
  <c r="S47" i="6" s="1"/>
  <c r="R43" i="6"/>
  <c r="S43" i="6" s="1"/>
  <c r="R39" i="6"/>
  <c r="S39" i="6" s="1"/>
  <c r="R35" i="6"/>
  <c r="S35" i="6" s="1"/>
  <c r="R31" i="6"/>
  <c r="S31" i="6" s="1"/>
  <c r="R27" i="6"/>
  <c r="S27" i="6" s="1"/>
  <c r="R23" i="6"/>
  <c r="S23" i="6" s="1"/>
  <c r="R19" i="6"/>
  <c r="S19" i="6" s="1"/>
  <c r="R15" i="6"/>
  <c r="S15" i="6" s="1"/>
  <c r="R11" i="6"/>
  <c r="S11" i="6" s="1"/>
  <c r="R7" i="6"/>
  <c r="S7" i="6" s="1"/>
  <c r="R3" i="6"/>
  <c r="S3" i="6" s="1"/>
  <c r="R359" i="6"/>
  <c r="S359" i="6" s="1"/>
  <c r="R351" i="6"/>
  <c r="S351" i="6" s="1"/>
  <c r="R343" i="6"/>
  <c r="S343" i="6" s="1"/>
  <c r="R335" i="6"/>
  <c r="S335" i="6" s="1"/>
  <c r="R327" i="6"/>
  <c r="S327" i="6" s="1"/>
  <c r="R319" i="6"/>
  <c r="S319" i="6" s="1"/>
  <c r="R311" i="6"/>
  <c r="S311" i="6" s="1"/>
  <c r="R303" i="6"/>
  <c r="S303" i="6" s="1"/>
  <c r="R295" i="6"/>
  <c r="S295" i="6" s="1"/>
  <c r="R287" i="6"/>
  <c r="S287" i="6" s="1"/>
  <c r="R279" i="6"/>
  <c r="S279" i="6" s="1"/>
  <c r="R271" i="6"/>
  <c r="S271" i="6" s="1"/>
  <c r="R267" i="6"/>
  <c r="S267" i="6" s="1"/>
  <c r="R263" i="6"/>
  <c r="S263" i="6" s="1"/>
  <c r="R259" i="6"/>
  <c r="S259" i="6" s="1"/>
  <c r="R255" i="6"/>
  <c r="S255" i="6" s="1"/>
  <c r="R251" i="6"/>
  <c r="S251" i="6" s="1"/>
  <c r="R243" i="6"/>
  <c r="S243" i="6" s="1"/>
  <c r="R239" i="6"/>
  <c r="S239" i="6" s="1"/>
  <c r="R235" i="6"/>
  <c r="S235" i="6" s="1"/>
  <c r="R231" i="6"/>
  <c r="S231" i="6" s="1"/>
  <c r="R227" i="6"/>
  <c r="S227" i="6" s="1"/>
  <c r="R223" i="6"/>
  <c r="S223" i="6" s="1"/>
  <c r="R219" i="6"/>
  <c r="S219" i="6" s="1"/>
  <c r="R215" i="6"/>
  <c r="S215" i="6" s="1"/>
  <c r="R211" i="6"/>
  <c r="S211" i="6" s="1"/>
  <c r="R207" i="6"/>
  <c r="S207" i="6" s="1"/>
  <c r="R203" i="6"/>
  <c r="S203" i="6" s="1"/>
  <c r="R199" i="6"/>
  <c r="S199" i="6" s="1"/>
  <c r="R195" i="6"/>
  <c r="S195" i="6" s="1"/>
  <c r="R191" i="6"/>
  <c r="S191" i="6" s="1"/>
  <c r="R187" i="6"/>
  <c r="S187" i="6" s="1"/>
  <c r="R183" i="6"/>
  <c r="S183" i="6" s="1"/>
  <c r="R179" i="6"/>
  <c r="S179" i="6" s="1"/>
  <c r="R175" i="6"/>
  <c r="S175" i="6" s="1"/>
  <c r="R171" i="6"/>
  <c r="S171" i="6" s="1"/>
  <c r="R363" i="6"/>
  <c r="S363" i="6" s="1"/>
  <c r="R355" i="6"/>
  <c r="S355" i="6" s="1"/>
  <c r="R347" i="6"/>
  <c r="S347" i="6" s="1"/>
  <c r="R339" i="6"/>
  <c r="S339" i="6" s="1"/>
  <c r="R331" i="6"/>
  <c r="S331" i="6" s="1"/>
  <c r="R323" i="6"/>
  <c r="S323" i="6" s="1"/>
  <c r="R315" i="6"/>
  <c r="S315" i="6" s="1"/>
  <c r="R307" i="6"/>
  <c r="S307" i="6" s="1"/>
  <c r="R299" i="6"/>
  <c r="S299" i="6" s="1"/>
  <c r="R291" i="6"/>
  <c r="S291" i="6" s="1"/>
  <c r="R283" i="6"/>
  <c r="S283" i="6" s="1"/>
  <c r="R275" i="6"/>
  <c r="S275" i="6" s="1"/>
  <c r="R247" i="6"/>
  <c r="S247" i="6" s="1"/>
  <c r="R523" i="6"/>
  <c r="S523" i="6" s="1"/>
  <c r="R519" i="6"/>
  <c r="S519" i="6" s="1"/>
  <c r="R515" i="6"/>
  <c r="S515" i="6" s="1"/>
  <c r="R511" i="6"/>
  <c r="S511" i="6" s="1"/>
  <c r="R507" i="6"/>
  <c r="S507" i="6" s="1"/>
  <c r="R503" i="6"/>
  <c r="S503" i="6" s="1"/>
  <c r="R499" i="6"/>
  <c r="S499" i="6" s="1"/>
  <c r="R495" i="6"/>
  <c r="S495" i="6" s="1"/>
  <c r="R491" i="6"/>
  <c r="S491" i="6" s="1"/>
  <c r="R487" i="6"/>
  <c r="S487" i="6" s="1"/>
  <c r="R483" i="6"/>
  <c r="S483" i="6" s="1"/>
  <c r="R479" i="6"/>
  <c r="S479" i="6" s="1"/>
  <c r="R475" i="6"/>
  <c r="S475" i="6" s="1"/>
  <c r="R471" i="6"/>
  <c r="S471" i="6" s="1"/>
  <c r="R467" i="6"/>
  <c r="S467" i="6" s="1"/>
  <c r="R463" i="6"/>
  <c r="S463" i="6" s="1"/>
  <c r="R459" i="6"/>
  <c r="S459" i="6" s="1"/>
  <c r="R455" i="6"/>
  <c r="S455" i="6" s="1"/>
  <c r="R451" i="6"/>
  <c r="S451" i="6" s="1"/>
  <c r="R447" i="6"/>
  <c r="S447" i="6" s="1"/>
  <c r="R443" i="6"/>
  <c r="S443" i="6" s="1"/>
  <c r="R439" i="6"/>
  <c r="S439" i="6" s="1"/>
  <c r="R435" i="6"/>
  <c r="S435" i="6" s="1"/>
  <c r="R431" i="6"/>
  <c r="S431" i="6" s="1"/>
  <c r="R427" i="6"/>
  <c r="S427" i="6" s="1"/>
  <c r="R423" i="6"/>
  <c r="S423" i="6" s="1"/>
  <c r="R419" i="6"/>
  <c r="S419" i="6" s="1"/>
  <c r="R415" i="6"/>
  <c r="S415" i="6" s="1"/>
  <c r="R411" i="6"/>
  <c r="S411" i="6" s="1"/>
  <c r="R407" i="6"/>
  <c r="S407" i="6" s="1"/>
  <c r="R403" i="6"/>
  <c r="S403" i="6" s="1"/>
  <c r="R399" i="6"/>
  <c r="S399" i="6" s="1"/>
  <c r="R395" i="6"/>
  <c r="S395" i="6" s="1"/>
  <c r="R391" i="6"/>
  <c r="S391" i="6" s="1"/>
  <c r="R387" i="6"/>
  <c r="S387" i="6" s="1"/>
  <c r="R383" i="6"/>
  <c r="S383" i="6" s="1"/>
  <c r="R379" i="6"/>
  <c r="S379" i="6" s="1"/>
  <c r="R375" i="6"/>
  <c r="S375" i="6" s="1"/>
  <c r="R371" i="6"/>
  <c r="S371" i="6" s="1"/>
  <c r="R367" i="6"/>
  <c r="S367" i="6" s="1"/>
  <c r="R338" i="6"/>
  <c r="S338" i="6" s="1"/>
  <c r="R525" i="6"/>
  <c r="S525" i="6" s="1"/>
  <c r="R521" i="6"/>
  <c r="S521" i="6" s="1"/>
  <c r="R517" i="6"/>
  <c r="S517" i="6" s="1"/>
  <c r="R513" i="6"/>
  <c r="S513" i="6" s="1"/>
  <c r="R509" i="6"/>
  <c r="S509" i="6" s="1"/>
  <c r="R505" i="6"/>
  <c r="S505" i="6" s="1"/>
  <c r="R501" i="6"/>
  <c r="S501" i="6" s="1"/>
  <c r="R497" i="6"/>
  <c r="S497" i="6" s="1"/>
  <c r="R493" i="6"/>
  <c r="S493" i="6" s="1"/>
  <c r="R489" i="6"/>
  <c r="S489" i="6" s="1"/>
  <c r="R485" i="6"/>
  <c r="S485" i="6" s="1"/>
  <c r="R481" i="6"/>
  <c r="S481" i="6" s="1"/>
  <c r="R477" i="6"/>
  <c r="S477" i="6" s="1"/>
  <c r="R473" i="6"/>
  <c r="S473" i="6" s="1"/>
  <c r="R469" i="6"/>
  <c r="S469" i="6" s="1"/>
  <c r="R465" i="6"/>
  <c r="S465" i="6" s="1"/>
  <c r="R461" i="6"/>
  <c r="S461" i="6" s="1"/>
  <c r="R457" i="6"/>
  <c r="S457" i="6" s="1"/>
  <c r="R453" i="6"/>
  <c r="S453" i="6" s="1"/>
  <c r="R449" i="6"/>
  <c r="S449" i="6" s="1"/>
  <c r="R445" i="6"/>
  <c r="S445" i="6" s="1"/>
  <c r="R441" i="6"/>
  <c r="S441" i="6" s="1"/>
  <c r="R437" i="6"/>
  <c r="S437" i="6" s="1"/>
  <c r="R433" i="6"/>
  <c r="S433" i="6" s="1"/>
  <c r="R429" i="6"/>
  <c r="S429" i="6" s="1"/>
  <c r="R425" i="6"/>
  <c r="S425" i="6" s="1"/>
  <c r="R421" i="6"/>
  <c r="S421" i="6" s="1"/>
  <c r="R417" i="6"/>
  <c r="S417" i="6" s="1"/>
  <c r="R413" i="6"/>
  <c r="S413" i="6" s="1"/>
  <c r="R409" i="6"/>
  <c r="S409" i="6" s="1"/>
  <c r="R405" i="6"/>
  <c r="S405" i="6" s="1"/>
  <c r="R401" i="6"/>
  <c r="S401" i="6" s="1"/>
  <c r="R397" i="6"/>
  <c r="S397" i="6" s="1"/>
  <c r="R393" i="6"/>
  <c r="S393" i="6" s="1"/>
  <c r="R389" i="6"/>
  <c r="S389" i="6" s="1"/>
  <c r="R385" i="6"/>
  <c r="S385" i="6" s="1"/>
  <c r="R381" i="6"/>
  <c r="S381" i="6" s="1"/>
  <c r="R377" i="6"/>
  <c r="S377" i="6" s="1"/>
  <c r="R373" i="6"/>
  <c r="S373" i="6" s="1"/>
  <c r="R369" i="6"/>
  <c r="S369" i="6" s="1"/>
  <c r="R365" i="6"/>
  <c r="S365" i="6" s="1"/>
  <c r="R361" i="6"/>
  <c r="S361" i="6" s="1"/>
  <c r="R321" i="6"/>
  <c r="S321" i="6" s="1"/>
  <c r="R193" i="6"/>
  <c r="S193" i="6" s="1"/>
  <c r="R129" i="6"/>
  <c r="S129" i="6" s="1"/>
  <c r="R65" i="6"/>
  <c r="S65" i="6" s="1"/>
  <c r="R357" i="6"/>
  <c r="S357" i="6" s="1"/>
  <c r="R353" i="6"/>
  <c r="S353" i="6" s="1"/>
  <c r="R349" i="6"/>
  <c r="S349" i="6" s="1"/>
  <c r="R345" i="6"/>
  <c r="S345" i="6" s="1"/>
  <c r="R341" i="6"/>
  <c r="S341" i="6" s="1"/>
  <c r="R337" i="6"/>
  <c r="S337" i="6" s="1"/>
  <c r="R333" i="6"/>
  <c r="S333" i="6" s="1"/>
  <c r="R329" i="6"/>
  <c r="S329" i="6" s="1"/>
  <c r="R325" i="6"/>
  <c r="S325" i="6" s="1"/>
  <c r="R317" i="6"/>
  <c r="S317" i="6" s="1"/>
  <c r="R313" i="6"/>
  <c r="S313" i="6" s="1"/>
  <c r="R309" i="6"/>
  <c r="S309" i="6" s="1"/>
  <c r="R305" i="6"/>
  <c r="S305" i="6" s="1"/>
  <c r="R301" i="6"/>
  <c r="S301" i="6" s="1"/>
  <c r="R297" i="6"/>
  <c r="S297" i="6" s="1"/>
  <c r="R293" i="6"/>
  <c r="S293" i="6" s="1"/>
  <c r="R289" i="6"/>
  <c r="S289" i="6" s="1"/>
  <c r="R285" i="6"/>
  <c r="S285" i="6" s="1"/>
  <c r="R281" i="6"/>
  <c r="S281" i="6" s="1"/>
  <c r="R277" i="6"/>
  <c r="S277" i="6" s="1"/>
  <c r="R273" i="6"/>
  <c r="S273" i="6" s="1"/>
  <c r="R269" i="6"/>
  <c r="S269" i="6" s="1"/>
  <c r="R265" i="6"/>
  <c r="S265" i="6" s="1"/>
  <c r="R261" i="6"/>
  <c r="S261" i="6" s="1"/>
  <c r="R253" i="6"/>
  <c r="S253" i="6" s="1"/>
  <c r="R249" i="6"/>
  <c r="S249" i="6" s="1"/>
  <c r="R245" i="6"/>
  <c r="S245" i="6" s="1"/>
  <c r="R241" i="6"/>
  <c r="S241" i="6" s="1"/>
  <c r="R237" i="6"/>
  <c r="S237" i="6" s="1"/>
  <c r="R233" i="6"/>
  <c r="S233" i="6" s="1"/>
  <c r="R229" i="6"/>
  <c r="S229" i="6" s="1"/>
  <c r="R225" i="6"/>
  <c r="S225" i="6" s="1"/>
  <c r="R221" i="6"/>
  <c r="S221" i="6" s="1"/>
  <c r="R217" i="6"/>
  <c r="S217" i="6" s="1"/>
  <c r="R213" i="6"/>
  <c r="S213" i="6" s="1"/>
  <c r="R209" i="6"/>
  <c r="S209" i="6" s="1"/>
  <c r="R205" i="6"/>
  <c r="S205" i="6" s="1"/>
  <c r="R201" i="6"/>
  <c r="S201" i="6" s="1"/>
  <c r="R197" i="6"/>
  <c r="S197" i="6" s="1"/>
  <c r="R189" i="6"/>
  <c r="S189" i="6" s="1"/>
  <c r="R185" i="6"/>
  <c r="S185" i="6" s="1"/>
  <c r="R181" i="6"/>
  <c r="S181" i="6" s="1"/>
  <c r="R177" i="6"/>
  <c r="S177" i="6" s="1"/>
  <c r="R173" i="6"/>
  <c r="S173" i="6" s="1"/>
  <c r="R169" i="6"/>
  <c r="S169" i="6" s="1"/>
  <c r="R165" i="6"/>
  <c r="S165" i="6" s="1"/>
  <c r="R161" i="6"/>
  <c r="S161" i="6" s="1"/>
  <c r="R157" i="6"/>
  <c r="S157" i="6" s="1"/>
  <c r="R153" i="6"/>
  <c r="S153" i="6" s="1"/>
  <c r="R149" i="6"/>
  <c r="S149" i="6" s="1"/>
  <c r="R145" i="6"/>
  <c r="S145" i="6" s="1"/>
  <c r="R141" i="6"/>
  <c r="S141" i="6" s="1"/>
  <c r="R137" i="6"/>
  <c r="S137" i="6" s="1"/>
  <c r="R133" i="6"/>
  <c r="S133" i="6" s="1"/>
  <c r="R125" i="6"/>
  <c r="S125" i="6" s="1"/>
  <c r="R121" i="6"/>
  <c r="S121" i="6" s="1"/>
  <c r="R117" i="6"/>
  <c r="S117" i="6" s="1"/>
  <c r="R113" i="6"/>
  <c r="S113" i="6" s="1"/>
  <c r="R109" i="6"/>
  <c r="S109" i="6" s="1"/>
  <c r="R105" i="6"/>
  <c r="S105" i="6" s="1"/>
  <c r="R101" i="6"/>
  <c r="S101" i="6" s="1"/>
  <c r="R97" i="6"/>
  <c r="S97" i="6" s="1"/>
  <c r="R93" i="6"/>
  <c r="S93" i="6" s="1"/>
  <c r="R89" i="6"/>
  <c r="S89" i="6" s="1"/>
  <c r="R85" i="6"/>
  <c r="S85" i="6" s="1"/>
  <c r="R81" i="6"/>
  <c r="S81" i="6" s="1"/>
  <c r="R77" i="6"/>
  <c r="S77" i="6" s="1"/>
  <c r="R73" i="6"/>
  <c r="S73" i="6" s="1"/>
  <c r="R69" i="6"/>
  <c r="S69" i="6" s="1"/>
  <c r="R61" i="6"/>
  <c r="S61" i="6" s="1"/>
  <c r="R57" i="6"/>
  <c r="S57" i="6" s="1"/>
  <c r="R53" i="6"/>
  <c r="S53" i="6" s="1"/>
  <c r="R49" i="6"/>
  <c r="S49" i="6" s="1"/>
  <c r="R45" i="6"/>
  <c r="S45" i="6" s="1"/>
  <c r="R41" i="6"/>
  <c r="S41" i="6" s="1"/>
  <c r="R37" i="6"/>
  <c r="S37" i="6" s="1"/>
  <c r="R33" i="6"/>
  <c r="S33" i="6" s="1"/>
  <c r="R29" i="6"/>
  <c r="S29" i="6" s="1"/>
  <c r="R25" i="6"/>
  <c r="S25" i="6" s="1"/>
  <c r="R21" i="6"/>
  <c r="S21" i="6" s="1"/>
  <c r="R17" i="6"/>
  <c r="S17" i="6" s="1"/>
  <c r="R13" i="6"/>
  <c r="S13" i="6" s="1"/>
  <c r="R9" i="6"/>
  <c r="S9" i="6" s="1"/>
  <c r="R5" i="6"/>
  <c r="S5" i="6" s="1"/>
  <c r="R524" i="6"/>
  <c r="S524" i="6" s="1"/>
  <c r="R520" i="6"/>
  <c r="S520" i="6" s="1"/>
  <c r="R516" i="6"/>
  <c r="S516" i="6" s="1"/>
  <c r="R512" i="6"/>
  <c r="S512" i="6" s="1"/>
  <c r="R508" i="6"/>
  <c r="S508" i="6" s="1"/>
  <c r="R504" i="6"/>
  <c r="S504" i="6" s="1"/>
  <c r="R500" i="6"/>
  <c r="S500" i="6" s="1"/>
  <c r="R496" i="6"/>
  <c r="S496" i="6" s="1"/>
  <c r="R492" i="6"/>
  <c r="S492" i="6" s="1"/>
  <c r="R488" i="6"/>
  <c r="S488" i="6" s="1"/>
  <c r="R484" i="6"/>
  <c r="S484" i="6" s="1"/>
  <c r="R480" i="6"/>
  <c r="S480" i="6" s="1"/>
  <c r="R476" i="6"/>
  <c r="S476" i="6" s="1"/>
  <c r="R526" i="6"/>
  <c r="S526" i="6" s="1"/>
  <c r="R522" i="6"/>
  <c r="S522" i="6" s="1"/>
  <c r="R518" i="6"/>
  <c r="S518" i="6" s="1"/>
  <c r="R514" i="6"/>
  <c r="S514" i="6" s="1"/>
  <c r="R510" i="6"/>
  <c r="S510" i="6" s="1"/>
  <c r="R506" i="6"/>
  <c r="S506" i="6" s="1"/>
  <c r="R502" i="6"/>
  <c r="S502" i="6" s="1"/>
  <c r="R498" i="6"/>
  <c r="S498" i="6" s="1"/>
  <c r="R494" i="6"/>
  <c r="S494" i="6" s="1"/>
  <c r="R490" i="6"/>
  <c r="S490" i="6" s="1"/>
  <c r="R486" i="6"/>
  <c r="S486" i="6" s="1"/>
  <c r="R482" i="6"/>
  <c r="S482" i="6" s="1"/>
  <c r="R478" i="6"/>
  <c r="S478" i="6" s="1"/>
  <c r="R474" i="6"/>
  <c r="S474" i="6" s="1"/>
  <c r="R470" i="6"/>
  <c r="S470" i="6" s="1"/>
  <c r="R466" i="6"/>
  <c r="S466" i="6" s="1"/>
  <c r="R462" i="6"/>
  <c r="S462" i="6" s="1"/>
  <c r="R458" i="6"/>
  <c r="S458" i="6" s="1"/>
  <c r="R454" i="6"/>
  <c r="S454" i="6" s="1"/>
  <c r="R450" i="6"/>
  <c r="S450" i="6" s="1"/>
  <c r="R446" i="6"/>
  <c r="S446" i="6" s="1"/>
  <c r="R442" i="6"/>
  <c r="S442" i="6" s="1"/>
  <c r="R438" i="6"/>
  <c r="S438" i="6" s="1"/>
  <c r="R434" i="6"/>
  <c r="S434" i="6" s="1"/>
  <c r="R430" i="6"/>
  <c r="S430" i="6" s="1"/>
  <c r="R426" i="6"/>
  <c r="S426" i="6" s="1"/>
  <c r="R422" i="6"/>
  <c r="S422" i="6" s="1"/>
  <c r="R418" i="6"/>
  <c r="S418" i="6" s="1"/>
  <c r="R414" i="6"/>
  <c r="S414" i="6" s="1"/>
  <c r="R410" i="6"/>
  <c r="S410" i="6" s="1"/>
  <c r="R406" i="6"/>
  <c r="S406" i="6" s="1"/>
  <c r="R402" i="6"/>
  <c r="S402" i="6" s="1"/>
  <c r="R398" i="6"/>
  <c r="S398" i="6" s="1"/>
  <c r="R394" i="6"/>
  <c r="S394" i="6" s="1"/>
  <c r="R390" i="6"/>
  <c r="S390" i="6" s="1"/>
  <c r="R386" i="6"/>
  <c r="S386" i="6" s="1"/>
  <c r="R382" i="6"/>
  <c r="S382" i="6" s="1"/>
  <c r="R378" i="6"/>
  <c r="S378" i="6" s="1"/>
  <c r="R374" i="6"/>
  <c r="S374" i="6" s="1"/>
  <c r="R370" i="6"/>
  <c r="S370" i="6" s="1"/>
  <c r="R366" i="6"/>
  <c r="S366" i="6" s="1"/>
  <c r="R362" i="6"/>
  <c r="S362" i="6" s="1"/>
  <c r="R358" i="6"/>
  <c r="S358" i="6" s="1"/>
  <c r="R354" i="6"/>
  <c r="S354" i="6" s="1"/>
  <c r="R350" i="6"/>
  <c r="S350" i="6" s="1"/>
  <c r="R346" i="6"/>
  <c r="S346" i="6" s="1"/>
  <c r="R342" i="6"/>
  <c r="S342" i="6" s="1"/>
  <c r="R334" i="6"/>
  <c r="S334" i="6" s="1"/>
  <c r="R330" i="6"/>
  <c r="S330" i="6" s="1"/>
  <c r="R326" i="6"/>
  <c r="S326" i="6" s="1"/>
  <c r="R322" i="6"/>
  <c r="S322" i="6" s="1"/>
  <c r="R318" i="6"/>
  <c r="S318" i="6" s="1"/>
  <c r="R314" i="6"/>
  <c r="S314" i="6" s="1"/>
  <c r="R310" i="6"/>
  <c r="S310" i="6" s="1"/>
  <c r="R306" i="6"/>
  <c r="S306" i="6" s="1"/>
  <c r="R302" i="6"/>
  <c r="S302" i="6" s="1"/>
  <c r="R298" i="6"/>
  <c r="S298" i="6" s="1"/>
  <c r="R294" i="6"/>
  <c r="S294" i="6" s="1"/>
  <c r="R290" i="6"/>
  <c r="S290" i="6" s="1"/>
  <c r="R286" i="6"/>
  <c r="S286" i="6" s="1"/>
  <c r="R282" i="6"/>
  <c r="S282" i="6" s="1"/>
  <c r="R278" i="6"/>
  <c r="S278" i="6" s="1"/>
  <c r="R274" i="6"/>
  <c r="S274" i="6" s="1"/>
  <c r="R270" i="6"/>
  <c r="S270" i="6" s="1"/>
  <c r="R266" i="6"/>
  <c r="S266" i="6" s="1"/>
  <c r="R262" i="6"/>
  <c r="S262" i="6" s="1"/>
  <c r="R258" i="6"/>
  <c r="S258" i="6" s="1"/>
  <c r="R254" i="6"/>
  <c r="S254" i="6" s="1"/>
  <c r="R250" i="6"/>
  <c r="S250" i="6" s="1"/>
  <c r="R246" i="6"/>
  <c r="S246" i="6" s="1"/>
  <c r="R242" i="6"/>
  <c r="S242" i="6" s="1"/>
  <c r="R238" i="6"/>
  <c r="S238" i="6" s="1"/>
  <c r="R234" i="6"/>
  <c r="S234" i="6" s="1"/>
  <c r="R230" i="6"/>
  <c r="S230" i="6" s="1"/>
  <c r="R226" i="6"/>
  <c r="S226" i="6" s="1"/>
  <c r="R222" i="6"/>
  <c r="S222" i="6" s="1"/>
  <c r="R218" i="6"/>
  <c r="S218" i="6" s="1"/>
  <c r="R214" i="6"/>
  <c r="S214" i="6" s="1"/>
  <c r="R210" i="6"/>
  <c r="S210" i="6" s="1"/>
  <c r="R206" i="6"/>
  <c r="S206" i="6" s="1"/>
  <c r="R202" i="6"/>
  <c r="S202" i="6" s="1"/>
  <c r="R198" i="6"/>
  <c r="S198" i="6" s="1"/>
  <c r="R194" i="6"/>
  <c r="S194" i="6" s="1"/>
  <c r="R190" i="6"/>
  <c r="S190" i="6" s="1"/>
  <c r="R186" i="6"/>
  <c r="S186" i="6" s="1"/>
  <c r="R182" i="6"/>
  <c r="S182" i="6" s="1"/>
  <c r="R178" i="6"/>
  <c r="S178" i="6" s="1"/>
  <c r="R174" i="6"/>
  <c r="S174" i="6" s="1"/>
  <c r="R170" i="6"/>
  <c r="S170" i="6" s="1"/>
  <c r="R166" i="6"/>
  <c r="S166" i="6" s="1"/>
  <c r="R162" i="6"/>
  <c r="S162" i="6" s="1"/>
  <c r="R158" i="6"/>
  <c r="S158" i="6" s="1"/>
  <c r="R154" i="6"/>
  <c r="S154" i="6" s="1"/>
  <c r="R150" i="6"/>
  <c r="S150" i="6" s="1"/>
  <c r="R146" i="6"/>
  <c r="S146" i="6" s="1"/>
  <c r="R142" i="6"/>
  <c r="S142" i="6" s="1"/>
  <c r="R138" i="6"/>
  <c r="S138" i="6" s="1"/>
  <c r="R134" i="6"/>
  <c r="S134" i="6" s="1"/>
  <c r="R130" i="6"/>
  <c r="S130" i="6" s="1"/>
  <c r="R126" i="6"/>
  <c r="S126" i="6" s="1"/>
  <c r="R122" i="6"/>
  <c r="S122" i="6" s="1"/>
  <c r="R118" i="6"/>
  <c r="S118" i="6" s="1"/>
  <c r="R114" i="6"/>
  <c r="S114" i="6" s="1"/>
  <c r="R110" i="6"/>
  <c r="S110" i="6" s="1"/>
  <c r="R106" i="6"/>
  <c r="S106" i="6" s="1"/>
  <c r="R102" i="6"/>
  <c r="S102" i="6" s="1"/>
  <c r="R98" i="6"/>
  <c r="S98" i="6" s="1"/>
  <c r="R94" i="6"/>
  <c r="S94" i="6" s="1"/>
  <c r="R90" i="6"/>
  <c r="S90" i="6" s="1"/>
  <c r="R86" i="6"/>
  <c r="S86" i="6" s="1"/>
  <c r="R82" i="6"/>
  <c r="S82" i="6" s="1"/>
  <c r="R78" i="6"/>
  <c r="S78" i="6" s="1"/>
  <c r="R74" i="6"/>
  <c r="S74" i="6" s="1"/>
  <c r="R70" i="6"/>
  <c r="S70" i="6" s="1"/>
  <c r="R66" i="6"/>
  <c r="S66" i="6" s="1"/>
  <c r="R62" i="6"/>
  <c r="S62" i="6" s="1"/>
  <c r="R472" i="6"/>
  <c r="S472" i="6" s="1"/>
  <c r="R468" i="6"/>
  <c r="S468" i="6" s="1"/>
  <c r="R464" i="6"/>
  <c r="S464" i="6" s="1"/>
  <c r="R460" i="6"/>
  <c r="S460" i="6" s="1"/>
  <c r="R456" i="6"/>
  <c r="S456" i="6" s="1"/>
  <c r="R452" i="6"/>
  <c r="S452" i="6" s="1"/>
  <c r="R448" i="6"/>
  <c r="S448" i="6" s="1"/>
  <c r="R444" i="6"/>
  <c r="S444" i="6" s="1"/>
  <c r="R440" i="6"/>
  <c r="S440" i="6" s="1"/>
  <c r="R436" i="6"/>
  <c r="S436" i="6" s="1"/>
  <c r="R432" i="6"/>
  <c r="S432" i="6" s="1"/>
  <c r="R428" i="6"/>
  <c r="S428" i="6" s="1"/>
  <c r="R424" i="6"/>
  <c r="S424" i="6" s="1"/>
  <c r="R420" i="6"/>
  <c r="S420" i="6" s="1"/>
  <c r="R416" i="6"/>
  <c r="S416" i="6" s="1"/>
  <c r="R412" i="6"/>
  <c r="S412" i="6" s="1"/>
  <c r="R408" i="6"/>
  <c r="S408" i="6" s="1"/>
  <c r="R404" i="6"/>
  <c r="S404" i="6" s="1"/>
  <c r="R400" i="6"/>
  <c r="S400" i="6" s="1"/>
  <c r="R396" i="6"/>
  <c r="S396" i="6" s="1"/>
  <c r="R392" i="6"/>
  <c r="S392" i="6" s="1"/>
  <c r="R388" i="6"/>
  <c r="S388" i="6" s="1"/>
  <c r="R384" i="6"/>
  <c r="S384" i="6" s="1"/>
  <c r="R380" i="6"/>
  <c r="S380" i="6" s="1"/>
  <c r="R376" i="6"/>
  <c r="S376" i="6" s="1"/>
  <c r="R372" i="6"/>
  <c r="S372" i="6" s="1"/>
  <c r="R368" i="6"/>
  <c r="S368" i="6" s="1"/>
  <c r="R364" i="6"/>
  <c r="S364" i="6" s="1"/>
  <c r="R360" i="6"/>
  <c r="S360" i="6" s="1"/>
  <c r="R356" i="6"/>
  <c r="S356" i="6" s="1"/>
  <c r="R352" i="6"/>
  <c r="S352" i="6" s="1"/>
  <c r="R348" i="6"/>
  <c r="S348" i="6" s="1"/>
  <c r="R344" i="6"/>
  <c r="S344" i="6" s="1"/>
  <c r="R340" i="6"/>
  <c r="S340" i="6" s="1"/>
  <c r="R336" i="6"/>
  <c r="S336" i="6" s="1"/>
  <c r="R332" i="6"/>
  <c r="S332" i="6" s="1"/>
  <c r="R328" i="6"/>
  <c r="S328" i="6" s="1"/>
  <c r="R324" i="6"/>
  <c r="S324" i="6" s="1"/>
  <c r="R320" i="6"/>
  <c r="S320" i="6" s="1"/>
  <c r="R316" i="6"/>
  <c r="S316" i="6" s="1"/>
  <c r="R312" i="6"/>
  <c r="S312" i="6" s="1"/>
  <c r="R308" i="6"/>
  <c r="S308" i="6" s="1"/>
  <c r="R304" i="6"/>
  <c r="S304" i="6" s="1"/>
  <c r="R300" i="6"/>
  <c r="S300" i="6" s="1"/>
  <c r="R296" i="6"/>
  <c r="S296" i="6" s="1"/>
  <c r="R292" i="6"/>
  <c r="S292" i="6" s="1"/>
  <c r="R288" i="6"/>
  <c r="S288" i="6" s="1"/>
  <c r="R284" i="6"/>
  <c r="S284" i="6" s="1"/>
  <c r="R280" i="6"/>
  <c r="S280" i="6" s="1"/>
  <c r="R276" i="6"/>
  <c r="S276" i="6" s="1"/>
  <c r="R272" i="6"/>
  <c r="S272" i="6" s="1"/>
  <c r="R268" i="6"/>
  <c r="S268" i="6" s="1"/>
  <c r="R264" i="6"/>
  <c r="S264" i="6" s="1"/>
  <c r="R260" i="6"/>
  <c r="S260" i="6" s="1"/>
  <c r="R256" i="6"/>
  <c r="S256" i="6" s="1"/>
  <c r="R252" i="6"/>
  <c r="S252" i="6" s="1"/>
  <c r="R248" i="6"/>
  <c r="S248" i="6" s="1"/>
  <c r="R244" i="6"/>
  <c r="S244" i="6" s="1"/>
  <c r="R240" i="6"/>
  <c r="S240" i="6" s="1"/>
  <c r="R236" i="6"/>
  <c r="S236" i="6" s="1"/>
  <c r="R232" i="6"/>
  <c r="S232" i="6" s="1"/>
  <c r="R228" i="6"/>
  <c r="S228" i="6" s="1"/>
  <c r="R224" i="6"/>
  <c r="S224" i="6" s="1"/>
  <c r="R220" i="6"/>
  <c r="S220" i="6" s="1"/>
  <c r="R216" i="6"/>
  <c r="S216" i="6" s="1"/>
  <c r="R212" i="6"/>
  <c r="S212" i="6" s="1"/>
  <c r="R208" i="6"/>
  <c r="S208" i="6" s="1"/>
  <c r="R204" i="6"/>
  <c r="S204" i="6" s="1"/>
  <c r="R200" i="6"/>
  <c r="S200" i="6" s="1"/>
  <c r="R196" i="6"/>
  <c r="S196" i="6" s="1"/>
  <c r="R192" i="6"/>
  <c r="S192" i="6" s="1"/>
  <c r="R188" i="6"/>
  <c r="S188" i="6" s="1"/>
  <c r="R184" i="6"/>
  <c r="S184" i="6" s="1"/>
  <c r="R180" i="6"/>
  <c r="S180" i="6" s="1"/>
  <c r="R176" i="6"/>
  <c r="S176" i="6" s="1"/>
  <c r="R172" i="6"/>
  <c r="S172" i="6" s="1"/>
  <c r="R168" i="6"/>
  <c r="S168" i="6" s="1"/>
  <c r="R164" i="6"/>
  <c r="S164" i="6" s="1"/>
  <c r="R160" i="6"/>
  <c r="S160" i="6" s="1"/>
  <c r="R156" i="6"/>
  <c r="S156" i="6" s="1"/>
  <c r="R152" i="6"/>
  <c r="S152" i="6" s="1"/>
  <c r="R148" i="6"/>
  <c r="S148" i="6" s="1"/>
  <c r="R144" i="6"/>
  <c r="S144" i="6" s="1"/>
  <c r="R140" i="6"/>
  <c r="S140" i="6" s="1"/>
  <c r="R136" i="6"/>
  <c r="S136" i="6" s="1"/>
  <c r="R132" i="6"/>
  <c r="S132" i="6" s="1"/>
  <c r="R128" i="6"/>
  <c r="S128" i="6" s="1"/>
  <c r="R124" i="6"/>
  <c r="S124" i="6" s="1"/>
  <c r="R120" i="6"/>
  <c r="S120" i="6" s="1"/>
  <c r="R116" i="6"/>
  <c r="S116" i="6" s="1"/>
  <c r="R112" i="6"/>
  <c r="S112" i="6" s="1"/>
  <c r="R108" i="6"/>
  <c r="S108" i="6" s="1"/>
  <c r="R104" i="6"/>
  <c r="S104" i="6" s="1"/>
  <c r="R100" i="6"/>
  <c r="S100" i="6" s="1"/>
  <c r="R96" i="6"/>
  <c r="S96" i="6" s="1"/>
  <c r="R92" i="6"/>
  <c r="S92" i="6" s="1"/>
  <c r="R88" i="6"/>
  <c r="S88" i="6" s="1"/>
  <c r="R84" i="6"/>
  <c r="S84" i="6" s="1"/>
  <c r="R80" i="6"/>
  <c r="S80" i="6" s="1"/>
  <c r="R76" i="6"/>
  <c r="S76" i="6" s="1"/>
  <c r="R72" i="6"/>
  <c r="S72" i="6" s="1"/>
  <c r="R68" i="6"/>
  <c r="S68" i="6" s="1"/>
  <c r="R64" i="6"/>
  <c r="S64" i="6" s="1"/>
  <c r="R60" i="6"/>
  <c r="S60" i="6" s="1"/>
  <c r="R56" i="6"/>
  <c r="S56" i="6" s="1"/>
  <c r="R52" i="6"/>
  <c r="S52" i="6" s="1"/>
  <c r="R48" i="6"/>
  <c r="S48" i="6" s="1"/>
  <c r="R44" i="6"/>
  <c r="S44" i="6" s="1"/>
  <c r="R40" i="6"/>
  <c r="S40" i="6" s="1"/>
  <c r="R36" i="6"/>
  <c r="S36" i="6" s="1"/>
  <c r="R32" i="6"/>
  <c r="S32" i="6" s="1"/>
  <c r="R28" i="6"/>
  <c r="S28" i="6" s="1"/>
  <c r="R24" i="6"/>
  <c r="S24" i="6" s="1"/>
  <c r="R20" i="6"/>
  <c r="S20" i="6" s="1"/>
  <c r="R16" i="6"/>
  <c r="S16" i="6" s="1"/>
  <c r="R12" i="6"/>
  <c r="S12" i="6" s="1"/>
  <c r="R8" i="6"/>
  <c r="R4" i="6"/>
  <c r="S4" i="6" s="1"/>
  <c r="R58" i="6"/>
  <c r="S58" i="6" s="1"/>
  <c r="R54" i="6"/>
  <c r="S54" i="6" s="1"/>
  <c r="R50" i="6"/>
  <c r="S50" i="6" s="1"/>
  <c r="R46" i="6"/>
  <c r="S46" i="6" s="1"/>
  <c r="R42" i="6"/>
  <c r="S42" i="6" s="1"/>
  <c r="R38" i="6"/>
  <c r="S38" i="6" s="1"/>
  <c r="R34" i="6"/>
  <c r="S34" i="6" s="1"/>
  <c r="R30" i="6"/>
  <c r="S30" i="6" s="1"/>
  <c r="R26" i="6"/>
  <c r="S26" i="6" s="1"/>
  <c r="R22" i="6"/>
  <c r="S22" i="6" s="1"/>
  <c r="R18" i="6"/>
  <c r="S18" i="6" s="1"/>
  <c r="R14" i="6"/>
  <c r="S14" i="6" s="1"/>
  <c r="R10" i="6"/>
  <c r="S10" i="6" s="1"/>
  <c r="R6" i="6"/>
  <c r="S6" i="6" s="1"/>
  <c r="R2" i="6"/>
  <c r="S2" i="6" s="1"/>
  <c r="K151" i="6" l="1"/>
  <c r="K187" i="6"/>
  <c r="K223" i="6"/>
  <c r="K263" i="6"/>
  <c r="K295" i="6"/>
  <c r="K371" i="6"/>
  <c r="K407" i="6"/>
  <c r="K17" i="6"/>
  <c r="K33" i="6"/>
  <c r="K409" i="6"/>
  <c r="K425" i="6"/>
  <c r="K441" i="6"/>
  <c r="K457" i="6"/>
  <c r="K473" i="6"/>
  <c r="K489" i="6"/>
  <c r="K505" i="6"/>
  <c r="K521" i="6"/>
  <c r="K379" i="6"/>
  <c r="K475" i="6"/>
  <c r="K196" i="6"/>
  <c r="K204" i="6"/>
  <c r="K276" i="6"/>
  <c r="K504" i="6"/>
  <c r="K290" i="6"/>
  <c r="K326" i="6"/>
  <c r="K96" i="6"/>
  <c r="K136" i="6"/>
  <c r="K256" i="6"/>
  <c r="K296" i="6"/>
  <c r="K14" i="6"/>
  <c r="K30" i="6"/>
  <c r="K46" i="6"/>
  <c r="K62" i="6"/>
  <c r="K78" i="6"/>
  <c r="K94" i="6"/>
  <c r="K110" i="6"/>
  <c r="K126" i="6"/>
  <c r="K142" i="6"/>
  <c r="K158" i="6"/>
  <c r="K174" i="6"/>
  <c r="K190" i="6"/>
  <c r="K206" i="6"/>
  <c r="K222" i="6"/>
  <c r="K238" i="6"/>
  <c r="K254" i="6"/>
  <c r="K270" i="6"/>
  <c r="K286" i="6"/>
  <c r="K302" i="6"/>
  <c r="K318" i="6"/>
  <c r="K334" i="6"/>
  <c r="K350" i="6"/>
  <c r="K366" i="6"/>
  <c r="K382" i="6"/>
  <c r="K398" i="6"/>
  <c r="K510" i="6"/>
  <c r="K7" i="6"/>
  <c r="K405" i="6"/>
  <c r="K159" i="6"/>
  <c r="K195" i="6"/>
  <c r="K235" i="6"/>
  <c r="K271" i="6"/>
  <c r="K307" i="6"/>
  <c r="K343" i="6"/>
  <c r="K36" i="6"/>
  <c r="K72" i="6"/>
  <c r="K108" i="6"/>
  <c r="K176" i="6"/>
  <c r="K184" i="6"/>
  <c r="K224" i="6"/>
  <c r="K264" i="6"/>
  <c r="K380" i="6"/>
  <c r="K492" i="6"/>
  <c r="K2" i="6"/>
  <c r="K18" i="6"/>
  <c r="K50" i="6"/>
  <c r="K82" i="6"/>
  <c r="K114" i="6"/>
  <c r="K146" i="6"/>
  <c r="K178" i="6"/>
  <c r="K210" i="6"/>
  <c r="K242" i="6"/>
  <c r="K274" i="6"/>
  <c r="K306" i="6"/>
  <c r="K338" i="6"/>
  <c r="K354" i="6"/>
  <c r="K370" i="6"/>
  <c r="K386" i="6"/>
  <c r="K402" i="6"/>
  <c r="K418" i="6"/>
  <c r="K15" i="6"/>
  <c r="K31" i="6"/>
  <c r="K47" i="6"/>
  <c r="K63" i="6"/>
  <c r="K79" i="6"/>
  <c r="K95" i="6"/>
  <c r="K111" i="6"/>
  <c r="K127" i="6"/>
  <c r="K147" i="6"/>
  <c r="K175" i="6"/>
  <c r="K259" i="6"/>
  <c r="K291" i="6"/>
  <c r="K319" i="6"/>
  <c r="K431" i="6"/>
  <c r="K451" i="6"/>
  <c r="K40" i="6"/>
  <c r="K124" i="6"/>
  <c r="K152" i="6"/>
  <c r="K180" i="6"/>
  <c r="K208" i="6"/>
  <c r="K236" i="6"/>
  <c r="K312" i="6"/>
  <c r="K344" i="6"/>
  <c r="K396" i="6"/>
  <c r="K424" i="6"/>
  <c r="S8" i="6"/>
  <c r="S527" i="6" s="1"/>
  <c r="R527" i="6"/>
  <c r="K365" i="6"/>
  <c r="K251" i="6"/>
  <c r="K287" i="6"/>
  <c r="K435" i="6"/>
  <c r="L527" i="6"/>
  <c r="K164" i="6"/>
  <c r="K284" i="6"/>
  <c r="K324" i="6"/>
  <c r="K10" i="6"/>
  <c r="K346" i="6"/>
  <c r="K362" i="6"/>
  <c r="K378" i="6"/>
  <c r="K394" i="6"/>
  <c r="K410" i="6"/>
  <c r="K426" i="6"/>
  <c r="K442" i="6"/>
  <c r="K458" i="6"/>
  <c r="K474" i="6"/>
  <c r="K490" i="6"/>
  <c r="K522" i="6"/>
  <c r="K23" i="6"/>
  <c r="K39" i="6"/>
  <c r="K55" i="6"/>
  <c r="K71" i="6"/>
  <c r="K87" i="6"/>
  <c r="K135" i="6"/>
  <c r="K163" i="6"/>
  <c r="K191" i="6"/>
  <c r="K275" i="6"/>
  <c r="K303" i="6"/>
  <c r="K391" i="6"/>
  <c r="K419" i="6"/>
  <c r="K447" i="6"/>
  <c r="K12" i="6"/>
  <c r="K28" i="6"/>
  <c r="K52" i="6"/>
  <c r="K140" i="6"/>
  <c r="K168" i="6"/>
  <c r="K220" i="6"/>
  <c r="K272" i="6"/>
  <c r="K300" i="6"/>
  <c r="K328" i="6"/>
  <c r="K384" i="6"/>
  <c r="K412" i="6"/>
  <c r="K524" i="6"/>
  <c r="K5" i="6"/>
  <c r="K13" i="6"/>
  <c r="K29" i="6"/>
  <c r="K45" i="6"/>
  <c r="K53" i="6"/>
  <c r="K57" i="6"/>
  <c r="K69" i="6"/>
  <c r="K73" i="6"/>
  <c r="K85" i="6"/>
  <c r="K89" i="6"/>
  <c r="K101" i="6"/>
  <c r="K105" i="6"/>
  <c r="K117" i="6"/>
  <c r="K121" i="6"/>
  <c r="K133" i="6"/>
  <c r="K137" i="6"/>
  <c r="K149" i="6"/>
  <c r="K153" i="6"/>
  <c r="K165" i="6"/>
  <c r="K169" i="6"/>
  <c r="K181" i="6"/>
  <c r="K185" i="6"/>
  <c r="K197" i="6"/>
  <c r="K201" i="6"/>
  <c r="K213" i="6"/>
  <c r="K217" i="6"/>
  <c r="K229" i="6"/>
  <c r="K233" i="6"/>
  <c r="K245" i="6"/>
  <c r="K249" i="6"/>
  <c r="K261" i="6"/>
  <c r="K265" i="6"/>
  <c r="K277" i="6"/>
  <c r="K281" i="6"/>
  <c r="K293" i="6"/>
  <c r="K297" i="6"/>
  <c r="K309" i="6"/>
  <c r="K313" i="6"/>
  <c r="K325" i="6"/>
  <c r="K329" i="6"/>
  <c r="K341" i="6"/>
  <c r="K345" i="6"/>
  <c r="K357" i="6"/>
  <c r="K373" i="6"/>
  <c r="K389" i="6"/>
  <c r="K437" i="6"/>
  <c r="K453" i="6"/>
  <c r="K469" i="6"/>
  <c r="K485" i="6"/>
  <c r="K501" i="6"/>
  <c r="K11" i="6"/>
  <c r="K171" i="6"/>
  <c r="K207" i="6"/>
  <c r="K243" i="6"/>
  <c r="K279" i="6"/>
  <c r="K315" i="6"/>
  <c r="K335" i="6"/>
  <c r="K355" i="6"/>
  <c r="K387" i="6"/>
  <c r="K415" i="6"/>
  <c r="K427" i="6"/>
  <c r="K463" i="6"/>
  <c r="K499" i="6"/>
  <c r="J527" i="6"/>
  <c r="K48" i="6"/>
  <c r="K64" i="6"/>
  <c r="K80" i="6"/>
  <c r="K144" i="6"/>
  <c r="K156" i="6"/>
  <c r="K232" i="6"/>
  <c r="K316" i="6"/>
  <c r="K340" i="6"/>
  <c r="K348" i="6"/>
  <c r="K388" i="6"/>
  <c r="K420" i="6"/>
  <c r="K428" i="6"/>
  <c r="K448" i="6"/>
  <c r="K456" i="6"/>
  <c r="K6" i="6"/>
  <c r="K22" i="6"/>
  <c r="K34" i="6"/>
  <c r="K38" i="6"/>
  <c r="K54" i="6"/>
  <c r="K66" i="6"/>
  <c r="K70" i="6"/>
  <c r="K86" i="6"/>
  <c r="K98" i="6"/>
  <c r="K102" i="6"/>
  <c r="K118" i="6"/>
  <c r="K130" i="6"/>
  <c r="K134" i="6"/>
  <c r="K150" i="6"/>
  <c r="K162" i="6"/>
  <c r="K166" i="6"/>
  <c r="K182" i="6"/>
  <c r="K194" i="6"/>
  <c r="K198" i="6"/>
  <c r="K214" i="6"/>
  <c r="K226" i="6"/>
  <c r="K230" i="6"/>
  <c r="K246" i="6"/>
  <c r="K258" i="6"/>
  <c r="K262" i="6"/>
  <c r="K278" i="6"/>
  <c r="K294" i="6"/>
  <c r="K310" i="6"/>
  <c r="K322" i="6"/>
  <c r="K342" i="6"/>
  <c r="K358" i="6"/>
  <c r="K374" i="6"/>
  <c r="K390" i="6"/>
  <c r="K406" i="6"/>
  <c r="K422" i="6"/>
  <c r="K438" i="6"/>
  <c r="K454" i="6"/>
  <c r="K470" i="6"/>
  <c r="K486" i="6"/>
  <c r="K502" i="6"/>
  <c r="K518" i="6"/>
  <c r="K19" i="6"/>
  <c r="K35" i="6"/>
  <c r="K51" i="6"/>
  <c r="K67" i="6"/>
  <c r="K83" i="6"/>
  <c r="K99" i="6"/>
  <c r="K115" i="6"/>
  <c r="K131" i="6"/>
  <c r="K155" i="6"/>
  <c r="K183" i="6"/>
  <c r="K211" i="6"/>
  <c r="K239" i="6"/>
  <c r="K267" i="6"/>
  <c r="K299" i="6"/>
  <c r="K327" i="6"/>
  <c r="K411" i="6"/>
  <c r="K439" i="6"/>
  <c r="K467" i="6"/>
  <c r="K479" i="6"/>
  <c r="K495" i="6"/>
  <c r="K523" i="6"/>
  <c r="K20" i="6"/>
  <c r="K24" i="6"/>
  <c r="K44" i="6"/>
  <c r="K68" i="6"/>
  <c r="K76" i="6"/>
  <c r="K100" i="6"/>
  <c r="K104" i="6"/>
  <c r="K160" i="6"/>
  <c r="K172" i="6"/>
  <c r="K188" i="6"/>
  <c r="K228" i="6"/>
  <c r="K240" i="6"/>
  <c r="K260" i="6"/>
  <c r="K268" i="6"/>
  <c r="K288" i="6"/>
  <c r="K292" i="6"/>
  <c r="K336" i="6"/>
  <c r="K352" i="6"/>
  <c r="K372" i="6"/>
  <c r="K376" i="6"/>
  <c r="K460" i="6"/>
  <c r="K488" i="6"/>
  <c r="K349" i="6"/>
  <c r="K139" i="6"/>
  <c r="K179" i="6"/>
  <c r="K215" i="6"/>
  <c r="K323" i="6"/>
  <c r="K511" i="6"/>
  <c r="K56" i="6"/>
  <c r="K88" i="6"/>
  <c r="K128" i="6"/>
  <c r="K400" i="6"/>
  <c r="K476" i="6"/>
  <c r="K49" i="6"/>
  <c r="K65" i="6"/>
  <c r="K81" i="6"/>
  <c r="K97" i="6"/>
  <c r="K113" i="6"/>
  <c r="K129" i="6"/>
  <c r="K145" i="6"/>
  <c r="K161" i="6"/>
  <c r="K177" i="6"/>
  <c r="K193" i="6"/>
  <c r="K209" i="6"/>
  <c r="K225" i="6"/>
  <c r="K241" i="6"/>
  <c r="K257" i="6"/>
  <c r="K273" i="6"/>
  <c r="K289" i="6"/>
  <c r="K305" i="6"/>
  <c r="K321" i="6"/>
  <c r="K337" i="6"/>
  <c r="K353" i="6"/>
  <c r="K361" i="6"/>
  <c r="K369" i="6"/>
  <c r="K377" i="6"/>
  <c r="K385" i="6"/>
  <c r="K393" i="6"/>
  <c r="K401" i="6"/>
  <c r="K417" i="6"/>
  <c r="K433" i="6"/>
  <c r="K449" i="6"/>
  <c r="K465" i="6"/>
  <c r="K481" i="6"/>
  <c r="K497" i="6"/>
  <c r="K513" i="6"/>
  <c r="R528" i="6"/>
  <c r="K363" i="6"/>
  <c r="K455" i="6"/>
  <c r="K491" i="6"/>
  <c r="I527" i="6"/>
  <c r="K8" i="6"/>
  <c r="K304" i="6"/>
  <c r="K408" i="6"/>
  <c r="K484" i="6"/>
  <c r="K520" i="6"/>
  <c r="K434" i="6"/>
  <c r="K450" i="6"/>
  <c r="K466" i="6"/>
  <c r="K482" i="6"/>
  <c r="K498" i="6"/>
  <c r="K514" i="6"/>
  <c r="K203" i="6"/>
  <c r="K231" i="6"/>
  <c r="K347" i="6"/>
  <c r="K375" i="6"/>
  <c r="K403" i="6"/>
  <c r="K459" i="6"/>
  <c r="K487" i="6"/>
  <c r="K515" i="6"/>
  <c r="K116" i="6"/>
  <c r="K148" i="6"/>
  <c r="K392" i="6"/>
  <c r="K452" i="6"/>
  <c r="K472" i="6"/>
  <c r="K480" i="6"/>
  <c r="K500" i="6"/>
  <c r="K508" i="6"/>
  <c r="K4" i="6"/>
  <c r="K527" i="6" l="1"/>
  <c r="K528" i="6" s="1"/>
  <c r="I528" i="6"/>
</calcChain>
</file>

<file path=xl/sharedStrings.xml><?xml version="1.0" encoding="utf-8"?>
<sst xmlns="http://schemas.openxmlformats.org/spreadsheetml/2006/main" count="5816" uniqueCount="66">
  <si>
    <t>Segment</t>
  </si>
  <si>
    <t>Small Business</t>
  </si>
  <si>
    <t>Midmarket</t>
  </si>
  <si>
    <t>Enterprise</t>
  </si>
  <si>
    <t>Government</t>
  </si>
  <si>
    <t>Channel Partners</t>
  </si>
  <si>
    <t>Date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</si>
  <si>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</si>
  <si>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</si>
  <si>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</si>
  <si>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</si>
  <si>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</si>
  <si>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</si>
  <si>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</si>
  <si>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</si>
  <si>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</si>
  <si>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</si>
  <si>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</si>
  <si>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</si>
  <si>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</si>
  <si>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</si>
  <si>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</si>
  <si>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</si>
  <si>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</si>
  <si>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Carretera</t>
  </si>
  <si>
    <t>Montana</t>
  </si>
  <si>
    <t>Paseo</t>
  </si>
  <si>
    <t>Amarilla</t>
  </si>
  <si>
    <t>None</t>
  </si>
  <si>
    <t>Low</t>
  </si>
  <si>
    <t>Medium</t>
  </si>
  <si>
    <t>High</t>
  </si>
  <si>
    <t>pays</t>
  </si>
  <si>
    <t>produit</t>
  </si>
  <si>
    <t>remise</t>
  </si>
  <si>
    <t>prix de vente</t>
  </si>
  <si>
    <t>CA</t>
  </si>
  <si>
    <t>vente</t>
  </si>
  <si>
    <t>bénéfice</t>
  </si>
  <si>
    <t>nombre de mois</t>
  </si>
  <si>
    <t>mois</t>
  </si>
  <si>
    <t>remise unit</t>
  </si>
  <si>
    <t>remise tot</t>
  </si>
  <si>
    <t>marge unit</t>
  </si>
  <si>
    <t>charge fixe</t>
  </si>
  <si>
    <t>charge variable</t>
  </si>
  <si>
    <t>charge totale</t>
  </si>
  <si>
    <t>Neo</t>
  </si>
  <si>
    <t>Terra</t>
  </si>
  <si>
    <t>coût unit</t>
  </si>
  <si>
    <t>vente directe</t>
  </si>
  <si>
    <t>Nbre vente</t>
  </si>
  <si>
    <t>Tour</t>
  </si>
  <si>
    <t>Booking</t>
  </si>
  <si>
    <t>Particuliers</t>
  </si>
  <si>
    <t>Administration</t>
  </si>
  <si>
    <t>US</t>
  </si>
  <si>
    <t>Colonne1</t>
  </si>
  <si>
    <t>Hôtel</t>
  </si>
  <si>
    <t>Restaurant</t>
  </si>
  <si>
    <t>Tacos</t>
  </si>
  <si>
    <t>Tapas</t>
  </si>
  <si>
    <t>Patio</t>
  </si>
  <si>
    <t>Nuevo</t>
  </si>
  <si>
    <t>charges directes</t>
  </si>
  <si>
    <t>charges indirectes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</si>
</sst>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m/d/yy\ h:mm;@"/>
    <numFmt numFmtId="166" formatCode="m/d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5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" fontId="3" fillId="0" borderId="0" xfId="0" applyNumberFormat="1" applyFont="1"/>
  </cellXfs>
  <cellStyles count="2">
    <cellStyle name="Monétaire" xfId="1" builtinId="4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\ 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financials" displayName="financials" ref="A1:V527" totalsRowCount="1" headerRowDxfId="37" dataDxfId="36">
  <autoFilter ref="A1:V526">
    <filterColumn colId="2">
      <filters>
        <filter val="Hôtel"/>
      </filters>
    </filterColumn>
  </autoFilter>
  <tableColumns count="22">
    <tableColumn id="1" name="Segment"/>
    <tableColumn id="2" name="pays"/>
    <tableColumn id="3" name="Colonne1"/>
    <tableColumn id="16" name="produit" dataDxfId="35" totalsRowDxfId="17"/>
    <tableColumn id="19" name="remise" dataDxfId="34" totalsRowDxfId="16"/>
    <tableColumn id="6" name="Nbre vente" totalsRowFunction="sum" dataCellStyle="Monétaire"/>
    <tableColumn id="7" name="coût unit" dataDxfId="33" totalsRowDxfId="15" dataCellStyle="Monétaire"/>
    <tableColumn id="22" name="charge totale" totalsRowFunction="sum" dataDxfId="32" totalsRowDxfId="14" dataCellStyle="Monétaire">
      <calculatedColumnFormula>SUM(financials[[#This Row],[coût unit]]*financials[[#This Row],[Nbre vente]])</calculatedColumnFormula>
    </tableColumn>
    <tableColumn id="24" name="charge fixe" totalsRowFunction="sum" dataDxfId="18" totalsRowDxfId="13" dataCellStyle="Monétaire">
      <calculatedColumnFormula>SUM(financials[[#This Row],[charge totale]])*$G$528</calculatedColumnFormula>
    </tableColumn>
    <tableColumn id="23" name="charge variable" totalsRowFunction="sum" dataDxfId="19" totalsRowDxfId="12" dataCellStyle="Monétaire">
      <calculatedColumnFormula>SUM(financials[[#This Row],[charge totale]])*$H$528</calculatedColumnFormula>
    </tableColumn>
    <tableColumn id="10" name="charges directes" totalsRowFunction="sum" dataDxfId="21" totalsRowDxfId="11" dataCellStyle="Monétaire">
      <calculatedColumnFormula>SUM(financials[[#This Row],[charge fixe]:[charge variable]])*$G$529</calculatedColumnFormula>
    </tableColumn>
    <tableColumn id="5" name="charges indirectes" totalsRowFunction="sum" dataDxfId="20" totalsRowDxfId="10" dataCellStyle="Monétaire">
      <calculatedColumnFormula>SUM(financials[[#This Row],[charge totale]])*$H$529</calculatedColumnFormula>
    </tableColumn>
    <tableColumn id="8" name="prix de vente" dataDxfId="31" totalsRowDxfId="9" dataCellStyle="Monétaire"/>
    <tableColumn id="14" name="marge unit" dataDxfId="30" totalsRowDxfId="8" dataCellStyle="Monétaire">
      <calculatedColumnFormula>SUM(financials[[#This Row],[prix de vente]])-financials[[#This Row],[coût unit]]</calculatedColumnFormula>
    </tableColumn>
    <tableColumn id="9" name="CA" totalsRowFunction="sum" dataDxfId="29" totalsRowDxfId="7" dataCellStyle="Monétaire">
      <calculatedColumnFormula>SUM(financials[[#This Row],[prix de vente]]*financials[[#This Row],[Nbre vente]])</calculatedColumnFormula>
    </tableColumn>
    <tableColumn id="15" name="remise unit" dataDxfId="28" totalsRowDxfId="6" dataCellStyle="Monétaire"/>
    <tableColumn id="21" name="remise tot" totalsRowFunction="sum" dataDxfId="27" totalsRowDxfId="5" dataCellStyle="Monétaire">
      <calculatedColumnFormula>SUM(financials[[#This Row],[remise unit]])*financials[[#This Row],[Nbre vente]]</calculatedColumnFormula>
    </tableColumn>
    <tableColumn id="27" name="vente" totalsRowFunction="sum" dataDxfId="26" totalsRowDxfId="4" dataCellStyle="Monétaire">
      <calculatedColumnFormula>SUM(financials[[#This Row],[CA]])-financials[[#This Row],[remise tot]]</calculatedColumnFormula>
    </tableColumn>
    <tableColumn id="28" name="bénéfice" totalsRowFunction="sum" dataDxfId="25" totalsRowDxfId="3" dataCellStyle="Monétaire">
      <calculatedColumnFormula>SUM(financials[[#This Row],[vente]])-financials[[#This Row],[charge totale]]</calculatedColumnFormula>
    </tableColumn>
    <tableColumn id="4" name="Date" dataDxfId="24" totalsRowDxfId="2"/>
    <tableColumn id="17" name="nombre de mois" dataDxfId="23" totalsRowDxfId="1" dataCellStyle="Monétaire"/>
    <tableColumn id="18" name="mois" dataDxfId="22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9"/>
  <sheetViews>
    <sheetView tabSelected="1" topLeftCell="J1" zoomScale="85" zoomScaleNormal="85" workbookViewId="0">
      <pane ySplit="1" topLeftCell="A479" activePane="bottomLeft" state="frozen"/>
      <selection activeCell="C1" sqref="C1"/>
      <selection pane="bottomLeft" activeCell="L117" sqref="L117"/>
    </sheetView>
  </sheetViews>
  <sheetFormatPr baseColWidth="10" defaultColWidth="9.140625" defaultRowHeight="15" x14ac:dyDescent="0.25"/>
  <cols>
    <col min="1" max="1" width="16.28515625" bestFit="1" customWidth="1"/>
    <col min="2" max="3" width="26.5703125" customWidth="1"/>
    <col min="4" max="4" width="14.140625" style="2" bestFit="1" customWidth="1"/>
    <col min="5" max="5" width="17.42578125" bestFit="1" customWidth="1"/>
    <col min="6" max="6" width="14.28515625" style="1" customWidth="1"/>
    <col min="7" max="7" width="14.28515625" style="1" bestFit="1" customWidth="1"/>
    <col min="8" max="8" width="17" style="1" customWidth="1"/>
    <col min="9" max="10" width="17.42578125" style="1" customWidth="1"/>
    <col min="11" max="11" width="17.28515625" style="1" customWidth="1"/>
    <col min="12" max="12" width="17.7109375" style="1" customWidth="1"/>
    <col min="13" max="13" width="12.5703125" style="1" bestFit="1" customWidth="1"/>
    <col min="14" max="14" width="12.5703125" style="1" customWidth="1"/>
    <col min="15" max="19" width="23.140625" style="1" customWidth="1"/>
    <col min="20" max="20" width="11.5703125" style="3" bestFit="1" customWidth="1"/>
    <col min="21" max="21" width="17.140625" style="7" bestFit="1" customWidth="1"/>
    <col min="22" max="22" width="16.5703125" bestFit="1" customWidth="1"/>
  </cols>
  <sheetData>
    <row r="1" spans="1:22" x14ac:dyDescent="0.25">
      <c r="A1" t="s">
        <v>0</v>
      </c>
      <c r="B1" t="s">
        <v>32</v>
      </c>
      <c r="C1" t="s">
        <v>57</v>
      </c>
      <c r="D1" s="1" t="s">
        <v>33</v>
      </c>
      <c r="E1" s="1" t="s">
        <v>34</v>
      </c>
      <c r="F1" t="s">
        <v>51</v>
      </c>
      <c r="G1" s="1" t="s">
        <v>49</v>
      </c>
      <c r="H1" s="1" t="s">
        <v>46</v>
      </c>
      <c r="I1" s="1" t="s">
        <v>44</v>
      </c>
      <c r="J1" s="1" t="s">
        <v>45</v>
      </c>
      <c r="K1" s="1" t="s">
        <v>64</v>
      </c>
      <c r="L1" s="1" t="s">
        <v>65</v>
      </c>
      <c r="M1" s="1" t="s">
        <v>35</v>
      </c>
      <c r="N1" s="1" t="s">
        <v>43</v>
      </c>
      <c r="O1" s="1" t="s">
        <v>36</v>
      </c>
      <c r="P1" s="1" t="s">
        <v>41</v>
      </c>
      <c r="Q1" s="1" t="s">
        <v>42</v>
      </c>
      <c r="R1" s="1" t="s">
        <v>37</v>
      </c>
      <c r="S1" s="1" t="s">
        <v>38</v>
      </c>
      <c r="T1" s="5" t="s">
        <v>6</v>
      </c>
      <c r="U1" s="7" t="s">
        <v>39</v>
      </c>
      <c r="V1" s="1" t="s">
        <v>40</v>
      </c>
    </row>
    <row r="2" spans="1:22" hidden="1" x14ac:dyDescent="0.25">
      <c r="A2" t="s">
        <v>55</v>
      </c>
      <c r="B2" t="s">
        <v>7</v>
      </c>
      <c r="C2" t="s">
        <v>59</v>
      </c>
      <c r="D2" s="1" t="s">
        <v>60</v>
      </c>
      <c r="E2" s="4" t="s">
        <v>28</v>
      </c>
      <c r="F2">
        <v>1618</v>
      </c>
      <c r="G2" s="1">
        <v>35</v>
      </c>
      <c r="H2" s="1">
        <f>SUM(financials[[#This Row],[coût unit]]*financials[[#This Row],[Nbre vente]])</f>
        <v>56630</v>
      </c>
      <c r="I2" s="1">
        <f>SUM(financials[[#This Row],[charge totale]])*$G$528</f>
        <v>33978</v>
      </c>
      <c r="J2" s="1">
        <f>SUM(financials[[#This Row],[charge totale]])*$H$528</f>
        <v>22652</v>
      </c>
      <c r="K2" s="1">
        <f>SUM(financials[[#This Row],[charge fixe]:[charge variable]])*$G$529</f>
        <v>16989</v>
      </c>
      <c r="L2" s="1">
        <f>SUM(financials[[#This Row],[charge totale]])*$H$529</f>
        <v>39641</v>
      </c>
      <c r="M2" s="1">
        <v>40</v>
      </c>
      <c r="N2" s="1">
        <f>SUM(financials[[#This Row],[prix de vente]])-financials[[#This Row],[coût unit]]</f>
        <v>5</v>
      </c>
      <c r="O2" s="1">
        <f>SUM(financials[[#This Row],[prix de vente]]*financials[[#This Row],[Nbre vente]])</f>
        <v>64720</v>
      </c>
      <c r="Q2" s="1">
        <f>SUM(financials[[#This Row],[remise unit]])*financials[[#This Row],[Nbre vente]]</f>
        <v>0</v>
      </c>
      <c r="R2" s="1">
        <f>SUM(financials[[#This Row],[CA]])-financials[[#This Row],[remise tot]]</f>
        <v>64720</v>
      </c>
      <c r="S2" s="1">
        <f>SUM(financials[[#This Row],[vente]])-financials[[#This Row],[charge totale]]</f>
        <v>8090</v>
      </c>
      <c r="T2" s="5">
        <v>41640</v>
      </c>
      <c r="U2" s="6">
        <v>1</v>
      </c>
      <c r="V2" s="4" t="s">
        <v>12</v>
      </c>
    </row>
    <row r="3" spans="1:22" hidden="1" x14ac:dyDescent="0.25">
      <c r="A3" t="s">
        <v>55</v>
      </c>
      <c r="B3" t="s">
        <v>10</v>
      </c>
      <c r="C3" t="s">
        <v>59</v>
      </c>
      <c r="D3" s="1" t="s">
        <v>60</v>
      </c>
      <c r="E3" s="4" t="s">
        <v>28</v>
      </c>
      <c r="F3">
        <v>1321</v>
      </c>
      <c r="G3" s="1">
        <v>35</v>
      </c>
      <c r="H3" s="1">
        <f>SUM(financials[[#This Row],[coût unit]]*financials[[#This Row],[Nbre vente]])</f>
        <v>46235</v>
      </c>
      <c r="I3" s="1">
        <f>SUM(financials[[#This Row],[charge totale]])*$G$528</f>
        <v>27741</v>
      </c>
      <c r="J3" s="1">
        <f>SUM(financials[[#This Row],[charge totale]])*$H$528</f>
        <v>18494</v>
      </c>
      <c r="K3" s="1">
        <f>SUM(financials[[#This Row],[charge fixe]:[charge variable]])*$G$529</f>
        <v>13870.5</v>
      </c>
      <c r="L3" s="1">
        <f>SUM(financials[[#This Row],[charge totale]])*$H$529</f>
        <v>32364.499999999996</v>
      </c>
      <c r="M3" s="1">
        <v>40</v>
      </c>
      <c r="N3" s="1">
        <f>SUM(financials[[#This Row],[prix de vente]])-financials[[#This Row],[coût unit]]</f>
        <v>5</v>
      </c>
      <c r="O3" s="1">
        <f>SUM(financials[[#This Row],[prix de vente]]*financials[[#This Row],[Nbre vente]])</f>
        <v>52840</v>
      </c>
      <c r="Q3" s="1">
        <f>SUM(financials[[#This Row],[remise unit]])*financials[[#This Row],[Nbre vente]]</f>
        <v>0</v>
      </c>
      <c r="R3" s="1">
        <f>SUM(financials[[#This Row],[CA]])-financials[[#This Row],[remise tot]]</f>
        <v>52840</v>
      </c>
      <c r="S3" s="1">
        <f>SUM(financials[[#This Row],[vente]])-financials[[#This Row],[charge totale]]</f>
        <v>6605</v>
      </c>
      <c r="T3" s="5">
        <v>41640</v>
      </c>
      <c r="U3" s="6">
        <v>1</v>
      </c>
      <c r="V3" s="4" t="s">
        <v>12</v>
      </c>
    </row>
    <row r="4" spans="1:22" hidden="1" x14ac:dyDescent="0.25">
      <c r="A4" t="s">
        <v>52</v>
      </c>
      <c r="B4" t="s">
        <v>9</v>
      </c>
      <c r="C4" t="s">
        <v>59</v>
      </c>
      <c r="D4" s="1" t="s">
        <v>60</v>
      </c>
      <c r="E4" s="4" t="s">
        <v>28</v>
      </c>
      <c r="F4">
        <v>2178</v>
      </c>
      <c r="G4" s="1">
        <v>35</v>
      </c>
      <c r="H4" s="1">
        <f>SUM(financials[[#This Row],[coût unit]]*financials[[#This Row],[Nbre vente]])</f>
        <v>76230</v>
      </c>
      <c r="I4" s="1">
        <f>SUM(financials[[#This Row],[charge totale]])*$G$528</f>
        <v>45738</v>
      </c>
      <c r="J4" s="1">
        <f>SUM(financials[[#This Row],[charge totale]])*$H$528</f>
        <v>30492</v>
      </c>
      <c r="K4" s="1">
        <f>SUM(financials[[#This Row],[charge fixe]:[charge variable]])*$G$529</f>
        <v>22869</v>
      </c>
      <c r="L4" s="1">
        <f>SUM(financials[[#This Row],[charge totale]])*$H$529</f>
        <v>53361</v>
      </c>
      <c r="M4" s="1">
        <v>40</v>
      </c>
      <c r="N4" s="1">
        <f>SUM(financials[[#This Row],[prix de vente]])-financials[[#This Row],[coût unit]]</f>
        <v>5</v>
      </c>
      <c r="O4" s="1">
        <f>SUM(financials[[#This Row],[prix de vente]]*financials[[#This Row],[Nbre vente]])</f>
        <v>87120</v>
      </c>
      <c r="Q4" s="1">
        <f>SUM(financials[[#This Row],[remise unit]])*financials[[#This Row],[Nbre vente]]</f>
        <v>0</v>
      </c>
      <c r="R4" s="1">
        <f>SUM(financials[[#This Row],[CA]])-financials[[#This Row],[remise tot]]</f>
        <v>87120</v>
      </c>
      <c r="S4" s="1">
        <f>SUM(financials[[#This Row],[vente]])-financials[[#This Row],[charge totale]]</f>
        <v>10890</v>
      </c>
      <c r="T4" s="5">
        <v>41791</v>
      </c>
      <c r="U4" s="6">
        <v>6</v>
      </c>
      <c r="V4" s="4" t="s">
        <v>17</v>
      </c>
    </row>
    <row r="5" spans="1:22" hidden="1" x14ac:dyDescent="0.25">
      <c r="A5" t="s">
        <v>52</v>
      </c>
      <c r="B5" t="s">
        <v>10</v>
      </c>
      <c r="C5" t="s">
        <v>59</v>
      </c>
      <c r="D5" s="1" t="s">
        <v>60</v>
      </c>
      <c r="E5" s="4" t="s">
        <v>28</v>
      </c>
      <c r="F5">
        <v>888</v>
      </c>
      <c r="G5" s="1">
        <v>35</v>
      </c>
      <c r="H5" s="1">
        <f>SUM(financials[[#This Row],[coût unit]]*financials[[#This Row],[Nbre vente]])</f>
        <v>31080</v>
      </c>
      <c r="I5" s="1">
        <f>SUM(financials[[#This Row],[charge totale]])*$G$528</f>
        <v>18648</v>
      </c>
      <c r="J5" s="1">
        <f>SUM(financials[[#This Row],[charge totale]])*$H$528</f>
        <v>12432</v>
      </c>
      <c r="K5" s="1">
        <f>SUM(financials[[#This Row],[charge fixe]:[charge variable]])*$G$529</f>
        <v>9324</v>
      </c>
      <c r="L5" s="1">
        <f>SUM(financials[[#This Row],[charge totale]])*$H$529</f>
        <v>21756</v>
      </c>
      <c r="M5" s="1">
        <v>40</v>
      </c>
      <c r="N5" s="1">
        <f>SUM(financials[[#This Row],[prix de vente]])-financials[[#This Row],[coût unit]]</f>
        <v>5</v>
      </c>
      <c r="O5" s="1">
        <f>SUM(financials[[#This Row],[prix de vente]]*financials[[#This Row],[Nbre vente]])</f>
        <v>35520</v>
      </c>
      <c r="Q5" s="1">
        <f>SUM(financials[[#This Row],[remise unit]])*financials[[#This Row],[Nbre vente]]</f>
        <v>0</v>
      </c>
      <c r="R5" s="1">
        <f>SUM(financials[[#This Row],[CA]])-financials[[#This Row],[remise tot]]</f>
        <v>35520</v>
      </c>
      <c r="S5" s="1">
        <f>SUM(financials[[#This Row],[vente]])-financials[[#This Row],[charge totale]]</f>
        <v>4440</v>
      </c>
      <c r="T5" s="5">
        <v>41791</v>
      </c>
      <c r="U5" s="6">
        <v>6</v>
      </c>
      <c r="V5" s="4" t="s">
        <v>17</v>
      </c>
    </row>
    <row r="6" spans="1:22" hidden="1" x14ac:dyDescent="0.25">
      <c r="A6" t="s">
        <v>52</v>
      </c>
      <c r="B6" t="s">
        <v>11</v>
      </c>
      <c r="C6" t="s">
        <v>59</v>
      </c>
      <c r="D6" s="1" t="s">
        <v>60</v>
      </c>
      <c r="E6" s="4" t="s">
        <v>28</v>
      </c>
      <c r="F6">
        <v>2470</v>
      </c>
      <c r="G6" s="1">
        <v>35</v>
      </c>
      <c r="H6" s="1">
        <f>SUM(financials[[#This Row],[coût unit]]*financials[[#This Row],[Nbre vente]])</f>
        <v>86450</v>
      </c>
      <c r="I6" s="1">
        <f>SUM(financials[[#This Row],[charge totale]])*$G$528</f>
        <v>51870</v>
      </c>
      <c r="J6" s="1">
        <f>SUM(financials[[#This Row],[charge totale]])*$H$528</f>
        <v>34580</v>
      </c>
      <c r="K6" s="1">
        <f>SUM(financials[[#This Row],[charge fixe]:[charge variable]])*$G$529</f>
        <v>25935</v>
      </c>
      <c r="L6" s="1">
        <f>SUM(financials[[#This Row],[charge totale]])*$H$529</f>
        <v>60514.999999999993</v>
      </c>
      <c r="M6" s="1">
        <v>40</v>
      </c>
      <c r="N6" s="1">
        <f>SUM(financials[[#This Row],[prix de vente]])-financials[[#This Row],[coût unit]]</f>
        <v>5</v>
      </c>
      <c r="O6" s="1">
        <f>SUM(financials[[#This Row],[prix de vente]]*financials[[#This Row],[Nbre vente]])</f>
        <v>98800</v>
      </c>
      <c r="Q6" s="1">
        <f>SUM(financials[[#This Row],[remise unit]])*financials[[#This Row],[Nbre vente]]</f>
        <v>0</v>
      </c>
      <c r="R6" s="1">
        <f>SUM(financials[[#This Row],[CA]])-financials[[#This Row],[remise tot]]</f>
        <v>98800</v>
      </c>
      <c r="S6" s="1">
        <f>SUM(financials[[#This Row],[vente]])-financials[[#This Row],[charge totale]]</f>
        <v>12350</v>
      </c>
      <c r="T6" s="5">
        <v>41791</v>
      </c>
      <c r="U6" s="6">
        <v>6</v>
      </c>
      <c r="V6" s="4" t="s">
        <v>17</v>
      </c>
    </row>
    <row r="7" spans="1:22" hidden="1" x14ac:dyDescent="0.25">
      <c r="A7" t="s">
        <v>55</v>
      </c>
      <c r="B7" t="s">
        <v>10</v>
      </c>
      <c r="C7" t="s">
        <v>59</v>
      </c>
      <c r="D7" s="1" t="s">
        <v>60</v>
      </c>
      <c r="E7" s="4" t="s">
        <v>28</v>
      </c>
      <c r="F7">
        <v>1513</v>
      </c>
      <c r="G7" s="1">
        <v>35</v>
      </c>
      <c r="H7" s="1">
        <f>SUM(financials[[#This Row],[coût unit]]*financials[[#This Row],[Nbre vente]])</f>
        <v>52955</v>
      </c>
      <c r="I7" s="1">
        <f>SUM(financials[[#This Row],[charge totale]])*$G$528</f>
        <v>31773</v>
      </c>
      <c r="J7" s="1">
        <f>SUM(financials[[#This Row],[charge totale]])*$H$528</f>
        <v>21182</v>
      </c>
      <c r="K7" s="1">
        <f>SUM(financials[[#This Row],[charge fixe]:[charge variable]])*$G$529</f>
        <v>15886.5</v>
      </c>
      <c r="L7" s="1">
        <f>SUM(financials[[#This Row],[charge totale]])*$H$529</f>
        <v>37068.5</v>
      </c>
      <c r="M7" s="1">
        <v>40</v>
      </c>
      <c r="N7" s="1">
        <f>SUM(financials[[#This Row],[prix de vente]])-financials[[#This Row],[coût unit]]</f>
        <v>5</v>
      </c>
      <c r="O7" s="1">
        <f>SUM(financials[[#This Row],[prix de vente]]*financials[[#This Row],[Nbre vente]])</f>
        <v>60520</v>
      </c>
      <c r="Q7" s="1">
        <f>SUM(financials[[#This Row],[remise unit]])*financials[[#This Row],[Nbre vente]]</f>
        <v>0</v>
      </c>
      <c r="R7" s="1">
        <f>SUM(financials[[#This Row],[CA]])-financials[[#This Row],[remise tot]]</f>
        <v>60520</v>
      </c>
      <c r="S7" s="1">
        <f>SUM(financials[[#This Row],[vente]])-financials[[#This Row],[charge totale]]</f>
        <v>7565</v>
      </c>
      <c r="T7" s="5">
        <v>41974</v>
      </c>
      <c r="U7" s="6">
        <v>12</v>
      </c>
      <c r="V7" s="4" t="s">
        <v>23</v>
      </c>
    </row>
    <row r="8" spans="1:22" x14ac:dyDescent="0.25">
      <c r="A8" t="s">
        <v>52</v>
      </c>
      <c r="B8" t="s">
        <v>10</v>
      </c>
      <c r="C8" t="s">
        <v>58</v>
      </c>
      <c r="D8" s="4" t="s">
        <v>25</v>
      </c>
      <c r="E8" s="4" t="s">
        <v>28</v>
      </c>
      <c r="F8">
        <v>921</v>
      </c>
      <c r="G8" s="1">
        <v>200</v>
      </c>
      <c r="H8" s="1">
        <f>SUM(financials[[#This Row],[coût unit]]*financials[[#This Row],[Nbre vente]])</f>
        <v>184200</v>
      </c>
      <c r="I8" s="1">
        <f>SUM(financials[[#This Row],[charge totale]])*$G$528</f>
        <v>110520</v>
      </c>
      <c r="J8" s="1">
        <f>SUM(financials[[#This Row],[charge totale]])*$H$528</f>
        <v>73680</v>
      </c>
      <c r="K8" s="1">
        <f>SUM(financials[[#This Row],[charge fixe]:[charge variable]])*$G$529</f>
        <v>55260</v>
      </c>
      <c r="L8" s="1">
        <f>SUM(financials[[#This Row],[charge totale]])*$H$529</f>
        <v>128939.99999999999</v>
      </c>
      <c r="M8" s="1">
        <v>210</v>
      </c>
      <c r="N8" s="1">
        <f>SUM(financials[[#This Row],[prix de vente]])-financials[[#This Row],[coût unit]]</f>
        <v>10</v>
      </c>
      <c r="O8" s="1">
        <f>SUM(financials[[#This Row],[prix de vente]]*financials[[#This Row],[Nbre vente]])</f>
        <v>193410</v>
      </c>
      <c r="Q8" s="1">
        <f>SUM(financials[[#This Row],[remise unit]])*financials[[#This Row],[Nbre vente]]</f>
        <v>0</v>
      </c>
      <c r="R8" s="1">
        <f>SUM(financials[[#This Row],[CA]])-financials[[#This Row],[remise tot]]</f>
        <v>193410</v>
      </c>
      <c r="S8" s="1">
        <f>SUM(financials[[#This Row],[vente]])-financials[[#This Row],[charge totale]]</f>
        <v>9210</v>
      </c>
      <c r="T8" s="5">
        <v>41699</v>
      </c>
      <c r="U8" s="6">
        <v>3</v>
      </c>
      <c r="V8" s="4" t="s">
        <v>14</v>
      </c>
    </row>
    <row r="9" spans="1:22" x14ac:dyDescent="0.25">
      <c r="A9" t="s">
        <v>54</v>
      </c>
      <c r="B9" t="s">
        <v>7</v>
      </c>
      <c r="C9" t="s">
        <v>58</v>
      </c>
      <c r="D9" s="4" t="s">
        <v>25</v>
      </c>
      <c r="E9" s="4" t="s">
        <v>28</v>
      </c>
      <c r="F9">
        <v>2518</v>
      </c>
      <c r="G9" s="1">
        <v>200</v>
      </c>
      <c r="H9" s="1">
        <f>SUM(financials[[#This Row],[coût unit]]*financials[[#This Row],[Nbre vente]])</f>
        <v>503600</v>
      </c>
      <c r="I9" s="1">
        <f>SUM(financials[[#This Row],[charge totale]])*$G$528</f>
        <v>302160</v>
      </c>
      <c r="J9" s="1">
        <f>SUM(financials[[#This Row],[charge totale]])*$H$528</f>
        <v>201440</v>
      </c>
      <c r="K9" s="1">
        <f>SUM(financials[[#This Row],[charge fixe]:[charge variable]])*$G$529</f>
        <v>151080</v>
      </c>
      <c r="L9" s="1">
        <f>SUM(financials[[#This Row],[charge totale]])*$H$529</f>
        <v>352520</v>
      </c>
      <c r="M9" s="1">
        <v>210</v>
      </c>
      <c r="N9" s="1">
        <f>SUM(financials[[#This Row],[prix de vente]])-financials[[#This Row],[coût unit]]</f>
        <v>10</v>
      </c>
      <c r="O9" s="1">
        <f>SUM(financials[[#This Row],[prix de vente]]*financials[[#This Row],[Nbre vente]])</f>
        <v>528780</v>
      </c>
      <c r="Q9" s="1">
        <f>SUM(financials[[#This Row],[remise unit]])*financials[[#This Row],[Nbre vente]]</f>
        <v>0</v>
      </c>
      <c r="R9" s="1">
        <f>SUM(financials[[#This Row],[CA]])-financials[[#This Row],[remise tot]]</f>
        <v>528780</v>
      </c>
      <c r="S9" s="1">
        <f>SUM(financials[[#This Row],[vente]])-financials[[#This Row],[charge totale]]</f>
        <v>25180</v>
      </c>
      <c r="T9" s="5">
        <v>41791</v>
      </c>
      <c r="U9" s="6">
        <v>6</v>
      </c>
      <c r="V9" s="4" t="s">
        <v>17</v>
      </c>
    </row>
    <row r="10" spans="1:22" x14ac:dyDescent="0.25">
      <c r="A10" t="s">
        <v>55</v>
      </c>
      <c r="B10" t="s">
        <v>9</v>
      </c>
      <c r="C10" t="s">
        <v>58</v>
      </c>
      <c r="D10" s="4" t="s">
        <v>25</v>
      </c>
      <c r="E10" s="4" t="s">
        <v>28</v>
      </c>
      <c r="F10">
        <v>1899</v>
      </c>
      <c r="G10" s="1">
        <v>200</v>
      </c>
      <c r="H10" s="1">
        <f>SUM(financials[[#This Row],[coût unit]]*financials[[#This Row],[Nbre vente]])</f>
        <v>379800</v>
      </c>
      <c r="I10" s="1">
        <f>SUM(financials[[#This Row],[charge totale]])*$G$528</f>
        <v>227880</v>
      </c>
      <c r="J10" s="1">
        <f>SUM(financials[[#This Row],[charge totale]])*$H$528</f>
        <v>151920</v>
      </c>
      <c r="K10" s="1">
        <f>SUM(financials[[#This Row],[charge fixe]:[charge variable]])*$G$529</f>
        <v>113940</v>
      </c>
      <c r="L10" s="1">
        <f>SUM(financials[[#This Row],[charge totale]])*$H$529</f>
        <v>265860</v>
      </c>
      <c r="M10" s="1">
        <v>210</v>
      </c>
      <c r="N10" s="1">
        <f>SUM(financials[[#This Row],[prix de vente]])-financials[[#This Row],[coût unit]]</f>
        <v>10</v>
      </c>
      <c r="O10" s="1">
        <f>SUM(financials[[#This Row],[prix de vente]]*financials[[#This Row],[Nbre vente]])</f>
        <v>398790</v>
      </c>
      <c r="Q10" s="1">
        <f>SUM(financials[[#This Row],[remise unit]])*financials[[#This Row],[Nbre vente]]</f>
        <v>0</v>
      </c>
      <c r="R10" s="1">
        <f>SUM(financials[[#This Row],[CA]])-financials[[#This Row],[remise tot]]</f>
        <v>398790</v>
      </c>
      <c r="S10" s="1">
        <f>SUM(financials[[#This Row],[vente]])-financials[[#This Row],[charge totale]]</f>
        <v>18990</v>
      </c>
      <c r="T10" s="5">
        <v>41791</v>
      </c>
      <c r="U10" s="6">
        <v>6</v>
      </c>
      <c r="V10" s="4" t="s">
        <v>17</v>
      </c>
    </row>
    <row r="11" spans="1:22" x14ac:dyDescent="0.25">
      <c r="A11" t="s">
        <v>54</v>
      </c>
      <c r="B11" t="s">
        <v>10</v>
      </c>
      <c r="C11" t="s">
        <v>58</v>
      </c>
      <c r="D11" s="4" t="s">
        <v>25</v>
      </c>
      <c r="E11" s="4" t="s">
        <v>28</v>
      </c>
      <c r="F11">
        <v>1545</v>
      </c>
      <c r="G11" s="1">
        <v>200</v>
      </c>
      <c r="H11" s="1">
        <f>SUM(financials[[#This Row],[coût unit]]*financials[[#This Row],[Nbre vente]])</f>
        <v>309000</v>
      </c>
      <c r="I11" s="1">
        <f>SUM(financials[[#This Row],[charge totale]])*$G$528</f>
        <v>185400</v>
      </c>
      <c r="J11" s="1">
        <f>SUM(financials[[#This Row],[charge totale]])*$H$528</f>
        <v>123600</v>
      </c>
      <c r="K11" s="1">
        <f>SUM(financials[[#This Row],[charge fixe]:[charge variable]])*$G$529</f>
        <v>92700</v>
      </c>
      <c r="L11" s="1">
        <f>SUM(financials[[#This Row],[charge totale]])*$H$529</f>
        <v>216300</v>
      </c>
      <c r="M11" s="1">
        <v>210</v>
      </c>
      <c r="N11" s="1">
        <f>SUM(financials[[#This Row],[prix de vente]])-financials[[#This Row],[coût unit]]</f>
        <v>10</v>
      </c>
      <c r="O11" s="1">
        <f>SUM(financials[[#This Row],[prix de vente]]*financials[[#This Row],[Nbre vente]])</f>
        <v>324450</v>
      </c>
      <c r="Q11" s="1">
        <f>SUM(financials[[#This Row],[remise unit]])*financials[[#This Row],[Nbre vente]]</f>
        <v>0</v>
      </c>
      <c r="R11" s="1">
        <f>SUM(financials[[#This Row],[CA]])-financials[[#This Row],[remise tot]]</f>
        <v>324450</v>
      </c>
      <c r="S11" s="1">
        <f>SUM(financials[[#This Row],[vente]])-financials[[#This Row],[charge totale]]</f>
        <v>15450</v>
      </c>
      <c r="T11" s="5">
        <v>41791</v>
      </c>
      <c r="U11" s="6">
        <v>6</v>
      </c>
      <c r="V11" s="4" t="s">
        <v>17</v>
      </c>
    </row>
    <row r="12" spans="1:22" x14ac:dyDescent="0.25">
      <c r="A12" t="s">
        <v>52</v>
      </c>
      <c r="B12" t="s">
        <v>11</v>
      </c>
      <c r="C12" t="s">
        <v>58</v>
      </c>
      <c r="D12" s="4" t="s">
        <v>25</v>
      </c>
      <c r="E12" s="4" t="s">
        <v>28</v>
      </c>
      <c r="F12">
        <v>2470</v>
      </c>
      <c r="G12" s="1">
        <v>200</v>
      </c>
      <c r="H12" s="1">
        <f>SUM(financials[[#This Row],[coût unit]]*financials[[#This Row],[Nbre vente]])</f>
        <v>494000</v>
      </c>
      <c r="I12" s="1">
        <f>SUM(financials[[#This Row],[charge totale]])*$G$528</f>
        <v>296400</v>
      </c>
      <c r="J12" s="1">
        <f>SUM(financials[[#This Row],[charge totale]])*$H$528</f>
        <v>197600</v>
      </c>
      <c r="K12" s="1">
        <f>SUM(financials[[#This Row],[charge fixe]:[charge variable]])*$G$529</f>
        <v>148200</v>
      </c>
      <c r="L12" s="1">
        <f>SUM(financials[[#This Row],[charge totale]])*$H$529</f>
        <v>345800</v>
      </c>
      <c r="M12" s="1">
        <v>210</v>
      </c>
      <c r="N12" s="1">
        <f>SUM(financials[[#This Row],[prix de vente]])-financials[[#This Row],[coût unit]]</f>
        <v>10</v>
      </c>
      <c r="O12" s="1">
        <f>SUM(financials[[#This Row],[prix de vente]]*financials[[#This Row],[Nbre vente]])</f>
        <v>518700</v>
      </c>
      <c r="Q12" s="1">
        <f>SUM(financials[[#This Row],[remise unit]])*financials[[#This Row],[Nbre vente]]</f>
        <v>0</v>
      </c>
      <c r="R12" s="1">
        <f>SUM(financials[[#This Row],[CA]])-financials[[#This Row],[remise tot]]</f>
        <v>518700</v>
      </c>
      <c r="S12" s="1">
        <f>SUM(financials[[#This Row],[vente]])-financials[[#This Row],[charge totale]]</f>
        <v>24700</v>
      </c>
      <c r="T12" s="5">
        <v>41791</v>
      </c>
      <c r="U12" s="6">
        <v>6</v>
      </c>
      <c r="V12" s="4" t="s">
        <v>17</v>
      </c>
    </row>
    <row r="13" spans="1:22" x14ac:dyDescent="0.25">
      <c r="A13" t="s">
        <v>54</v>
      </c>
      <c r="B13" t="s">
        <v>7</v>
      </c>
      <c r="C13" t="s">
        <v>58</v>
      </c>
      <c r="D13" s="4" t="s">
        <v>25</v>
      </c>
      <c r="E13" s="4" t="s">
        <v>28</v>
      </c>
      <c r="F13">
        <v>2665</v>
      </c>
      <c r="G13" s="1">
        <v>200</v>
      </c>
      <c r="H13" s="1">
        <f>SUM(financials[[#This Row],[coût unit]]*financials[[#This Row],[Nbre vente]])</f>
        <v>533000</v>
      </c>
      <c r="I13" s="1">
        <f>SUM(financials[[#This Row],[charge totale]])*$G$528</f>
        <v>319800</v>
      </c>
      <c r="J13" s="1">
        <f>SUM(financials[[#This Row],[charge totale]])*$H$528</f>
        <v>213200</v>
      </c>
      <c r="K13" s="1">
        <f>SUM(financials[[#This Row],[charge fixe]:[charge variable]])*$G$529</f>
        <v>159900</v>
      </c>
      <c r="L13" s="1">
        <f>SUM(financials[[#This Row],[charge totale]])*$H$529</f>
        <v>373100</v>
      </c>
      <c r="M13" s="1">
        <v>210</v>
      </c>
      <c r="N13" s="1">
        <f>SUM(financials[[#This Row],[prix de vente]])-financials[[#This Row],[coût unit]]</f>
        <v>10</v>
      </c>
      <c r="O13" s="1">
        <f>SUM(financials[[#This Row],[prix de vente]]*financials[[#This Row],[Nbre vente]])</f>
        <v>559650</v>
      </c>
      <c r="Q13" s="1">
        <f>SUM(financials[[#This Row],[remise unit]])*financials[[#This Row],[Nbre vente]]</f>
        <v>0</v>
      </c>
      <c r="R13" s="1">
        <f>SUM(financials[[#This Row],[CA]])-financials[[#This Row],[remise tot]]</f>
        <v>559650</v>
      </c>
      <c r="S13" s="1">
        <f>SUM(financials[[#This Row],[vente]])-financials[[#This Row],[charge totale]]</f>
        <v>26650</v>
      </c>
      <c r="T13" s="5">
        <v>41821</v>
      </c>
      <c r="U13" s="6">
        <v>7</v>
      </c>
      <c r="V13" s="4" t="s">
        <v>18</v>
      </c>
    </row>
    <row r="14" spans="1:22" x14ac:dyDescent="0.25">
      <c r="A14" t="s">
        <v>53</v>
      </c>
      <c r="B14" t="s">
        <v>11</v>
      </c>
      <c r="C14" t="s">
        <v>58</v>
      </c>
      <c r="D14" s="4" t="s">
        <v>25</v>
      </c>
      <c r="E14" s="4" t="s">
        <v>28</v>
      </c>
      <c r="F14">
        <v>958</v>
      </c>
      <c r="G14" s="1">
        <v>200</v>
      </c>
      <c r="H14" s="1">
        <f>SUM(financials[[#This Row],[coût unit]]*financials[[#This Row],[Nbre vente]])</f>
        <v>191600</v>
      </c>
      <c r="I14" s="1">
        <f>SUM(financials[[#This Row],[charge totale]])*$G$528</f>
        <v>114960</v>
      </c>
      <c r="J14" s="1">
        <f>SUM(financials[[#This Row],[charge totale]])*$H$528</f>
        <v>76640</v>
      </c>
      <c r="K14" s="1">
        <f>SUM(financials[[#This Row],[charge fixe]:[charge variable]])*$G$529</f>
        <v>57480</v>
      </c>
      <c r="L14" s="1">
        <f>SUM(financials[[#This Row],[charge totale]])*$H$529</f>
        <v>134120</v>
      </c>
      <c r="M14" s="1">
        <v>210</v>
      </c>
      <c r="N14" s="1">
        <f>SUM(financials[[#This Row],[prix de vente]])-financials[[#This Row],[coût unit]]</f>
        <v>10</v>
      </c>
      <c r="O14" s="1">
        <f>SUM(financials[[#This Row],[prix de vente]]*financials[[#This Row],[Nbre vente]])</f>
        <v>201180</v>
      </c>
      <c r="Q14" s="1">
        <f>SUM(financials[[#This Row],[remise unit]])*financials[[#This Row],[Nbre vente]]</f>
        <v>0</v>
      </c>
      <c r="R14" s="1">
        <f>SUM(financials[[#This Row],[CA]])-financials[[#This Row],[remise tot]]</f>
        <v>201180</v>
      </c>
      <c r="S14" s="1">
        <f>SUM(financials[[#This Row],[vente]])-financials[[#This Row],[charge totale]]</f>
        <v>9580</v>
      </c>
      <c r="T14" s="5">
        <v>41852</v>
      </c>
      <c r="U14" s="6">
        <v>8</v>
      </c>
      <c r="V14" s="4" t="s">
        <v>19</v>
      </c>
    </row>
    <row r="15" spans="1:22" x14ac:dyDescent="0.25">
      <c r="A15" t="s">
        <v>55</v>
      </c>
      <c r="B15" t="s">
        <v>10</v>
      </c>
      <c r="C15" t="s">
        <v>58</v>
      </c>
      <c r="D15" s="4" t="s">
        <v>25</v>
      </c>
      <c r="E15" s="4" t="s">
        <v>28</v>
      </c>
      <c r="F15">
        <v>2146</v>
      </c>
      <c r="G15" s="1">
        <v>200</v>
      </c>
      <c r="H15" s="1">
        <f>SUM(financials[[#This Row],[coût unit]]*financials[[#This Row],[Nbre vente]])</f>
        <v>429200</v>
      </c>
      <c r="I15" s="1">
        <f>SUM(financials[[#This Row],[charge totale]])*$G$528</f>
        <v>257520</v>
      </c>
      <c r="J15" s="1">
        <f>SUM(financials[[#This Row],[charge totale]])*$H$528</f>
        <v>171680</v>
      </c>
      <c r="K15" s="1">
        <f>SUM(financials[[#This Row],[charge fixe]:[charge variable]])*$G$529</f>
        <v>128760</v>
      </c>
      <c r="L15" s="1">
        <f>SUM(financials[[#This Row],[charge totale]])*$H$529</f>
        <v>300440</v>
      </c>
      <c r="M15" s="1">
        <v>210</v>
      </c>
      <c r="N15" s="1">
        <f>SUM(financials[[#This Row],[prix de vente]])-financials[[#This Row],[coût unit]]</f>
        <v>10</v>
      </c>
      <c r="O15" s="1">
        <f>SUM(financials[[#This Row],[prix de vente]]*financials[[#This Row],[Nbre vente]])</f>
        <v>450660</v>
      </c>
      <c r="Q15" s="1">
        <f>SUM(financials[[#This Row],[remise unit]])*financials[[#This Row],[Nbre vente]]</f>
        <v>0</v>
      </c>
      <c r="R15" s="1">
        <f>SUM(financials[[#This Row],[CA]])-financials[[#This Row],[remise tot]]</f>
        <v>450660</v>
      </c>
      <c r="S15" s="1">
        <f>SUM(financials[[#This Row],[vente]])-financials[[#This Row],[charge totale]]</f>
        <v>21460</v>
      </c>
      <c r="T15" s="5">
        <v>41883</v>
      </c>
      <c r="U15" s="6">
        <v>9</v>
      </c>
      <c r="V15" s="4" t="s">
        <v>20</v>
      </c>
    </row>
    <row r="16" spans="1:22" x14ac:dyDescent="0.25">
      <c r="A16" t="s">
        <v>52</v>
      </c>
      <c r="B16" t="s">
        <v>56</v>
      </c>
      <c r="C16" t="s">
        <v>58</v>
      </c>
      <c r="D16" s="4" t="s">
        <v>25</v>
      </c>
      <c r="E16" s="4" t="s">
        <v>28</v>
      </c>
      <c r="F16">
        <v>615</v>
      </c>
      <c r="G16" s="1">
        <v>200</v>
      </c>
      <c r="H16" s="1">
        <f>SUM(financials[[#This Row],[coût unit]]*financials[[#This Row],[Nbre vente]])</f>
        <v>123000</v>
      </c>
      <c r="I16" s="1">
        <f>SUM(financials[[#This Row],[charge totale]])*$G$528</f>
        <v>73800</v>
      </c>
      <c r="J16" s="1">
        <f>SUM(financials[[#This Row],[charge totale]])*$H$528</f>
        <v>49200</v>
      </c>
      <c r="K16" s="1">
        <f>SUM(financials[[#This Row],[charge fixe]:[charge variable]])*$G$529</f>
        <v>36900</v>
      </c>
      <c r="L16" s="1">
        <f>SUM(financials[[#This Row],[charge totale]])*$H$529</f>
        <v>86100</v>
      </c>
      <c r="M16" s="1">
        <v>210</v>
      </c>
      <c r="N16" s="1">
        <f>SUM(financials[[#This Row],[prix de vente]])-financials[[#This Row],[coût unit]]</f>
        <v>10</v>
      </c>
      <c r="O16" s="1">
        <f>SUM(financials[[#This Row],[prix de vente]]*financials[[#This Row],[Nbre vente]])</f>
        <v>129150</v>
      </c>
      <c r="Q16" s="1">
        <f>SUM(financials[[#This Row],[remise unit]])*financials[[#This Row],[Nbre vente]]</f>
        <v>0</v>
      </c>
      <c r="R16" s="1">
        <f>SUM(financials[[#This Row],[CA]])-financials[[#This Row],[remise tot]]</f>
        <v>129150</v>
      </c>
      <c r="S16" s="1">
        <f>SUM(financials[[#This Row],[vente]])-financials[[#This Row],[charge totale]]</f>
        <v>6150</v>
      </c>
      <c r="T16" s="5">
        <v>41974</v>
      </c>
      <c r="U16" s="6">
        <v>12</v>
      </c>
      <c r="V16" s="4" t="s">
        <v>23</v>
      </c>
    </row>
    <row r="17" spans="1:22" hidden="1" x14ac:dyDescent="0.25">
      <c r="A17" t="s">
        <v>55</v>
      </c>
      <c r="B17" t="s">
        <v>7</v>
      </c>
      <c r="C17" t="s">
        <v>59</v>
      </c>
      <c r="D17" s="1" t="s">
        <v>62</v>
      </c>
      <c r="E17" s="4" t="s">
        <v>28</v>
      </c>
      <c r="F17">
        <v>292</v>
      </c>
      <c r="G17" s="1">
        <v>55</v>
      </c>
      <c r="H17" s="1">
        <f>SUM(financials[[#This Row],[coût unit]]*financials[[#This Row],[Nbre vente]])</f>
        <v>16060</v>
      </c>
      <c r="I17" s="1">
        <f>SUM(financials[[#This Row],[charge totale]])*$G$528</f>
        <v>9636</v>
      </c>
      <c r="J17" s="1">
        <f>SUM(financials[[#This Row],[charge totale]])*$H$528</f>
        <v>6424</v>
      </c>
      <c r="K17" s="1">
        <f>SUM(financials[[#This Row],[charge fixe]:[charge variable]])*$G$529</f>
        <v>4818</v>
      </c>
      <c r="L17" s="1">
        <f>SUM(financials[[#This Row],[charge totale]])*$H$529</f>
        <v>11242</v>
      </c>
      <c r="M17" s="1">
        <v>60</v>
      </c>
      <c r="N17" s="1">
        <f>SUM(financials[[#This Row],[prix de vente]])-financials[[#This Row],[coût unit]]</f>
        <v>5</v>
      </c>
      <c r="O17" s="1">
        <f>SUM(financials[[#This Row],[prix de vente]]*financials[[#This Row],[Nbre vente]])</f>
        <v>17520</v>
      </c>
      <c r="Q17" s="1">
        <f>SUM(financials[[#This Row],[remise unit]])*financials[[#This Row],[Nbre vente]]</f>
        <v>0</v>
      </c>
      <c r="R17" s="1">
        <f>SUM(financials[[#This Row],[CA]])-financials[[#This Row],[remise tot]]</f>
        <v>17520</v>
      </c>
      <c r="S17" s="1">
        <f>SUM(financials[[#This Row],[vente]])-financials[[#This Row],[charge totale]]</f>
        <v>1460</v>
      </c>
      <c r="T17" s="5">
        <v>41671</v>
      </c>
      <c r="U17" s="6">
        <v>2</v>
      </c>
      <c r="V17" s="4" t="s">
        <v>13</v>
      </c>
    </row>
    <row r="18" spans="1:22" hidden="1" x14ac:dyDescent="0.25">
      <c r="A18" t="s">
        <v>52</v>
      </c>
      <c r="B18" t="s">
        <v>11</v>
      </c>
      <c r="C18" t="s">
        <v>59</v>
      </c>
      <c r="D18" s="1" t="s">
        <v>62</v>
      </c>
      <c r="E18" s="4" t="s">
        <v>28</v>
      </c>
      <c r="F18">
        <v>974</v>
      </c>
      <c r="G18" s="1">
        <v>55</v>
      </c>
      <c r="H18" s="1">
        <f>SUM(financials[[#This Row],[coût unit]]*financials[[#This Row],[Nbre vente]])</f>
        <v>53570</v>
      </c>
      <c r="I18" s="1">
        <f>SUM(financials[[#This Row],[charge totale]])*$G$528</f>
        <v>32142</v>
      </c>
      <c r="J18" s="1">
        <f>SUM(financials[[#This Row],[charge totale]])*$H$528</f>
        <v>21428</v>
      </c>
      <c r="K18" s="1">
        <f>SUM(financials[[#This Row],[charge fixe]:[charge variable]])*$G$529</f>
        <v>16071</v>
      </c>
      <c r="L18" s="1">
        <f>SUM(financials[[#This Row],[charge totale]])*$H$529</f>
        <v>37499</v>
      </c>
      <c r="M18" s="1">
        <v>60</v>
      </c>
      <c r="N18" s="1">
        <f>SUM(financials[[#This Row],[prix de vente]])-financials[[#This Row],[coût unit]]</f>
        <v>5</v>
      </c>
      <c r="O18" s="1">
        <f>SUM(financials[[#This Row],[prix de vente]]*financials[[#This Row],[Nbre vente]])</f>
        <v>58440</v>
      </c>
      <c r="Q18" s="1">
        <f>SUM(financials[[#This Row],[remise unit]])*financials[[#This Row],[Nbre vente]]</f>
        <v>0</v>
      </c>
      <c r="R18" s="1">
        <f>SUM(financials[[#This Row],[CA]])-financials[[#This Row],[remise tot]]</f>
        <v>58440</v>
      </c>
      <c r="S18" s="1">
        <f>SUM(financials[[#This Row],[vente]])-financials[[#This Row],[charge totale]]</f>
        <v>4870</v>
      </c>
      <c r="T18" s="5">
        <v>41671</v>
      </c>
      <c r="U18" s="6">
        <v>2</v>
      </c>
      <c r="V18" s="4" t="s">
        <v>13</v>
      </c>
    </row>
    <row r="19" spans="1:22" hidden="1" x14ac:dyDescent="0.25">
      <c r="A19" t="s">
        <v>54</v>
      </c>
      <c r="B19" t="s">
        <v>7</v>
      </c>
      <c r="C19" t="s">
        <v>59</v>
      </c>
      <c r="D19" s="1" t="s">
        <v>62</v>
      </c>
      <c r="E19" s="4" t="s">
        <v>28</v>
      </c>
      <c r="F19">
        <v>2518</v>
      </c>
      <c r="G19" s="1">
        <v>55</v>
      </c>
      <c r="H19" s="1">
        <f>SUM(financials[[#This Row],[coût unit]]*financials[[#This Row],[Nbre vente]])</f>
        <v>138490</v>
      </c>
      <c r="I19" s="1">
        <f>SUM(financials[[#This Row],[charge totale]])*$G$528</f>
        <v>83094</v>
      </c>
      <c r="J19" s="1">
        <f>SUM(financials[[#This Row],[charge totale]])*$H$528</f>
        <v>55396</v>
      </c>
      <c r="K19" s="1">
        <f>SUM(financials[[#This Row],[charge fixe]:[charge variable]])*$G$529</f>
        <v>41547</v>
      </c>
      <c r="L19" s="1">
        <f>SUM(financials[[#This Row],[charge totale]])*$H$529</f>
        <v>96943</v>
      </c>
      <c r="M19" s="1">
        <v>60</v>
      </c>
      <c r="N19" s="1">
        <f>SUM(financials[[#This Row],[prix de vente]])-financials[[#This Row],[coût unit]]</f>
        <v>5</v>
      </c>
      <c r="O19" s="1">
        <f>SUM(financials[[#This Row],[prix de vente]]*financials[[#This Row],[Nbre vente]])</f>
        <v>151080</v>
      </c>
      <c r="Q19" s="1">
        <f>SUM(financials[[#This Row],[remise unit]])*financials[[#This Row],[Nbre vente]]</f>
        <v>0</v>
      </c>
      <c r="R19" s="1">
        <f>SUM(financials[[#This Row],[CA]])-financials[[#This Row],[remise tot]]</f>
        <v>151080</v>
      </c>
      <c r="S19" s="1">
        <f>SUM(financials[[#This Row],[vente]])-financials[[#This Row],[charge totale]]</f>
        <v>12590</v>
      </c>
      <c r="T19" s="5">
        <v>41791</v>
      </c>
      <c r="U19" s="6">
        <v>6</v>
      </c>
      <c r="V19" s="4" t="s">
        <v>17</v>
      </c>
    </row>
    <row r="20" spans="1:22" hidden="1" x14ac:dyDescent="0.25">
      <c r="A20" t="s">
        <v>55</v>
      </c>
      <c r="B20" t="s">
        <v>10</v>
      </c>
      <c r="C20" t="s">
        <v>59</v>
      </c>
      <c r="D20" s="1" t="s">
        <v>62</v>
      </c>
      <c r="E20" s="4" t="s">
        <v>28</v>
      </c>
      <c r="F20">
        <v>1006</v>
      </c>
      <c r="G20" s="1">
        <v>55</v>
      </c>
      <c r="H20" s="1">
        <f>SUM(financials[[#This Row],[coût unit]]*financials[[#This Row],[Nbre vente]])</f>
        <v>55330</v>
      </c>
      <c r="I20" s="1">
        <f>SUM(financials[[#This Row],[charge totale]])*$G$528</f>
        <v>33198</v>
      </c>
      <c r="J20" s="1">
        <f>SUM(financials[[#This Row],[charge totale]])*$H$528</f>
        <v>22132</v>
      </c>
      <c r="K20" s="1">
        <f>SUM(financials[[#This Row],[charge fixe]:[charge variable]])*$G$529</f>
        <v>16599</v>
      </c>
      <c r="L20" s="1">
        <f>SUM(financials[[#This Row],[charge totale]])*$H$529</f>
        <v>38731</v>
      </c>
      <c r="M20" s="1">
        <v>60</v>
      </c>
      <c r="N20" s="1">
        <f>SUM(financials[[#This Row],[prix de vente]])-financials[[#This Row],[coût unit]]</f>
        <v>5</v>
      </c>
      <c r="O20" s="1">
        <f>SUM(financials[[#This Row],[prix de vente]]*financials[[#This Row],[Nbre vente]])</f>
        <v>60360</v>
      </c>
      <c r="Q20" s="1">
        <f>SUM(financials[[#This Row],[remise unit]])*financials[[#This Row],[Nbre vente]]</f>
        <v>0</v>
      </c>
      <c r="R20" s="1">
        <f>SUM(financials[[#This Row],[CA]])-financials[[#This Row],[remise tot]]</f>
        <v>60360</v>
      </c>
      <c r="S20" s="1">
        <f>SUM(financials[[#This Row],[vente]])-financials[[#This Row],[charge totale]]</f>
        <v>5030</v>
      </c>
      <c r="T20" s="5">
        <v>41791</v>
      </c>
      <c r="U20" s="6">
        <v>6</v>
      </c>
      <c r="V20" s="4" t="s">
        <v>17</v>
      </c>
    </row>
    <row r="21" spans="1:22" hidden="1" x14ac:dyDescent="0.25">
      <c r="A21" t="s">
        <v>54</v>
      </c>
      <c r="B21" t="s">
        <v>10</v>
      </c>
      <c r="C21" t="s">
        <v>59</v>
      </c>
      <c r="D21" s="1" t="s">
        <v>62</v>
      </c>
      <c r="E21" s="4" t="s">
        <v>28</v>
      </c>
      <c r="F21">
        <v>367</v>
      </c>
      <c r="G21" s="1">
        <v>55</v>
      </c>
      <c r="H21" s="1">
        <f>SUM(financials[[#This Row],[coût unit]]*financials[[#This Row],[Nbre vente]])</f>
        <v>20185</v>
      </c>
      <c r="I21" s="1">
        <f>SUM(financials[[#This Row],[charge totale]])*$G$528</f>
        <v>12111</v>
      </c>
      <c r="J21" s="1">
        <f>SUM(financials[[#This Row],[charge totale]])*$H$528</f>
        <v>8074</v>
      </c>
      <c r="K21" s="1">
        <f>SUM(financials[[#This Row],[charge fixe]:[charge variable]])*$G$529</f>
        <v>6055.5</v>
      </c>
      <c r="L21" s="1">
        <f>SUM(financials[[#This Row],[charge totale]])*$H$529</f>
        <v>14129.5</v>
      </c>
      <c r="M21" s="1">
        <v>60</v>
      </c>
      <c r="N21" s="1">
        <f>SUM(financials[[#This Row],[prix de vente]])-financials[[#This Row],[coût unit]]</f>
        <v>5</v>
      </c>
      <c r="O21" s="1">
        <f>SUM(financials[[#This Row],[prix de vente]]*financials[[#This Row],[Nbre vente]])</f>
        <v>22020</v>
      </c>
      <c r="Q21" s="1">
        <f>SUM(financials[[#This Row],[remise unit]])*financials[[#This Row],[Nbre vente]]</f>
        <v>0</v>
      </c>
      <c r="R21" s="1">
        <f>SUM(financials[[#This Row],[CA]])-financials[[#This Row],[remise tot]]</f>
        <v>22020</v>
      </c>
      <c r="S21" s="1">
        <f>SUM(financials[[#This Row],[vente]])-financials[[#This Row],[charge totale]]</f>
        <v>1835</v>
      </c>
      <c r="T21" s="5">
        <v>41821</v>
      </c>
      <c r="U21" s="6">
        <v>7</v>
      </c>
      <c r="V21" s="4" t="s">
        <v>18</v>
      </c>
    </row>
    <row r="22" spans="1:22" hidden="1" x14ac:dyDescent="0.25">
      <c r="A22" t="s">
        <v>55</v>
      </c>
      <c r="B22" t="s">
        <v>11</v>
      </c>
      <c r="C22" t="s">
        <v>59</v>
      </c>
      <c r="D22" s="1" t="s">
        <v>62</v>
      </c>
      <c r="E22" s="4" t="s">
        <v>28</v>
      </c>
      <c r="F22">
        <v>883</v>
      </c>
      <c r="G22" s="1">
        <v>55</v>
      </c>
      <c r="H22" s="1">
        <f>SUM(financials[[#This Row],[coût unit]]*financials[[#This Row],[Nbre vente]])</f>
        <v>48565</v>
      </c>
      <c r="I22" s="1">
        <f>SUM(financials[[#This Row],[charge totale]])*$G$528</f>
        <v>29139</v>
      </c>
      <c r="J22" s="1">
        <f>SUM(financials[[#This Row],[charge totale]])*$H$528</f>
        <v>19426</v>
      </c>
      <c r="K22" s="1">
        <f>SUM(financials[[#This Row],[charge fixe]:[charge variable]])*$G$529</f>
        <v>14569.5</v>
      </c>
      <c r="L22" s="1">
        <f>SUM(financials[[#This Row],[charge totale]])*$H$529</f>
        <v>33995.5</v>
      </c>
      <c r="M22" s="1">
        <v>60</v>
      </c>
      <c r="N22" s="1">
        <f>SUM(financials[[#This Row],[prix de vente]])-financials[[#This Row],[coût unit]]</f>
        <v>5</v>
      </c>
      <c r="O22" s="1">
        <f>SUM(financials[[#This Row],[prix de vente]]*financials[[#This Row],[Nbre vente]])</f>
        <v>52980</v>
      </c>
      <c r="Q22" s="1">
        <f>SUM(financials[[#This Row],[remise unit]])*financials[[#This Row],[Nbre vente]]</f>
        <v>0</v>
      </c>
      <c r="R22" s="1">
        <f>SUM(financials[[#This Row],[CA]])-financials[[#This Row],[remise tot]]</f>
        <v>52980</v>
      </c>
      <c r="S22" s="1">
        <f>SUM(financials[[#This Row],[vente]])-financials[[#This Row],[charge totale]]</f>
        <v>4415</v>
      </c>
      <c r="T22" s="5">
        <v>41852</v>
      </c>
      <c r="U22" s="6">
        <v>8</v>
      </c>
      <c r="V22" s="4" t="s">
        <v>19</v>
      </c>
    </row>
    <row r="23" spans="1:22" hidden="1" x14ac:dyDescent="0.25">
      <c r="A23" t="s">
        <v>52</v>
      </c>
      <c r="B23" t="s">
        <v>11</v>
      </c>
      <c r="C23" t="s">
        <v>59</v>
      </c>
      <c r="D23" s="1" t="s">
        <v>62</v>
      </c>
      <c r="E23" s="4" t="s">
        <v>28</v>
      </c>
      <c r="F23">
        <v>2472</v>
      </c>
      <c r="G23" s="1">
        <v>55</v>
      </c>
      <c r="H23" s="1">
        <f>SUM(financials[[#This Row],[coût unit]]*financials[[#This Row],[Nbre vente]])</f>
        <v>135960</v>
      </c>
      <c r="I23" s="1">
        <f>SUM(financials[[#This Row],[charge totale]])*$G$528</f>
        <v>81576</v>
      </c>
      <c r="J23" s="1">
        <f>SUM(financials[[#This Row],[charge totale]])*$H$528</f>
        <v>54384</v>
      </c>
      <c r="K23" s="1">
        <f>SUM(financials[[#This Row],[charge fixe]:[charge variable]])*$G$529</f>
        <v>40788</v>
      </c>
      <c r="L23" s="1">
        <f>SUM(financials[[#This Row],[charge totale]])*$H$529</f>
        <v>95172</v>
      </c>
      <c r="M23" s="1">
        <v>60</v>
      </c>
      <c r="N23" s="1">
        <f>SUM(financials[[#This Row],[prix de vente]])-financials[[#This Row],[coût unit]]</f>
        <v>5</v>
      </c>
      <c r="O23" s="1">
        <f>SUM(financials[[#This Row],[prix de vente]]*financials[[#This Row],[Nbre vente]])</f>
        <v>148320</v>
      </c>
      <c r="Q23" s="1">
        <f>SUM(financials[[#This Row],[remise unit]])*financials[[#This Row],[Nbre vente]]</f>
        <v>0</v>
      </c>
      <c r="R23" s="1">
        <f>SUM(financials[[#This Row],[CA]])-financials[[#This Row],[remise tot]]</f>
        <v>148320</v>
      </c>
      <c r="S23" s="1">
        <f>SUM(financials[[#This Row],[vente]])-financials[[#This Row],[charge totale]]</f>
        <v>12360</v>
      </c>
      <c r="T23" s="5">
        <v>41883</v>
      </c>
      <c r="U23" s="6">
        <v>9</v>
      </c>
      <c r="V23" s="4" t="s">
        <v>20</v>
      </c>
    </row>
    <row r="24" spans="1:22" hidden="1" x14ac:dyDescent="0.25">
      <c r="A24" t="s">
        <v>55</v>
      </c>
      <c r="B24" t="s">
        <v>56</v>
      </c>
      <c r="C24" t="s">
        <v>59</v>
      </c>
      <c r="D24" s="1" t="s">
        <v>62</v>
      </c>
      <c r="E24" s="4" t="s">
        <v>28</v>
      </c>
      <c r="F24">
        <v>1143</v>
      </c>
      <c r="G24" s="1">
        <v>55</v>
      </c>
      <c r="H24" s="1">
        <f>SUM(financials[[#This Row],[coût unit]]*financials[[#This Row],[Nbre vente]])</f>
        <v>62865</v>
      </c>
      <c r="I24" s="1">
        <f>SUM(financials[[#This Row],[charge totale]])*$G$528</f>
        <v>37719</v>
      </c>
      <c r="J24" s="1">
        <f>SUM(financials[[#This Row],[charge totale]])*$H$528</f>
        <v>25146</v>
      </c>
      <c r="K24" s="1">
        <f>SUM(financials[[#This Row],[charge fixe]:[charge variable]])*$G$529</f>
        <v>18859.5</v>
      </c>
      <c r="L24" s="1">
        <f>SUM(financials[[#This Row],[charge totale]])*$H$529</f>
        <v>44005.5</v>
      </c>
      <c r="M24" s="1">
        <v>60</v>
      </c>
      <c r="N24" s="1">
        <f>SUM(financials[[#This Row],[prix de vente]])-financials[[#This Row],[coût unit]]</f>
        <v>5</v>
      </c>
      <c r="O24" s="1">
        <f>SUM(financials[[#This Row],[prix de vente]]*financials[[#This Row],[Nbre vente]])</f>
        <v>68580</v>
      </c>
      <c r="Q24" s="1">
        <f>SUM(financials[[#This Row],[remise unit]])*financials[[#This Row],[Nbre vente]]</f>
        <v>0</v>
      </c>
      <c r="R24" s="1">
        <f>SUM(financials[[#This Row],[CA]])-financials[[#This Row],[remise tot]]</f>
        <v>68580</v>
      </c>
      <c r="S24" s="1">
        <f>SUM(financials[[#This Row],[vente]])-financials[[#This Row],[charge totale]]</f>
        <v>5715</v>
      </c>
      <c r="T24" s="5">
        <v>41913</v>
      </c>
      <c r="U24" s="6">
        <v>10</v>
      </c>
      <c r="V24" s="4" t="s">
        <v>21</v>
      </c>
    </row>
    <row r="25" spans="1:22" hidden="1" x14ac:dyDescent="0.25">
      <c r="A25" t="s">
        <v>55</v>
      </c>
      <c r="B25" t="s">
        <v>7</v>
      </c>
      <c r="C25" t="s">
        <v>59</v>
      </c>
      <c r="D25" s="1" t="s">
        <v>62</v>
      </c>
      <c r="E25" s="4" t="s">
        <v>28</v>
      </c>
      <c r="F25">
        <v>1817</v>
      </c>
      <c r="G25" s="1">
        <v>55</v>
      </c>
      <c r="H25" s="1">
        <f>SUM(financials[[#This Row],[coût unit]]*financials[[#This Row],[Nbre vente]])</f>
        <v>99935</v>
      </c>
      <c r="I25" s="1">
        <f>SUM(financials[[#This Row],[charge totale]])*$G$528</f>
        <v>59961</v>
      </c>
      <c r="J25" s="1">
        <f>SUM(financials[[#This Row],[charge totale]])*$H$528</f>
        <v>39974</v>
      </c>
      <c r="K25" s="1">
        <f>SUM(financials[[#This Row],[charge fixe]:[charge variable]])*$G$529</f>
        <v>29980.5</v>
      </c>
      <c r="L25" s="1">
        <f>SUM(financials[[#This Row],[charge totale]])*$H$529</f>
        <v>69954.5</v>
      </c>
      <c r="M25" s="1">
        <v>60</v>
      </c>
      <c r="N25" s="1">
        <f>SUM(financials[[#This Row],[prix de vente]])-financials[[#This Row],[coût unit]]</f>
        <v>5</v>
      </c>
      <c r="O25" s="1">
        <f>SUM(financials[[#This Row],[prix de vente]]*financials[[#This Row],[Nbre vente]])</f>
        <v>109020</v>
      </c>
      <c r="Q25" s="1">
        <f>SUM(financials[[#This Row],[remise unit]])*financials[[#This Row],[Nbre vente]]</f>
        <v>0</v>
      </c>
      <c r="R25" s="1">
        <f>SUM(financials[[#This Row],[CA]])-financials[[#This Row],[remise tot]]</f>
        <v>109020</v>
      </c>
      <c r="S25" s="1">
        <f>SUM(financials[[#This Row],[vente]])-financials[[#This Row],[charge totale]]</f>
        <v>9085</v>
      </c>
      <c r="T25" s="5">
        <v>41974</v>
      </c>
      <c r="U25" s="6">
        <v>12</v>
      </c>
      <c r="V25" s="4" t="s">
        <v>23</v>
      </c>
    </row>
    <row r="26" spans="1:22" hidden="1" x14ac:dyDescent="0.25">
      <c r="A26" t="s">
        <v>55</v>
      </c>
      <c r="B26" t="s">
        <v>10</v>
      </c>
      <c r="C26" t="s">
        <v>59</v>
      </c>
      <c r="D26" s="1" t="s">
        <v>62</v>
      </c>
      <c r="E26" s="4" t="s">
        <v>28</v>
      </c>
      <c r="F26">
        <v>1513</v>
      </c>
      <c r="G26" s="1">
        <v>55</v>
      </c>
      <c r="H26" s="1">
        <f>SUM(financials[[#This Row],[coût unit]]*financials[[#This Row],[Nbre vente]])</f>
        <v>83215</v>
      </c>
      <c r="I26" s="1">
        <f>SUM(financials[[#This Row],[charge totale]])*$G$528</f>
        <v>49929</v>
      </c>
      <c r="J26" s="1">
        <f>SUM(financials[[#This Row],[charge totale]])*$H$528</f>
        <v>33286</v>
      </c>
      <c r="K26" s="1">
        <f>SUM(financials[[#This Row],[charge fixe]:[charge variable]])*$G$529</f>
        <v>24964.5</v>
      </c>
      <c r="L26" s="1">
        <f>SUM(financials[[#This Row],[charge totale]])*$H$529</f>
        <v>58250.499999999993</v>
      </c>
      <c r="M26" s="1">
        <v>60</v>
      </c>
      <c r="N26" s="1">
        <f>SUM(financials[[#This Row],[prix de vente]])-financials[[#This Row],[coût unit]]</f>
        <v>5</v>
      </c>
      <c r="O26" s="1">
        <f>SUM(financials[[#This Row],[prix de vente]]*financials[[#This Row],[Nbre vente]])</f>
        <v>90780</v>
      </c>
      <c r="Q26" s="1">
        <f>SUM(financials[[#This Row],[remise unit]])*financials[[#This Row],[Nbre vente]]</f>
        <v>0</v>
      </c>
      <c r="R26" s="1">
        <f>SUM(financials[[#This Row],[CA]])-financials[[#This Row],[remise tot]]</f>
        <v>90780</v>
      </c>
      <c r="S26" s="1">
        <f>SUM(financials[[#This Row],[vente]])-financials[[#This Row],[charge totale]]</f>
        <v>7565</v>
      </c>
      <c r="T26" s="5">
        <v>41974</v>
      </c>
      <c r="U26" s="6">
        <v>12</v>
      </c>
      <c r="V26" s="4" t="s">
        <v>23</v>
      </c>
    </row>
    <row r="27" spans="1:22" hidden="1" x14ac:dyDescent="0.25">
      <c r="A27" t="s">
        <v>55</v>
      </c>
      <c r="B27" t="s">
        <v>11</v>
      </c>
      <c r="C27" t="s">
        <v>59</v>
      </c>
      <c r="D27" s="1" t="s">
        <v>61</v>
      </c>
      <c r="E27" s="4" t="s">
        <v>28</v>
      </c>
      <c r="F27">
        <v>1493</v>
      </c>
      <c r="G27" s="1">
        <v>45</v>
      </c>
      <c r="H27" s="1">
        <f>SUM(financials[[#This Row],[coût unit]]*financials[[#This Row],[Nbre vente]])</f>
        <v>67185</v>
      </c>
      <c r="I27" s="1">
        <f>SUM(financials[[#This Row],[charge totale]])*$G$528</f>
        <v>40311</v>
      </c>
      <c r="J27" s="1">
        <f>SUM(financials[[#This Row],[charge totale]])*$H$528</f>
        <v>26874</v>
      </c>
      <c r="K27" s="1">
        <f>SUM(financials[[#This Row],[charge fixe]:[charge variable]])*$G$529</f>
        <v>20155.5</v>
      </c>
      <c r="L27" s="1">
        <f>SUM(financials[[#This Row],[charge totale]])*$H$529</f>
        <v>47029.5</v>
      </c>
      <c r="M27" s="1">
        <v>50</v>
      </c>
      <c r="N27" s="1">
        <f>SUM(financials[[#This Row],[prix de vente]])-financials[[#This Row],[coût unit]]</f>
        <v>5</v>
      </c>
      <c r="O27" s="1">
        <f>SUM(financials[[#This Row],[prix de vente]]*financials[[#This Row],[Nbre vente]])</f>
        <v>74650</v>
      </c>
      <c r="Q27" s="1">
        <f>SUM(financials[[#This Row],[remise unit]])*financials[[#This Row],[Nbre vente]]</f>
        <v>0</v>
      </c>
      <c r="R27" s="1">
        <f>SUM(financials[[#This Row],[CA]])-financials[[#This Row],[remise tot]]</f>
        <v>74650</v>
      </c>
      <c r="S27" s="1">
        <f>SUM(financials[[#This Row],[vente]])-financials[[#This Row],[charge totale]]</f>
        <v>7465</v>
      </c>
      <c r="T27" s="5">
        <v>41640</v>
      </c>
      <c r="U27" s="6">
        <v>1</v>
      </c>
      <c r="V27" s="4" t="s">
        <v>12</v>
      </c>
    </row>
    <row r="28" spans="1:22" hidden="1" x14ac:dyDescent="0.25">
      <c r="A28" t="s">
        <v>54</v>
      </c>
      <c r="B28" t="s">
        <v>9</v>
      </c>
      <c r="C28" t="s">
        <v>59</v>
      </c>
      <c r="D28" s="1" t="s">
        <v>61</v>
      </c>
      <c r="E28" s="4" t="s">
        <v>28</v>
      </c>
      <c r="F28">
        <v>1804</v>
      </c>
      <c r="G28" s="1">
        <v>45</v>
      </c>
      <c r="H28" s="1">
        <f>SUM(financials[[#This Row],[coût unit]]*financials[[#This Row],[Nbre vente]])</f>
        <v>81180</v>
      </c>
      <c r="I28" s="1">
        <f>SUM(financials[[#This Row],[charge totale]])*$G$528</f>
        <v>48708</v>
      </c>
      <c r="J28" s="1">
        <f>SUM(financials[[#This Row],[charge totale]])*$H$528</f>
        <v>32472</v>
      </c>
      <c r="K28" s="1">
        <f>SUM(financials[[#This Row],[charge fixe]:[charge variable]])*$G$529</f>
        <v>24354</v>
      </c>
      <c r="L28" s="1">
        <f>SUM(financials[[#This Row],[charge totale]])*$H$529</f>
        <v>56826</v>
      </c>
      <c r="M28" s="1">
        <v>50</v>
      </c>
      <c r="N28" s="1">
        <f>SUM(financials[[#This Row],[prix de vente]])-financials[[#This Row],[coût unit]]</f>
        <v>5</v>
      </c>
      <c r="O28" s="1">
        <f>SUM(financials[[#This Row],[prix de vente]]*financials[[#This Row],[Nbre vente]])</f>
        <v>90200</v>
      </c>
      <c r="Q28" s="1">
        <f>SUM(financials[[#This Row],[remise unit]])*financials[[#This Row],[Nbre vente]]</f>
        <v>0</v>
      </c>
      <c r="R28" s="1">
        <f>SUM(financials[[#This Row],[CA]])-financials[[#This Row],[remise tot]]</f>
        <v>90200</v>
      </c>
      <c r="S28" s="1">
        <f>SUM(financials[[#This Row],[vente]])-financials[[#This Row],[charge totale]]</f>
        <v>9020</v>
      </c>
      <c r="T28" s="5">
        <v>41671</v>
      </c>
      <c r="U28" s="6">
        <v>2</v>
      </c>
      <c r="V28" s="4" t="s">
        <v>13</v>
      </c>
    </row>
    <row r="29" spans="1:22" hidden="1" x14ac:dyDescent="0.25">
      <c r="A29" t="s">
        <v>54</v>
      </c>
      <c r="B29" t="s">
        <v>10</v>
      </c>
      <c r="C29" t="s">
        <v>59</v>
      </c>
      <c r="D29" s="1" t="s">
        <v>61</v>
      </c>
      <c r="E29" s="4" t="s">
        <v>28</v>
      </c>
      <c r="F29">
        <v>2161</v>
      </c>
      <c r="G29" s="1">
        <v>45</v>
      </c>
      <c r="H29" s="1">
        <f>SUM(financials[[#This Row],[coût unit]]*financials[[#This Row],[Nbre vente]])</f>
        <v>97245</v>
      </c>
      <c r="I29" s="1">
        <f>SUM(financials[[#This Row],[charge totale]])*$G$528</f>
        <v>58347</v>
      </c>
      <c r="J29" s="1">
        <f>SUM(financials[[#This Row],[charge totale]])*$H$528</f>
        <v>38898</v>
      </c>
      <c r="K29" s="1">
        <f>SUM(financials[[#This Row],[charge fixe]:[charge variable]])*$G$529</f>
        <v>29173.5</v>
      </c>
      <c r="L29" s="1">
        <f>SUM(financials[[#This Row],[charge totale]])*$H$529</f>
        <v>68071.5</v>
      </c>
      <c r="M29" s="1">
        <v>50</v>
      </c>
      <c r="N29" s="1">
        <f>SUM(financials[[#This Row],[prix de vente]])-financials[[#This Row],[coût unit]]</f>
        <v>5</v>
      </c>
      <c r="O29" s="1">
        <f>SUM(financials[[#This Row],[prix de vente]]*financials[[#This Row],[Nbre vente]])</f>
        <v>108050</v>
      </c>
      <c r="Q29" s="1">
        <f>SUM(financials[[#This Row],[remise unit]])*financials[[#This Row],[Nbre vente]]</f>
        <v>0</v>
      </c>
      <c r="R29" s="1">
        <f>SUM(financials[[#This Row],[CA]])-financials[[#This Row],[remise tot]]</f>
        <v>108050</v>
      </c>
      <c r="S29" s="1">
        <f>SUM(financials[[#This Row],[vente]])-financials[[#This Row],[charge totale]]</f>
        <v>10805</v>
      </c>
      <c r="T29" s="5">
        <v>41699</v>
      </c>
      <c r="U29" s="6">
        <v>3</v>
      </c>
      <c r="V29" s="4" t="s">
        <v>14</v>
      </c>
    </row>
    <row r="30" spans="1:22" hidden="1" x14ac:dyDescent="0.25">
      <c r="A30" t="s">
        <v>55</v>
      </c>
      <c r="B30" t="s">
        <v>10</v>
      </c>
      <c r="C30" t="s">
        <v>59</v>
      </c>
      <c r="D30" s="1" t="s">
        <v>61</v>
      </c>
      <c r="E30" s="4" t="s">
        <v>28</v>
      </c>
      <c r="F30">
        <v>1006</v>
      </c>
      <c r="G30" s="1">
        <v>45</v>
      </c>
      <c r="H30" s="1">
        <f>SUM(financials[[#This Row],[coût unit]]*financials[[#This Row],[Nbre vente]])</f>
        <v>45270</v>
      </c>
      <c r="I30" s="1">
        <f>SUM(financials[[#This Row],[charge totale]])*$G$528</f>
        <v>27162</v>
      </c>
      <c r="J30" s="1">
        <f>SUM(financials[[#This Row],[charge totale]])*$H$528</f>
        <v>18108</v>
      </c>
      <c r="K30" s="1">
        <f>SUM(financials[[#This Row],[charge fixe]:[charge variable]])*$G$529</f>
        <v>13581</v>
      </c>
      <c r="L30" s="1">
        <f>SUM(financials[[#This Row],[charge totale]])*$H$529</f>
        <v>31688.999999999996</v>
      </c>
      <c r="M30" s="1">
        <v>50</v>
      </c>
      <c r="N30" s="1">
        <f>SUM(financials[[#This Row],[prix de vente]])-financials[[#This Row],[coût unit]]</f>
        <v>5</v>
      </c>
      <c r="O30" s="1">
        <f>SUM(financials[[#This Row],[prix de vente]]*financials[[#This Row],[Nbre vente]])</f>
        <v>50300</v>
      </c>
      <c r="Q30" s="1">
        <f>SUM(financials[[#This Row],[remise unit]])*financials[[#This Row],[Nbre vente]]</f>
        <v>0</v>
      </c>
      <c r="R30" s="1">
        <f>SUM(financials[[#This Row],[CA]])-financials[[#This Row],[remise tot]]</f>
        <v>50300</v>
      </c>
      <c r="S30" s="1">
        <f>SUM(financials[[#This Row],[vente]])-financials[[#This Row],[charge totale]]</f>
        <v>5030</v>
      </c>
      <c r="T30" s="5">
        <v>41791</v>
      </c>
      <c r="U30" s="6">
        <v>6</v>
      </c>
      <c r="V30" s="4" t="s">
        <v>17</v>
      </c>
    </row>
    <row r="31" spans="1:22" hidden="1" x14ac:dyDescent="0.25">
      <c r="A31" t="s">
        <v>54</v>
      </c>
      <c r="B31" t="s">
        <v>10</v>
      </c>
      <c r="C31" t="s">
        <v>59</v>
      </c>
      <c r="D31" s="1" t="s">
        <v>61</v>
      </c>
      <c r="E31" s="4" t="s">
        <v>28</v>
      </c>
      <c r="F31">
        <v>1545</v>
      </c>
      <c r="G31" s="1">
        <v>45</v>
      </c>
      <c r="H31" s="1">
        <f>SUM(financials[[#This Row],[coût unit]]*financials[[#This Row],[Nbre vente]])</f>
        <v>69525</v>
      </c>
      <c r="I31" s="1">
        <f>SUM(financials[[#This Row],[charge totale]])*$G$528</f>
        <v>41715</v>
      </c>
      <c r="J31" s="1">
        <f>SUM(financials[[#This Row],[charge totale]])*$H$528</f>
        <v>27810</v>
      </c>
      <c r="K31" s="1">
        <f>SUM(financials[[#This Row],[charge fixe]:[charge variable]])*$G$529</f>
        <v>20857.5</v>
      </c>
      <c r="L31" s="1">
        <f>SUM(financials[[#This Row],[charge totale]])*$H$529</f>
        <v>48667.5</v>
      </c>
      <c r="M31" s="1">
        <v>50</v>
      </c>
      <c r="N31" s="1">
        <f>SUM(financials[[#This Row],[prix de vente]])-financials[[#This Row],[coût unit]]</f>
        <v>5</v>
      </c>
      <c r="O31" s="1">
        <f>SUM(financials[[#This Row],[prix de vente]]*financials[[#This Row],[Nbre vente]])</f>
        <v>77250</v>
      </c>
      <c r="Q31" s="1">
        <f>SUM(financials[[#This Row],[remise unit]])*financials[[#This Row],[Nbre vente]]</f>
        <v>0</v>
      </c>
      <c r="R31" s="1">
        <f>SUM(financials[[#This Row],[CA]])-financials[[#This Row],[remise tot]]</f>
        <v>77250</v>
      </c>
      <c r="S31" s="1">
        <f>SUM(financials[[#This Row],[vente]])-financials[[#This Row],[charge totale]]</f>
        <v>7725</v>
      </c>
      <c r="T31" s="5">
        <v>41791</v>
      </c>
      <c r="U31" s="6">
        <v>6</v>
      </c>
      <c r="V31" s="4" t="s">
        <v>17</v>
      </c>
    </row>
    <row r="32" spans="1:22" hidden="1" x14ac:dyDescent="0.25">
      <c r="A32" t="s">
        <v>54</v>
      </c>
      <c r="B32" t="s">
        <v>56</v>
      </c>
      <c r="C32" t="s">
        <v>59</v>
      </c>
      <c r="D32" s="1" t="s">
        <v>61</v>
      </c>
      <c r="E32" s="4" t="s">
        <v>28</v>
      </c>
      <c r="F32">
        <v>2821</v>
      </c>
      <c r="G32" s="1">
        <v>45</v>
      </c>
      <c r="H32" s="1">
        <f>SUM(financials[[#This Row],[coût unit]]*financials[[#This Row],[Nbre vente]])</f>
        <v>126945</v>
      </c>
      <c r="I32" s="1">
        <f>SUM(financials[[#This Row],[charge totale]])*$G$528</f>
        <v>76167</v>
      </c>
      <c r="J32" s="1">
        <f>SUM(financials[[#This Row],[charge totale]])*$H$528</f>
        <v>50778</v>
      </c>
      <c r="K32" s="1">
        <f>SUM(financials[[#This Row],[charge fixe]:[charge variable]])*$G$529</f>
        <v>38083.5</v>
      </c>
      <c r="L32" s="1">
        <f>SUM(financials[[#This Row],[charge totale]])*$H$529</f>
        <v>88861.5</v>
      </c>
      <c r="M32" s="1">
        <v>50</v>
      </c>
      <c r="N32" s="1">
        <f>SUM(financials[[#This Row],[prix de vente]])-financials[[#This Row],[coût unit]]</f>
        <v>5</v>
      </c>
      <c r="O32" s="1">
        <f>SUM(financials[[#This Row],[prix de vente]]*financials[[#This Row],[Nbre vente]])</f>
        <v>141050</v>
      </c>
      <c r="Q32" s="1">
        <f>SUM(financials[[#This Row],[remise unit]])*financials[[#This Row],[Nbre vente]]</f>
        <v>0</v>
      </c>
      <c r="R32" s="1">
        <f>SUM(financials[[#This Row],[CA]])-financials[[#This Row],[remise tot]]</f>
        <v>141050</v>
      </c>
      <c r="S32" s="1">
        <f>SUM(financials[[#This Row],[vente]])-financials[[#This Row],[charge totale]]</f>
        <v>14105</v>
      </c>
      <c r="T32" s="5">
        <v>41852</v>
      </c>
      <c r="U32" s="6">
        <v>8</v>
      </c>
      <c r="V32" s="4" t="s">
        <v>19</v>
      </c>
    </row>
    <row r="33" spans="1:22" x14ac:dyDescent="0.25">
      <c r="A33" t="s">
        <v>53</v>
      </c>
      <c r="B33" t="s">
        <v>7</v>
      </c>
      <c r="C33" t="s">
        <v>58</v>
      </c>
      <c r="D33" s="1" t="s">
        <v>63</v>
      </c>
      <c r="E33" s="4" t="s">
        <v>28</v>
      </c>
      <c r="F33">
        <v>2001</v>
      </c>
      <c r="G33" s="1">
        <v>300</v>
      </c>
      <c r="H33" s="1">
        <f>SUM(financials[[#This Row],[coût unit]]*financials[[#This Row],[Nbre vente]])</f>
        <v>600300</v>
      </c>
      <c r="I33" s="1">
        <f>SUM(financials[[#This Row],[charge totale]])*$G$528</f>
        <v>360180</v>
      </c>
      <c r="J33" s="1">
        <f>SUM(financials[[#This Row],[charge totale]])*$H$528</f>
        <v>240120</v>
      </c>
      <c r="K33" s="1">
        <f>SUM(financials[[#This Row],[charge fixe]:[charge variable]])*$G$529</f>
        <v>180090</v>
      </c>
      <c r="L33" s="1">
        <f>SUM(financials[[#This Row],[charge totale]])*$H$529</f>
        <v>420210</v>
      </c>
      <c r="M33" s="1">
        <v>340</v>
      </c>
      <c r="N33" s="1">
        <f>SUM(financials[[#This Row],[prix de vente]])-financials[[#This Row],[coût unit]]</f>
        <v>40</v>
      </c>
      <c r="O33" s="1">
        <f>SUM(financials[[#This Row],[prix de vente]]*financials[[#This Row],[Nbre vente]])</f>
        <v>680340</v>
      </c>
      <c r="Q33" s="1">
        <f>SUM(financials[[#This Row],[remise unit]])*financials[[#This Row],[Nbre vente]]</f>
        <v>0</v>
      </c>
      <c r="R33" s="1">
        <f>SUM(financials[[#This Row],[CA]])-financials[[#This Row],[remise tot]]</f>
        <v>680340</v>
      </c>
      <c r="S33" s="1">
        <f>SUM(financials[[#This Row],[vente]])-financials[[#This Row],[charge totale]]</f>
        <v>80040</v>
      </c>
      <c r="T33" s="5">
        <v>41671</v>
      </c>
      <c r="U33" s="6">
        <v>2</v>
      </c>
      <c r="V33" s="4" t="s">
        <v>13</v>
      </c>
    </row>
    <row r="34" spans="1:22" x14ac:dyDescent="0.25">
      <c r="A34" t="s">
        <v>54</v>
      </c>
      <c r="B34" t="s">
        <v>10</v>
      </c>
      <c r="C34" t="s">
        <v>58</v>
      </c>
      <c r="D34" s="1" t="s">
        <v>63</v>
      </c>
      <c r="E34" s="4" t="s">
        <v>28</v>
      </c>
      <c r="F34">
        <v>2838</v>
      </c>
      <c r="G34" s="1">
        <v>300</v>
      </c>
      <c r="H34" s="1">
        <f>SUM(financials[[#This Row],[coût unit]]*financials[[#This Row],[Nbre vente]])</f>
        <v>851400</v>
      </c>
      <c r="I34" s="1">
        <f>SUM(financials[[#This Row],[charge totale]])*$G$528</f>
        <v>510840</v>
      </c>
      <c r="J34" s="1">
        <f>SUM(financials[[#This Row],[charge totale]])*$H$528</f>
        <v>340560</v>
      </c>
      <c r="K34" s="1">
        <f>SUM(financials[[#This Row],[charge fixe]:[charge variable]])*$G$529</f>
        <v>255420</v>
      </c>
      <c r="L34" s="1">
        <f>SUM(financials[[#This Row],[charge totale]])*$H$529</f>
        <v>595980</v>
      </c>
      <c r="M34" s="1">
        <v>340</v>
      </c>
      <c r="N34" s="1">
        <f>SUM(financials[[#This Row],[prix de vente]])-financials[[#This Row],[coût unit]]</f>
        <v>40</v>
      </c>
      <c r="O34" s="1">
        <f>SUM(financials[[#This Row],[prix de vente]]*financials[[#This Row],[Nbre vente]])</f>
        <v>964920</v>
      </c>
      <c r="Q34" s="1">
        <f>SUM(financials[[#This Row],[remise unit]])*financials[[#This Row],[Nbre vente]]</f>
        <v>0</v>
      </c>
      <c r="R34" s="1">
        <f>SUM(financials[[#This Row],[CA]])-financials[[#This Row],[remise tot]]</f>
        <v>964920</v>
      </c>
      <c r="S34" s="1">
        <f>SUM(financials[[#This Row],[vente]])-financials[[#This Row],[charge totale]]</f>
        <v>113520</v>
      </c>
      <c r="T34" s="5">
        <v>41730</v>
      </c>
      <c r="U34" s="6">
        <v>4</v>
      </c>
      <c r="V34" s="4" t="s">
        <v>15</v>
      </c>
    </row>
    <row r="35" spans="1:22" x14ac:dyDescent="0.25">
      <c r="A35" t="s">
        <v>52</v>
      </c>
      <c r="B35" t="s">
        <v>9</v>
      </c>
      <c r="C35" t="s">
        <v>58</v>
      </c>
      <c r="D35" s="1" t="s">
        <v>63</v>
      </c>
      <c r="E35" s="4" t="s">
        <v>28</v>
      </c>
      <c r="F35">
        <v>2178</v>
      </c>
      <c r="G35" s="1">
        <v>300</v>
      </c>
      <c r="H35" s="1">
        <f>SUM(financials[[#This Row],[coût unit]]*financials[[#This Row],[Nbre vente]])</f>
        <v>653400</v>
      </c>
      <c r="I35" s="1">
        <f>SUM(financials[[#This Row],[charge totale]])*$G$528</f>
        <v>392040</v>
      </c>
      <c r="J35" s="1">
        <f>SUM(financials[[#This Row],[charge totale]])*$H$528</f>
        <v>261360</v>
      </c>
      <c r="K35" s="1">
        <f>SUM(financials[[#This Row],[charge fixe]:[charge variable]])*$G$529</f>
        <v>196020</v>
      </c>
      <c r="L35" s="1">
        <f>SUM(financials[[#This Row],[charge totale]])*$H$529</f>
        <v>457380</v>
      </c>
      <c r="M35" s="1">
        <v>340</v>
      </c>
      <c r="N35" s="1">
        <f>SUM(financials[[#This Row],[prix de vente]])-financials[[#This Row],[coût unit]]</f>
        <v>40</v>
      </c>
      <c r="O35" s="1">
        <f>SUM(financials[[#This Row],[prix de vente]]*financials[[#This Row],[Nbre vente]])</f>
        <v>740520</v>
      </c>
      <c r="Q35" s="1">
        <f>SUM(financials[[#This Row],[remise unit]])*financials[[#This Row],[Nbre vente]]</f>
        <v>0</v>
      </c>
      <c r="R35" s="1">
        <f>SUM(financials[[#This Row],[CA]])-financials[[#This Row],[remise tot]]</f>
        <v>740520</v>
      </c>
      <c r="S35" s="1">
        <f>SUM(financials[[#This Row],[vente]])-financials[[#This Row],[charge totale]]</f>
        <v>87120</v>
      </c>
      <c r="T35" s="5">
        <v>41791</v>
      </c>
      <c r="U35" s="6">
        <v>6</v>
      </c>
      <c r="V35" s="4" t="s">
        <v>17</v>
      </c>
    </row>
    <row r="36" spans="1:22" x14ac:dyDescent="0.25">
      <c r="A36" t="s">
        <v>52</v>
      </c>
      <c r="B36" t="s">
        <v>10</v>
      </c>
      <c r="C36" t="s">
        <v>58</v>
      </c>
      <c r="D36" s="1" t="s">
        <v>63</v>
      </c>
      <c r="E36" s="4" t="s">
        <v>28</v>
      </c>
      <c r="F36">
        <v>888</v>
      </c>
      <c r="G36" s="1">
        <v>300</v>
      </c>
      <c r="H36" s="1">
        <f>SUM(financials[[#This Row],[coût unit]]*financials[[#This Row],[Nbre vente]])</f>
        <v>266400</v>
      </c>
      <c r="I36" s="1">
        <f>SUM(financials[[#This Row],[charge totale]])*$G$528</f>
        <v>159840</v>
      </c>
      <c r="J36" s="1">
        <f>SUM(financials[[#This Row],[charge totale]])*$H$528</f>
        <v>106560</v>
      </c>
      <c r="K36" s="1">
        <f>SUM(financials[[#This Row],[charge fixe]:[charge variable]])*$G$529</f>
        <v>79920</v>
      </c>
      <c r="L36" s="1">
        <f>SUM(financials[[#This Row],[charge totale]])*$H$529</f>
        <v>186480</v>
      </c>
      <c r="M36" s="1">
        <v>340</v>
      </c>
      <c r="N36" s="1">
        <f>SUM(financials[[#This Row],[prix de vente]])-financials[[#This Row],[coût unit]]</f>
        <v>40</v>
      </c>
      <c r="O36" s="1">
        <f>SUM(financials[[#This Row],[prix de vente]]*financials[[#This Row],[Nbre vente]])</f>
        <v>301920</v>
      </c>
      <c r="Q36" s="1">
        <f>SUM(financials[[#This Row],[remise unit]])*financials[[#This Row],[Nbre vente]]</f>
        <v>0</v>
      </c>
      <c r="R36" s="1">
        <f>SUM(financials[[#This Row],[CA]])-financials[[#This Row],[remise tot]]</f>
        <v>301920</v>
      </c>
      <c r="S36" s="1">
        <f>SUM(financials[[#This Row],[vente]])-financials[[#This Row],[charge totale]]</f>
        <v>35520</v>
      </c>
      <c r="T36" s="5">
        <v>41791</v>
      </c>
      <c r="U36" s="6">
        <v>6</v>
      </c>
      <c r="V36" s="4" t="s">
        <v>17</v>
      </c>
    </row>
    <row r="37" spans="1:22" x14ac:dyDescent="0.25">
      <c r="A37" t="s">
        <v>53</v>
      </c>
      <c r="B37" t="s">
        <v>9</v>
      </c>
      <c r="C37" t="s">
        <v>58</v>
      </c>
      <c r="D37" s="1" t="s">
        <v>63</v>
      </c>
      <c r="E37" s="4" t="s">
        <v>28</v>
      </c>
      <c r="F37">
        <v>2151</v>
      </c>
      <c r="G37" s="1">
        <v>300</v>
      </c>
      <c r="H37" s="1">
        <f>SUM(financials[[#This Row],[coût unit]]*financials[[#This Row],[Nbre vente]])</f>
        <v>645300</v>
      </c>
      <c r="I37" s="1">
        <f>SUM(financials[[#This Row],[charge totale]])*$G$528</f>
        <v>387180</v>
      </c>
      <c r="J37" s="1">
        <f>SUM(financials[[#This Row],[charge totale]])*$H$528</f>
        <v>258120</v>
      </c>
      <c r="K37" s="1">
        <f>SUM(financials[[#This Row],[charge fixe]:[charge variable]])*$G$529</f>
        <v>193590</v>
      </c>
      <c r="L37" s="1">
        <f>SUM(financials[[#This Row],[charge totale]])*$H$529</f>
        <v>451710</v>
      </c>
      <c r="M37" s="1">
        <v>340</v>
      </c>
      <c r="N37" s="1">
        <f>SUM(financials[[#This Row],[prix de vente]])-financials[[#This Row],[coût unit]]</f>
        <v>40</v>
      </c>
      <c r="O37" s="1">
        <f>SUM(financials[[#This Row],[prix de vente]]*financials[[#This Row],[Nbre vente]])</f>
        <v>731340</v>
      </c>
      <c r="Q37" s="1">
        <f>SUM(financials[[#This Row],[remise unit]])*financials[[#This Row],[Nbre vente]]</f>
        <v>0</v>
      </c>
      <c r="R37" s="1">
        <f>SUM(financials[[#This Row],[CA]])-financials[[#This Row],[remise tot]]</f>
        <v>731340</v>
      </c>
      <c r="S37" s="1">
        <f>SUM(financials[[#This Row],[vente]])-financials[[#This Row],[charge totale]]</f>
        <v>86040</v>
      </c>
      <c r="T37" s="5">
        <v>41883</v>
      </c>
      <c r="U37" s="6">
        <v>9</v>
      </c>
      <c r="V37" s="4" t="s">
        <v>20</v>
      </c>
    </row>
    <row r="38" spans="1:22" x14ac:dyDescent="0.25">
      <c r="A38" t="s">
        <v>55</v>
      </c>
      <c r="B38" t="s">
        <v>7</v>
      </c>
      <c r="C38" t="s">
        <v>58</v>
      </c>
      <c r="D38" s="1" t="s">
        <v>63</v>
      </c>
      <c r="E38" s="4" t="s">
        <v>28</v>
      </c>
      <c r="F38">
        <v>1817</v>
      </c>
      <c r="G38" s="1">
        <v>300</v>
      </c>
      <c r="H38" s="1">
        <f>SUM(financials[[#This Row],[coût unit]]*financials[[#This Row],[Nbre vente]])</f>
        <v>545100</v>
      </c>
      <c r="I38" s="1">
        <f>SUM(financials[[#This Row],[charge totale]])*$G$528</f>
        <v>327060</v>
      </c>
      <c r="J38" s="1">
        <f>SUM(financials[[#This Row],[charge totale]])*$H$528</f>
        <v>218040</v>
      </c>
      <c r="K38" s="1">
        <f>SUM(financials[[#This Row],[charge fixe]:[charge variable]])*$G$529</f>
        <v>163530</v>
      </c>
      <c r="L38" s="1">
        <f>SUM(financials[[#This Row],[charge totale]])*$H$529</f>
        <v>381570</v>
      </c>
      <c r="M38" s="1">
        <v>340</v>
      </c>
      <c r="N38" s="1">
        <f>SUM(financials[[#This Row],[prix de vente]])-financials[[#This Row],[coût unit]]</f>
        <v>40</v>
      </c>
      <c r="O38" s="1">
        <f>SUM(financials[[#This Row],[prix de vente]]*financials[[#This Row],[Nbre vente]])</f>
        <v>617780</v>
      </c>
      <c r="Q38" s="1">
        <f>SUM(financials[[#This Row],[remise unit]])*financials[[#This Row],[Nbre vente]]</f>
        <v>0</v>
      </c>
      <c r="R38" s="1">
        <f>SUM(financials[[#This Row],[CA]])-financials[[#This Row],[remise tot]]</f>
        <v>617780</v>
      </c>
      <c r="S38" s="1">
        <f>SUM(financials[[#This Row],[vente]])-financials[[#This Row],[charge totale]]</f>
        <v>72680</v>
      </c>
      <c r="T38" s="5">
        <v>41974</v>
      </c>
      <c r="U38" s="6">
        <v>12</v>
      </c>
      <c r="V38" s="4" t="s">
        <v>23</v>
      </c>
    </row>
    <row r="39" spans="1:22" x14ac:dyDescent="0.25">
      <c r="A39" t="s">
        <v>55</v>
      </c>
      <c r="B39" t="s">
        <v>9</v>
      </c>
      <c r="C39" t="s">
        <v>58</v>
      </c>
      <c r="D39" s="4" t="s">
        <v>27</v>
      </c>
      <c r="E39" s="4" t="s">
        <v>28</v>
      </c>
      <c r="F39">
        <v>2750</v>
      </c>
      <c r="G39" s="1">
        <v>250</v>
      </c>
      <c r="H39" s="1">
        <f>SUM(financials[[#This Row],[coût unit]]*financials[[#This Row],[Nbre vente]])</f>
        <v>687500</v>
      </c>
      <c r="I39" s="1">
        <f>SUM(financials[[#This Row],[charge totale]])*$G$528</f>
        <v>412500</v>
      </c>
      <c r="J39" s="1">
        <f>SUM(financials[[#This Row],[charge totale]])*$H$528</f>
        <v>275000</v>
      </c>
      <c r="K39" s="1">
        <f>SUM(financials[[#This Row],[charge fixe]:[charge variable]])*$G$529</f>
        <v>206250</v>
      </c>
      <c r="L39" s="1">
        <f>SUM(financials[[#This Row],[charge totale]])*$H$529</f>
        <v>481249.99999999994</v>
      </c>
      <c r="M39" s="1">
        <v>270</v>
      </c>
      <c r="N39" s="1">
        <f>SUM(financials[[#This Row],[prix de vente]])-financials[[#This Row],[coût unit]]</f>
        <v>20</v>
      </c>
      <c r="O39" s="1">
        <f>SUM(financials[[#This Row],[prix de vente]]*financials[[#This Row],[Nbre vente]])</f>
        <v>742500</v>
      </c>
      <c r="Q39" s="1">
        <f>SUM(financials[[#This Row],[remise unit]])*financials[[#This Row],[Nbre vente]]</f>
        <v>0</v>
      </c>
      <c r="R39" s="1">
        <f>SUM(financials[[#This Row],[CA]])-financials[[#This Row],[remise tot]]</f>
        <v>742500</v>
      </c>
      <c r="S39" s="1">
        <f>SUM(financials[[#This Row],[vente]])-financials[[#This Row],[charge totale]]</f>
        <v>55000</v>
      </c>
      <c r="T39" s="5">
        <v>41671</v>
      </c>
      <c r="U39" s="6">
        <v>2</v>
      </c>
      <c r="V39" s="4" t="s">
        <v>13</v>
      </c>
    </row>
    <row r="40" spans="1:22" x14ac:dyDescent="0.25">
      <c r="A40" t="s">
        <v>54</v>
      </c>
      <c r="B40" t="s">
        <v>56</v>
      </c>
      <c r="C40" t="s">
        <v>58</v>
      </c>
      <c r="D40" s="4" t="s">
        <v>27</v>
      </c>
      <c r="E40" s="4" t="s">
        <v>28</v>
      </c>
      <c r="F40">
        <v>1953</v>
      </c>
      <c r="G40" s="1">
        <v>250</v>
      </c>
      <c r="H40" s="1">
        <f>SUM(financials[[#This Row],[coût unit]]*financials[[#This Row],[Nbre vente]])</f>
        <v>488250</v>
      </c>
      <c r="I40" s="1">
        <f>SUM(financials[[#This Row],[charge totale]])*$G$528</f>
        <v>292950</v>
      </c>
      <c r="J40" s="1">
        <f>SUM(financials[[#This Row],[charge totale]])*$H$528</f>
        <v>195300</v>
      </c>
      <c r="K40" s="1">
        <f>SUM(financials[[#This Row],[charge fixe]:[charge variable]])*$G$529</f>
        <v>146475</v>
      </c>
      <c r="L40" s="1">
        <f>SUM(financials[[#This Row],[charge totale]])*$H$529</f>
        <v>341775</v>
      </c>
      <c r="M40" s="1">
        <v>270</v>
      </c>
      <c r="N40" s="1">
        <f>SUM(financials[[#This Row],[prix de vente]])-financials[[#This Row],[coût unit]]</f>
        <v>20</v>
      </c>
      <c r="O40" s="1">
        <f>SUM(financials[[#This Row],[prix de vente]]*financials[[#This Row],[Nbre vente]])</f>
        <v>527310</v>
      </c>
      <c r="Q40" s="1">
        <f>SUM(financials[[#This Row],[remise unit]])*financials[[#This Row],[Nbre vente]]</f>
        <v>0</v>
      </c>
      <c r="R40" s="1">
        <f>SUM(financials[[#This Row],[CA]])-financials[[#This Row],[remise tot]]</f>
        <v>527310</v>
      </c>
      <c r="S40" s="1">
        <f>SUM(financials[[#This Row],[vente]])-financials[[#This Row],[charge totale]]</f>
        <v>39060</v>
      </c>
      <c r="T40" s="5">
        <v>41730</v>
      </c>
      <c r="U40" s="6">
        <v>4</v>
      </c>
      <c r="V40" s="4" t="s">
        <v>15</v>
      </c>
    </row>
    <row r="41" spans="1:22" x14ac:dyDescent="0.25">
      <c r="A41" t="s">
        <v>54</v>
      </c>
      <c r="B41" t="s">
        <v>10</v>
      </c>
      <c r="C41" t="s">
        <v>58</v>
      </c>
      <c r="D41" s="4" t="s">
        <v>27</v>
      </c>
      <c r="E41" s="4" t="s">
        <v>28</v>
      </c>
      <c r="F41">
        <v>4219</v>
      </c>
      <c r="G41" s="1">
        <v>250</v>
      </c>
      <c r="H41" s="1">
        <f>SUM(financials[[#This Row],[coût unit]]*financials[[#This Row],[Nbre vente]])</f>
        <v>1054750</v>
      </c>
      <c r="I41" s="1">
        <f>SUM(financials[[#This Row],[charge totale]])*$G$528</f>
        <v>632850</v>
      </c>
      <c r="J41" s="1">
        <f>SUM(financials[[#This Row],[charge totale]])*$H$528</f>
        <v>421900</v>
      </c>
      <c r="K41" s="1">
        <f>SUM(financials[[#This Row],[charge fixe]:[charge variable]])*$G$529</f>
        <v>316425</v>
      </c>
      <c r="L41" s="1">
        <f>SUM(financials[[#This Row],[charge totale]])*$H$529</f>
        <v>738325</v>
      </c>
      <c r="M41" s="1">
        <v>270</v>
      </c>
      <c r="N41" s="1">
        <f>SUM(financials[[#This Row],[prix de vente]])-financials[[#This Row],[coût unit]]</f>
        <v>20</v>
      </c>
      <c r="O41" s="1">
        <f>SUM(financials[[#This Row],[prix de vente]]*financials[[#This Row],[Nbre vente]])</f>
        <v>1139130</v>
      </c>
      <c r="Q41" s="1">
        <f>SUM(financials[[#This Row],[remise unit]])*financials[[#This Row],[Nbre vente]]</f>
        <v>0</v>
      </c>
      <c r="R41" s="1">
        <f>SUM(financials[[#This Row],[CA]])-financials[[#This Row],[remise tot]]</f>
        <v>1139130</v>
      </c>
      <c r="S41" s="1">
        <f>SUM(financials[[#This Row],[vente]])-financials[[#This Row],[charge totale]]</f>
        <v>84380</v>
      </c>
      <c r="T41" s="5">
        <v>41730</v>
      </c>
      <c r="U41" s="6">
        <v>4</v>
      </c>
      <c r="V41" s="4" t="s">
        <v>15</v>
      </c>
    </row>
    <row r="42" spans="1:22" x14ac:dyDescent="0.25">
      <c r="A42" t="s">
        <v>55</v>
      </c>
      <c r="B42" t="s">
        <v>9</v>
      </c>
      <c r="C42" t="s">
        <v>58</v>
      </c>
      <c r="D42" s="4" t="s">
        <v>27</v>
      </c>
      <c r="E42" s="4" t="s">
        <v>28</v>
      </c>
      <c r="F42">
        <v>1899</v>
      </c>
      <c r="G42" s="1">
        <v>250</v>
      </c>
      <c r="H42" s="1">
        <f>SUM(financials[[#This Row],[coût unit]]*financials[[#This Row],[Nbre vente]])</f>
        <v>474750</v>
      </c>
      <c r="I42" s="1">
        <f>SUM(financials[[#This Row],[charge totale]])*$G$528</f>
        <v>284850</v>
      </c>
      <c r="J42" s="1">
        <f>SUM(financials[[#This Row],[charge totale]])*$H$528</f>
        <v>189900</v>
      </c>
      <c r="K42" s="1">
        <f>SUM(financials[[#This Row],[charge fixe]:[charge variable]])*$G$529</f>
        <v>142425</v>
      </c>
      <c r="L42" s="1">
        <f>SUM(financials[[#This Row],[charge totale]])*$H$529</f>
        <v>332325</v>
      </c>
      <c r="M42" s="1">
        <v>270</v>
      </c>
      <c r="N42" s="1">
        <f>SUM(financials[[#This Row],[prix de vente]])-financials[[#This Row],[coût unit]]</f>
        <v>20</v>
      </c>
      <c r="O42" s="1">
        <f>SUM(financials[[#This Row],[prix de vente]]*financials[[#This Row],[Nbre vente]])</f>
        <v>512730</v>
      </c>
      <c r="Q42" s="1">
        <f>SUM(financials[[#This Row],[remise unit]])*financials[[#This Row],[Nbre vente]]</f>
        <v>0</v>
      </c>
      <c r="R42" s="1">
        <f>SUM(financials[[#This Row],[CA]])-financials[[#This Row],[remise tot]]</f>
        <v>512730</v>
      </c>
      <c r="S42" s="1">
        <f>SUM(financials[[#This Row],[vente]])-financials[[#This Row],[charge totale]]</f>
        <v>37980</v>
      </c>
      <c r="T42" s="5">
        <v>41791</v>
      </c>
      <c r="U42" s="6">
        <v>6</v>
      </c>
      <c r="V42" s="4" t="s">
        <v>17</v>
      </c>
    </row>
    <row r="43" spans="1:22" x14ac:dyDescent="0.25">
      <c r="A43" t="s">
        <v>55</v>
      </c>
      <c r="B43" t="s">
        <v>10</v>
      </c>
      <c r="C43" t="s">
        <v>58</v>
      </c>
      <c r="D43" s="4" t="s">
        <v>27</v>
      </c>
      <c r="E43" s="4" t="s">
        <v>28</v>
      </c>
      <c r="F43">
        <v>1686</v>
      </c>
      <c r="G43" s="1">
        <v>250</v>
      </c>
      <c r="H43" s="1">
        <f>SUM(financials[[#This Row],[coût unit]]*financials[[#This Row],[Nbre vente]])</f>
        <v>421500</v>
      </c>
      <c r="I43" s="1">
        <f>SUM(financials[[#This Row],[charge totale]])*$G$528</f>
        <v>252900</v>
      </c>
      <c r="J43" s="1">
        <f>SUM(financials[[#This Row],[charge totale]])*$H$528</f>
        <v>168600</v>
      </c>
      <c r="K43" s="1">
        <f>SUM(financials[[#This Row],[charge fixe]:[charge variable]])*$G$529</f>
        <v>126450</v>
      </c>
      <c r="L43" s="1">
        <f>SUM(financials[[#This Row],[charge totale]])*$H$529</f>
        <v>295050</v>
      </c>
      <c r="M43" s="1">
        <v>270</v>
      </c>
      <c r="N43" s="1">
        <f>SUM(financials[[#This Row],[prix de vente]])-financials[[#This Row],[coût unit]]</f>
        <v>20</v>
      </c>
      <c r="O43" s="1">
        <f>SUM(financials[[#This Row],[prix de vente]]*financials[[#This Row],[Nbre vente]])</f>
        <v>455220</v>
      </c>
      <c r="Q43" s="1">
        <f>SUM(financials[[#This Row],[remise unit]])*financials[[#This Row],[Nbre vente]]</f>
        <v>0</v>
      </c>
      <c r="R43" s="1">
        <f>SUM(financials[[#This Row],[CA]])-financials[[#This Row],[remise tot]]</f>
        <v>455220</v>
      </c>
      <c r="S43" s="1">
        <f>SUM(financials[[#This Row],[vente]])-financials[[#This Row],[charge totale]]</f>
        <v>33720</v>
      </c>
      <c r="T43" s="5">
        <v>41821</v>
      </c>
      <c r="U43" s="6">
        <v>7</v>
      </c>
      <c r="V43" s="4" t="s">
        <v>18</v>
      </c>
    </row>
    <row r="44" spans="1:22" x14ac:dyDescent="0.25">
      <c r="A44" t="s">
        <v>54</v>
      </c>
      <c r="B44" t="s">
        <v>56</v>
      </c>
      <c r="C44" t="s">
        <v>58</v>
      </c>
      <c r="D44" s="4" t="s">
        <v>27</v>
      </c>
      <c r="E44" s="4" t="s">
        <v>28</v>
      </c>
      <c r="F44">
        <v>2141</v>
      </c>
      <c r="G44" s="1">
        <v>250</v>
      </c>
      <c r="H44" s="1">
        <f>SUM(financials[[#This Row],[coût unit]]*financials[[#This Row],[Nbre vente]])</f>
        <v>535250</v>
      </c>
      <c r="I44" s="1">
        <f>SUM(financials[[#This Row],[charge totale]])*$G$528</f>
        <v>321150</v>
      </c>
      <c r="J44" s="1">
        <f>SUM(financials[[#This Row],[charge totale]])*$H$528</f>
        <v>214100</v>
      </c>
      <c r="K44" s="1">
        <f>SUM(financials[[#This Row],[charge fixe]:[charge variable]])*$G$529</f>
        <v>160575</v>
      </c>
      <c r="L44" s="1">
        <f>SUM(financials[[#This Row],[charge totale]])*$H$529</f>
        <v>374675</v>
      </c>
      <c r="M44" s="1">
        <v>270</v>
      </c>
      <c r="N44" s="1">
        <f>SUM(financials[[#This Row],[prix de vente]])-financials[[#This Row],[coût unit]]</f>
        <v>20</v>
      </c>
      <c r="O44" s="1">
        <f>SUM(financials[[#This Row],[prix de vente]]*financials[[#This Row],[Nbre vente]])</f>
        <v>578070</v>
      </c>
      <c r="Q44" s="1">
        <f>SUM(financials[[#This Row],[remise unit]])*financials[[#This Row],[Nbre vente]]</f>
        <v>0</v>
      </c>
      <c r="R44" s="1">
        <f>SUM(financials[[#This Row],[CA]])-financials[[#This Row],[remise tot]]</f>
        <v>578070</v>
      </c>
      <c r="S44" s="1">
        <f>SUM(financials[[#This Row],[vente]])-financials[[#This Row],[charge totale]]</f>
        <v>42820</v>
      </c>
      <c r="T44" s="5">
        <v>41852</v>
      </c>
      <c r="U44" s="6">
        <v>8</v>
      </c>
      <c r="V44" s="4" t="s">
        <v>19</v>
      </c>
    </row>
    <row r="45" spans="1:22" x14ac:dyDescent="0.25">
      <c r="A45" t="s">
        <v>55</v>
      </c>
      <c r="B45" t="s">
        <v>56</v>
      </c>
      <c r="C45" t="s">
        <v>58</v>
      </c>
      <c r="D45" s="4" t="s">
        <v>27</v>
      </c>
      <c r="E45" s="4" t="s">
        <v>28</v>
      </c>
      <c r="F45">
        <v>1143</v>
      </c>
      <c r="G45" s="1">
        <v>250</v>
      </c>
      <c r="H45" s="1">
        <f>SUM(financials[[#This Row],[coût unit]]*financials[[#This Row],[Nbre vente]])</f>
        <v>285750</v>
      </c>
      <c r="I45" s="1">
        <f>SUM(financials[[#This Row],[charge totale]])*$G$528</f>
        <v>171450</v>
      </c>
      <c r="J45" s="1">
        <f>SUM(financials[[#This Row],[charge totale]])*$H$528</f>
        <v>114300</v>
      </c>
      <c r="K45" s="1">
        <f>SUM(financials[[#This Row],[charge fixe]:[charge variable]])*$G$529</f>
        <v>85725</v>
      </c>
      <c r="L45" s="1">
        <f>SUM(financials[[#This Row],[charge totale]])*$H$529</f>
        <v>200025</v>
      </c>
      <c r="M45" s="1">
        <v>270</v>
      </c>
      <c r="N45" s="1">
        <f>SUM(financials[[#This Row],[prix de vente]])-financials[[#This Row],[coût unit]]</f>
        <v>20</v>
      </c>
      <c r="O45" s="1">
        <f>SUM(financials[[#This Row],[prix de vente]]*financials[[#This Row],[Nbre vente]])</f>
        <v>308610</v>
      </c>
      <c r="Q45" s="1">
        <f>SUM(financials[[#This Row],[remise unit]])*financials[[#This Row],[Nbre vente]]</f>
        <v>0</v>
      </c>
      <c r="R45" s="1">
        <f>SUM(financials[[#This Row],[CA]])-financials[[#This Row],[remise tot]]</f>
        <v>308610</v>
      </c>
      <c r="S45" s="1">
        <f>SUM(financials[[#This Row],[vente]])-financials[[#This Row],[charge totale]]</f>
        <v>22860</v>
      </c>
      <c r="T45" s="5">
        <v>41913</v>
      </c>
      <c r="U45" s="6">
        <v>10</v>
      </c>
      <c r="V45" s="4" t="s">
        <v>21</v>
      </c>
    </row>
    <row r="46" spans="1:22" x14ac:dyDescent="0.25">
      <c r="A46" t="s">
        <v>52</v>
      </c>
      <c r="B46" t="s">
        <v>56</v>
      </c>
      <c r="C46" t="s">
        <v>58</v>
      </c>
      <c r="D46" s="4" t="s">
        <v>27</v>
      </c>
      <c r="E46" s="4" t="s">
        <v>28</v>
      </c>
      <c r="F46">
        <v>615</v>
      </c>
      <c r="G46" s="1">
        <v>250</v>
      </c>
      <c r="H46" s="1">
        <f>SUM(financials[[#This Row],[coût unit]]*financials[[#This Row],[Nbre vente]])</f>
        <v>153750</v>
      </c>
      <c r="I46" s="1">
        <f>SUM(financials[[#This Row],[charge totale]])*$G$528</f>
        <v>92250</v>
      </c>
      <c r="J46" s="1">
        <f>SUM(financials[[#This Row],[charge totale]])*$H$528</f>
        <v>61500</v>
      </c>
      <c r="K46" s="1">
        <f>SUM(financials[[#This Row],[charge fixe]:[charge variable]])*$G$529</f>
        <v>46125</v>
      </c>
      <c r="L46" s="1">
        <f>SUM(financials[[#This Row],[charge totale]])*$H$529</f>
        <v>107625</v>
      </c>
      <c r="M46" s="1">
        <v>270</v>
      </c>
      <c r="N46" s="1">
        <f>SUM(financials[[#This Row],[prix de vente]])-financials[[#This Row],[coût unit]]</f>
        <v>20</v>
      </c>
      <c r="O46" s="1">
        <f>SUM(financials[[#This Row],[prix de vente]]*financials[[#This Row],[Nbre vente]])</f>
        <v>166050</v>
      </c>
      <c r="Q46" s="1">
        <f>SUM(financials[[#This Row],[remise unit]])*financials[[#This Row],[Nbre vente]]</f>
        <v>0</v>
      </c>
      <c r="R46" s="1">
        <f>SUM(financials[[#This Row],[CA]])-financials[[#This Row],[remise tot]]</f>
        <v>166050</v>
      </c>
      <c r="S46" s="1">
        <f>SUM(financials[[#This Row],[vente]])-financials[[#This Row],[charge totale]]</f>
        <v>12300</v>
      </c>
      <c r="T46" s="5">
        <v>41974</v>
      </c>
      <c r="U46" s="6">
        <v>12</v>
      </c>
      <c r="V46" s="4" t="s">
        <v>23</v>
      </c>
    </row>
    <row r="47" spans="1:22" hidden="1" x14ac:dyDescent="0.25">
      <c r="A47" t="s">
        <v>55</v>
      </c>
      <c r="B47" t="s">
        <v>9</v>
      </c>
      <c r="C47" t="s">
        <v>59</v>
      </c>
      <c r="D47" s="1" t="s">
        <v>62</v>
      </c>
      <c r="E47" s="4" t="s">
        <v>29</v>
      </c>
      <c r="F47">
        <v>3945</v>
      </c>
      <c r="G47" s="1">
        <v>55</v>
      </c>
      <c r="H47" s="1">
        <f>SUM(financials[[#This Row],[coût unit]]*financials[[#This Row],[Nbre vente]])</f>
        <v>216975</v>
      </c>
      <c r="I47" s="1">
        <f>SUM(financials[[#This Row],[charge totale]])*$G$528</f>
        <v>130185</v>
      </c>
      <c r="J47" s="1">
        <f>SUM(financials[[#This Row],[charge totale]])*$H$528</f>
        <v>86790</v>
      </c>
      <c r="K47" s="1">
        <f>SUM(financials[[#This Row],[charge fixe]:[charge variable]])*$G$529</f>
        <v>65092.5</v>
      </c>
      <c r="L47" s="1">
        <f>SUM(financials[[#This Row],[charge totale]])*$H$529</f>
        <v>151882.5</v>
      </c>
      <c r="M47" s="1">
        <v>60</v>
      </c>
      <c r="N47" s="1">
        <f>SUM(financials[[#This Row],[prix de vente]])-financials[[#This Row],[coût unit]]</f>
        <v>5</v>
      </c>
      <c r="O47" s="1">
        <f>SUM(financials[[#This Row],[prix de vente]]*financials[[#This Row],[Nbre vente]])</f>
        <v>236700</v>
      </c>
      <c r="P47" s="1">
        <v>3</v>
      </c>
      <c r="Q47" s="1">
        <f>SUM(financials[[#This Row],[remise unit]])*financials[[#This Row],[Nbre vente]]</f>
        <v>11835</v>
      </c>
      <c r="R47" s="1">
        <f>SUM(financials[[#This Row],[CA]])-financials[[#This Row],[remise tot]]</f>
        <v>224865</v>
      </c>
      <c r="S47" s="1">
        <f>SUM(financials[[#This Row],[vente]])-financials[[#This Row],[charge totale]]</f>
        <v>7890</v>
      </c>
      <c r="T47" s="5">
        <v>41640</v>
      </c>
      <c r="U47" s="6">
        <v>1</v>
      </c>
      <c r="V47" s="4" t="s">
        <v>12</v>
      </c>
    </row>
    <row r="48" spans="1:22" hidden="1" x14ac:dyDescent="0.25">
      <c r="A48" t="s">
        <v>52</v>
      </c>
      <c r="B48" t="s">
        <v>9</v>
      </c>
      <c r="C48" t="s">
        <v>59</v>
      </c>
      <c r="D48" s="1" t="s">
        <v>62</v>
      </c>
      <c r="E48" s="4" t="s">
        <v>29</v>
      </c>
      <c r="F48">
        <v>2296</v>
      </c>
      <c r="G48" s="1">
        <v>55</v>
      </c>
      <c r="H48" s="1">
        <f>SUM(financials[[#This Row],[coût unit]]*financials[[#This Row],[Nbre vente]])</f>
        <v>126280</v>
      </c>
      <c r="I48" s="1">
        <f>SUM(financials[[#This Row],[charge totale]])*$G$528</f>
        <v>75768</v>
      </c>
      <c r="J48" s="1">
        <f>SUM(financials[[#This Row],[charge totale]])*$H$528</f>
        <v>50512</v>
      </c>
      <c r="K48" s="1">
        <f>SUM(financials[[#This Row],[charge fixe]:[charge variable]])*$G$529</f>
        <v>37884</v>
      </c>
      <c r="L48" s="1">
        <f>SUM(financials[[#This Row],[charge totale]])*$H$529</f>
        <v>88396</v>
      </c>
      <c r="M48" s="1">
        <v>60</v>
      </c>
      <c r="N48" s="1">
        <f>SUM(financials[[#This Row],[prix de vente]])-financials[[#This Row],[coût unit]]</f>
        <v>5</v>
      </c>
      <c r="O48" s="1">
        <f>SUM(financials[[#This Row],[prix de vente]]*financials[[#This Row],[Nbre vente]])</f>
        <v>137760</v>
      </c>
      <c r="P48" s="1">
        <v>3</v>
      </c>
      <c r="Q48" s="1">
        <f>SUM(financials[[#This Row],[remise unit]])*financials[[#This Row],[Nbre vente]]</f>
        <v>6888</v>
      </c>
      <c r="R48" s="1">
        <f>SUM(financials[[#This Row],[CA]])-financials[[#This Row],[remise tot]]</f>
        <v>130872</v>
      </c>
      <c r="S48" s="1">
        <f>SUM(financials[[#This Row],[vente]])-financials[[#This Row],[charge totale]]</f>
        <v>4592</v>
      </c>
      <c r="T48" s="5">
        <v>41671</v>
      </c>
      <c r="U48" s="6">
        <v>2</v>
      </c>
      <c r="V48" s="4" t="s">
        <v>13</v>
      </c>
    </row>
    <row r="49" spans="1:22" hidden="1" x14ac:dyDescent="0.25">
      <c r="A49" t="s">
        <v>55</v>
      </c>
      <c r="B49" t="s">
        <v>9</v>
      </c>
      <c r="C49" t="s">
        <v>59</v>
      </c>
      <c r="D49" s="1" t="s">
        <v>62</v>
      </c>
      <c r="E49" s="4" t="s">
        <v>29</v>
      </c>
      <c r="F49">
        <v>1030</v>
      </c>
      <c r="G49" s="1">
        <v>55</v>
      </c>
      <c r="H49" s="1">
        <f>SUM(financials[[#This Row],[coût unit]]*financials[[#This Row],[Nbre vente]])</f>
        <v>56650</v>
      </c>
      <c r="I49" s="1">
        <f>SUM(financials[[#This Row],[charge totale]])*$G$528</f>
        <v>33990</v>
      </c>
      <c r="J49" s="1">
        <f>SUM(financials[[#This Row],[charge totale]])*$H$528</f>
        <v>22660</v>
      </c>
      <c r="K49" s="1">
        <f>SUM(financials[[#This Row],[charge fixe]:[charge variable]])*$G$529</f>
        <v>16995</v>
      </c>
      <c r="L49" s="1">
        <f>SUM(financials[[#This Row],[charge totale]])*$H$529</f>
        <v>39655</v>
      </c>
      <c r="M49" s="1">
        <v>60</v>
      </c>
      <c r="N49" s="1">
        <f>SUM(financials[[#This Row],[prix de vente]])-financials[[#This Row],[coût unit]]</f>
        <v>5</v>
      </c>
      <c r="O49" s="1">
        <f>SUM(financials[[#This Row],[prix de vente]]*financials[[#This Row],[Nbre vente]])</f>
        <v>61800</v>
      </c>
      <c r="P49" s="1">
        <v>3</v>
      </c>
      <c r="Q49" s="1">
        <f>SUM(financials[[#This Row],[remise unit]])*financials[[#This Row],[Nbre vente]]</f>
        <v>3090</v>
      </c>
      <c r="R49" s="1">
        <f>SUM(financials[[#This Row],[CA]])-financials[[#This Row],[remise tot]]</f>
        <v>58710</v>
      </c>
      <c r="S49" s="1">
        <f>SUM(financials[[#This Row],[vente]])-financials[[#This Row],[charge totale]]</f>
        <v>2060</v>
      </c>
      <c r="T49" s="5">
        <v>41760</v>
      </c>
      <c r="U49" s="6">
        <v>5</v>
      </c>
      <c r="V49" s="4" t="s">
        <v>16</v>
      </c>
    </row>
    <row r="50" spans="1:22" hidden="1" x14ac:dyDescent="0.25">
      <c r="A50" t="s">
        <v>55</v>
      </c>
      <c r="B50" t="s">
        <v>9</v>
      </c>
      <c r="C50" t="s">
        <v>59</v>
      </c>
      <c r="D50" s="1" t="s">
        <v>61</v>
      </c>
      <c r="E50" s="4" t="s">
        <v>29</v>
      </c>
      <c r="F50">
        <v>639</v>
      </c>
      <c r="G50" s="1">
        <v>45</v>
      </c>
      <c r="H50" s="1">
        <f>SUM(financials[[#This Row],[coût unit]]*financials[[#This Row],[Nbre vente]])</f>
        <v>28755</v>
      </c>
      <c r="I50" s="1">
        <f>SUM(financials[[#This Row],[charge totale]])*$G$528</f>
        <v>17253</v>
      </c>
      <c r="J50" s="1">
        <f>SUM(financials[[#This Row],[charge totale]])*$H$528</f>
        <v>11502</v>
      </c>
      <c r="K50" s="1">
        <f>SUM(financials[[#This Row],[charge fixe]:[charge variable]])*$G$529</f>
        <v>8626.5</v>
      </c>
      <c r="L50" s="1">
        <f>SUM(financials[[#This Row],[charge totale]])*$H$529</f>
        <v>20128.5</v>
      </c>
      <c r="M50" s="1">
        <v>50</v>
      </c>
      <c r="N50" s="1">
        <f>SUM(financials[[#This Row],[prix de vente]])-financials[[#This Row],[coût unit]]</f>
        <v>5</v>
      </c>
      <c r="O50" s="1">
        <f>SUM(financials[[#This Row],[prix de vente]]*financials[[#This Row],[Nbre vente]])</f>
        <v>31950</v>
      </c>
      <c r="P50" s="1">
        <v>3</v>
      </c>
      <c r="Q50" s="1">
        <f>SUM(financials[[#This Row],[remise unit]])*financials[[#This Row],[Nbre vente]]</f>
        <v>1917</v>
      </c>
      <c r="R50" s="1">
        <f>SUM(financials[[#This Row],[CA]])-financials[[#This Row],[remise tot]]</f>
        <v>30033</v>
      </c>
      <c r="S50" s="1">
        <f>SUM(financials[[#This Row],[vente]])-financials[[#This Row],[charge totale]]</f>
        <v>1278</v>
      </c>
      <c r="T50" s="5">
        <v>41944</v>
      </c>
      <c r="U50" s="6">
        <v>11</v>
      </c>
      <c r="V50" s="4" t="s">
        <v>22</v>
      </c>
    </row>
    <row r="51" spans="1:22" x14ac:dyDescent="0.25">
      <c r="A51" t="s">
        <v>55</v>
      </c>
      <c r="B51" t="s">
        <v>7</v>
      </c>
      <c r="C51" t="s">
        <v>58</v>
      </c>
      <c r="D51" s="1" t="s">
        <v>63</v>
      </c>
      <c r="E51" s="4" t="s">
        <v>29</v>
      </c>
      <c r="F51">
        <v>1326</v>
      </c>
      <c r="G51" s="1">
        <v>300</v>
      </c>
      <c r="H51" s="1">
        <f>SUM(financials[[#This Row],[coût unit]]*financials[[#This Row],[Nbre vente]])</f>
        <v>397800</v>
      </c>
      <c r="I51" s="1">
        <f>SUM(financials[[#This Row],[charge totale]])*$G$528</f>
        <v>238680</v>
      </c>
      <c r="J51" s="1">
        <f>SUM(financials[[#This Row],[charge totale]])*$H$528</f>
        <v>159120</v>
      </c>
      <c r="K51" s="1">
        <f>SUM(financials[[#This Row],[charge fixe]:[charge variable]])*$G$529</f>
        <v>119340</v>
      </c>
      <c r="L51" s="1">
        <f>SUM(financials[[#This Row],[charge totale]])*$H$529</f>
        <v>278460</v>
      </c>
      <c r="M51" s="1">
        <v>340</v>
      </c>
      <c r="N51" s="1">
        <f>SUM(financials[[#This Row],[prix de vente]])-financials[[#This Row],[coût unit]]</f>
        <v>40</v>
      </c>
      <c r="O51" s="1">
        <f>SUM(financials[[#This Row],[prix de vente]]*financials[[#This Row],[Nbre vente]])</f>
        <v>450840</v>
      </c>
      <c r="P51" s="1">
        <v>3</v>
      </c>
      <c r="Q51" s="1">
        <f>SUM(financials[[#This Row],[remise unit]])*financials[[#This Row],[Nbre vente]]</f>
        <v>3978</v>
      </c>
      <c r="R51" s="1">
        <f>SUM(financials[[#This Row],[CA]])-financials[[#This Row],[remise tot]]</f>
        <v>446862</v>
      </c>
      <c r="S51" s="1">
        <f>SUM(financials[[#This Row],[vente]])-financials[[#This Row],[charge totale]]</f>
        <v>49062</v>
      </c>
      <c r="T51" s="5">
        <v>41699</v>
      </c>
      <c r="U51" s="6">
        <v>3</v>
      </c>
      <c r="V51" s="4" t="s">
        <v>14</v>
      </c>
    </row>
    <row r="52" spans="1:22" hidden="1" x14ac:dyDescent="0.25">
      <c r="A52" t="s">
        <v>54</v>
      </c>
      <c r="B52" t="s">
        <v>56</v>
      </c>
      <c r="C52" t="s">
        <v>59</v>
      </c>
      <c r="D52" s="1" t="s">
        <v>60</v>
      </c>
      <c r="E52" s="4" t="s">
        <v>29</v>
      </c>
      <c r="F52">
        <v>1858</v>
      </c>
      <c r="G52" s="1">
        <v>35</v>
      </c>
      <c r="H52" s="1">
        <f>SUM(financials[[#This Row],[coût unit]]*financials[[#This Row],[Nbre vente]])</f>
        <v>65030</v>
      </c>
      <c r="I52" s="1">
        <f>SUM(financials[[#This Row],[charge totale]])*$G$528</f>
        <v>39018</v>
      </c>
      <c r="J52" s="1">
        <f>SUM(financials[[#This Row],[charge totale]])*$H$528</f>
        <v>26012</v>
      </c>
      <c r="K52" s="1">
        <f>SUM(financials[[#This Row],[charge fixe]:[charge variable]])*$G$529</f>
        <v>19509</v>
      </c>
      <c r="L52" s="1">
        <f>SUM(financials[[#This Row],[charge totale]])*$H$529</f>
        <v>45521</v>
      </c>
      <c r="M52" s="1">
        <v>40</v>
      </c>
      <c r="N52" s="1">
        <f>SUM(financials[[#This Row],[prix de vente]])-financials[[#This Row],[coût unit]]</f>
        <v>5</v>
      </c>
      <c r="O52" s="1">
        <f>SUM(financials[[#This Row],[prix de vente]]*financials[[#This Row],[Nbre vente]])</f>
        <v>74320</v>
      </c>
      <c r="P52" s="1">
        <v>3</v>
      </c>
      <c r="Q52" s="1">
        <f>SUM(financials[[#This Row],[remise unit]])*financials[[#This Row],[Nbre vente]]</f>
        <v>5574</v>
      </c>
      <c r="R52" s="1">
        <f>SUM(financials[[#This Row],[CA]])-financials[[#This Row],[remise tot]]</f>
        <v>68746</v>
      </c>
      <c r="S52" s="1">
        <f>SUM(financials[[#This Row],[vente]])-financials[[#This Row],[charge totale]]</f>
        <v>3716</v>
      </c>
      <c r="T52" s="5">
        <v>41671</v>
      </c>
      <c r="U52" s="6">
        <v>2</v>
      </c>
      <c r="V52" s="4" t="s">
        <v>13</v>
      </c>
    </row>
    <row r="53" spans="1:22" hidden="1" x14ac:dyDescent="0.25">
      <c r="A53" t="s">
        <v>55</v>
      </c>
      <c r="B53" t="s">
        <v>11</v>
      </c>
      <c r="C53" t="s">
        <v>59</v>
      </c>
      <c r="D53" s="1" t="s">
        <v>60</v>
      </c>
      <c r="E53" s="4" t="s">
        <v>29</v>
      </c>
      <c r="F53">
        <v>1210</v>
      </c>
      <c r="G53" s="1">
        <v>35</v>
      </c>
      <c r="H53" s="1">
        <f>SUM(financials[[#This Row],[coût unit]]*financials[[#This Row],[Nbre vente]])</f>
        <v>42350</v>
      </c>
      <c r="I53" s="1">
        <f>SUM(financials[[#This Row],[charge totale]])*$G$528</f>
        <v>25410</v>
      </c>
      <c r="J53" s="1">
        <f>SUM(financials[[#This Row],[charge totale]])*$H$528</f>
        <v>16940</v>
      </c>
      <c r="K53" s="1">
        <f>SUM(financials[[#This Row],[charge fixe]:[charge variable]])*$G$529</f>
        <v>12705</v>
      </c>
      <c r="L53" s="1">
        <f>SUM(financials[[#This Row],[charge totale]])*$H$529</f>
        <v>29644.999999999996</v>
      </c>
      <c r="M53" s="1">
        <v>40</v>
      </c>
      <c r="N53" s="1">
        <f>SUM(financials[[#This Row],[prix de vente]])-financials[[#This Row],[coût unit]]</f>
        <v>5</v>
      </c>
      <c r="O53" s="1">
        <f>SUM(financials[[#This Row],[prix de vente]]*financials[[#This Row],[Nbre vente]])</f>
        <v>48400</v>
      </c>
      <c r="P53" s="1">
        <v>3</v>
      </c>
      <c r="Q53" s="1">
        <f>SUM(financials[[#This Row],[remise unit]])*financials[[#This Row],[Nbre vente]]</f>
        <v>3630</v>
      </c>
      <c r="R53" s="1">
        <f>SUM(financials[[#This Row],[CA]])-financials[[#This Row],[remise tot]]</f>
        <v>44770</v>
      </c>
      <c r="S53" s="1">
        <f>SUM(financials[[#This Row],[vente]])-financials[[#This Row],[charge totale]]</f>
        <v>2420</v>
      </c>
      <c r="T53" s="5">
        <v>41699</v>
      </c>
      <c r="U53" s="6">
        <v>3</v>
      </c>
      <c r="V53" s="4" t="s">
        <v>14</v>
      </c>
    </row>
    <row r="54" spans="1:22" hidden="1" x14ac:dyDescent="0.25">
      <c r="A54" t="s">
        <v>55</v>
      </c>
      <c r="B54" t="s">
        <v>56</v>
      </c>
      <c r="C54" t="s">
        <v>59</v>
      </c>
      <c r="D54" s="1" t="s">
        <v>60</v>
      </c>
      <c r="E54" s="4" t="s">
        <v>29</v>
      </c>
      <c r="F54">
        <v>2529</v>
      </c>
      <c r="G54" s="1">
        <v>35</v>
      </c>
      <c r="H54" s="1">
        <f>SUM(financials[[#This Row],[coût unit]]*financials[[#This Row],[Nbre vente]])</f>
        <v>88515</v>
      </c>
      <c r="I54" s="1">
        <f>SUM(financials[[#This Row],[charge totale]])*$G$528</f>
        <v>53109</v>
      </c>
      <c r="J54" s="1">
        <f>SUM(financials[[#This Row],[charge totale]])*$H$528</f>
        <v>35406</v>
      </c>
      <c r="K54" s="1">
        <f>SUM(financials[[#This Row],[charge fixe]:[charge variable]])*$G$529</f>
        <v>26554.5</v>
      </c>
      <c r="L54" s="1">
        <f>SUM(financials[[#This Row],[charge totale]])*$H$529</f>
        <v>61960.499999999993</v>
      </c>
      <c r="M54" s="1">
        <v>40</v>
      </c>
      <c r="N54" s="1">
        <f>SUM(financials[[#This Row],[prix de vente]])-financials[[#This Row],[coût unit]]</f>
        <v>5</v>
      </c>
      <c r="O54" s="1">
        <f>SUM(financials[[#This Row],[prix de vente]]*financials[[#This Row],[Nbre vente]])</f>
        <v>101160</v>
      </c>
      <c r="P54" s="1">
        <v>3</v>
      </c>
      <c r="Q54" s="1">
        <f>SUM(financials[[#This Row],[remise unit]])*financials[[#This Row],[Nbre vente]]</f>
        <v>7587</v>
      </c>
      <c r="R54" s="1">
        <f>SUM(financials[[#This Row],[CA]])-financials[[#This Row],[remise tot]]</f>
        <v>93573</v>
      </c>
      <c r="S54" s="1">
        <f>SUM(financials[[#This Row],[vente]])-financials[[#This Row],[charge totale]]</f>
        <v>5058</v>
      </c>
      <c r="T54" s="5">
        <v>41821</v>
      </c>
      <c r="U54" s="6">
        <v>7</v>
      </c>
      <c r="V54" s="4" t="s">
        <v>18</v>
      </c>
    </row>
    <row r="55" spans="1:22" hidden="1" x14ac:dyDescent="0.25">
      <c r="A55" t="s">
        <v>54</v>
      </c>
      <c r="B55" t="s">
        <v>7</v>
      </c>
      <c r="C55" t="s">
        <v>59</v>
      </c>
      <c r="D55" s="1" t="s">
        <v>60</v>
      </c>
      <c r="E55" s="4" t="s">
        <v>29</v>
      </c>
      <c r="F55">
        <v>1445</v>
      </c>
      <c r="G55" s="1">
        <v>35</v>
      </c>
      <c r="H55" s="1">
        <f>SUM(financials[[#This Row],[coût unit]]*financials[[#This Row],[Nbre vente]])</f>
        <v>50575</v>
      </c>
      <c r="I55" s="1">
        <f>SUM(financials[[#This Row],[charge totale]])*$G$528</f>
        <v>30345</v>
      </c>
      <c r="J55" s="1">
        <f>SUM(financials[[#This Row],[charge totale]])*$H$528</f>
        <v>20230</v>
      </c>
      <c r="K55" s="1">
        <f>SUM(financials[[#This Row],[charge fixe]:[charge variable]])*$G$529</f>
        <v>15172.5</v>
      </c>
      <c r="L55" s="1">
        <f>SUM(financials[[#This Row],[charge totale]])*$H$529</f>
        <v>35402.5</v>
      </c>
      <c r="M55" s="1">
        <v>40</v>
      </c>
      <c r="N55" s="1">
        <f>SUM(financials[[#This Row],[prix de vente]])-financials[[#This Row],[coût unit]]</f>
        <v>5</v>
      </c>
      <c r="O55" s="1">
        <f>SUM(financials[[#This Row],[prix de vente]]*financials[[#This Row],[Nbre vente]])</f>
        <v>57800</v>
      </c>
      <c r="P55" s="1">
        <v>3</v>
      </c>
      <c r="Q55" s="1">
        <f>SUM(financials[[#This Row],[remise unit]])*financials[[#This Row],[Nbre vente]]</f>
        <v>4335</v>
      </c>
      <c r="R55" s="1">
        <f>SUM(financials[[#This Row],[CA]])-financials[[#This Row],[remise tot]]</f>
        <v>53465</v>
      </c>
      <c r="S55" s="1">
        <f>SUM(financials[[#This Row],[vente]])-financials[[#This Row],[charge totale]]</f>
        <v>2890</v>
      </c>
      <c r="T55" s="5">
        <v>41883</v>
      </c>
      <c r="U55" s="6">
        <v>9</v>
      </c>
      <c r="V55" s="4" t="s">
        <v>20</v>
      </c>
    </row>
    <row r="56" spans="1:22" hidden="1" x14ac:dyDescent="0.25">
      <c r="A56" t="s">
        <v>54</v>
      </c>
      <c r="B56" t="s">
        <v>9</v>
      </c>
      <c r="C56" t="s">
        <v>59</v>
      </c>
      <c r="D56" s="1" t="s">
        <v>60</v>
      </c>
      <c r="E56" s="4" t="s">
        <v>29</v>
      </c>
      <c r="F56">
        <v>2671</v>
      </c>
      <c r="G56" s="1">
        <v>35</v>
      </c>
      <c r="H56" s="1">
        <f>SUM(financials[[#This Row],[coût unit]]*financials[[#This Row],[Nbre vente]])</f>
        <v>93485</v>
      </c>
      <c r="I56" s="1">
        <f>SUM(financials[[#This Row],[charge totale]])*$G$528</f>
        <v>56091</v>
      </c>
      <c r="J56" s="1">
        <f>SUM(financials[[#This Row],[charge totale]])*$H$528</f>
        <v>37394</v>
      </c>
      <c r="K56" s="1">
        <f>SUM(financials[[#This Row],[charge fixe]:[charge variable]])*$G$529</f>
        <v>28045.5</v>
      </c>
      <c r="L56" s="1">
        <f>SUM(financials[[#This Row],[charge totale]])*$H$529</f>
        <v>65439.499999999993</v>
      </c>
      <c r="M56" s="1">
        <v>40</v>
      </c>
      <c r="N56" s="1">
        <f>SUM(financials[[#This Row],[prix de vente]])-financials[[#This Row],[coût unit]]</f>
        <v>5</v>
      </c>
      <c r="O56" s="1">
        <f>SUM(financials[[#This Row],[prix de vente]]*financials[[#This Row],[Nbre vente]])</f>
        <v>106840</v>
      </c>
      <c r="P56" s="1">
        <v>3</v>
      </c>
      <c r="Q56" s="1">
        <f>SUM(financials[[#This Row],[remise unit]])*financials[[#This Row],[Nbre vente]]</f>
        <v>8013</v>
      </c>
      <c r="R56" s="1">
        <f>SUM(financials[[#This Row],[CA]])-financials[[#This Row],[remise tot]]</f>
        <v>98827</v>
      </c>
      <c r="S56" s="1">
        <f>SUM(financials[[#This Row],[vente]])-financials[[#This Row],[charge totale]]</f>
        <v>5342</v>
      </c>
      <c r="T56" s="5">
        <v>41883</v>
      </c>
      <c r="U56" s="6">
        <v>9</v>
      </c>
      <c r="V56" s="4" t="s">
        <v>20</v>
      </c>
    </row>
    <row r="57" spans="1:22" hidden="1" x14ac:dyDescent="0.25">
      <c r="A57" t="s">
        <v>55</v>
      </c>
      <c r="B57" t="s">
        <v>11</v>
      </c>
      <c r="C57" t="s">
        <v>59</v>
      </c>
      <c r="D57" s="1" t="s">
        <v>60</v>
      </c>
      <c r="E57" s="4" t="s">
        <v>29</v>
      </c>
      <c r="F57">
        <v>1397</v>
      </c>
      <c r="G57" s="1">
        <v>35</v>
      </c>
      <c r="H57" s="1">
        <f>SUM(financials[[#This Row],[coût unit]]*financials[[#This Row],[Nbre vente]])</f>
        <v>48895</v>
      </c>
      <c r="I57" s="1">
        <f>SUM(financials[[#This Row],[charge totale]])*$G$528</f>
        <v>29337</v>
      </c>
      <c r="J57" s="1">
        <f>SUM(financials[[#This Row],[charge totale]])*$H$528</f>
        <v>19558</v>
      </c>
      <c r="K57" s="1">
        <f>SUM(financials[[#This Row],[charge fixe]:[charge variable]])*$G$529</f>
        <v>14668.5</v>
      </c>
      <c r="L57" s="1">
        <f>SUM(financials[[#This Row],[charge totale]])*$H$529</f>
        <v>34226.5</v>
      </c>
      <c r="M57" s="1">
        <v>40</v>
      </c>
      <c r="N57" s="1">
        <f>SUM(financials[[#This Row],[prix de vente]])-financials[[#This Row],[coût unit]]</f>
        <v>5</v>
      </c>
      <c r="O57" s="1">
        <f>SUM(financials[[#This Row],[prix de vente]]*financials[[#This Row],[Nbre vente]])</f>
        <v>55880</v>
      </c>
      <c r="P57" s="1">
        <v>3</v>
      </c>
      <c r="Q57" s="1">
        <f>SUM(financials[[#This Row],[remise unit]])*financials[[#This Row],[Nbre vente]]</f>
        <v>4191</v>
      </c>
      <c r="R57" s="1">
        <f>SUM(financials[[#This Row],[CA]])-financials[[#This Row],[remise tot]]</f>
        <v>51689</v>
      </c>
      <c r="S57" s="1">
        <f>SUM(financials[[#This Row],[vente]])-financials[[#This Row],[charge totale]]</f>
        <v>2794</v>
      </c>
      <c r="T57" s="5">
        <v>41913</v>
      </c>
      <c r="U57" s="6">
        <v>10</v>
      </c>
      <c r="V57" s="4" t="s">
        <v>21</v>
      </c>
    </row>
    <row r="58" spans="1:22" hidden="1" x14ac:dyDescent="0.25">
      <c r="A58" t="s">
        <v>55</v>
      </c>
      <c r="B58" t="s">
        <v>9</v>
      </c>
      <c r="C58" t="s">
        <v>59</v>
      </c>
      <c r="D58" s="1" t="s">
        <v>60</v>
      </c>
      <c r="E58" s="4" t="s">
        <v>29</v>
      </c>
      <c r="F58">
        <v>2155</v>
      </c>
      <c r="G58" s="1">
        <v>35</v>
      </c>
      <c r="H58" s="1">
        <f>SUM(financials[[#This Row],[coût unit]]*financials[[#This Row],[Nbre vente]])</f>
        <v>75425</v>
      </c>
      <c r="I58" s="1">
        <f>SUM(financials[[#This Row],[charge totale]])*$G$528</f>
        <v>45255</v>
      </c>
      <c r="J58" s="1">
        <f>SUM(financials[[#This Row],[charge totale]])*$H$528</f>
        <v>30170</v>
      </c>
      <c r="K58" s="1">
        <f>SUM(financials[[#This Row],[charge fixe]:[charge variable]])*$G$529</f>
        <v>22627.5</v>
      </c>
      <c r="L58" s="1">
        <f>SUM(financials[[#This Row],[charge totale]])*$H$529</f>
        <v>52797.5</v>
      </c>
      <c r="M58" s="1">
        <v>40</v>
      </c>
      <c r="N58" s="1">
        <f>SUM(financials[[#This Row],[prix de vente]])-financials[[#This Row],[coût unit]]</f>
        <v>5</v>
      </c>
      <c r="O58" s="1">
        <f>SUM(financials[[#This Row],[prix de vente]]*financials[[#This Row],[Nbre vente]])</f>
        <v>86200</v>
      </c>
      <c r="P58" s="1">
        <v>3</v>
      </c>
      <c r="Q58" s="1">
        <f>SUM(financials[[#This Row],[remise unit]])*financials[[#This Row],[Nbre vente]]</f>
        <v>6465</v>
      </c>
      <c r="R58" s="1">
        <f>SUM(financials[[#This Row],[CA]])-financials[[#This Row],[remise tot]]</f>
        <v>79735</v>
      </c>
      <c r="S58" s="1">
        <f>SUM(financials[[#This Row],[vente]])-financials[[#This Row],[charge totale]]</f>
        <v>4310</v>
      </c>
      <c r="T58" s="5">
        <v>41974</v>
      </c>
      <c r="U58" s="6">
        <v>12</v>
      </c>
      <c r="V58" s="4" t="s">
        <v>23</v>
      </c>
    </row>
    <row r="59" spans="1:22" x14ac:dyDescent="0.25">
      <c r="A59" t="s">
        <v>52</v>
      </c>
      <c r="B59" t="s">
        <v>11</v>
      </c>
      <c r="C59" t="s">
        <v>58</v>
      </c>
      <c r="D59" s="4" t="s">
        <v>25</v>
      </c>
      <c r="E59" s="4" t="s">
        <v>29</v>
      </c>
      <c r="F59">
        <v>2214</v>
      </c>
      <c r="G59" s="1">
        <v>200</v>
      </c>
      <c r="H59" s="1">
        <f>SUM(financials[[#This Row],[coût unit]]*financials[[#This Row],[Nbre vente]])</f>
        <v>442800</v>
      </c>
      <c r="I59" s="1">
        <f>SUM(financials[[#This Row],[charge totale]])*$G$528</f>
        <v>265680</v>
      </c>
      <c r="J59" s="1">
        <f>SUM(financials[[#This Row],[charge totale]])*$H$528</f>
        <v>177120</v>
      </c>
      <c r="K59" s="1">
        <f>SUM(financials[[#This Row],[charge fixe]:[charge variable]])*$G$529</f>
        <v>132840</v>
      </c>
      <c r="L59" s="1">
        <f>SUM(financials[[#This Row],[charge totale]])*$H$529</f>
        <v>309960</v>
      </c>
      <c r="M59" s="1">
        <v>210</v>
      </c>
      <c r="N59" s="1">
        <f>SUM(financials[[#This Row],[prix de vente]])-financials[[#This Row],[coût unit]]</f>
        <v>10</v>
      </c>
      <c r="O59" s="1">
        <f>SUM(financials[[#This Row],[prix de vente]]*financials[[#This Row],[Nbre vente]])</f>
        <v>464940</v>
      </c>
      <c r="P59" s="1">
        <v>3</v>
      </c>
      <c r="Q59" s="1">
        <f>SUM(financials[[#This Row],[remise unit]])*financials[[#This Row],[Nbre vente]]</f>
        <v>6642</v>
      </c>
      <c r="R59" s="1">
        <f>SUM(financials[[#This Row],[CA]])-financials[[#This Row],[remise tot]]</f>
        <v>458298</v>
      </c>
      <c r="S59" s="1">
        <f>SUM(financials[[#This Row],[vente]])-financials[[#This Row],[charge totale]]</f>
        <v>15498</v>
      </c>
      <c r="T59" s="5">
        <v>41699</v>
      </c>
      <c r="U59" s="6">
        <v>3</v>
      </c>
      <c r="V59" s="4" t="s">
        <v>14</v>
      </c>
    </row>
    <row r="60" spans="1:22" x14ac:dyDescent="0.25">
      <c r="A60" t="s">
        <v>53</v>
      </c>
      <c r="B60" t="s">
        <v>56</v>
      </c>
      <c r="C60" t="s">
        <v>58</v>
      </c>
      <c r="D60" s="4" t="s">
        <v>25</v>
      </c>
      <c r="E60" s="4" t="s">
        <v>29</v>
      </c>
      <c r="F60">
        <v>2301</v>
      </c>
      <c r="G60" s="1">
        <v>200</v>
      </c>
      <c r="H60" s="1">
        <f>SUM(financials[[#This Row],[coût unit]]*financials[[#This Row],[Nbre vente]])</f>
        <v>460200</v>
      </c>
      <c r="I60" s="1">
        <f>SUM(financials[[#This Row],[charge totale]])*$G$528</f>
        <v>276120</v>
      </c>
      <c r="J60" s="1">
        <f>SUM(financials[[#This Row],[charge totale]])*$H$528</f>
        <v>184080</v>
      </c>
      <c r="K60" s="1">
        <f>SUM(financials[[#This Row],[charge fixe]:[charge variable]])*$G$529</f>
        <v>138060</v>
      </c>
      <c r="L60" s="1">
        <f>SUM(financials[[#This Row],[charge totale]])*$H$529</f>
        <v>322140</v>
      </c>
      <c r="M60" s="1">
        <v>210</v>
      </c>
      <c r="N60" s="1">
        <f>SUM(financials[[#This Row],[prix de vente]])-financials[[#This Row],[coût unit]]</f>
        <v>10</v>
      </c>
      <c r="O60" s="1">
        <f>SUM(financials[[#This Row],[prix de vente]]*financials[[#This Row],[Nbre vente]])</f>
        <v>483210</v>
      </c>
      <c r="P60" s="1">
        <v>3</v>
      </c>
      <c r="Q60" s="1">
        <f>SUM(financials[[#This Row],[remise unit]])*financials[[#This Row],[Nbre vente]]</f>
        <v>6903</v>
      </c>
      <c r="R60" s="1">
        <f>SUM(financials[[#This Row],[CA]])-financials[[#This Row],[remise tot]]</f>
        <v>476307</v>
      </c>
      <c r="S60" s="1">
        <f>SUM(financials[[#This Row],[vente]])-financials[[#This Row],[charge totale]]</f>
        <v>16107</v>
      </c>
      <c r="T60" s="5">
        <v>41730</v>
      </c>
      <c r="U60" s="6">
        <v>4</v>
      </c>
      <c r="V60" s="4" t="s">
        <v>15</v>
      </c>
    </row>
    <row r="61" spans="1:22" x14ac:dyDescent="0.25">
      <c r="A61" t="s">
        <v>55</v>
      </c>
      <c r="B61" t="s">
        <v>9</v>
      </c>
      <c r="C61" t="s">
        <v>58</v>
      </c>
      <c r="D61" s="4" t="s">
        <v>25</v>
      </c>
      <c r="E61" s="4" t="s">
        <v>29</v>
      </c>
      <c r="F61">
        <v>1375.5</v>
      </c>
      <c r="G61" s="1">
        <v>200</v>
      </c>
      <c r="H61" s="1">
        <f>SUM(financials[[#This Row],[coût unit]]*financials[[#This Row],[Nbre vente]])</f>
        <v>275100</v>
      </c>
      <c r="I61" s="1">
        <f>SUM(financials[[#This Row],[charge totale]])*$G$528</f>
        <v>165060</v>
      </c>
      <c r="J61" s="1">
        <f>SUM(financials[[#This Row],[charge totale]])*$H$528</f>
        <v>110040</v>
      </c>
      <c r="K61" s="1">
        <f>SUM(financials[[#This Row],[charge fixe]:[charge variable]])*$G$529</f>
        <v>82530</v>
      </c>
      <c r="L61" s="1">
        <f>SUM(financials[[#This Row],[charge totale]])*$H$529</f>
        <v>192570</v>
      </c>
      <c r="M61" s="1">
        <v>210</v>
      </c>
      <c r="N61" s="1">
        <f>SUM(financials[[#This Row],[prix de vente]])-financials[[#This Row],[coût unit]]</f>
        <v>10</v>
      </c>
      <c r="O61" s="1">
        <f>SUM(financials[[#This Row],[prix de vente]]*financials[[#This Row],[Nbre vente]])</f>
        <v>288855</v>
      </c>
      <c r="P61" s="1">
        <v>3</v>
      </c>
      <c r="Q61" s="1">
        <f>SUM(financials[[#This Row],[remise unit]])*financials[[#This Row],[Nbre vente]]</f>
        <v>4126.5</v>
      </c>
      <c r="R61" s="1">
        <f>SUM(financials[[#This Row],[CA]])-financials[[#This Row],[remise tot]]</f>
        <v>284728.5</v>
      </c>
      <c r="S61" s="1">
        <f>SUM(financials[[#This Row],[vente]])-financials[[#This Row],[charge totale]]</f>
        <v>9628.5</v>
      </c>
      <c r="T61" s="5">
        <v>41821</v>
      </c>
      <c r="U61" s="6">
        <v>7</v>
      </c>
      <c r="V61" s="4" t="s">
        <v>18</v>
      </c>
    </row>
    <row r="62" spans="1:22" x14ac:dyDescent="0.25">
      <c r="A62" t="s">
        <v>55</v>
      </c>
      <c r="B62" t="s">
        <v>7</v>
      </c>
      <c r="C62" t="s">
        <v>58</v>
      </c>
      <c r="D62" s="4" t="s">
        <v>25</v>
      </c>
      <c r="E62" s="4" t="s">
        <v>29</v>
      </c>
      <c r="F62">
        <v>1830</v>
      </c>
      <c r="G62" s="1">
        <v>200</v>
      </c>
      <c r="H62" s="1">
        <f>SUM(financials[[#This Row],[coût unit]]*financials[[#This Row],[Nbre vente]])</f>
        <v>366000</v>
      </c>
      <c r="I62" s="1">
        <f>SUM(financials[[#This Row],[charge totale]])*$G$528</f>
        <v>219600</v>
      </c>
      <c r="J62" s="1">
        <f>SUM(financials[[#This Row],[charge totale]])*$H$528</f>
        <v>146400</v>
      </c>
      <c r="K62" s="1">
        <f>SUM(financials[[#This Row],[charge fixe]:[charge variable]])*$G$529</f>
        <v>109800</v>
      </c>
      <c r="L62" s="1">
        <f>SUM(financials[[#This Row],[charge totale]])*$H$529</f>
        <v>256199.99999999997</v>
      </c>
      <c r="M62" s="1">
        <v>210</v>
      </c>
      <c r="N62" s="1">
        <f>SUM(financials[[#This Row],[prix de vente]])-financials[[#This Row],[coût unit]]</f>
        <v>10</v>
      </c>
      <c r="O62" s="1">
        <f>SUM(financials[[#This Row],[prix de vente]]*financials[[#This Row],[Nbre vente]])</f>
        <v>384300</v>
      </c>
      <c r="P62" s="1">
        <v>3</v>
      </c>
      <c r="Q62" s="1">
        <f>SUM(financials[[#This Row],[remise unit]])*financials[[#This Row],[Nbre vente]]</f>
        <v>5490</v>
      </c>
      <c r="R62" s="1">
        <f>SUM(financials[[#This Row],[CA]])-financials[[#This Row],[remise tot]]</f>
        <v>378810</v>
      </c>
      <c r="S62" s="1">
        <f>SUM(financials[[#This Row],[vente]])-financials[[#This Row],[charge totale]]</f>
        <v>12810</v>
      </c>
      <c r="T62" s="5">
        <v>41852</v>
      </c>
      <c r="U62" s="6">
        <v>8</v>
      </c>
      <c r="V62" s="4" t="s">
        <v>19</v>
      </c>
    </row>
    <row r="63" spans="1:22" hidden="1" x14ac:dyDescent="0.25">
      <c r="A63" t="s">
        <v>52</v>
      </c>
      <c r="B63" t="s">
        <v>56</v>
      </c>
      <c r="C63" t="s">
        <v>59</v>
      </c>
      <c r="D63" s="1" t="s">
        <v>62</v>
      </c>
      <c r="E63" s="4" t="s">
        <v>29</v>
      </c>
      <c r="F63">
        <v>1514</v>
      </c>
      <c r="G63" s="1">
        <v>55</v>
      </c>
      <c r="H63" s="1">
        <f>SUM(financials[[#This Row],[coût unit]]*financials[[#This Row],[Nbre vente]])</f>
        <v>83270</v>
      </c>
      <c r="I63" s="1">
        <f>SUM(financials[[#This Row],[charge totale]])*$G$528</f>
        <v>49962</v>
      </c>
      <c r="J63" s="1">
        <f>SUM(financials[[#This Row],[charge totale]])*$H$528</f>
        <v>33308</v>
      </c>
      <c r="K63" s="1">
        <f>SUM(financials[[#This Row],[charge fixe]:[charge variable]])*$G$529</f>
        <v>24981</v>
      </c>
      <c r="L63" s="1">
        <f>SUM(financials[[#This Row],[charge totale]])*$H$529</f>
        <v>58288.999999999993</v>
      </c>
      <c r="M63" s="1">
        <v>60</v>
      </c>
      <c r="N63" s="1">
        <f>SUM(financials[[#This Row],[prix de vente]])-financials[[#This Row],[coût unit]]</f>
        <v>5</v>
      </c>
      <c r="O63" s="1">
        <f>SUM(financials[[#This Row],[prix de vente]]*financials[[#This Row],[Nbre vente]])</f>
        <v>90840</v>
      </c>
      <c r="P63" s="1">
        <v>3</v>
      </c>
      <c r="Q63" s="1">
        <f>SUM(financials[[#This Row],[remise unit]])*financials[[#This Row],[Nbre vente]]</f>
        <v>4542</v>
      </c>
      <c r="R63" s="1">
        <f>SUM(financials[[#This Row],[CA]])-financials[[#This Row],[remise tot]]</f>
        <v>86298</v>
      </c>
      <c r="S63" s="1">
        <f>SUM(financials[[#This Row],[vente]])-financials[[#This Row],[charge totale]]</f>
        <v>3028</v>
      </c>
      <c r="T63" s="5">
        <v>41671</v>
      </c>
      <c r="U63" s="6">
        <v>2</v>
      </c>
      <c r="V63" s="4" t="s">
        <v>13</v>
      </c>
    </row>
    <row r="64" spans="1:22" hidden="1" x14ac:dyDescent="0.25">
      <c r="A64" t="s">
        <v>55</v>
      </c>
      <c r="B64" t="s">
        <v>56</v>
      </c>
      <c r="C64" t="s">
        <v>59</v>
      </c>
      <c r="D64" s="1" t="s">
        <v>62</v>
      </c>
      <c r="E64" s="4" t="s">
        <v>29</v>
      </c>
      <c r="F64">
        <v>4492</v>
      </c>
      <c r="G64" s="1">
        <v>55</v>
      </c>
      <c r="H64" s="1">
        <f>SUM(financials[[#This Row],[coût unit]]*financials[[#This Row],[Nbre vente]])</f>
        <v>247060</v>
      </c>
      <c r="I64" s="1">
        <f>SUM(financials[[#This Row],[charge totale]])*$G$528</f>
        <v>148236</v>
      </c>
      <c r="J64" s="1">
        <f>SUM(financials[[#This Row],[charge totale]])*$H$528</f>
        <v>98824</v>
      </c>
      <c r="K64" s="1">
        <f>SUM(financials[[#This Row],[charge fixe]:[charge variable]])*$G$529</f>
        <v>74118</v>
      </c>
      <c r="L64" s="1">
        <f>SUM(financials[[#This Row],[charge totale]])*$H$529</f>
        <v>172942</v>
      </c>
      <c r="M64" s="1">
        <v>60</v>
      </c>
      <c r="N64" s="1">
        <f>SUM(financials[[#This Row],[prix de vente]])-financials[[#This Row],[coût unit]]</f>
        <v>5</v>
      </c>
      <c r="O64" s="1">
        <f>SUM(financials[[#This Row],[prix de vente]]*financials[[#This Row],[Nbre vente]])</f>
        <v>269520</v>
      </c>
      <c r="P64" s="1">
        <v>3</v>
      </c>
      <c r="Q64" s="1">
        <f>SUM(financials[[#This Row],[remise unit]])*financials[[#This Row],[Nbre vente]]</f>
        <v>13476</v>
      </c>
      <c r="R64" s="1">
        <f>SUM(financials[[#This Row],[CA]])-financials[[#This Row],[remise tot]]</f>
        <v>256044</v>
      </c>
      <c r="S64" s="1">
        <f>SUM(financials[[#This Row],[vente]])-financials[[#This Row],[charge totale]]</f>
        <v>8984</v>
      </c>
      <c r="T64" s="5">
        <v>41730</v>
      </c>
      <c r="U64" s="6">
        <v>4</v>
      </c>
      <c r="V64" s="4" t="s">
        <v>15</v>
      </c>
    </row>
    <row r="65" spans="1:22" hidden="1" x14ac:dyDescent="0.25">
      <c r="A65" t="s">
        <v>54</v>
      </c>
      <c r="B65" t="s">
        <v>56</v>
      </c>
      <c r="C65" t="s">
        <v>59</v>
      </c>
      <c r="D65" s="1" t="s">
        <v>62</v>
      </c>
      <c r="E65" s="4" t="s">
        <v>29</v>
      </c>
      <c r="F65">
        <v>727</v>
      </c>
      <c r="G65" s="1">
        <v>55</v>
      </c>
      <c r="H65" s="1">
        <f>SUM(financials[[#This Row],[coût unit]]*financials[[#This Row],[Nbre vente]])</f>
        <v>39985</v>
      </c>
      <c r="I65" s="1">
        <f>SUM(financials[[#This Row],[charge totale]])*$G$528</f>
        <v>23991</v>
      </c>
      <c r="J65" s="1">
        <f>SUM(financials[[#This Row],[charge totale]])*$H$528</f>
        <v>15994</v>
      </c>
      <c r="K65" s="1">
        <f>SUM(financials[[#This Row],[charge fixe]:[charge variable]])*$G$529</f>
        <v>11995.5</v>
      </c>
      <c r="L65" s="1">
        <f>SUM(financials[[#This Row],[charge totale]])*$H$529</f>
        <v>27989.5</v>
      </c>
      <c r="M65" s="1">
        <v>60</v>
      </c>
      <c r="N65" s="1">
        <f>SUM(financials[[#This Row],[prix de vente]])-financials[[#This Row],[coût unit]]</f>
        <v>5</v>
      </c>
      <c r="O65" s="1">
        <f>SUM(financials[[#This Row],[prix de vente]]*financials[[#This Row],[Nbre vente]])</f>
        <v>43620</v>
      </c>
      <c r="P65" s="1">
        <v>3</v>
      </c>
      <c r="Q65" s="1">
        <f>SUM(financials[[#This Row],[remise unit]])*financials[[#This Row],[Nbre vente]]</f>
        <v>2181</v>
      </c>
      <c r="R65" s="1">
        <f>SUM(financials[[#This Row],[CA]])-financials[[#This Row],[remise tot]]</f>
        <v>41439</v>
      </c>
      <c r="S65" s="1">
        <f>SUM(financials[[#This Row],[vente]])-financials[[#This Row],[charge totale]]</f>
        <v>1454</v>
      </c>
      <c r="T65" s="5">
        <v>41791</v>
      </c>
      <c r="U65" s="6">
        <v>6</v>
      </c>
      <c r="V65" s="4" t="s">
        <v>17</v>
      </c>
    </row>
    <row r="66" spans="1:22" hidden="1" x14ac:dyDescent="0.25">
      <c r="A66" t="s">
        <v>54</v>
      </c>
      <c r="B66" t="s">
        <v>9</v>
      </c>
      <c r="C66" t="s">
        <v>59</v>
      </c>
      <c r="D66" s="1" t="s">
        <v>62</v>
      </c>
      <c r="E66" s="4" t="s">
        <v>29</v>
      </c>
      <c r="F66">
        <v>787</v>
      </c>
      <c r="G66" s="1">
        <v>55</v>
      </c>
      <c r="H66" s="1">
        <f>SUM(financials[[#This Row],[coût unit]]*financials[[#This Row],[Nbre vente]])</f>
        <v>43285</v>
      </c>
      <c r="I66" s="1">
        <f>SUM(financials[[#This Row],[charge totale]])*$G$528</f>
        <v>25971</v>
      </c>
      <c r="J66" s="1">
        <f>SUM(financials[[#This Row],[charge totale]])*$H$528</f>
        <v>17314</v>
      </c>
      <c r="K66" s="1">
        <f>SUM(financials[[#This Row],[charge fixe]:[charge variable]])*$G$529</f>
        <v>12985.5</v>
      </c>
      <c r="L66" s="1">
        <f>SUM(financials[[#This Row],[charge totale]])*$H$529</f>
        <v>30299.499999999996</v>
      </c>
      <c r="M66" s="1">
        <v>60</v>
      </c>
      <c r="N66" s="1">
        <f>SUM(financials[[#This Row],[prix de vente]])-financials[[#This Row],[coût unit]]</f>
        <v>5</v>
      </c>
      <c r="O66" s="1">
        <f>SUM(financials[[#This Row],[prix de vente]]*financials[[#This Row],[Nbre vente]])</f>
        <v>47220</v>
      </c>
      <c r="P66" s="1">
        <v>3</v>
      </c>
      <c r="Q66" s="1">
        <f>SUM(financials[[#This Row],[remise unit]])*financials[[#This Row],[Nbre vente]]</f>
        <v>2361</v>
      </c>
      <c r="R66" s="1">
        <f>SUM(financials[[#This Row],[CA]])-financials[[#This Row],[remise tot]]</f>
        <v>44859</v>
      </c>
      <c r="S66" s="1">
        <f>SUM(financials[[#This Row],[vente]])-financials[[#This Row],[charge totale]]</f>
        <v>1574</v>
      </c>
      <c r="T66" s="5">
        <v>41791</v>
      </c>
      <c r="U66" s="6">
        <v>6</v>
      </c>
      <c r="V66" s="4" t="s">
        <v>17</v>
      </c>
    </row>
    <row r="67" spans="1:22" hidden="1" x14ac:dyDescent="0.25">
      <c r="A67" t="s">
        <v>54</v>
      </c>
      <c r="B67" t="s">
        <v>11</v>
      </c>
      <c r="C67" t="s">
        <v>59</v>
      </c>
      <c r="D67" s="1" t="s">
        <v>62</v>
      </c>
      <c r="E67" s="4" t="s">
        <v>29</v>
      </c>
      <c r="F67">
        <v>1823</v>
      </c>
      <c r="G67" s="1">
        <v>55</v>
      </c>
      <c r="H67" s="1">
        <f>SUM(financials[[#This Row],[coût unit]]*financials[[#This Row],[Nbre vente]])</f>
        <v>100265</v>
      </c>
      <c r="I67" s="1">
        <f>SUM(financials[[#This Row],[charge totale]])*$G$528</f>
        <v>60159</v>
      </c>
      <c r="J67" s="1">
        <f>SUM(financials[[#This Row],[charge totale]])*$H$528</f>
        <v>40106</v>
      </c>
      <c r="K67" s="1">
        <f>SUM(financials[[#This Row],[charge fixe]:[charge variable]])*$G$529</f>
        <v>30079.5</v>
      </c>
      <c r="L67" s="1">
        <f>SUM(financials[[#This Row],[charge totale]])*$H$529</f>
        <v>70185.5</v>
      </c>
      <c r="M67" s="1">
        <v>60</v>
      </c>
      <c r="N67" s="1">
        <f>SUM(financials[[#This Row],[prix de vente]])-financials[[#This Row],[coût unit]]</f>
        <v>5</v>
      </c>
      <c r="O67" s="1">
        <f>SUM(financials[[#This Row],[prix de vente]]*financials[[#This Row],[Nbre vente]])</f>
        <v>109380</v>
      </c>
      <c r="P67" s="1">
        <v>3</v>
      </c>
      <c r="Q67" s="1">
        <f>SUM(financials[[#This Row],[remise unit]])*financials[[#This Row],[Nbre vente]]</f>
        <v>5469</v>
      </c>
      <c r="R67" s="1">
        <f>SUM(financials[[#This Row],[CA]])-financials[[#This Row],[remise tot]]</f>
        <v>103911</v>
      </c>
      <c r="S67" s="1">
        <f>SUM(financials[[#This Row],[vente]])-financials[[#This Row],[charge totale]]</f>
        <v>3646</v>
      </c>
      <c r="T67" s="5">
        <v>41821</v>
      </c>
      <c r="U67" s="6">
        <v>7</v>
      </c>
      <c r="V67" s="4" t="s">
        <v>18</v>
      </c>
    </row>
    <row r="68" spans="1:22" hidden="1" x14ac:dyDescent="0.25">
      <c r="A68" t="s">
        <v>52</v>
      </c>
      <c r="B68" t="s">
        <v>10</v>
      </c>
      <c r="C68" t="s">
        <v>59</v>
      </c>
      <c r="D68" s="1" t="s">
        <v>62</v>
      </c>
      <c r="E68" s="4" t="s">
        <v>29</v>
      </c>
      <c r="F68">
        <v>747</v>
      </c>
      <c r="G68" s="1">
        <v>55</v>
      </c>
      <c r="H68" s="1">
        <f>SUM(financials[[#This Row],[coût unit]]*financials[[#This Row],[Nbre vente]])</f>
        <v>41085</v>
      </c>
      <c r="I68" s="1">
        <f>SUM(financials[[#This Row],[charge totale]])*$G$528</f>
        <v>24651</v>
      </c>
      <c r="J68" s="1">
        <f>SUM(financials[[#This Row],[charge totale]])*$H$528</f>
        <v>16434</v>
      </c>
      <c r="K68" s="1">
        <f>SUM(financials[[#This Row],[charge fixe]:[charge variable]])*$G$529</f>
        <v>12325.5</v>
      </c>
      <c r="L68" s="1">
        <f>SUM(financials[[#This Row],[charge totale]])*$H$529</f>
        <v>28759.499999999996</v>
      </c>
      <c r="M68" s="1">
        <v>60</v>
      </c>
      <c r="N68" s="1">
        <f>SUM(financials[[#This Row],[prix de vente]])-financials[[#This Row],[coût unit]]</f>
        <v>5</v>
      </c>
      <c r="O68" s="1">
        <f>SUM(financials[[#This Row],[prix de vente]]*financials[[#This Row],[Nbre vente]])</f>
        <v>44820</v>
      </c>
      <c r="P68" s="1">
        <v>3</v>
      </c>
      <c r="Q68" s="1">
        <f>SUM(financials[[#This Row],[remise unit]])*financials[[#This Row],[Nbre vente]]</f>
        <v>2241</v>
      </c>
      <c r="R68" s="1">
        <f>SUM(financials[[#This Row],[CA]])-financials[[#This Row],[remise tot]]</f>
        <v>42579</v>
      </c>
      <c r="S68" s="1">
        <f>SUM(financials[[#This Row],[vente]])-financials[[#This Row],[charge totale]]</f>
        <v>1494</v>
      </c>
      <c r="T68" s="5">
        <v>41883</v>
      </c>
      <c r="U68" s="6">
        <v>9</v>
      </c>
      <c r="V68" s="4" t="s">
        <v>20</v>
      </c>
    </row>
    <row r="69" spans="1:22" hidden="1" x14ac:dyDescent="0.25">
      <c r="A69" t="s">
        <v>53</v>
      </c>
      <c r="B69" t="s">
        <v>56</v>
      </c>
      <c r="C69" t="s">
        <v>59</v>
      </c>
      <c r="D69" s="1" t="s">
        <v>62</v>
      </c>
      <c r="E69" s="4" t="s">
        <v>29</v>
      </c>
      <c r="F69">
        <v>2905</v>
      </c>
      <c r="G69" s="1">
        <v>55</v>
      </c>
      <c r="H69" s="1">
        <f>SUM(financials[[#This Row],[coût unit]]*financials[[#This Row],[Nbre vente]])</f>
        <v>159775</v>
      </c>
      <c r="I69" s="1">
        <f>SUM(financials[[#This Row],[charge totale]])*$G$528</f>
        <v>95865</v>
      </c>
      <c r="J69" s="1">
        <f>SUM(financials[[#This Row],[charge totale]])*$H$528</f>
        <v>63910</v>
      </c>
      <c r="K69" s="1">
        <f>SUM(financials[[#This Row],[charge fixe]:[charge variable]])*$G$529</f>
        <v>47932.5</v>
      </c>
      <c r="L69" s="1">
        <f>SUM(financials[[#This Row],[charge totale]])*$H$529</f>
        <v>111842.5</v>
      </c>
      <c r="M69" s="1">
        <v>60</v>
      </c>
      <c r="N69" s="1">
        <f>SUM(financials[[#This Row],[prix de vente]])-financials[[#This Row],[coût unit]]</f>
        <v>5</v>
      </c>
      <c r="O69" s="1">
        <f>SUM(financials[[#This Row],[prix de vente]]*financials[[#This Row],[Nbre vente]])</f>
        <v>174300</v>
      </c>
      <c r="P69" s="1">
        <v>3</v>
      </c>
      <c r="Q69" s="1">
        <f>SUM(financials[[#This Row],[remise unit]])*financials[[#This Row],[Nbre vente]]</f>
        <v>8715</v>
      </c>
      <c r="R69" s="1">
        <f>SUM(financials[[#This Row],[CA]])-financials[[#This Row],[remise tot]]</f>
        <v>165585</v>
      </c>
      <c r="S69" s="1">
        <f>SUM(financials[[#This Row],[vente]])-financials[[#This Row],[charge totale]]</f>
        <v>5810</v>
      </c>
      <c r="T69" s="5">
        <v>41944</v>
      </c>
      <c r="U69" s="6">
        <v>11</v>
      </c>
      <c r="V69" s="4" t="s">
        <v>22</v>
      </c>
    </row>
    <row r="70" spans="1:22" hidden="1" x14ac:dyDescent="0.25">
      <c r="A70" t="s">
        <v>55</v>
      </c>
      <c r="B70" t="s">
        <v>9</v>
      </c>
      <c r="C70" t="s">
        <v>59</v>
      </c>
      <c r="D70" s="1" t="s">
        <v>62</v>
      </c>
      <c r="E70" s="4" t="s">
        <v>29</v>
      </c>
      <c r="F70">
        <v>2155</v>
      </c>
      <c r="G70" s="1">
        <v>55</v>
      </c>
      <c r="H70" s="1">
        <f>SUM(financials[[#This Row],[coût unit]]*financials[[#This Row],[Nbre vente]])</f>
        <v>118525</v>
      </c>
      <c r="I70" s="1">
        <f>SUM(financials[[#This Row],[charge totale]])*$G$528</f>
        <v>71115</v>
      </c>
      <c r="J70" s="1">
        <f>SUM(financials[[#This Row],[charge totale]])*$H$528</f>
        <v>47410</v>
      </c>
      <c r="K70" s="1">
        <f>SUM(financials[[#This Row],[charge fixe]:[charge variable]])*$G$529</f>
        <v>35557.5</v>
      </c>
      <c r="L70" s="1">
        <f>SUM(financials[[#This Row],[charge totale]])*$H$529</f>
        <v>82967.5</v>
      </c>
      <c r="M70" s="1">
        <v>60</v>
      </c>
      <c r="N70" s="1">
        <f>SUM(financials[[#This Row],[prix de vente]])-financials[[#This Row],[coût unit]]</f>
        <v>5</v>
      </c>
      <c r="O70" s="1">
        <f>SUM(financials[[#This Row],[prix de vente]]*financials[[#This Row],[Nbre vente]])</f>
        <v>129300</v>
      </c>
      <c r="P70" s="1">
        <v>3</v>
      </c>
      <c r="Q70" s="1">
        <f>SUM(financials[[#This Row],[remise unit]])*financials[[#This Row],[Nbre vente]]</f>
        <v>6465</v>
      </c>
      <c r="R70" s="1">
        <f>SUM(financials[[#This Row],[CA]])-financials[[#This Row],[remise tot]]</f>
        <v>122835</v>
      </c>
      <c r="S70" s="1">
        <f>SUM(financials[[#This Row],[vente]])-financials[[#This Row],[charge totale]]</f>
        <v>4310</v>
      </c>
      <c r="T70" s="5">
        <v>41974</v>
      </c>
      <c r="U70" s="6">
        <v>12</v>
      </c>
      <c r="V70" s="4" t="s">
        <v>23</v>
      </c>
    </row>
    <row r="71" spans="1:22" hidden="1" x14ac:dyDescent="0.25">
      <c r="A71" t="s">
        <v>55</v>
      </c>
      <c r="B71" t="s">
        <v>9</v>
      </c>
      <c r="C71" t="s">
        <v>59</v>
      </c>
      <c r="D71" s="1" t="s">
        <v>61</v>
      </c>
      <c r="E71" s="4" t="s">
        <v>29</v>
      </c>
      <c r="F71">
        <v>3864</v>
      </c>
      <c r="G71" s="1">
        <v>45</v>
      </c>
      <c r="H71" s="1">
        <f>SUM(financials[[#This Row],[coût unit]]*financials[[#This Row],[Nbre vente]])</f>
        <v>173880</v>
      </c>
      <c r="I71" s="1">
        <f>SUM(financials[[#This Row],[charge totale]])*$G$528</f>
        <v>104328</v>
      </c>
      <c r="J71" s="1">
        <f>SUM(financials[[#This Row],[charge totale]])*$H$528</f>
        <v>69552</v>
      </c>
      <c r="K71" s="1">
        <f>SUM(financials[[#This Row],[charge fixe]:[charge variable]])*$G$529</f>
        <v>52164</v>
      </c>
      <c r="L71" s="1">
        <f>SUM(financials[[#This Row],[charge totale]])*$H$529</f>
        <v>121715.99999999999</v>
      </c>
      <c r="M71" s="1">
        <v>50</v>
      </c>
      <c r="N71" s="1">
        <f>SUM(financials[[#This Row],[prix de vente]])-financials[[#This Row],[coût unit]]</f>
        <v>5</v>
      </c>
      <c r="O71" s="1">
        <f>SUM(financials[[#This Row],[prix de vente]]*financials[[#This Row],[Nbre vente]])</f>
        <v>193200</v>
      </c>
      <c r="P71" s="1">
        <v>3</v>
      </c>
      <c r="Q71" s="1">
        <f>SUM(financials[[#This Row],[remise unit]])*financials[[#This Row],[Nbre vente]]</f>
        <v>11592</v>
      </c>
      <c r="R71" s="1">
        <f>SUM(financials[[#This Row],[CA]])-financials[[#This Row],[remise tot]]</f>
        <v>181608</v>
      </c>
      <c r="S71" s="1">
        <f>SUM(financials[[#This Row],[vente]])-financials[[#This Row],[charge totale]]</f>
        <v>7728</v>
      </c>
      <c r="T71" s="5">
        <v>41730</v>
      </c>
      <c r="U71" s="6">
        <v>4</v>
      </c>
      <c r="V71" s="4" t="s">
        <v>15</v>
      </c>
    </row>
    <row r="72" spans="1:22" hidden="1" x14ac:dyDescent="0.25">
      <c r="A72" t="s">
        <v>55</v>
      </c>
      <c r="B72" t="s">
        <v>11</v>
      </c>
      <c r="C72" t="s">
        <v>59</v>
      </c>
      <c r="D72" s="1" t="s">
        <v>61</v>
      </c>
      <c r="E72" s="4" t="s">
        <v>29</v>
      </c>
      <c r="F72">
        <v>362</v>
      </c>
      <c r="G72" s="1">
        <v>45</v>
      </c>
      <c r="H72" s="1">
        <f>SUM(financials[[#This Row],[coût unit]]*financials[[#This Row],[Nbre vente]])</f>
        <v>16290</v>
      </c>
      <c r="I72" s="1">
        <f>SUM(financials[[#This Row],[charge totale]])*$G$528</f>
        <v>9774</v>
      </c>
      <c r="J72" s="1">
        <f>SUM(financials[[#This Row],[charge totale]])*$H$528</f>
        <v>6516</v>
      </c>
      <c r="K72" s="1">
        <f>SUM(financials[[#This Row],[charge fixe]:[charge variable]])*$G$529</f>
        <v>4887</v>
      </c>
      <c r="L72" s="1">
        <f>SUM(financials[[#This Row],[charge totale]])*$H$529</f>
        <v>11403</v>
      </c>
      <c r="M72" s="1">
        <v>50</v>
      </c>
      <c r="N72" s="1">
        <f>SUM(financials[[#This Row],[prix de vente]])-financials[[#This Row],[coût unit]]</f>
        <v>5</v>
      </c>
      <c r="O72" s="1">
        <f>SUM(financials[[#This Row],[prix de vente]]*financials[[#This Row],[Nbre vente]])</f>
        <v>18100</v>
      </c>
      <c r="P72" s="1">
        <v>3</v>
      </c>
      <c r="Q72" s="1">
        <f>SUM(financials[[#This Row],[remise unit]])*financials[[#This Row],[Nbre vente]]</f>
        <v>1086</v>
      </c>
      <c r="R72" s="1">
        <f>SUM(financials[[#This Row],[CA]])-financials[[#This Row],[remise tot]]</f>
        <v>17014</v>
      </c>
      <c r="S72" s="1">
        <f>SUM(financials[[#This Row],[vente]])-financials[[#This Row],[charge totale]]</f>
        <v>724</v>
      </c>
      <c r="T72" s="5">
        <v>41760</v>
      </c>
      <c r="U72" s="6">
        <v>5</v>
      </c>
      <c r="V72" s="4" t="s">
        <v>16</v>
      </c>
    </row>
    <row r="73" spans="1:22" hidden="1" x14ac:dyDescent="0.25">
      <c r="A73" t="s">
        <v>54</v>
      </c>
      <c r="B73" t="s">
        <v>7</v>
      </c>
      <c r="C73" t="s">
        <v>59</v>
      </c>
      <c r="D73" s="1" t="s">
        <v>61</v>
      </c>
      <c r="E73" s="4" t="s">
        <v>29</v>
      </c>
      <c r="F73">
        <v>923</v>
      </c>
      <c r="G73" s="1">
        <v>45</v>
      </c>
      <c r="H73" s="1">
        <f>SUM(financials[[#This Row],[coût unit]]*financials[[#This Row],[Nbre vente]])</f>
        <v>41535</v>
      </c>
      <c r="I73" s="1">
        <f>SUM(financials[[#This Row],[charge totale]])*$G$528</f>
        <v>24921</v>
      </c>
      <c r="J73" s="1">
        <f>SUM(financials[[#This Row],[charge totale]])*$H$528</f>
        <v>16614</v>
      </c>
      <c r="K73" s="1">
        <f>SUM(financials[[#This Row],[charge fixe]:[charge variable]])*$G$529</f>
        <v>12460.5</v>
      </c>
      <c r="L73" s="1">
        <f>SUM(financials[[#This Row],[charge totale]])*$H$529</f>
        <v>29074.499999999996</v>
      </c>
      <c r="M73" s="1">
        <v>50</v>
      </c>
      <c r="N73" s="1">
        <f>SUM(financials[[#This Row],[prix de vente]])-financials[[#This Row],[coût unit]]</f>
        <v>5</v>
      </c>
      <c r="O73" s="1">
        <f>SUM(financials[[#This Row],[prix de vente]]*financials[[#This Row],[Nbre vente]])</f>
        <v>46150</v>
      </c>
      <c r="P73" s="1">
        <v>3</v>
      </c>
      <c r="Q73" s="1">
        <f>SUM(financials[[#This Row],[remise unit]])*financials[[#This Row],[Nbre vente]]</f>
        <v>2769</v>
      </c>
      <c r="R73" s="1">
        <f>SUM(financials[[#This Row],[CA]])-financials[[#This Row],[remise tot]]</f>
        <v>43381</v>
      </c>
      <c r="S73" s="1">
        <f>SUM(financials[[#This Row],[vente]])-financials[[#This Row],[charge totale]]</f>
        <v>1846</v>
      </c>
      <c r="T73" s="5">
        <v>41852</v>
      </c>
      <c r="U73" s="6">
        <v>8</v>
      </c>
      <c r="V73" s="4" t="s">
        <v>19</v>
      </c>
    </row>
    <row r="74" spans="1:22" x14ac:dyDescent="0.25">
      <c r="A74" t="s">
        <v>55</v>
      </c>
      <c r="B74" t="s">
        <v>10</v>
      </c>
      <c r="C74" t="s">
        <v>58</v>
      </c>
      <c r="D74" s="1" t="s">
        <v>63</v>
      </c>
      <c r="E74" s="4" t="s">
        <v>29</v>
      </c>
      <c r="F74">
        <v>263</v>
      </c>
      <c r="G74" s="1">
        <v>300</v>
      </c>
      <c r="H74" s="1">
        <f>SUM(financials[[#This Row],[coût unit]]*financials[[#This Row],[Nbre vente]])</f>
        <v>78900</v>
      </c>
      <c r="I74" s="1">
        <f>SUM(financials[[#This Row],[charge totale]])*$G$528</f>
        <v>47340</v>
      </c>
      <c r="J74" s="1">
        <f>SUM(financials[[#This Row],[charge totale]])*$H$528</f>
        <v>31560</v>
      </c>
      <c r="K74" s="1">
        <f>SUM(financials[[#This Row],[charge fixe]:[charge variable]])*$G$529</f>
        <v>23670</v>
      </c>
      <c r="L74" s="1">
        <f>SUM(financials[[#This Row],[charge totale]])*$H$529</f>
        <v>55230</v>
      </c>
      <c r="M74" s="1">
        <v>340</v>
      </c>
      <c r="N74" s="1">
        <f>SUM(financials[[#This Row],[prix de vente]])-financials[[#This Row],[coût unit]]</f>
        <v>40</v>
      </c>
      <c r="O74" s="1">
        <f>SUM(financials[[#This Row],[prix de vente]]*financials[[#This Row],[Nbre vente]])</f>
        <v>89420</v>
      </c>
      <c r="P74" s="1">
        <v>3</v>
      </c>
      <c r="Q74" s="1">
        <f>SUM(financials[[#This Row],[remise unit]])*financials[[#This Row],[Nbre vente]]</f>
        <v>789</v>
      </c>
      <c r="R74" s="1">
        <f>SUM(financials[[#This Row],[CA]])-financials[[#This Row],[remise tot]]</f>
        <v>88631</v>
      </c>
      <c r="S74" s="1">
        <f>SUM(financials[[#This Row],[vente]])-financials[[#This Row],[charge totale]]</f>
        <v>9731</v>
      </c>
      <c r="T74" s="5">
        <v>41699</v>
      </c>
      <c r="U74" s="6">
        <v>3</v>
      </c>
      <c r="V74" s="4" t="s">
        <v>14</v>
      </c>
    </row>
    <row r="75" spans="1:22" x14ac:dyDescent="0.25">
      <c r="A75" t="s">
        <v>55</v>
      </c>
      <c r="B75" t="s">
        <v>7</v>
      </c>
      <c r="C75" t="s">
        <v>58</v>
      </c>
      <c r="D75" s="1" t="s">
        <v>63</v>
      </c>
      <c r="E75" s="4" t="s">
        <v>29</v>
      </c>
      <c r="F75">
        <v>943.5</v>
      </c>
      <c r="G75" s="1">
        <v>300</v>
      </c>
      <c r="H75" s="1">
        <f>SUM(financials[[#This Row],[coût unit]]*financials[[#This Row],[Nbre vente]])</f>
        <v>283050</v>
      </c>
      <c r="I75" s="1">
        <f>SUM(financials[[#This Row],[charge totale]])*$G$528</f>
        <v>169830</v>
      </c>
      <c r="J75" s="1">
        <f>SUM(financials[[#This Row],[charge totale]])*$H$528</f>
        <v>113220</v>
      </c>
      <c r="K75" s="1">
        <f>SUM(financials[[#This Row],[charge fixe]:[charge variable]])*$G$529</f>
        <v>84915</v>
      </c>
      <c r="L75" s="1">
        <f>SUM(financials[[#This Row],[charge totale]])*$H$529</f>
        <v>198135</v>
      </c>
      <c r="M75" s="1">
        <v>340</v>
      </c>
      <c r="N75" s="1">
        <f>SUM(financials[[#This Row],[prix de vente]])-financials[[#This Row],[coût unit]]</f>
        <v>40</v>
      </c>
      <c r="O75" s="1">
        <f>SUM(financials[[#This Row],[prix de vente]]*financials[[#This Row],[Nbre vente]])</f>
        <v>320790</v>
      </c>
      <c r="P75" s="1">
        <v>3</v>
      </c>
      <c r="Q75" s="1">
        <f>SUM(financials[[#This Row],[remise unit]])*financials[[#This Row],[Nbre vente]]</f>
        <v>2830.5</v>
      </c>
      <c r="R75" s="1">
        <f>SUM(financials[[#This Row],[CA]])-financials[[#This Row],[remise tot]]</f>
        <v>317959.5</v>
      </c>
      <c r="S75" s="1">
        <f>SUM(financials[[#This Row],[vente]])-financials[[#This Row],[charge totale]]</f>
        <v>34909.5</v>
      </c>
      <c r="T75" s="5">
        <v>41730</v>
      </c>
      <c r="U75" s="6">
        <v>4</v>
      </c>
      <c r="V75" s="4" t="s">
        <v>15</v>
      </c>
    </row>
    <row r="76" spans="1:22" x14ac:dyDescent="0.25">
      <c r="A76" t="s">
        <v>54</v>
      </c>
      <c r="B76" t="s">
        <v>56</v>
      </c>
      <c r="C76" t="s">
        <v>58</v>
      </c>
      <c r="D76" s="1" t="s">
        <v>63</v>
      </c>
      <c r="E76" s="4" t="s">
        <v>29</v>
      </c>
      <c r="F76">
        <v>727</v>
      </c>
      <c r="G76" s="1">
        <v>300</v>
      </c>
      <c r="H76" s="1">
        <f>SUM(financials[[#This Row],[coût unit]]*financials[[#This Row],[Nbre vente]])</f>
        <v>218100</v>
      </c>
      <c r="I76" s="1">
        <f>SUM(financials[[#This Row],[charge totale]])*$G$528</f>
        <v>130860</v>
      </c>
      <c r="J76" s="1">
        <f>SUM(financials[[#This Row],[charge totale]])*$H$528</f>
        <v>87240</v>
      </c>
      <c r="K76" s="1">
        <f>SUM(financials[[#This Row],[charge fixe]:[charge variable]])*$G$529</f>
        <v>65430</v>
      </c>
      <c r="L76" s="1">
        <f>SUM(financials[[#This Row],[charge totale]])*$H$529</f>
        <v>152670</v>
      </c>
      <c r="M76" s="1">
        <v>340</v>
      </c>
      <c r="N76" s="1">
        <f>SUM(financials[[#This Row],[prix de vente]])-financials[[#This Row],[coût unit]]</f>
        <v>40</v>
      </c>
      <c r="O76" s="1">
        <f>SUM(financials[[#This Row],[prix de vente]]*financials[[#This Row],[Nbre vente]])</f>
        <v>247180</v>
      </c>
      <c r="P76" s="1">
        <v>3</v>
      </c>
      <c r="Q76" s="1">
        <f>SUM(financials[[#This Row],[remise unit]])*financials[[#This Row],[Nbre vente]]</f>
        <v>2181</v>
      </c>
      <c r="R76" s="1">
        <f>SUM(financials[[#This Row],[CA]])-financials[[#This Row],[remise tot]]</f>
        <v>244999</v>
      </c>
      <c r="S76" s="1">
        <f>SUM(financials[[#This Row],[vente]])-financials[[#This Row],[charge totale]]</f>
        <v>26899</v>
      </c>
      <c r="T76" s="5">
        <v>41791</v>
      </c>
      <c r="U76" s="6">
        <v>6</v>
      </c>
      <c r="V76" s="4" t="s">
        <v>17</v>
      </c>
    </row>
    <row r="77" spans="1:22" x14ac:dyDescent="0.25">
      <c r="A77" t="s">
        <v>54</v>
      </c>
      <c r="B77" t="s">
        <v>9</v>
      </c>
      <c r="C77" t="s">
        <v>58</v>
      </c>
      <c r="D77" s="1" t="s">
        <v>63</v>
      </c>
      <c r="E77" s="4" t="s">
        <v>29</v>
      </c>
      <c r="F77">
        <v>787</v>
      </c>
      <c r="G77" s="1">
        <v>300</v>
      </c>
      <c r="H77" s="1">
        <f>SUM(financials[[#This Row],[coût unit]]*financials[[#This Row],[Nbre vente]])</f>
        <v>236100</v>
      </c>
      <c r="I77" s="1">
        <f>SUM(financials[[#This Row],[charge totale]])*$G$528</f>
        <v>141660</v>
      </c>
      <c r="J77" s="1">
        <f>SUM(financials[[#This Row],[charge totale]])*$H$528</f>
        <v>94440</v>
      </c>
      <c r="K77" s="1">
        <f>SUM(financials[[#This Row],[charge fixe]:[charge variable]])*$G$529</f>
        <v>70830</v>
      </c>
      <c r="L77" s="1">
        <f>SUM(financials[[#This Row],[charge totale]])*$H$529</f>
        <v>165270</v>
      </c>
      <c r="M77" s="1">
        <v>340</v>
      </c>
      <c r="N77" s="1">
        <f>SUM(financials[[#This Row],[prix de vente]])-financials[[#This Row],[coût unit]]</f>
        <v>40</v>
      </c>
      <c r="O77" s="1">
        <f>SUM(financials[[#This Row],[prix de vente]]*financials[[#This Row],[Nbre vente]])</f>
        <v>267580</v>
      </c>
      <c r="P77" s="1">
        <v>3</v>
      </c>
      <c r="Q77" s="1">
        <f>SUM(financials[[#This Row],[remise unit]])*financials[[#This Row],[Nbre vente]]</f>
        <v>2361</v>
      </c>
      <c r="R77" s="1">
        <f>SUM(financials[[#This Row],[CA]])-financials[[#This Row],[remise tot]]</f>
        <v>265219</v>
      </c>
      <c r="S77" s="1">
        <f>SUM(financials[[#This Row],[vente]])-financials[[#This Row],[charge totale]]</f>
        <v>29119</v>
      </c>
      <c r="T77" s="5">
        <v>41791</v>
      </c>
      <c r="U77" s="6">
        <v>6</v>
      </c>
      <c r="V77" s="4" t="s">
        <v>17</v>
      </c>
    </row>
    <row r="78" spans="1:22" x14ac:dyDescent="0.25">
      <c r="A78" t="s">
        <v>53</v>
      </c>
      <c r="B78" t="s">
        <v>10</v>
      </c>
      <c r="C78" t="s">
        <v>58</v>
      </c>
      <c r="D78" s="1" t="s">
        <v>63</v>
      </c>
      <c r="E78" s="4" t="s">
        <v>29</v>
      </c>
      <c r="F78">
        <v>986</v>
      </c>
      <c r="G78" s="1">
        <v>300</v>
      </c>
      <c r="H78" s="1">
        <f>SUM(financials[[#This Row],[coût unit]]*financials[[#This Row],[Nbre vente]])</f>
        <v>295800</v>
      </c>
      <c r="I78" s="1">
        <f>SUM(financials[[#This Row],[charge totale]])*$G$528</f>
        <v>177480</v>
      </c>
      <c r="J78" s="1">
        <f>SUM(financials[[#This Row],[charge totale]])*$H$528</f>
        <v>118320</v>
      </c>
      <c r="K78" s="1">
        <f>SUM(financials[[#This Row],[charge fixe]:[charge variable]])*$G$529</f>
        <v>88740</v>
      </c>
      <c r="L78" s="1">
        <f>SUM(financials[[#This Row],[charge totale]])*$H$529</f>
        <v>207060</v>
      </c>
      <c r="M78" s="1">
        <v>340</v>
      </c>
      <c r="N78" s="1">
        <f>SUM(financials[[#This Row],[prix de vente]])-financials[[#This Row],[coût unit]]</f>
        <v>40</v>
      </c>
      <c r="O78" s="1">
        <f>SUM(financials[[#This Row],[prix de vente]]*financials[[#This Row],[Nbre vente]])</f>
        <v>335240</v>
      </c>
      <c r="P78" s="1">
        <v>3</v>
      </c>
      <c r="Q78" s="1">
        <f>SUM(financials[[#This Row],[remise unit]])*financials[[#This Row],[Nbre vente]]</f>
        <v>2958</v>
      </c>
      <c r="R78" s="1">
        <f>SUM(financials[[#This Row],[CA]])-financials[[#This Row],[remise tot]]</f>
        <v>332282</v>
      </c>
      <c r="S78" s="1">
        <f>SUM(financials[[#This Row],[vente]])-financials[[#This Row],[charge totale]]</f>
        <v>36482</v>
      </c>
      <c r="T78" s="5">
        <v>41883</v>
      </c>
      <c r="U78" s="6">
        <v>9</v>
      </c>
      <c r="V78" s="4" t="s">
        <v>20</v>
      </c>
    </row>
    <row r="79" spans="1:22" x14ac:dyDescent="0.25">
      <c r="A79" t="s">
        <v>55</v>
      </c>
      <c r="B79" t="s">
        <v>11</v>
      </c>
      <c r="C79" t="s">
        <v>58</v>
      </c>
      <c r="D79" s="1" t="s">
        <v>63</v>
      </c>
      <c r="E79" s="4" t="s">
        <v>29</v>
      </c>
      <c r="F79">
        <v>1397</v>
      </c>
      <c r="G79" s="1">
        <v>300</v>
      </c>
      <c r="H79" s="1">
        <f>SUM(financials[[#This Row],[coût unit]]*financials[[#This Row],[Nbre vente]])</f>
        <v>419100</v>
      </c>
      <c r="I79" s="1">
        <f>SUM(financials[[#This Row],[charge totale]])*$G$528</f>
        <v>251460</v>
      </c>
      <c r="J79" s="1">
        <f>SUM(financials[[#This Row],[charge totale]])*$H$528</f>
        <v>167640</v>
      </c>
      <c r="K79" s="1">
        <f>SUM(financials[[#This Row],[charge fixe]:[charge variable]])*$G$529</f>
        <v>125730</v>
      </c>
      <c r="L79" s="1">
        <f>SUM(financials[[#This Row],[charge totale]])*$H$529</f>
        <v>293370</v>
      </c>
      <c r="M79" s="1">
        <v>340</v>
      </c>
      <c r="N79" s="1">
        <f>SUM(financials[[#This Row],[prix de vente]])-financials[[#This Row],[coût unit]]</f>
        <v>40</v>
      </c>
      <c r="O79" s="1">
        <f>SUM(financials[[#This Row],[prix de vente]]*financials[[#This Row],[Nbre vente]])</f>
        <v>474980</v>
      </c>
      <c r="P79" s="1">
        <v>3</v>
      </c>
      <c r="Q79" s="1">
        <f>SUM(financials[[#This Row],[remise unit]])*financials[[#This Row],[Nbre vente]]</f>
        <v>4191</v>
      </c>
      <c r="R79" s="1">
        <f>SUM(financials[[#This Row],[CA]])-financials[[#This Row],[remise tot]]</f>
        <v>470789</v>
      </c>
      <c r="S79" s="1">
        <f>SUM(financials[[#This Row],[vente]])-financials[[#This Row],[charge totale]]</f>
        <v>51689</v>
      </c>
      <c r="T79" s="5">
        <v>41913</v>
      </c>
      <c r="U79" s="6">
        <v>10</v>
      </c>
      <c r="V79" s="4" t="s">
        <v>21</v>
      </c>
    </row>
    <row r="80" spans="1:22" x14ac:dyDescent="0.25">
      <c r="A80" t="s">
        <v>54</v>
      </c>
      <c r="B80" t="s">
        <v>9</v>
      </c>
      <c r="C80" t="s">
        <v>58</v>
      </c>
      <c r="D80" s="1" t="s">
        <v>63</v>
      </c>
      <c r="E80" s="4" t="s">
        <v>29</v>
      </c>
      <c r="F80">
        <v>1744</v>
      </c>
      <c r="G80" s="1">
        <v>300</v>
      </c>
      <c r="H80" s="1">
        <f>SUM(financials[[#This Row],[coût unit]]*financials[[#This Row],[Nbre vente]])</f>
        <v>523200</v>
      </c>
      <c r="I80" s="1">
        <f>SUM(financials[[#This Row],[charge totale]])*$G$528</f>
        <v>313920</v>
      </c>
      <c r="J80" s="1">
        <f>SUM(financials[[#This Row],[charge totale]])*$H$528</f>
        <v>209280</v>
      </c>
      <c r="K80" s="1">
        <f>SUM(financials[[#This Row],[charge fixe]:[charge variable]])*$G$529</f>
        <v>156960</v>
      </c>
      <c r="L80" s="1">
        <f>SUM(financials[[#This Row],[charge totale]])*$H$529</f>
        <v>366240</v>
      </c>
      <c r="M80" s="1">
        <v>340</v>
      </c>
      <c r="N80" s="1">
        <f>SUM(financials[[#This Row],[prix de vente]])-financials[[#This Row],[coût unit]]</f>
        <v>40</v>
      </c>
      <c r="O80" s="1">
        <f>SUM(financials[[#This Row],[prix de vente]]*financials[[#This Row],[Nbre vente]])</f>
        <v>592960</v>
      </c>
      <c r="P80" s="1">
        <v>3</v>
      </c>
      <c r="Q80" s="1">
        <f>SUM(financials[[#This Row],[remise unit]])*financials[[#This Row],[Nbre vente]]</f>
        <v>5232</v>
      </c>
      <c r="R80" s="1">
        <f>SUM(financials[[#This Row],[CA]])-financials[[#This Row],[remise tot]]</f>
        <v>587728</v>
      </c>
      <c r="S80" s="1">
        <f>SUM(financials[[#This Row],[vente]])-financials[[#This Row],[charge totale]]</f>
        <v>64528</v>
      </c>
      <c r="T80" s="5">
        <v>41944</v>
      </c>
      <c r="U80" s="6">
        <v>11</v>
      </c>
      <c r="V80" s="4" t="s">
        <v>22</v>
      </c>
    </row>
    <row r="81" spans="1:22" hidden="1" x14ac:dyDescent="0.25">
      <c r="A81" t="s">
        <v>54</v>
      </c>
      <c r="B81" t="s">
        <v>7</v>
      </c>
      <c r="C81" t="s">
        <v>59</v>
      </c>
      <c r="D81" s="1" t="s">
        <v>60</v>
      </c>
      <c r="E81" s="4" t="s">
        <v>29</v>
      </c>
      <c r="F81">
        <v>742.5</v>
      </c>
      <c r="G81" s="1">
        <v>35</v>
      </c>
      <c r="H81" s="1">
        <f>SUM(financials[[#This Row],[coût unit]]*financials[[#This Row],[Nbre vente]])</f>
        <v>25987.5</v>
      </c>
      <c r="I81" s="1">
        <f>SUM(financials[[#This Row],[charge totale]])*$G$528</f>
        <v>15592.5</v>
      </c>
      <c r="J81" s="1">
        <f>SUM(financials[[#This Row],[charge totale]])*$H$528</f>
        <v>10395</v>
      </c>
      <c r="K81" s="1">
        <f>SUM(financials[[#This Row],[charge fixe]:[charge variable]])*$G$529</f>
        <v>7796.25</v>
      </c>
      <c r="L81" s="1">
        <f>SUM(financials[[#This Row],[charge totale]])*$H$529</f>
        <v>18191.25</v>
      </c>
      <c r="M81" s="1">
        <v>40</v>
      </c>
      <c r="N81" s="1">
        <f>SUM(financials[[#This Row],[prix de vente]])-financials[[#This Row],[coût unit]]</f>
        <v>5</v>
      </c>
      <c r="O81" s="1">
        <f>SUM(financials[[#This Row],[prix de vente]]*financials[[#This Row],[Nbre vente]])</f>
        <v>29700</v>
      </c>
      <c r="P81" s="1">
        <v>3</v>
      </c>
      <c r="Q81" s="1">
        <f>SUM(financials[[#This Row],[remise unit]])*financials[[#This Row],[Nbre vente]]</f>
        <v>2227.5</v>
      </c>
      <c r="R81" s="1">
        <f>SUM(financials[[#This Row],[CA]])-financials[[#This Row],[remise tot]]</f>
        <v>27472.5</v>
      </c>
      <c r="S81" s="1">
        <f>SUM(financials[[#This Row],[vente]])-financials[[#This Row],[charge totale]]</f>
        <v>1485</v>
      </c>
      <c r="T81" s="5">
        <v>41730</v>
      </c>
      <c r="U81" s="6">
        <v>4</v>
      </c>
      <c r="V81" s="4" t="s">
        <v>15</v>
      </c>
    </row>
    <row r="82" spans="1:22" hidden="1" x14ac:dyDescent="0.25">
      <c r="A82" t="s">
        <v>54</v>
      </c>
      <c r="B82" t="s">
        <v>7</v>
      </c>
      <c r="C82" t="s">
        <v>59</v>
      </c>
      <c r="D82" s="1" t="s">
        <v>60</v>
      </c>
      <c r="E82" s="4" t="s">
        <v>29</v>
      </c>
      <c r="F82">
        <v>1295</v>
      </c>
      <c r="G82" s="1">
        <v>35</v>
      </c>
      <c r="H82" s="1">
        <f>SUM(financials[[#This Row],[coût unit]]*financials[[#This Row],[Nbre vente]])</f>
        <v>45325</v>
      </c>
      <c r="I82" s="1">
        <f>SUM(financials[[#This Row],[charge totale]])*$G$528</f>
        <v>27195</v>
      </c>
      <c r="J82" s="1">
        <f>SUM(financials[[#This Row],[charge totale]])*$H$528</f>
        <v>18130</v>
      </c>
      <c r="K82" s="1">
        <f>SUM(financials[[#This Row],[charge fixe]:[charge variable]])*$G$529</f>
        <v>13597.5</v>
      </c>
      <c r="L82" s="1">
        <f>SUM(financials[[#This Row],[charge totale]])*$H$529</f>
        <v>31727.499999999996</v>
      </c>
      <c r="M82" s="1">
        <v>40</v>
      </c>
      <c r="N82" s="1">
        <f>SUM(financials[[#This Row],[prix de vente]])-financials[[#This Row],[coût unit]]</f>
        <v>5</v>
      </c>
      <c r="O82" s="1">
        <f>SUM(financials[[#This Row],[prix de vente]]*financials[[#This Row],[Nbre vente]])</f>
        <v>51800</v>
      </c>
      <c r="P82" s="1">
        <v>3</v>
      </c>
      <c r="Q82" s="1">
        <f>SUM(financials[[#This Row],[remise unit]])*financials[[#This Row],[Nbre vente]]</f>
        <v>3885</v>
      </c>
      <c r="R82" s="1">
        <f>SUM(financials[[#This Row],[CA]])-financials[[#This Row],[remise tot]]</f>
        <v>47915</v>
      </c>
      <c r="S82" s="1">
        <f>SUM(financials[[#This Row],[vente]])-financials[[#This Row],[charge totale]]</f>
        <v>2590</v>
      </c>
      <c r="T82" s="5">
        <v>41913</v>
      </c>
      <c r="U82" s="6">
        <v>10</v>
      </c>
      <c r="V82" s="4" t="s">
        <v>21</v>
      </c>
    </row>
    <row r="83" spans="1:22" hidden="1" x14ac:dyDescent="0.25">
      <c r="A83" t="s">
        <v>55</v>
      </c>
      <c r="B83" t="s">
        <v>7</v>
      </c>
      <c r="C83" t="s">
        <v>59</v>
      </c>
      <c r="D83" s="1" t="s">
        <v>60</v>
      </c>
      <c r="E83" s="4" t="s">
        <v>29</v>
      </c>
      <c r="F83">
        <v>2852</v>
      </c>
      <c r="G83" s="1">
        <v>35</v>
      </c>
      <c r="H83" s="1">
        <f>SUM(financials[[#This Row],[coût unit]]*financials[[#This Row],[Nbre vente]])</f>
        <v>99820</v>
      </c>
      <c r="I83" s="1">
        <f>SUM(financials[[#This Row],[charge totale]])*$G$528</f>
        <v>59892</v>
      </c>
      <c r="J83" s="1">
        <f>SUM(financials[[#This Row],[charge totale]])*$H$528</f>
        <v>39928</v>
      </c>
      <c r="K83" s="1">
        <f>SUM(financials[[#This Row],[charge fixe]:[charge variable]])*$G$529</f>
        <v>29946</v>
      </c>
      <c r="L83" s="1">
        <f>SUM(financials[[#This Row],[charge totale]])*$H$529</f>
        <v>69874</v>
      </c>
      <c r="M83" s="1">
        <v>40</v>
      </c>
      <c r="N83" s="1">
        <f>SUM(financials[[#This Row],[prix de vente]])-financials[[#This Row],[coût unit]]</f>
        <v>5</v>
      </c>
      <c r="O83" s="1">
        <f>SUM(financials[[#This Row],[prix de vente]]*financials[[#This Row],[Nbre vente]])</f>
        <v>114080</v>
      </c>
      <c r="P83" s="1">
        <v>3</v>
      </c>
      <c r="Q83" s="1">
        <f>SUM(financials[[#This Row],[remise unit]])*financials[[#This Row],[Nbre vente]]</f>
        <v>8556</v>
      </c>
      <c r="R83" s="1">
        <f>SUM(financials[[#This Row],[CA]])-financials[[#This Row],[remise tot]]</f>
        <v>105524</v>
      </c>
      <c r="S83" s="1">
        <f>SUM(financials[[#This Row],[vente]])-financials[[#This Row],[charge totale]]</f>
        <v>5704</v>
      </c>
      <c r="T83" s="5">
        <v>41974</v>
      </c>
      <c r="U83" s="6">
        <v>12</v>
      </c>
      <c r="V83" s="4" t="s">
        <v>23</v>
      </c>
    </row>
    <row r="84" spans="1:22" x14ac:dyDescent="0.25">
      <c r="A84" t="s">
        <v>54</v>
      </c>
      <c r="B84" t="s">
        <v>56</v>
      </c>
      <c r="C84" t="s">
        <v>58</v>
      </c>
      <c r="D84" s="4" t="s">
        <v>25</v>
      </c>
      <c r="E84" s="4" t="s">
        <v>29</v>
      </c>
      <c r="F84">
        <v>1142</v>
      </c>
      <c r="G84" s="1">
        <v>200</v>
      </c>
      <c r="H84" s="1">
        <f>SUM(financials[[#This Row],[coût unit]]*financials[[#This Row],[Nbre vente]])</f>
        <v>228400</v>
      </c>
      <c r="I84" s="1">
        <f>SUM(financials[[#This Row],[charge totale]])*$G$528</f>
        <v>137040</v>
      </c>
      <c r="J84" s="1">
        <f>SUM(financials[[#This Row],[charge totale]])*$H$528</f>
        <v>91360</v>
      </c>
      <c r="K84" s="1">
        <f>SUM(financials[[#This Row],[charge fixe]:[charge variable]])*$G$529</f>
        <v>68520</v>
      </c>
      <c r="L84" s="1">
        <f>SUM(financials[[#This Row],[charge totale]])*$H$529</f>
        <v>159880</v>
      </c>
      <c r="M84" s="1">
        <v>210</v>
      </c>
      <c r="N84" s="1">
        <f>SUM(financials[[#This Row],[prix de vente]])-financials[[#This Row],[coût unit]]</f>
        <v>10</v>
      </c>
      <c r="O84" s="1">
        <f>SUM(financials[[#This Row],[prix de vente]]*financials[[#This Row],[Nbre vente]])</f>
        <v>239820</v>
      </c>
      <c r="P84" s="1">
        <v>3</v>
      </c>
      <c r="Q84" s="1">
        <f>SUM(financials[[#This Row],[remise unit]])*financials[[#This Row],[Nbre vente]]</f>
        <v>3426</v>
      </c>
      <c r="R84" s="1">
        <f>SUM(financials[[#This Row],[CA]])-financials[[#This Row],[remise tot]]</f>
        <v>236394</v>
      </c>
      <c r="S84" s="1">
        <f>SUM(financials[[#This Row],[vente]])-financials[[#This Row],[charge totale]]</f>
        <v>7994</v>
      </c>
      <c r="T84" s="5">
        <v>41791</v>
      </c>
      <c r="U84" s="6">
        <v>6</v>
      </c>
      <c r="V84" s="4" t="s">
        <v>17</v>
      </c>
    </row>
    <row r="85" spans="1:22" x14ac:dyDescent="0.25">
      <c r="A85" t="s">
        <v>55</v>
      </c>
      <c r="B85" t="s">
        <v>56</v>
      </c>
      <c r="C85" t="s">
        <v>58</v>
      </c>
      <c r="D85" s="4" t="s">
        <v>25</v>
      </c>
      <c r="E85" s="4" t="s">
        <v>29</v>
      </c>
      <c r="F85">
        <v>1566</v>
      </c>
      <c r="G85" s="1">
        <v>200</v>
      </c>
      <c r="H85" s="1">
        <f>SUM(financials[[#This Row],[coût unit]]*financials[[#This Row],[Nbre vente]])</f>
        <v>313200</v>
      </c>
      <c r="I85" s="1">
        <f>SUM(financials[[#This Row],[charge totale]])*$G$528</f>
        <v>187920</v>
      </c>
      <c r="J85" s="1">
        <f>SUM(financials[[#This Row],[charge totale]])*$H$528</f>
        <v>125280</v>
      </c>
      <c r="K85" s="1">
        <f>SUM(financials[[#This Row],[charge fixe]:[charge variable]])*$G$529</f>
        <v>93960</v>
      </c>
      <c r="L85" s="1">
        <f>SUM(financials[[#This Row],[charge totale]])*$H$529</f>
        <v>219240</v>
      </c>
      <c r="M85" s="1">
        <v>210</v>
      </c>
      <c r="N85" s="1">
        <f>SUM(financials[[#This Row],[prix de vente]])-financials[[#This Row],[coût unit]]</f>
        <v>10</v>
      </c>
      <c r="O85" s="1">
        <f>SUM(financials[[#This Row],[prix de vente]]*financials[[#This Row],[Nbre vente]])</f>
        <v>328860</v>
      </c>
      <c r="P85" s="1">
        <v>3</v>
      </c>
      <c r="Q85" s="1">
        <f>SUM(financials[[#This Row],[remise unit]])*financials[[#This Row],[Nbre vente]]</f>
        <v>4698</v>
      </c>
      <c r="R85" s="1">
        <f>SUM(financials[[#This Row],[CA]])-financials[[#This Row],[remise tot]]</f>
        <v>324162</v>
      </c>
      <c r="S85" s="1">
        <f>SUM(financials[[#This Row],[vente]])-financials[[#This Row],[charge totale]]</f>
        <v>10962</v>
      </c>
      <c r="T85" s="5">
        <v>41913</v>
      </c>
      <c r="U85" s="6">
        <v>10</v>
      </c>
      <c r="V85" s="4" t="s">
        <v>21</v>
      </c>
    </row>
    <row r="86" spans="1:22" x14ac:dyDescent="0.25">
      <c r="A86" t="s">
        <v>54</v>
      </c>
      <c r="B86" t="s">
        <v>11</v>
      </c>
      <c r="C86" t="s">
        <v>58</v>
      </c>
      <c r="D86" s="4" t="s">
        <v>25</v>
      </c>
      <c r="E86" s="4" t="s">
        <v>29</v>
      </c>
      <c r="F86">
        <v>690</v>
      </c>
      <c r="G86" s="1">
        <v>200</v>
      </c>
      <c r="H86" s="1">
        <f>SUM(financials[[#This Row],[coût unit]]*financials[[#This Row],[Nbre vente]])</f>
        <v>138000</v>
      </c>
      <c r="I86" s="1">
        <f>SUM(financials[[#This Row],[charge totale]])*$G$528</f>
        <v>82800</v>
      </c>
      <c r="J86" s="1">
        <f>SUM(financials[[#This Row],[charge totale]])*$H$528</f>
        <v>55200</v>
      </c>
      <c r="K86" s="1">
        <f>SUM(financials[[#This Row],[charge fixe]:[charge variable]])*$G$529</f>
        <v>41400</v>
      </c>
      <c r="L86" s="1">
        <f>SUM(financials[[#This Row],[charge totale]])*$H$529</f>
        <v>96600</v>
      </c>
      <c r="M86" s="1">
        <v>210</v>
      </c>
      <c r="N86" s="1">
        <f>SUM(financials[[#This Row],[prix de vente]])-financials[[#This Row],[coût unit]]</f>
        <v>10</v>
      </c>
      <c r="O86" s="1">
        <f>SUM(financials[[#This Row],[prix de vente]]*financials[[#This Row],[Nbre vente]])</f>
        <v>144900</v>
      </c>
      <c r="P86" s="1">
        <v>3</v>
      </c>
      <c r="Q86" s="1">
        <f>SUM(financials[[#This Row],[remise unit]])*financials[[#This Row],[Nbre vente]]</f>
        <v>2070</v>
      </c>
      <c r="R86" s="1">
        <f>SUM(financials[[#This Row],[CA]])-financials[[#This Row],[remise tot]]</f>
        <v>142830</v>
      </c>
      <c r="S86" s="1">
        <f>SUM(financials[[#This Row],[vente]])-financials[[#This Row],[charge totale]]</f>
        <v>4830</v>
      </c>
      <c r="T86" s="5">
        <v>41944</v>
      </c>
      <c r="U86" s="6">
        <v>11</v>
      </c>
      <c r="V86" s="4" t="s">
        <v>22</v>
      </c>
    </row>
    <row r="87" spans="1:22" hidden="1" x14ac:dyDescent="0.25">
      <c r="A87" t="s">
        <v>52</v>
      </c>
      <c r="B87" t="s">
        <v>7</v>
      </c>
      <c r="C87" t="s">
        <v>59</v>
      </c>
      <c r="D87" s="1" t="s">
        <v>62</v>
      </c>
      <c r="E87" s="4" t="s">
        <v>29</v>
      </c>
      <c r="F87">
        <v>2363</v>
      </c>
      <c r="G87" s="1">
        <v>55</v>
      </c>
      <c r="H87" s="1">
        <f>SUM(financials[[#This Row],[coût unit]]*financials[[#This Row],[Nbre vente]])</f>
        <v>129965</v>
      </c>
      <c r="I87" s="1">
        <f>SUM(financials[[#This Row],[charge totale]])*$G$528</f>
        <v>77979</v>
      </c>
      <c r="J87" s="1">
        <f>SUM(financials[[#This Row],[charge totale]])*$H$528</f>
        <v>51986</v>
      </c>
      <c r="K87" s="1">
        <f>SUM(financials[[#This Row],[charge fixe]:[charge variable]])*$G$529</f>
        <v>38989.5</v>
      </c>
      <c r="L87" s="1">
        <f>SUM(financials[[#This Row],[charge totale]])*$H$529</f>
        <v>90975.5</v>
      </c>
      <c r="M87" s="1">
        <v>60</v>
      </c>
      <c r="N87" s="1">
        <f>SUM(financials[[#This Row],[prix de vente]])-financials[[#This Row],[coût unit]]</f>
        <v>5</v>
      </c>
      <c r="O87" s="1">
        <f>SUM(financials[[#This Row],[prix de vente]]*financials[[#This Row],[Nbre vente]])</f>
        <v>141780</v>
      </c>
      <c r="P87" s="1">
        <v>3</v>
      </c>
      <c r="Q87" s="1">
        <f>SUM(financials[[#This Row],[remise unit]])*financials[[#This Row],[Nbre vente]]</f>
        <v>7089</v>
      </c>
      <c r="R87" s="1">
        <f>SUM(financials[[#This Row],[CA]])-financials[[#This Row],[remise tot]]</f>
        <v>134691</v>
      </c>
      <c r="S87" s="1">
        <f>SUM(financials[[#This Row],[vente]])-financials[[#This Row],[charge totale]]</f>
        <v>4726</v>
      </c>
      <c r="T87" s="5">
        <v>41671</v>
      </c>
      <c r="U87" s="6">
        <v>2</v>
      </c>
      <c r="V87" s="4" t="s">
        <v>13</v>
      </c>
    </row>
    <row r="88" spans="1:22" hidden="1" x14ac:dyDescent="0.25">
      <c r="A88" t="s">
        <v>53</v>
      </c>
      <c r="B88" t="s">
        <v>9</v>
      </c>
      <c r="C88" t="s">
        <v>59</v>
      </c>
      <c r="D88" s="1" t="s">
        <v>62</v>
      </c>
      <c r="E88" s="4" t="s">
        <v>29</v>
      </c>
      <c r="F88">
        <v>918</v>
      </c>
      <c r="G88" s="1">
        <v>55</v>
      </c>
      <c r="H88" s="1">
        <f>SUM(financials[[#This Row],[coût unit]]*financials[[#This Row],[Nbre vente]])</f>
        <v>50490</v>
      </c>
      <c r="I88" s="1">
        <f>SUM(financials[[#This Row],[charge totale]])*$G$528</f>
        <v>30294</v>
      </c>
      <c r="J88" s="1">
        <f>SUM(financials[[#This Row],[charge totale]])*$H$528</f>
        <v>20196</v>
      </c>
      <c r="K88" s="1">
        <f>SUM(financials[[#This Row],[charge fixe]:[charge variable]])*$G$529</f>
        <v>15147</v>
      </c>
      <c r="L88" s="1">
        <f>SUM(financials[[#This Row],[charge totale]])*$H$529</f>
        <v>35343</v>
      </c>
      <c r="M88" s="1">
        <v>60</v>
      </c>
      <c r="N88" s="1">
        <f>SUM(financials[[#This Row],[prix de vente]])-financials[[#This Row],[coût unit]]</f>
        <v>5</v>
      </c>
      <c r="O88" s="1">
        <f>SUM(financials[[#This Row],[prix de vente]]*financials[[#This Row],[Nbre vente]])</f>
        <v>55080</v>
      </c>
      <c r="P88" s="1">
        <v>3</v>
      </c>
      <c r="Q88" s="1">
        <f>SUM(financials[[#This Row],[remise unit]])*financials[[#This Row],[Nbre vente]]</f>
        <v>2754</v>
      </c>
      <c r="R88" s="1">
        <f>SUM(financials[[#This Row],[CA]])-financials[[#This Row],[remise tot]]</f>
        <v>52326</v>
      </c>
      <c r="S88" s="1">
        <f>SUM(financials[[#This Row],[vente]])-financials[[#This Row],[charge totale]]</f>
        <v>1836</v>
      </c>
      <c r="T88" s="5">
        <v>41760</v>
      </c>
      <c r="U88" s="6">
        <v>5</v>
      </c>
      <c r="V88" s="4" t="s">
        <v>16</v>
      </c>
    </row>
    <row r="89" spans="1:22" hidden="1" x14ac:dyDescent="0.25">
      <c r="A89" t="s">
        <v>53</v>
      </c>
      <c r="B89" t="s">
        <v>10</v>
      </c>
      <c r="C89" t="s">
        <v>59</v>
      </c>
      <c r="D89" s="1" t="s">
        <v>62</v>
      </c>
      <c r="E89" s="4" t="s">
        <v>29</v>
      </c>
      <c r="F89">
        <v>1728</v>
      </c>
      <c r="G89" s="1">
        <v>55</v>
      </c>
      <c r="H89" s="1">
        <f>SUM(financials[[#This Row],[coût unit]]*financials[[#This Row],[Nbre vente]])</f>
        <v>95040</v>
      </c>
      <c r="I89" s="1">
        <f>SUM(financials[[#This Row],[charge totale]])*$G$528</f>
        <v>57024</v>
      </c>
      <c r="J89" s="1">
        <f>SUM(financials[[#This Row],[charge totale]])*$H$528</f>
        <v>38016</v>
      </c>
      <c r="K89" s="1">
        <f>SUM(financials[[#This Row],[charge fixe]:[charge variable]])*$G$529</f>
        <v>28512</v>
      </c>
      <c r="L89" s="1">
        <f>SUM(financials[[#This Row],[charge totale]])*$H$529</f>
        <v>66528</v>
      </c>
      <c r="M89" s="1">
        <v>60</v>
      </c>
      <c r="N89" s="1">
        <f>SUM(financials[[#This Row],[prix de vente]])-financials[[#This Row],[coût unit]]</f>
        <v>5</v>
      </c>
      <c r="O89" s="1">
        <f>SUM(financials[[#This Row],[prix de vente]]*financials[[#This Row],[Nbre vente]])</f>
        <v>103680</v>
      </c>
      <c r="P89" s="1">
        <v>3</v>
      </c>
      <c r="Q89" s="1">
        <f>SUM(financials[[#This Row],[remise unit]])*financials[[#This Row],[Nbre vente]]</f>
        <v>5184</v>
      </c>
      <c r="R89" s="1">
        <f>SUM(financials[[#This Row],[CA]])-financials[[#This Row],[remise tot]]</f>
        <v>98496</v>
      </c>
      <c r="S89" s="1">
        <f>SUM(financials[[#This Row],[vente]])-financials[[#This Row],[charge totale]]</f>
        <v>3456</v>
      </c>
      <c r="T89" s="5">
        <v>41760</v>
      </c>
      <c r="U89" s="6">
        <v>5</v>
      </c>
      <c r="V89" s="4" t="s">
        <v>16</v>
      </c>
    </row>
    <row r="90" spans="1:22" hidden="1" x14ac:dyDescent="0.25">
      <c r="A90" t="s">
        <v>54</v>
      </c>
      <c r="B90" t="s">
        <v>56</v>
      </c>
      <c r="C90" t="s">
        <v>59</v>
      </c>
      <c r="D90" s="1" t="s">
        <v>62</v>
      </c>
      <c r="E90" s="4" t="s">
        <v>29</v>
      </c>
      <c r="F90">
        <v>1142</v>
      </c>
      <c r="G90" s="1">
        <v>55</v>
      </c>
      <c r="H90" s="1">
        <f>SUM(financials[[#This Row],[coût unit]]*financials[[#This Row],[Nbre vente]])</f>
        <v>62810</v>
      </c>
      <c r="I90" s="1">
        <f>SUM(financials[[#This Row],[charge totale]])*$G$528</f>
        <v>37686</v>
      </c>
      <c r="J90" s="1">
        <f>SUM(financials[[#This Row],[charge totale]])*$H$528</f>
        <v>25124</v>
      </c>
      <c r="K90" s="1">
        <f>SUM(financials[[#This Row],[charge fixe]:[charge variable]])*$G$529</f>
        <v>18843</v>
      </c>
      <c r="L90" s="1">
        <f>SUM(financials[[#This Row],[charge totale]])*$H$529</f>
        <v>43967</v>
      </c>
      <c r="M90" s="1">
        <v>60</v>
      </c>
      <c r="N90" s="1">
        <f>SUM(financials[[#This Row],[prix de vente]])-financials[[#This Row],[coût unit]]</f>
        <v>5</v>
      </c>
      <c r="O90" s="1">
        <f>SUM(financials[[#This Row],[prix de vente]]*financials[[#This Row],[Nbre vente]])</f>
        <v>68520</v>
      </c>
      <c r="P90" s="1">
        <v>3</v>
      </c>
      <c r="Q90" s="1">
        <f>SUM(financials[[#This Row],[remise unit]])*financials[[#This Row],[Nbre vente]]</f>
        <v>3426</v>
      </c>
      <c r="R90" s="1">
        <f>SUM(financials[[#This Row],[CA]])-financials[[#This Row],[remise tot]]</f>
        <v>65094</v>
      </c>
      <c r="S90" s="1">
        <f>SUM(financials[[#This Row],[vente]])-financials[[#This Row],[charge totale]]</f>
        <v>2284</v>
      </c>
      <c r="T90" s="5">
        <v>41791</v>
      </c>
      <c r="U90" s="6">
        <v>6</v>
      </c>
      <c r="V90" s="4" t="s">
        <v>17</v>
      </c>
    </row>
    <row r="91" spans="1:22" hidden="1" x14ac:dyDescent="0.25">
      <c r="A91" t="s">
        <v>54</v>
      </c>
      <c r="B91" t="s">
        <v>11</v>
      </c>
      <c r="C91" t="s">
        <v>59</v>
      </c>
      <c r="D91" s="1" t="s">
        <v>62</v>
      </c>
      <c r="E91" s="4" t="s">
        <v>29</v>
      </c>
      <c r="F91">
        <v>662</v>
      </c>
      <c r="G91" s="1">
        <v>55</v>
      </c>
      <c r="H91" s="1">
        <f>SUM(financials[[#This Row],[coût unit]]*financials[[#This Row],[Nbre vente]])</f>
        <v>36410</v>
      </c>
      <c r="I91" s="1">
        <f>SUM(financials[[#This Row],[charge totale]])*$G$528</f>
        <v>21846</v>
      </c>
      <c r="J91" s="1">
        <f>SUM(financials[[#This Row],[charge totale]])*$H$528</f>
        <v>14564</v>
      </c>
      <c r="K91" s="1">
        <f>SUM(financials[[#This Row],[charge fixe]:[charge variable]])*$G$529</f>
        <v>10923</v>
      </c>
      <c r="L91" s="1">
        <f>SUM(financials[[#This Row],[charge totale]])*$H$529</f>
        <v>25487</v>
      </c>
      <c r="M91" s="1">
        <v>60</v>
      </c>
      <c r="N91" s="1">
        <f>SUM(financials[[#This Row],[prix de vente]])-financials[[#This Row],[coût unit]]</f>
        <v>5</v>
      </c>
      <c r="O91" s="1">
        <f>SUM(financials[[#This Row],[prix de vente]]*financials[[#This Row],[Nbre vente]])</f>
        <v>39720</v>
      </c>
      <c r="P91" s="1">
        <v>3</v>
      </c>
      <c r="Q91" s="1">
        <f>SUM(financials[[#This Row],[remise unit]])*financials[[#This Row],[Nbre vente]]</f>
        <v>1986</v>
      </c>
      <c r="R91" s="1">
        <f>SUM(financials[[#This Row],[CA]])-financials[[#This Row],[remise tot]]</f>
        <v>37734</v>
      </c>
      <c r="S91" s="1">
        <f>SUM(financials[[#This Row],[vente]])-financials[[#This Row],[charge totale]]</f>
        <v>1324</v>
      </c>
      <c r="T91" s="5">
        <v>41791</v>
      </c>
      <c r="U91" s="6">
        <v>6</v>
      </c>
      <c r="V91" s="4" t="s">
        <v>17</v>
      </c>
    </row>
    <row r="92" spans="1:22" hidden="1" x14ac:dyDescent="0.25">
      <c r="A92" t="s">
        <v>54</v>
      </c>
      <c r="B92" t="s">
        <v>7</v>
      </c>
      <c r="C92" t="s">
        <v>59</v>
      </c>
      <c r="D92" s="1" t="s">
        <v>62</v>
      </c>
      <c r="E92" s="4" t="s">
        <v>29</v>
      </c>
      <c r="F92">
        <v>1295</v>
      </c>
      <c r="G92" s="1">
        <v>55</v>
      </c>
      <c r="H92" s="1">
        <f>SUM(financials[[#This Row],[coût unit]]*financials[[#This Row],[Nbre vente]])</f>
        <v>71225</v>
      </c>
      <c r="I92" s="1">
        <f>SUM(financials[[#This Row],[charge totale]])*$G$528</f>
        <v>42735</v>
      </c>
      <c r="J92" s="1">
        <f>SUM(financials[[#This Row],[charge totale]])*$H$528</f>
        <v>28490</v>
      </c>
      <c r="K92" s="1">
        <f>SUM(financials[[#This Row],[charge fixe]:[charge variable]])*$G$529</f>
        <v>21367.5</v>
      </c>
      <c r="L92" s="1">
        <f>SUM(financials[[#This Row],[charge totale]])*$H$529</f>
        <v>49857.5</v>
      </c>
      <c r="M92" s="1">
        <v>60</v>
      </c>
      <c r="N92" s="1">
        <f>SUM(financials[[#This Row],[prix de vente]])-financials[[#This Row],[coût unit]]</f>
        <v>5</v>
      </c>
      <c r="O92" s="1">
        <f>SUM(financials[[#This Row],[prix de vente]]*financials[[#This Row],[Nbre vente]])</f>
        <v>77700</v>
      </c>
      <c r="P92" s="1">
        <v>3</v>
      </c>
      <c r="Q92" s="1">
        <f>SUM(financials[[#This Row],[remise unit]])*financials[[#This Row],[Nbre vente]]</f>
        <v>3885</v>
      </c>
      <c r="R92" s="1">
        <f>SUM(financials[[#This Row],[CA]])-financials[[#This Row],[remise tot]]</f>
        <v>73815</v>
      </c>
      <c r="S92" s="1">
        <f>SUM(financials[[#This Row],[vente]])-financials[[#This Row],[charge totale]]</f>
        <v>2590</v>
      </c>
      <c r="T92" s="5">
        <v>41913</v>
      </c>
      <c r="U92" s="6">
        <v>10</v>
      </c>
      <c r="V92" s="4" t="s">
        <v>21</v>
      </c>
    </row>
    <row r="93" spans="1:22" hidden="1" x14ac:dyDescent="0.25">
      <c r="A93" t="s">
        <v>53</v>
      </c>
      <c r="B93" t="s">
        <v>7</v>
      </c>
      <c r="C93" t="s">
        <v>59</v>
      </c>
      <c r="D93" s="1" t="s">
        <v>62</v>
      </c>
      <c r="E93" s="4" t="s">
        <v>29</v>
      </c>
      <c r="F93">
        <v>1916</v>
      </c>
      <c r="G93" s="1">
        <v>55</v>
      </c>
      <c r="H93" s="1">
        <f>SUM(financials[[#This Row],[coût unit]]*financials[[#This Row],[Nbre vente]])</f>
        <v>105380</v>
      </c>
      <c r="I93" s="1">
        <f>SUM(financials[[#This Row],[charge totale]])*$G$528</f>
        <v>63228</v>
      </c>
      <c r="J93" s="1">
        <f>SUM(financials[[#This Row],[charge totale]])*$H$528</f>
        <v>42152</v>
      </c>
      <c r="K93" s="1">
        <f>SUM(financials[[#This Row],[charge fixe]:[charge variable]])*$G$529</f>
        <v>31614</v>
      </c>
      <c r="L93" s="1">
        <f>SUM(financials[[#This Row],[charge totale]])*$H$529</f>
        <v>73766</v>
      </c>
      <c r="M93" s="1">
        <v>60</v>
      </c>
      <c r="N93" s="1">
        <f>SUM(financials[[#This Row],[prix de vente]])-financials[[#This Row],[coût unit]]</f>
        <v>5</v>
      </c>
      <c r="O93" s="1">
        <f>SUM(financials[[#This Row],[prix de vente]]*financials[[#This Row],[Nbre vente]])</f>
        <v>114960</v>
      </c>
      <c r="P93" s="1">
        <v>3</v>
      </c>
      <c r="Q93" s="1">
        <f>SUM(financials[[#This Row],[remise unit]])*financials[[#This Row],[Nbre vente]]</f>
        <v>5748</v>
      </c>
      <c r="R93" s="1">
        <f>SUM(financials[[#This Row],[CA]])-financials[[#This Row],[remise tot]]</f>
        <v>109212</v>
      </c>
      <c r="S93" s="1">
        <f>SUM(financials[[#This Row],[vente]])-financials[[#This Row],[charge totale]]</f>
        <v>3832</v>
      </c>
      <c r="T93" s="5">
        <v>41974</v>
      </c>
      <c r="U93" s="6">
        <v>12</v>
      </c>
      <c r="V93" s="4" t="s">
        <v>23</v>
      </c>
    </row>
    <row r="94" spans="1:22" hidden="1" x14ac:dyDescent="0.25">
      <c r="A94" t="s">
        <v>55</v>
      </c>
      <c r="B94" t="s">
        <v>7</v>
      </c>
      <c r="C94" t="s">
        <v>59</v>
      </c>
      <c r="D94" s="1" t="s">
        <v>62</v>
      </c>
      <c r="E94" s="4" t="s">
        <v>29</v>
      </c>
      <c r="F94">
        <v>2852</v>
      </c>
      <c r="G94" s="1">
        <v>55</v>
      </c>
      <c r="H94" s="1">
        <f>SUM(financials[[#This Row],[coût unit]]*financials[[#This Row],[Nbre vente]])</f>
        <v>156860</v>
      </c>
      <c r="I94" s="1">
        <f>SUM(financials[[#This Row],[charge totale]])*$G$528</f>
        <v>94116</v>
      </c>
      <c r="J94" s="1">
        <f>SUM(financials[[#This Row],[charge totale]])*$H$528</f>
        <v>62744</v>
      </c>
      <c r="K94" s="1">
        <f>SUM(financials[[#This Row],[charge fixe]:[charge variable]])*$G$529</f>
        <v>47058</v>
      </c>
      <c r="L94" s="1">
        <f>SUM(financials[[#This Row],[charge totale]])*$H$529</f>
        <v>109802</v>
      </c>
      <c r="M94" s="1">
        <v>60</v>
      </c>
      <c r="N94" s="1">
        <f>SUM(financials[[#This Row],[prix de vente]])-financials[[#This Row],[coût unit]]</f>
        <v>5</v>
      </c>
      <c r="O94" s="1">
        <f>SUM(financials[[#This Row],[prix de vente]]*financials[[#This Row],[Nbre vente]])</f>
        <v>171120</v>
      </c>
      <c r="P94" s="1">
        <v>3</v>
      </c>
      <c r="Q94" s="1">
        <f>SUM(financials[[#This Row],[remise unit]])*financials[[#This Row],[Nbre vente]]</f>
        <v>8556</v>
      </c>
      <c r="R94" s="1">
        <f>SUM(financials[[#This Row],[CA]])-financials[[#This Row],[remise tot]]</f>
        <v>162564</v>
      </c>
      <c r="S94" s="1">
        <f>SUM(financials[[#This Row],[vente]])-financials[[#This Row],[charge totale]]</f>
        <v>5704</v>
      </c>
      <c r="T94" s="5">
        <v>41974</v>
      </c>
      <c r="U94" s="6">
        <v>12</v>
      </c>
      <c r="V94" s="4" t="s">
        <v>23</v>
      </c>
    </row>
    <row r="95" spans="1:22" hidden="1" x14ac:dyDescent="0.25">
      <c r="A95" t="s">
        <v>54</v>
      </c>
      <c r="B95" t="s">
        <v>7</v>
      </c>
      <c r="C95" t="s">
        <v>59</v>
      </c>
      <c r="D95" s="1" t="s">
        <v>62</v>
      </c>
      <c r="E95" s="4" t="s">
        <v>29</v>
      </c>
      <c r="F95">
        <v>2729</v>
      </c>
      <c r="G95" s="1">
        <v>55</v>
      </c>
      <c r="H95" s="1">
        <f>SUM(financials[[#This Row],[coût unit]]*financials[[#This Row],[Nbre vente]])</f>
        <v>150095</v>
      </c>
      <c r="I95" s="1">
        <f>SUM(financials[[#This Row],[charge totale]])*$G$528</f>
        <v>90057</v>
      </c>
      <c r="J95" s="1">
        <f>SUM(financials[[#This Row],[charge totale]])*$H$528</f>
        <v>60038</v>
      </c>
      <c r="K95" s="1">
        <f>SUM(financials[[#This Row],[charge fixe]:[charge variable]])*$G$529</f>
        <v>45028.5</v>
      </c>
      <c r="L95" s="1">
        <f>SUM(financials[[#This Row],[charge totale]])*$H$529</f>
        <v>105066.5</v>
      </c>
      <c r="M95" s="1">
        <v>60</v>
      </c>
      <c r="N95" s="1">
        <f>SUM(financials[[#This Row],[prix de vente]])-financials[[#This Row],[coût unit]]</f>
        <v>5</v>
      </c>
      <c r="O95" s="1">
        <f>SUM(financials[[#This Row],[prix de vente]]*financials[[#This Row],[Nbre vente]])</f>
        <v>163740</v>
      </c>
      <c r="P95" s="1">
        <v>3</v>
      </c>
      <c r="Q95" s="1">
        <f>SUM(financials[[#This Row],[remise unit]])*financials[[#This Row],[Nbre vente]]</f>
        <v>8187</v>
      </c>
      <c r="R95" s="1">
        <f>SUM(financials[[#This Row],[CA]])-financials[[#This Row],[remise tot]]</f>
        <v>155553</v>
      </c>
      <c r="S95" s="1">
        <f>SUM(financials[[#This Row],[vente]])-financials[[#This Row],[charge totale]]</f>
        <v>5458</v>
      </c>
      <c r="T95" s="5">
        <v>41974</v>
      </c>
      <c r="U95" s="6">
        <v>12</v>
      </c>
      <c r="V95" s="4" t="s">
        <v>23</v>
      </c>
    </row>
    <row r="96" spans="1:22" hidden="1" x14ac:dyDescent="0.25">
      <c r="A96" t="s">
        <v>54</v>
      </c>
      <c r="B96" t="s">
        <v>9</v>
      </c>
      <c r="C96" t="s">
        <v>59</v>
      </c>
      <c r="D96" s="1" t="s">
        <v>62</v>
      </c>
      <c r="E96" s="4" t="s">
        <v>29</v>
      </c>
      <c r="F96">
        <v>1055</v>
      </c>
      <c r="G96" s="1">
        <v>55</v>
      </c>
      <c r="H96" s="1">
        <f>SUM(financials[[#This Row],[coût unit]]*financials[[#This Row],[Nbre vente]])</f>
        <v>58025</v>
      </c>
      <c r="I96" s="1">
        <f>SUM(financials[[#This Row],[charge totale]])*$G$528</f>
        <v>34815</v>
      </c>
      <c r="J96" s="1">
        <f>SUM(financials[[#This Row],[charge totale]])*$H$528</f>
        <v>23210</v>
      </c>
      <c r="K96" s="1">
        <f>SUM(financials[[#This Row],[charge fixe]:[charge variable]])*$G$529</f>
        <v>17407.5</v>
      </c>
      <c r="L96" s="1">
        <f>SUM(financials[[#This Row],[charge totale]])*$H$529</f>
        <v>40617.5</v>
      </c>
      <c r="M96" s="1">
        <v>60</v>
      </c>
      <c r="N96" s="1">
        <f>SUM(financials[[#This Row],[prix de vente]])-financials[[#This Row],[coût unit]]</f>
        <v>5</v>
      </c>
      <c r="O96" s="1">
        <f>SUM(financials[[#This Row],[prix de vente]]*financials[[#This Row],[Nbre vente]])</f>
        <v>63300</v>
      </c>
      <c r="P96" s="1">
        <v>3</v>
      </c>
      <c r="Q96" s="1">
        <f>SUM(financials[[#This Row],[remise unit]])*financials[[#This Row],[Nbre vente]]</f>
        <v>3165</v>
      </c>
      <c r="R96" s="1">
        <f>SUM(financials[[#This Row],[CA]])-financials[[#This Row],[remise tot]]</f>
        <v>60135</v>
      </c>
      <c r="S96" s="1">
        <f>SUM(financials[[#This Row],[vente]])-financials[[#This Row],[charge totale]]</f>
        <v>2110</v>
      </c>
      <c r="T96" s="5">
        <v>41974</v>
      </c>
      <c r="U96" s="6">
        <v>12</v>
      </c>
      <c r="V96" s="4" t="s">
        <v>23</v>
      </c>
    </row>
    <row r="97" spans="1:22" hidden="1" x14ac:dyDescent="0.25">
      <c r="A97" t="s">
        <v>54</v>
      </c>
      <c r="B97" t="s">
        <v>11</v>
      </c>
      <c r="C97" t="s">
        <v>59</v>
      </c>
      <c r="D97" s="1" t="s">
        <v>62</v>
      </c>
      <c r="E97" s="4" t="s">
        <v>29</v>
      </c>
      <c r="F97">
        <v>1084</v>
      </c>
      <c r="G97" s="1">
        <v>55</v>
      </c>
      <c r="H97" s="1">
        <f>SUM(financials[[#This Row],[coût unit]]*financials[[#This Row],[Nbre vente]])</f>
        <v>59620</v>
      </c>
      <c r="I97" s="1">
        <f>SUM(financials[[#This Row],[charge totale]])*$G$528</f>
        <v>35772</v>
      </c>
      <c r="J97" s="1">
        <f>SUM(financials[[#This Row],[charge totale]])*$H$528</f>
        <v>23848</v>
      </c>
      <c r="K97" s="1">
        <f>SUM(financials[[#This Row],[charge fixe]:[charge variable]])*$G$529</f>
        <v>17886</v>
      </c>
      <c r="L97" s="1">
        <f>SUM(financials[[#This Row],[charge totale]])*$H$529</f>
        <v>41734</v>
      </c>
      <c r="M97" s="1">
        <v>60</v>
      </c>
      <c r="N97" s="1">
        <f>SUM(financials[[#This Row],[prix de vente]])-financials[[#This Row],[coût unit]]</f>
        <v>5</v>
      </c>
      <c r="O97" s="1">
        <f>SUM(financials[[#This Row],[prix de vente]]*financials[[#This Row],[Nbre vente]])</f>
        <v>65040</v>
      </c>
      <c r="P97" s="1">
        <v>3</v>
      </c>
      <c r="Q97" s="1">
        <f>SUM(financials[[#This Row],[remise unit]])*financials[[#This Row],[Nbre vente]]</f>
        <v>3252</v>
      </c>
      <c r="R97" s="1">
        <f>SUM(financials[[#This Row],[CA]])-financials[[#This Row],[remise tot]]</f>
        <v>61788</v>
      </c>
      <c r="S97" s="1">
        <f>SUM(financials[[#This Row],[vente]])-financials[[#This Row],[charge totale]]</f>
        <v>2168</v>
      </c>
      <c r="T97" s="5">
        <v>41974</v>
      </c>
      <c r="U97" s="6">
        <v>12</v>
      </c>
      <c r="V97" s="4" t="s">
        <v>23</v>
      </c>
    </row>
    <row r="98" spans="1:22" hidden="1" x14ac:dyDescent="0.25">
      <c r="A98" t="s">
        <v>55</v>
      </c>
      <c r="B98" t="s">
        <v>56</v>
      </c>
      <c r="C98" t="s">
        <v>59</v>
      </c>
      <c r="D98" s="1" t="s">
        <v>61</v>
      </c>
      <c r="E98" s="4" t="s">
        <v>29</v>
      </c>
      <c r="F98">
        <v>1566</v>
      </c>
      <c r="G98" s="1">
        <v>45</v>
      </c>
      <c r="H98" s="1">
        <f>SUM(financials[[#This Row],[coût unit]]*financials[[#This Row],[Nbre vente]])</f>
        <v>70470</v>
      </c>
      <c r="I98" s="1">
        <f>SUM(financials[[#This Row],[charge totale]])*$G$528</f>
        <v>42282</v>
      </c>
      <c r="J98" s="1">
        <f>SUM(financials[[#This Row],[charge totale]])*$H$528</f>
        <v>28188</v>
      </c>
      <c r="K98" s="1">
        <f>SUM(financials[[#This Row],[charge fixe]:[charge variable]])*$G$529</f>
        <v>21141</v>
      </c>
      <c r="L98" s="1">
        <f>SUM(financials[[#This Row],[charge totale]])*$H$529</f>
        <v>49329</v>
      </c>
      <c r="M98" s="1">
        <v>50</v>
      </c>
      <c r="N98" s="1">
        <f>SUM(financials[[#This Row],[prix de vente]])-financials[[#This Row],[coût unit]]</f>
        <v>5</v>
      </c>
      <c r="O98" s="1">
        <f>SUM(financials[[#This Row],[prix de vente]]*financials[[#This Row],[Nbre vente]])</f>
        <v>78300</v>
      </c>
      <c r="P98" s="1">
        <v>3</v>
      </c>
      <c r="Q98" s="1">
        <f>SUM(financials[[#This Row],[remise unit]])*financials[[#This Row],[Nbre vente]]</f>
        <v>4698</v>
      </c>
      <c r="R98" s="1">
        <f>SUM(financials[[#This Row],[CA]])-financials[[#This Row],[remise tot]]</f>
        <v>73602</v>
      </c>
      <c r="S98" s="1">
        <f>SUM(financials[[#This Row],[vente]])-financials[[#This Row],[charge totale]]</f>
        <v>3132</v>
      </c>
      <c r="T98" s="5">
        <v>41913</v>
      </c>
      <c r="U98" s="6">
        <v>10</v>
      </c>
      <c r="V98" s="4" t="s">
        <v>21</v>
      </c>
    </row>
    <row r="99" spans="1:22" hidden="1" x14ac:dyDescent="0.25">
      <c r="A99" t="s">
        <v>55</v>
      </c>
      <c r="B99" t="s">
        <v>10</v>
      </c>
      <c r="C99" t="s">
        <v>59</v>
      </c>
      <c r="D99" s="1" t="s">
        <v>61</v>
      </c>
      <c r="E99" s="4" t="s">
        <v>29</v>
      </c>
      <c r="F99">
        <v>2877</v>
      </c>
      <c r="G99" s="1">
        <v>45</v>
      </c>
      <c r="H99" s="1">
        <f>SUM(financials[[#This Row],[coût unit]]*financials[[#This Row],[Nbre vente]])</f>
        <v>129465</v>
      </c>
      <c r="I99" s="1">
        <f>SUM(financials[[#This Row],[charge totale]])*$G$528</f>
        <v>77679</v>
      </c>
      <c r="J99" s="1">
        <f>SUM(financials[[#This Row],[charge totale]])*$H$528</f>
        <v>51786</v>
      </c>
      <c r="K99" s="1">
        <f>SUM(financials[[#This Row],[charge fixe]:[charge variable]])*$G$529</f>
        <v>38839.5</v>
      </c>
      <c r="L99" s="1">
        <f>SUM(financials[[#This Row],[charge totale]])*$H$529</f>
        <v>90625.5</v>
      </c>
      <c r="M99" s="1">
        <v>50</v>
      </c>
      <c r="N99" s="1">
        <f>SUM(financials[[#This Row],[prix de vente]])-financials[[#This Row],[coût unit]]</f>
        <v>5</v>
      </c>
      <c r="O99" s="1">
        <f>SUM(financials[[#This Row],[prix de vente]]*financials[[#This Row],[Nbre vente]])</f>
        <v>143850</v>
      </c>
      <c r="P99" s="1">
        <v>3</v>
      </c>
      <c r="Q99" s="1">
        <f>SUM(financials[[#This Row],[remise unit]])*financials[[#This Row],[Nbre vente]]</f>
        <v>8631</v>
      </c>
      <c r="R99" s="1">
        <f>SUM(financials[[#This Row],[CA]])-financials[[#This Row],[remise tot]]</f>
        <v>135219</v>
      </c>
      <c r="S99" s="1">
        <f>SUM(financials[[#This Row],[vente]])-financials[[#This Row],[charge totale]]</f>
        <v>5754</v>
      </c>
      <c r="T99" s="5">
        <v>41913</v>
      </c>
      <c r="U99" s="6">
        <v>10</v>
      </c>
      <c r="V99" s="4" t="s">
        <v>21</v>
      </c>
    </row>
    <row r="100" spans="1:22" hidden="1" x14ac:dyDescent="0.25">
      <c r="A100" t="s">
        <v>54</v>
      </c>
      <c r="B100" t="s">
        <v>9</v>
      </c>
      <c r="C100" t="s">
        <v>59</v>
      </c>
      <c r="D100" s="1" t="s">
        <v>61</v>
      </c>
      <c r="E100" s="4" t="s">
        <v>29</v>
      </c>
      <c r="F100">
        <v>1055</v>
      </c>
      <c r="G100" s="1">
        <v>45</v>
      </c>
      <c r="H100" s="1">
        <f>SUM(financials[[#This Row],[coût unit]]*financials[[#This Row],[Nbre vente]])</f>
        <v>47475</v>
      </c>
      <c r="I100" s="1">
        <f>SUM(financials[[#This Row],[charge totale]])*$G$528</f>
        <v>28485</v>
      </c>
      <c r="J100" s="1">
        <f>SUM(financials[[#This Row],[charge totale]])*$H$528</f>
        <v>18990</v>
      </c>
      <c r="K100" s="1">
        <f>SUM(financials[[#This Row],[charge fixe]:[charge variable]])*$G$529</f>
        <v>14242.5</v>
      </c>
      <c r="L100" s="1">
        <f>SUM(financials[[#This Row],[charge totale]])*$H$529</f>
        <v>33232.5</v>
      </c>
      <c r="M100" s="1">
        <v>50</v>
      </c>
      <c r="N100" s="1">
        <f>SUM(financials[[#This Row],[prix de vente]])-financials[[#This Row],[coût unit]]</f>
        <v>5</v>
      </c>
      <c r="O100" s="1">
        <f>SUM(financials[[#This Row],[prix de vente]]*financials[[#This Row],[Nbre vente]])</f>
        <v>52750</v>
      </c>
      <c r="P100" s="1">
        <v>3</v>
      </c>
      <c r="Q100" s="1">
        <f>SUM(financials[[#This Row],[remise unit]])*financials[[#This Row],[Nbre vente]]</f>
        <v>3165</v>
      </c>
      <c r="R100" s="1">
        <f>SUM(financials[[#This Row],[CA]])-financials[[#This Row],[remise tot]]</f>
        <v>49585</v>
      </c>
      <c r="S100" s="1">
        <f>SUM(financials[[#This Row],[vente]])-financials[[#This Row],[charge totale]]</f>
        <v>2110</v>
      </c>
      <c r="T100" s="5">
        <v>41974</v>
      </c>
      <c r="U100" s="6">
        <v>12</v>
      </c>
      <c r="V100" s="4" t="s">
        <v>23</v>
      </c>
    </row>
    <row r="101" spans="1:22" hidden="1" x14ac:dyDescent="0.25">
      <c r="A101" t="s">
        <v>54</v>
      </c>
      <c r="B101" t="s">
        <v>11</v>
      </c>
      <c r="C101" t="s">
        <v>59</v>
      </c>
      <c r="D101" s="1" t="s">
        <v>61</v>
      </c>
      <c r="E101" s="4" t="s">
        <v>29</v>
      </c>
      <c r="F101">
        <v>1084</v>
      </c>
      <c r="G101" s="1">
        <v>45</v>
      </c>
      <c r="H101" s="1">
        <f>SUM(financials[[#This Row],[coût unit]]*financials[[#This Row],[Nbre vente]])</f>
        <v>48780</v>
      </c>
      <c r="I101" s="1">
        <f>SUM(financials[[#This Row],[charge totale]])*$G$528</f>
        <v>29268</v>
      </c>
      <c r="J101" s="1">
        <f>SUM(financials[[#This Row],[charge totale]])*$H$528</f>
        <v>19512</v>
      </c>
      <c r="K101" s="1">
        <f>SUM(financials[[#This Row],[charge fixe]:[charge variable]])*$G$529</f>
        <v>14634</v>
      </c>
      <c r="L101" s="1">
        <f>SUM(financials[[#This Row],[charge totale]])*$H$529</f>
        <v>34146</v>
      </c>
      <c r="M101" s="1">
        <v>50</v>
      </c>
      <c r="N101" s="1">
        <f>SUM(financials[[#This Row],[prix de vente]])-financials[[#This Row],[coût unit]]</f>
        <v>5</v>
      </c>
      <c r="O101" s="1">
        <f>SUM(financials[[#This Row],[prix de vente]]*financials[[#This Row],[Nbre vente]])</f>
        <v>54200</v>
      </c>
      <c r="P101" s="1">
        <v>3</v>
      </c>
      <c r="Q101" s="1">
        <f>SUM(financials[[#This Row],[remise unit]])*financials[[#This Row],[Nbre vente]]</f>
        <v>3252</v>
      </c>
      <c r="R101" s="1">
        <f>SUM(financials[[#This Row],[CA]])-financials[[#This Row],[remise tot]]</f>
        <v>50948</v>
      </c>
      <c r="S101" s="1">
        <f>SUM(financials[[#This Row],[vente]])-financials[[#This Row],[charge totale]]</f>
        <v>2168</v>
      </c>
      <c r="T101" s="5">
        <v>41974</v>
      </c>
      <c r="U101" s="6">
        <v>12</v>
      </c>
      <c r="V101" s="4" t="s">
        <v>23</v>
      </c>
    </row>
    <row r="102" spans="1:22" x14ac:dyDescent="0.25">
      <c r="A102" t="s">
        <v>54</v>
      </c>
      <c r="B102" t="s">
        <v>11</v>
      </c>
      <c r="C102" t="s">
        <v>58</v>
      </c>
      <c r="D102" s="1" t="s">
        <v>63</v>
      </c>
      <c r="E102" s="4" t="s">
        <v>29</v>
      </c>
      <c r="F102">
        <v>662</v>
      </c>
      <c r="G102" s="1">
        <v>300</v>
      </c>
      <c r="H102" s="1">
        <f>SUM(financials[[#This Row],[coût unit]]*financials[[#This Row],[Nbre vente]])</f>
        <v>198600</v>
      </c>
      <c r="I102" s="1">
        <f>SUM(financials[[#This Row],[charge totale]])*$G$528</f>
        <v>119160</v>
      </c>
      <c r="J102" s="1">
        <f>SUM(financials[[#This Row],[charge totale]])*$H$528</f>
        <v>79440</v>
      </c>
      <c r="K102" s="1">
        <f>SUM(financials[[#This Row],[charge fixe]:[charge variable]])*$G$529</f>
        <v>59580</v>
      </c>
      <c r="L102" s="1">
        <f>SUM(financials[[#This Row],[charge totale]])*$H$529</f>
        <v>139020</v>
      </c>
      <c r="M102" s="1">
        <v>340</v>
      </c>
      <c r="N102" s="1">
        <f>SUM(financials[[#This Row],[prix de vente]])-financials[[#This Row],[coût unit]]</f>
        <v>40</v>
      </c>
      <c r="O102" s="1">
        <f>SUM(financials[[#This Row],[prix de vente]]*financials[[#This Row],[Nbre vente]])</f>
        <v>225080</v>
      </c>
      <c r="P102" s="1">
        <v>3</v>
      </c>
      <c r="Q102" s="1">
        <f>SUM(financials[[#This Row],[remise unit]])*financials[[#This Row],[Nbre vente]]</f>
        <v>1986</v>
      </c>
      <c r="R102" s="1">
        <f>SUM(financials[[#This Row],[CA]])-financials[[#This Row],[remise tot]]</f>
        <v>223094</v>
      </c>
      <c r="S102" s="1">
        <f>SUM(financials[[#This Row],[vente]])-financials[[#This Row],[charge totale]]</f>
        <v>24494</v>
      </c>
      <c r="T102" s="5">
        <v>41791</v>
      </c>
      <c r="U102" s="6">
        <v>6</v>
      </c>
      <c r="V102" s="4" t="s">
        <v>17</v>
      </c>
    </row>
    <row r="103" spans="1:22" x14ac:dyDescent="0.25">
      <c r="A103" t="s">
        <v>55</v>
      </c>
      <c r="B103" t="s">
        <v>10</v>
      </c>
      <c r="C103" t="s">
        <v>58</v>
      </c>
      <c r="D103" s="1" t="s">
        <v>63</v>
      </c>
      <c r="E103" s="4" t="s">
        <v>29</v>
      </c>
      <c r="F103">
        <v>2877</v>
      </c>
      <c r="G103" s="1">
        <v>300</v>
      </c>
      <c r="H103" s="1">
        <f>SUM(financials[[#This Row],[coût unit]]*financials[[#This Row],[Nbre vente]])</f>
        <v>863100</v>
      </c>
      <c r="I103" s="1">
        <f>SUM(financials[[#This Row],[charge totale]])*$G$528</f>
        <v>517860</v>
      </c>
      <c r="J103" s="1">
        <f>SUM(financials[[#This Row],[charge totale]])*$H$528</f>
        <v>345240</v>
      </c>
      <c r="K103" s="1">
        <f>SUM(financials[[#This Row],[charge fixe]:[charge variable]])*$G$529</f>
        <v>258930</v>
      </c>
      <c r="L103" s="1">
        <f>SUM(financials[[#This Row],[charge totale]])*$H$529</f>
        <v>604170</v>
      </c>
      <c r="M103" s="1">
        <v>340</v>
      </c>
      <c r="N103" s="1">
        <f>SUM(financials[[#This Row],[prix de vente]])-financials[[#This Row],[coût unit]]</f>
        <v>40</v>
      </c>
      <c r="O103" s="1">
        <f>SUM(financials[[#This Row],[prix de vente]]*financials[[#This Row],[Nbre vente]])</f>
        <v>978180</v>
      </c>
      <c r="P103" s="1">
        <v>3</v>
      </c>
      <c r="Q103" s="1">
        <f>SUM(financials[[#This Row],[remise unit]])*financials[[#This Row],[Nbre vente]]</f>
        <v>8631</v>
      </c>
      <c r="R103" s="1">
        <f>SUM(financials[[#This Row],[CA]])-financials[[#This Row],[remise tot]]</f>
        <v>969549</v>
      </c>
      <c r="S103" s="1">
        <f>SUM(financials[[#This Row],[vente]])-financials[[#This Row],[charge totale]]</f>
        <v>106449</v>
      </c>
      <c r="T103" s="5">
        <v>41913</v>
      </c>
      <c r="U103" s="6">
        <v>10</v>
      </c>
      <c r="V103" s="4" t="s">
        <v>21</v>
      </c>
    </row>
    <row r="104" spans="1:22" x14ac:dyDescent="0.25">
      <c r="A104" t="s">
        <v>54</v>
      </c>
      <c r="B104" t="s">
        <v>7</v>
      </c>
      <c r="C104" t="s">
        <v>58</v>
      </c>
      <c r="D104" s="1" t="s">
        <v>63</v>
      </c>
      <c r="E104" s="4" t="s">
        <v>29</v>
      </c>
      <c r="F104">
        <v>2729</v>
      </c>
      <c r="G104" s="1">
        <v>300</v>
      </c>
      <c r="H104" s="1">
        <f>SUM(financials[[#This Row],[coût unit]]*financials[[#This Row],[Nbre vente]])</f>
        <v>818700</v>
      </c>
      <c r="I104" s="1">
        <f>SUM(financials[[#This Row],[charge totale]])*$G$528</f>
        <v>491220</v>
      </c>
      <c r="J104" s="1">
        <f>SUM(financials[[#This Row],[charge totale]])*$H$528</f>
        <v>327480</v>
      </c>
      <c r="K104" s="1">
        <f>SUM(financials[[#This Row],[charge fixe]:[charge variable]])*$G$529</f>
        <v>245610</v>
      </c>
      <c r="L104" s="1">
        <f>SUM(financials[[#This Row],[charge totale]])*$H$529</f>
        <v>573090</v>
      </c>
      <c r="M104" s="1">
        <v>340</v>
      </c>
      <c r="N104" s="1">
        <f>SUM(financials[[#This Row],[prix de vente]])-financials[[#This Row],[coût unit]]</f>
        <v>40</v>
      </c>
      <c r="O104" s="1">
        <f>SUM(financials[[#This Row],[prix de vente]]*financials[[#This Row],[Nbre vente]])</f>
        <v>927860</v>
      </c>
      <c r="P104" s="1">
        <v>3</v>
      </c>
      <c r="Q104" s="1">
        <f>SUM(financials[[#This Row],[remise unit]])*financials[[#This Row],[Nbre vente]]</f>
        <v>8187</v>
      </c>
      <c r="R104" s="1">
        <f>SUM(financials[[#This Row],[CA]])-financials[[#This Row],[remise tot]]</f>
        <v>919673</v>
      </c>
      <c r="S104" s="1">
        <f>SUM(financials[[#This Row],[vente]])-financials[[#This Row],[charge totale]]</f>
        <v>100973</v>
      </c>
      <c r="T104" s="5">
        <v>41974</v>
      </c>
      <c r="U104" s="6">
        <v>12</v>
      </c>
      <c r="V104" s="4" t="s">
        <v>23</v>
      </c>
    </row>
    <row r="105" spans="1:22" x14ac:dyDescent="0.25">
      <c r="A105" t="s">
        <v>53</v>
      </c>
      <c r="B105" t="s">
        <v>10</v>
      </c>
      <c r="C105" t="s">
        <v>58</v>
      </c>
      <c r="D105" s="4" t="s">
        <v>27</v>
      </c>
      <c r="E105" s="4" t="s">
        <v>29</v>
      </c>
      <c r="F105">
        <v>259</v>
      </c>
      <c r="G105" s="1">
        <v>250</v>
      </c>
      <c r="H105" s="1">
        <f>SUM(financials[[#This Row],[coût unit]]*financials[[#This Row],[Nbre vente]])</f>
        <v>64750</v>
      </c>
      <c r="I105" s="1">
        <f>SUM(financials[[#This Row],[charge totale]])*$G$528</f>
        <v>38850</v>
      </c>
      <c r="J105" s="1">
        <f>SUM(financials[[#This Row],[charge totale]])*$H$528</f>
        <v>25900</v>
      </c>
      <c r="K105" s="1">
        <f>SUM(financials[[#This Row],[charge fixe]:[charge variable]])*$G$529</f>
        <v>19425</v>
      </c>
      <c r="L105" s="1">
        <f>SUM(financials[[#This Row],[charge totale]])*$H$529</f>
        <v>45325</v>
      </c>
      <c r="M105" s="1">
        <v>270</v>
      </c>
      <c r="N105" s="1">
        <f>SUM(financials[[#This Row],[prix de vente]])-financials[[#This Row],[coût unit]]</f>
        <v>20</v>
      </c>
      <c r="O105" s="1">
        <f>SUM(financials[[#This Row],[prix de vente]]*financials[[#This Row],[Nbre vente]])</f>
        <v>69930</v>
      </c>
      <c r="P105" s="1">
        <v>3</v>
      </c>
      <c r="Q105" s="1">
        <f>SUM(financials[[#This Row],[remise unit]])*financials[[#This Row],[Nbre vente]]</f>
        <v>777</v>
      </c>
      <c r="R105" s="1">
        <f>SUM(financials[[#This Row],[CA]])-financials[[#This Row],[remise tot]]</f>
        <v>69153</v>
      </c>
      <c r="S105" s="1">
        <f>SUM(financials[[#This Row],[vente]])-financials[[#This Row],[charge totale]]</f>
        <v>4403</v>
      </c>
      <c r="T105" s="5">
        <v>41699</v>
      </c>
      <c r="U105" s="6">
        <v>3</v>
      </c>
      <c r="V105" s="4" t="s">
        <v>14</v>
      </c>
    </row>
    <row r="106" spans="1:22" x14ac:dyDescent="0.25">
      <c r="A106" t="s">
        <v>53</v>
      </c>
      <c r="B106" t="s">
        <v>11</v>
      </c>
      <c r="C106" t="s">
        <v>58</v>
      </c>
      <c r="D106" s="4" t="s">
        <v>27</v>
      </c>
      <c r="E106" s="4" t="s">
        <v>29</v>
      </c>
      <c r="F106">
        <v>1101</v>
      </c>
      <c r="G106" s="1">
        <v>250</v>
      </c>
      <c r="H106" s="1">
        <f>SUM(financials[[#This Row],[coût unit]]*financials[[#This Row],[Nbre vente]])</f>
        <v>275250</v>
      </c>
      <c r="I106" s="1">
        <f>SUM(financials[[#This Row],[charge totale]])*$G$528</f>
        <v>165150</v>
      </c>
      <c r="J106" s="1">
        <f>SUM(financials[[#This Row],[charge totale]])*$H$528</f>
        <v>110100</v>
      </c>
      <c r="K106" s="1">
        <f>SUM(financials[[#This Row],[charge fixe]:[charge variable]])*$G$529</f>
        <v>82575</v>
      </c>
      <c r="L106" s="1">
        <f>SUM(financials[[#This Row],[charge totale]])*$H$529</f>
        <v>192675</v>
      </c>
      <c r="M106" s="1">
        <v>270</v>
      </c>
      <c r="N106" s="1">
        <f>SUM(financials[[#This Row],[prix de vente]])-financials[[#This Row],[coût unit]]</f>
        <v>20</v>
      </c>
      <c r="O106" s="1">
        <f>SUM(financials[[#This Row],[prix de vente]]*financials[[#This Row],[Nbre vente]])</f>
        <v>297270</v>
      </c>
      <c r="P106" s="1">
        <v>3</v>
      </c>
      <c r="Q106" s="1">
        <f>SUM(financials[[#This Row],[remise unit]])*financials[[#This Row],[Nbre vente]]</f>
        <v>3303</v>
      </c>
      <c r="R106" s="1">
        <f>SUM(financials[[#This Row],[CA]])-financials[[#This Row],[remise tot]]</f>
        <v>293967</v>
      </c>
      <c r="S106" s="1">
        <f>SUM(financials[[#This Row],[vente]])-financials[[#This Row],[charge totale]]</f>
        <v>18717</v>
      </c>
      <c r="T106" s="5">
        <v>41699</v>
      </c>
      <c r="U106" s="6">
        <v>3</v>
      </c>
      <c r="V106" s="4" t="s">
        <v>14</v>
      </c>
    </row>
    <row r="107" spans="1:22" x14ac:dyDescent="0.25">
      <c r="A107" t="s">
        <v>54</v>
      </c>
      <c r="B107" t="s">
        <v>10</v>
      </c>
      <c r="C107" t="s">
        <v>58</v>
      </c>
      <c r="D107" s="4" t="s">
        <v>27</v>
      </c>
      <c r="E107" s="4" t="s">
        <v>29</v>
      </c>
      <c r="F107">
        <v>2276</v>
      </c>
      <c r="G107" s="1">
        <v>250</v>
      </c>
      <c r="H107" s="1">
        <f>SUM(financials[[#This Row],[coût unit]]*financials[[#This Row],[Nbre vente]])</f>
        <v>569000</v>
      </c>
      <c r="I107" s="1">
        <f>SUM(financials[[#This Row],[charge totale]])*$G$528</f>
        <v>341400</v>
      </c>
      <c r="J107" s="1">
        <f>SUM(financials[[#This Row],[charge totale]])*$H$528</f>
        <v>227600</v>
      </c>
      <c r="K107" s="1">
        <f>SUM(financials[[#This Row],[charge fixe]:[charge variable]])*$G$529</f>
        <v>170700</v>
      </c>
      <c r="L107" s="1">
        <f>SUM(financials[[#This Row],[charge totale]])*$H$529</f>
        <v>398300</v>
      </c>
      <c r="M107" s="1">
        <v>270</v>
      </c>
      <c r="N107" s="1">
        <f>SUM(financials[[#This Row],[prix de vente]])-financials[[#This Row],[coût unit]]</f>
        <v>20</v>
      </c>
      <c r="O107" s="1">
        <f>SUM(financials[[#This Row],[prix de vente]]*financials[[#This Row],[Nbre vente]])</f>
        <v>614520</v>
      </c>
      <c r="P107" s="1">
        <v>3</v>
      </c>
      <c r="Q107" s="1">
        <f>SUM(financials[[#This Row],[remise unit]])*financials[[#This Row],[Nbre vente]]</f>
        <v>6828</v>
      </c>
      <c r="R107" s="1">
        <f>SUM(financials[[#This Row],[CA]])-financials[[#This Row],[remise tot]]</f>
        <v>607692</v>
      </c>
      <c r="S107" s="1">
        <f>SUM(financials[[#This Row],[vente]])-financials[[#This Row],[charge totale]]</f>
        <v>38692</v>
      </c>
      <c r="T107" s="5">
        <v>41760</v>
      </c>
      <c r="U107" s="6">
        <v>5</v>
      </c>
      <c r="V107" s="4" t="s">
        <v>16</v>
      </c>
    </row>
    <row r="108" spans="1:22" x14ac:dyDescent="0.25">
      <c r="A108" t="s">
        <v>55</v>
      </c>
      <c r="B108" t="s">
        <v>56</v>
      </c>
      <c r="C108" t="s">
        <v>58</v>
      </c>
      <c r="D108" s="4" t="s">
        <v>27</v>
      </c>
      <c r="E108" s="4" t="s">
        <v>29</v>
      </c>
      <c r="F108">
        <v>1236</v>
      </c>
      <c r="G108" s="1">
        <v>250</v>
      </c>
      <c r="H108" s="1">
        <f>SUM(financials[[#This Row],[coût unit]]*financials[[#This Row],[Nbre vente]])</f>
        <v>309000</v>
      </c>
      <c r="I108" s="1">
        <f>SUM(financials[[#This Row],[charge totale]])*$G$528</f>
        <v>185400</v>
      </c>
      <c r="J108" s="1">
        <f>SUM(financials[[#This Row],[charge totale]])*$H$528</f>
        <v>123600</v>
      </c>
      <c r="K108" s="1">
        <f>SUM(financials[[#This Row],[charge fixe]:[charge variable]])*$G$529</f>
        <v>92700</v>
      </c>
      <c r="L108" s="1">
        <f>SUM(financials[[#This Row],[charge totale]])*$H$529</f>
        <v>216300</v>
      </c>
      <c r="M108" s="1">
        <v>270</v>
      </c>
      <c r="N108" s="1">
        <f>SUM(financials[[#This Row],[prix de vente]])-financials[[#This Row],[coût unit]]</f>
        <v>20</v>
      </c>
      <c r="O108" s="1">
        <f>SUM(financials[[#This Row],[prix de vente]]*financials[[#This Row],[Nbre vente]])</f>
        <v>333720</v>
      </c>
      <c r="P108" s="1">
        <v>3</v>
      </c>
      <c r="Q108" s="1">
        <f>SUM(financials[[#This Row],[remise unit]])*financials[[#This Row],[Nbre vente]]</f>
        <v>3708</v>
      </c>
      <c r="R108" s="1">
        <f>SUM(financials[[#This Row],[CA]])-financials[[#This Row],[remise tot]]</f>
        <v>330012</v>
      </c>
      <c r="S108" s="1">
        <f>SUM(financials[[#This Row],[vente]])-financials[[#This Row],[charge totale]]</f>
        <v>21012</v>
      </c>
      <c r="T108" s="5">
        <v>41944</v>
      </c>
      <c r="U108" s="6">
        <v>11</v>
      </c>
      <c r="V108" s="4" t="s">
        <v>22</v>
      </c>
    </row>
    <row r="109" spans="1:22" x14ac:dyDescent="0.25">
      <c r="A109" t="s">
        <v>55</v>
      </c>
      <c r="B109" t="s">
        <v>9</v>
      </c>
      <c r="C109" t="s">
        <v>58</v>
      </c>
      <c r="D109" s="4" t="s">
        <v>27</v>
      </c>
      <c r="E109" s="4" t="s">
        <v>29</v>
      </c>
      <c r="F109">
        <v>941</v>
      </c>
      <c r="G109" s="1">
        <v>250</v>
      </c>
      <c r="H109" s="1">
        <f>SUM(financials[[#This Row],[coût unit]]*financials[[#This Row],[Nbre vente]])</f>
        <v>235250</v>
      </c>
      <c r="I109" s="1">
        <f>SUM(financials[[#This Row],[charge totale]])*$G$528</f>
        <v>141150</v>
      </c>
      <c r="J109" s="1">
        <f>SUM(financials[[#This Row],[charge totale]])*$H$528</f>
        <v>94100</v>
      </c>
      <c r="K109" s="1">
        <f>SUM(financials[[#This Row],[charge fixe]:[charge variable]])*$G$529</f>
        <v>70575</v>
      </c>
      <c r="L109" s="1">
        <f>SUM(financials[[#This Row],[charge totale]])*$H$529</f>
        <v>164675</v>
      </c>
      <c r="M109" s="1">
        <v>270</v>
      </c>
      <c r="N109" s="1">
        <f>SUM(financials[[#This Row],[prix de vente]])-financials[[#This Row],[coût unit]]</f>
        <v>20</v>
      </c>
      <c r="O109" s="1">
        <f>SUM(financials[[#This Row],[prix de vente]]*financials[[#This Row],[Nbre vente]])</f>
        <v>254070</v>
      </c>
      <c r="P109" s="1">
        <v>3</v>
      </c>
      <c r="Q109" s="1">
        <f>SUM(financials[[#This Row],[remise unit]])*financials[[#This Row],[Nbre vente]]</f>
        <v>2823</v>
      </c>
      <c r="R109" s="1">
        <f>SUM(financials[[#This Row],[CA]])-financials[[#This Row],[remise tot]]</f>
        <v>251247</v>
      </c>
      <c r="S109" s="1">
        <f>SUM(financials[[#This Row],[vente]])-financials[[#This Row],[charge totale]]</f>
        <v>15997</v>
      </c>
      <c r="T109" s="5">
        <v>41944</v>
      </c>
      <c r="U109" s="6">
        <v>11</v>
      </c>
      <c r="V109" s="4" t="s">
        <v>22</v>
      </c>
    </row>
    <row r="110" spans="1:22" x14ac:dyDescent="0.25">
      <c r="A110" t="s">
        <v>53</v>
      </c>
      <c r="B110" t="s">
        <v>7</v>
      </c>
      <c r="C110" t="s">
        <v>58</v>
      </c>
      <c r="D110" s="4" t="s">
        <v>27</v>
      </c>
      <c r="E110" s="4" t="s">
        <v>29</v>
      </c>
      <c r="F110">
        <v>1916</v>
      </c>
      <c r="G110" s="1">
        <v>250</v>
      </c>
      <c r="H110" s="1">
        <f>SUM(financials[[#This Row],[coût unit]]*financials[[#This Row],[Nbre vente]])</f>
        <v>479000</v>
      </c>
      <c r="I110" s="1">
        <f>SUM(financials[[#This Row],[charge totale]])*$G$528</f>
        <v>287400</v>
      </c>
      <c r="J110" s="1">
        <f>SUM(financials[[#This Row],[charge totale]])*$H$528</f>
        <v>191600</v>
      </c>
      <c r="K110" s="1">
        <f>SUM(financials[[#This Row],[charge fixe]:[charge variable]])*$G$529</f>
        <v>143700</v>
      </c>
      <c r="L110" s="1">
        <f>SUM(financials[[#This Row],[charge totale]])*$H$529</f>
        <v>335300</v>
      </c>
      <c r="M110" s="1">
        <v>270</v>
      </c>
      <c r="N110" s="1">
        <f>SUM(financials[[#This Row],[prix de vente]])-financials[[#This Row],[coût unit]]</f>
        <v>20</v>
      </c>
      <c r="O110" s="1">
        <f>SUM(financials[[#This Row],[prix de vente]]*financials[[#This Row],[Nbre vente]])</f>
        <v>517320</v>
      </c>
      <c r="P110" s="1">
        <v>3</v>
      </c>
      <c r="Q110" s="1">
        <f>SUM(financials[[#This Row],[remise unit]])*financials[[#This Row],[Nbre vente]]</f>
        <v>5748</v>
      </c>
      <c r="R110" s="1">
        <f>SUM(financials[[#This Row],[CA]])-financials[[#This Row],[remise tot]]</f>
        <v>511572</v>
      </c>
      <c r="S110" s="1">
        <f>SUM(financials[[#This Row],[vente]])-financials[[#This Row],[charge totale]]</f>
        <v>32572</v>
      </c>
      <c r="T110" s="5">
        <v>41974</v>
      </c>
      <c r="U110" s="6">
        <v>12</v>
      </c>
      <c r="V110" s="4" t="s">
        <v>23</v>
      </c>
    </row>
    <row r="111" spans="1:22" hidden="1" x14ac:dyDescent="0.25">
      <c r="A111" t="s">
        <v>54</v>
      </c>
      <c r="B111" t="s">
        <v>9</v>
      </c>
      <c r="C111" t="s">
        <v>59</v>
      </c>
      <c r="D111" s="1" t="s">
        <v>60</v>
      </c>
      <c r="E111" s="4" t="s">
        <v>29</v>
      </c>
      <c r="F111">
        <v>4243</v>
      </c>
      <c r="G111" s="1">
        <v>35</v>
      </c>
      <c r="H111" s="1">
        <f>SUM(financials[[#This Row],[coût unit]]*financials[[#This Row],[Nbre vente]])</f>
        <v>148505</v>
      </c>
      <c r="I111" s="1">
        <f>SUM(financials[[#This Row],[charge totale]])*$G$528</f>
        <v>89103</v>
      </c>
      <c r="J111" s="1">
        <f>SUM(financials[[#This Row],[charge totale]])*$H$528</f>
        <v>59402</v>
      </c>
      <c r="K111" s="1">
        <f>SUM(financials[[#This Row],[charge fixe]:[charge variable]])*$G$529</f>
        <v>44551.5</v>
      </c>
      <c r="L111" s="1">
        <f>SUM(financials[[#This Row],[charge totale]])*$H$529</f>
        <v>103953.5</v>
      </c>
      <c r="M111" s="1">
        <v>40</v>
      </c>
      <c r="N111" s="1">
        <f>SUM(financials[[#This Row],[prix de vente]])-financials[[#This Row],[coût unit]]</f>
        <v>5</v>
      </c>
      <c r="O111" s="1">
        <f>SUM(financials[[#This Row],[prix de vente]]*financials[[#This Row],[Nbre vente]])</f>
        <v>169720</v>
      </c>
      <c r="P111" s="1">
        <v>3</v>
      </c>
      <c r="Q111" s="1">
        <f>SUM(financials[[#This Row],[remise unit]])*financials[[#This Row],[Nbre vente]]</f>
        <v>12729</v>
      </c>
      <c r="R111" s="1">
        <f>SUM(financials[[#This Row],[CA]])-financials[[#This Row],[remise tot]]</f>
        <v>156991</v>
      </c>
      <c r="S111" s="1">
        <f>SUM(financials[[#This Row],[vente]])-financials[[#This Row],[charge totale]]</f>
        <v>8486</v>
      </c>
      <c r="T111" s="5">
        <v>41730</v>
      </c>
      <c r="U111" s="6">
        <v>4</v>
      </c>
      <c r="V111" s="4" t="s">
        <v>15</v>
      </c>
    </row>
    <row r="112" spans="1:22" hidden="1" x14ac:dyDescent="0.25">
      <c r="A112" t="s">
        <v>55</v>
      </c>
      <c r="B112" t="s">
        <v>10</v>
      </c>
      <c r="C112" t="s">
        <v>59</v>
      </c>
      <c r="D112" s="1" t="s">
        <v>60</v>
      </c>
      <c r="E112" s="4" t="s">
        <v>29</v>
      </c>
      <c r="F112">
        <v>2580</v>
      </c>
      <c r="G112" s="1">
        <v>35</v>
      </c>
      <c r="H112" s="1">
        <f>SUM(financials[[#This Row],[coût unit]]*financials[[#This Row],[Nbre vente]])</f>
        <v>90300</v>
      </c>
      <c r="I112" s="1">
        <f>SUM(financials[[#This Row],[charge totale]])*$G$528</f>
        <v>54180</v>
      </c>
      <c r="J112" s="1">
        <f>SUM(financials[[#This Row],[charge totale]])*$H$528</f>
        <v>36120</v>
      </c>
      <c r="K112" s="1">
        <f>SUM(financials[[#This Row],[charge fixe]:[charge variable]])*$G$529</f>
        <v>27090</v>
      </c>
      <c r="L112" s="1">
        <f>SUM(financials[[#This Row],[charge totale]])*$H$529</f>
        <v>63209.999999999993</v>
      </c>
      <c r="M112" s="1">
        <v>40</v>
      </c>
      <c r="N112" s="1">
        <f>SUM(financials[[#This Row],[prix de vente]])-financials[[#This Row],[coût unit]]</f>
        <v>5</v>
      </c>
      <c r="O112" s="1">
        <f>SUM(financials[[#This Row],[prix de vente]]*financials[[#This Row],[Nbre vente]])</f>
        <v>103200</v>
      </c>
      <c r="P112" s="1">
        <v>3</v>
      </c>
      <c r="Q112" s="1">
        <f>SUM(financials[[#This Row],[remise unit]])*financials[[#This Row],[Nbre vente]]</f>
        <v>7740</v>
      </c>
      <c r="R112" s="1">
        <f>SUM(financials[[#This Row],[CA]])-financials[[#This Row],[remise tot]]</f>
        <v>95460</v>
      </c>
      <c r="S112" s="1">
        <f>SUM(financials[[#This Row],[vente]])-financials[[#This Row],[charge totale]]</f>
        <v>5160</v>
      </c>
      <c r="T112" s="5">
        <v>41730</v>
      </c>
      <c r="U112" s="6">
        <v>4</v>
      </c>
      <c r="V112" s="4" t="s">
        <v>15</v>
      </c>
    </row>
    <row r="113" spans="1:22" hidden="1" x14ac:dyDescent="0.25">
      <c r="A113" t="s">
        <v>53</v>
      </c>
      <c r="B113" t="s">
        <v>10</v>
      </c>
      <c r="C113" t="s">
        <v>59</v>
      </c>
      <c r="D113" s="1" t="s">
        <v>60</v>
      </c>
      <c r="E113" s="4" t="s">
        <v>29</v>
      </c>
      <c r="F113">
        <v>689</v>
      </c>
      <c r="G113" s="1">
        <v>35</v>
      </c>
      <c r="H113" s="1">
        <f>SUM(financials[[#This Row],[coût unit]]*financials[[#This Row],[Nbre vente]])</f>
        <v>24115</v>
      </c>
      <c r="I113" s="1">
        <f>SUM(financials[[#This Row],[charge totale]])*$G$528</f>
        <v>14469</v>
      </c>
      <c r="J113" s="1">
        <f>SUM(financials[[#This Row],[charge totale]])*$H$528</f>
        <v>9646</v>
      </c>
      <c r="K113" s="1">
        <f>SUM(financials[[#This Row],[charge fixe]:[charge variable]])*$G$529</f>
        <v>7234.5</v>
      </c>
      <c r="L113" s="1">
        <f>SUM(financials[[#This Row],[charge totale]])*$H$529</f>
        <v>16880.5</v>
      </c>
      <c r="M113" s="1">
        <v>40</v>
      </c>
      <c r="N113" s="1">
        <f>SUM(financials[[#This Row],[prix de vente]])-financials[[#This Row],[coût unit]]</f>
        <v>5</v>
      </c>
      <c r="O113" s="1">
        <f>SUM(financials[[#This Row],[prix de vente]]*financials[[#This Row],[Nbre vente]])</f>
        <v>27560</v>
      </c>
      <c r="P113" s="1">
        <v>3</v>
      </c>
      <c r="Q113" s="1">
        <f>SUM(financials[[#This Row],[remise unit]])*financials[[#This Row],[Nbre vente]]</f>
        <v>2067</v>
      </c>
      <c r="R113" s="1">
        <f>SUM(financials[[#This Row],[CA]])-financials[[#This Row],[remise tot]]</f>
        <v>25493</v>
      </c>
      <c r="S113" s="1">
        <f>SUM(financials[[#This Row],[vente]])-financials[[#This Row],[charge totale]]</f>
        <v>1378</v>
      </c>
      <c r="T113" s="5">
        <v>41791</v>
      </c>
      <c r="U113" s="6">
        <v>6</v>
      </c>
      <c r="V113" s="4" t="s">
        <v>17</v>
      </c>
    </row>
    <row r="114" spans="1:22" hidden="1" x14ac:dyDescent="0.25">
      <c r="A114" t="s">
        <v>54</v>
      </c>
      <c r="B114" t="s">
        <v>56</v>
      </c>
      <c r="C114" t="s">
        <v>59</v>
      </c>
      <c r="D114" s="1" t="s">
        <v>60</v>
      </c>
      <c r="E114" s="4" t="s">
        <v>29</v>
      </c>
      <c r="F114">
        <v>1947</v>
      </c>
      <c r="G114" s="1">
        <v>35</v>
      </c>
      <c r="H114" s="1">
        <f>SUM(financials[[#This Row],[coût unit]]*financials[[#This Row],[Nbre vente]])</f>
        <v>68145</v>
      </c>
      <c r="I114" s="1">
        <f>SUM(financials[[#This Row],[charge totale]])*$G$528</f>
        <v>40887</v>
      </c>
      <c r="J114" s="1">
        <f>SUM(financials[[#This Row],[charge totale]])*$H$528</f>
        <v>27258</v>
      </c>
      <c r="K114" s="1">
        <f>SUM(financials[[#This Row],[charge fixe]:[charge variable]])*$G$529</f>
        <v>20443.5</v>
      </c>
      <c r="L114" s="1">
        <f>SUM(financials[[#This Row],[charge totale]])*$H$529</f>
        <v>47701.5</v>
      </c>
      <c r="M114" s="1">
        <v>40</v>
      </c>
      <c r="N114" s="1">
        <f>SUM(financials[[#This Row],[prix de vente]])-financials[[#This Row],[coût unit]]</f>
        <v>5</v>
      </c>
      <c r="O114" s="1">
        <f>SUM(financials[[#This Row],[prix de vente]]*financials[[#This Row],[Nbre vente]])</f>
        <v>77880</v>
      </c>
      <c r="P114" s="1">
        <v>3</v>
      </c>
      <c r="Q114" s="1">
        <f>SUM(financials[[#This Row],[remise unit]])*financials[[#This Row],[Nbre vente]]</f>
        <v>5841</v>
      </c>
      <c r="R114" s="1">
        <f>SUM(financials[[#This Row],[CA]])-financials[[#This Row],[remise tot]]</f>
        <v>72039</v>
      </c>
      <c r="S114" s="1">
        <f>SUM(financials[[#This Row],[vente]])-financials[[#This Row],[charge totale]]</f>
        <v>3894</v>
      </c>
      <c r="T114" s="5">
        <v>41883</v>
      </c>
      <c r="U114" s="6">
        <v>9</v>
      </c>
      <c r="V114" s="4" t="s">
        <v>20</v>
      </c>
    </row>
    <row r="115" spans="1:22" x14ac:dyDescent="0.25">
      <c r="A115" t="s">
        <v>55</v>
      </c>
      <c r="B115" t="s">
        <v>10</v>
      </c>
      <c r="C115" t="s">
        <v>58</v>
      </c>
      <c r="D115" s="4" t="s">
        <v>25</v>
      </c>
      <c r="E115" s="4" t="s">
        <v>29</v>
      </c>
      <c r="F115">
        <v>1958</v>
      </c>
      <c r="G115" s="1">
        <v>200</v>
      </c>
      <c r="H115" s="1">
        <f>SUM(financials[[#This Row],[coût unit]]*financials[[#This Row],[Nbre vente]])</f>
        <v>391600</v>
      </c>
      <c r="I115" s="1">
        <f>SUM(financials[[#This Row],[charge totale]])*$G$528</f>
        <v>234960</v>
      </c>
      <c r="J115" s="1">
        <f>SUM(financials[[#This Row],[charge totale]])*$H$528</f>
        <v>156640</v>
      </c>
      <c r="K115" s="1">
        <f>SUM(financials[[#This Row],[charge fixe]:[charge variable]])*$G$529</f>
        <v>117480</v>
      </c>
      <c r="L115" s="1">
        <f>SUM(financials[[#This Row],[charge totale]])*$H$529</f>
        <v>274120</v>
      </c>
      <c r="M115" s="1">
        <v>210</v>
      </c>
      <c r="N115" s="1">
        <f>SUM(financials[[#This Row],[prix de vente]])-financials[[#This Row],[coût unit]]</f>
        <v>10</v>
      </c>
      <c r="O115" s="1">
        <f>SUM(financials[[#This Row],[prix de vente]]*financials[[#This Row],[Nbre vente]])</f>
        <v>411180</v>
      </c>
      <c r="P115" s="1">
        <v>3</v>
      </c>
      <c r="Q115" s="1">
        <f>SUM(financials[[#This Row],[remise unit]])*financials[[#This Row],[Nbre vente]]</f>
        <v>5874</v>
      </c>
      <c r="R115" s="1">
        <f>SUM(financials[[#This Row],[CA]])-financials[[#This Row],[remise tot]]</f>
        <v>405306</v>
      </c>
      <c r="S115" s="1">
        <f>SUM(financials[[#This Row],[vente]])-financials[[#This Row],[charge totale]]</f>
        <v>13706</v>
      </c>
      <c r="T115" s="5">
        <v>41671</v>
      </c>
      <c r="U115" s="6">
        <v>2</v>
      </c>
      <c r="V115" s="4" t="s">
        <v>13</v>
      </c>
    </row>
    <row r="116" spans="1:22" x14ac:dyDescent="0.25">
      <c r="A116" t="s">
        <v>54</v>
      </c>
      <c r="B116" t="s">
        <v>9</v>
      </c>
      <c r="C116" t="s">
        <v>58</v>
      </c>
      <c r="D116" s="4" t="s">
        <v>25</v>
      </c>
      <c r="E116" s="4" t="s">
        <v>29</v>
      </c>
      <c r="F116">
        <v>1901</v>
      </c>
      <c r="G116" s="1">
        <v>200</v>
      </c>
      <c r="H116" s="1">
        <f>SUM(financials[[#This Row],[coût unit]]*financials[[#This Row],[Nbre vente]])</f>
        <v>380200</v>
      </c>
      <c r="I116" s="1">
        <f>SUM(financials[[#This Row],[charge totale]])*$G$528</f>
        <v>228120</v>
      </c>
      <c r="J116" s="1">
        <f>SUM(financials[[#This Row],[charge totale]])*$H$528</f>
        <v>152080</v>
      </c>
      <c r="K116" s="1">
        <f>SUM(financials[[#This Row],[charge fixe]:[charge variable]])*$G$529</f>
        <v>114060</v>
      </c>
      <c r="L116" s="1">
        <f>SUM(financials[[#This Row],[charge totale]])*$H$529</f>
        <v>266140</v>
      </c>
      <c r="M116" s="1">
        <v>210</v>
      </c>
      <c r="N116" s="1">
        <f>SUM(financials[[#This Row],[prix de vente]])-financials[[#This Row],[coût unit]]</f>
        <v>10</v>
      </c>
      <c r="O116" s="1">
        <f>SUM(financials[[#This Row],[prix de vente]]*financials[[#This Row],[Nbre vente]])</f>
        <v>399210</v>
      </c>
      <c r="P116" s="1">
        <v>3</v>
      </c>
      <c r="Q116" s="1">
        <f>SUM(financials[[#This Row],[remise unit]])*financials[[#This Row],[Nbre vente]]</f>
        <v>5703</v>
      </c>
      <c r="R116" s="1">
        <f>SUM(financials[[#This Row],[CA]])-financials[[#This Row],[remise tot]]</f>
        <v>393507</v>
      </c>
      <c r="S116" s="1">
        <f>SUM(financials[[#This Row],[vente]])-financials[[#This Row],[charge totale]]</f>
        <v>13307</v>
      </c>
      <c r="T116" s="5">
        <v>41791</v>
      </c>
      <c r="U116" s="6">
        <v>6</v>
      </c>
      <c r="V116" s="4" t="s">
        <v>17</v>
      </c>
    </row>
    <row r="117" spans="1:22" x14ac:dyDescent="0.25">
      <c r="A117" t="s">
        <v>55</v>
      </c>
      <c r="B117" t="s">
        <v>9</v>
      </c>
      <c r="C117" t="s">
        <v>58</v>
      </c>
      <c r="D117" s="4" t="s">
        <v>25</v>
      </c>
      <c r="E117" s="4" t="s">
        <v>29</v>
      </c>
      <c r="F117">
        <v>544</v>
      </c>
      <c r="G117" s="1">
        <v>200</v>
      </c>
      <c r="H117" s="1">
        <f>SUM(financials[[#This Row],[coût unit]]*financials[[#This Row],[Nbre vente]])</f>
        <v>108800</v>
      </c>
      <c r="I117" s="1">
        <f>SUM(financials[[#This Row],[charge totale]])*$G$528</f>
        <v>65280</v>
      </c>
      <c r="J117" s="1">
        <f>SUM(financials[[#This Row],[charge totale]])*$H$528</f>
        <v>43520</v>
      </c>
      <c r="K117" s="1">
        <f>SUM(financials[[#This Row],[charge fixe]:[charge variable]])*$G$529</f>
        <v>32640</v>
      </c>
      <c r="L117" s="1">
        <f>SUM(financials[[#This Row],[charge totale]])*$H$529</f>
        <v>76160</v>
      </c>
      <c r="M117" s="1">
        <v>210</v>
      </c>
      <c r="N117" s="1">
        <f>SUM(financials[[#This Row],[prix de vente]])-financials[[#This Row],[coût unit]]</f>
        <v>10</v>
      </c>
      <c r="O117" s="1">
        <f>SUM(financials[[#This Row],[prix de vente]]*financials[[#This Row],[Nbre vente]])</f>
        <v>114240</v>
      </c>
      <c r="P117" s="1">
        <v>3</v>
      </c>
      <c r="Q117" s="1">
        <f>SUM(financials[[#This Row],[remise unit]])*financials[[#This Row],[Nbre vente]]</f>
        <v>1632</v>
      </c>
      <c r="R117" s="1">
        <f>SUM(financials[[#This Row],[CA]])-financials[[#This Row],[remise tot]]</f>
        <v>112608</v>
      </c>
      <c r="S117" s="1">
        <f>SUM(financials[[#This Row],[vente]])-financials[[#This Row],[charge totale]]</f>
        <v>3808</v>
      </c>
      <c r="T117" s="5">
        <v>41883</v>
      </c>
      <c r="U117" s="6">
        <v>9</v>
      </c>
      <c r="V117" s="4" t="s">
        <v>20</v>
      </c>
    </row>
    <row r="118" spans="1:22" x14ac:dyDescent="0.25">
      <c r="A118" t="s">
        <v>54</v>
      </c>
      <c r="B118" t="s">
        <v>9</v>
      </c>
      <c r="C118" t="s">
        <v>58</v>
      </c>
      <c r="D118" s="4" t="s">
        <v>25</v>
      </c>
      <c r="E118" s="4" t="s">
        <v>29</v>
      </c>
      <c r="F118">
        <v>1287</v>
      </c>
      <c r="G118" s="1">
        <v>200</v>
      </c>
      <c r="H118" s="1">
        <f>SUM(financials[[#This Row],[coût unit]]*financials[[#This Row],[Nbre vente]])</f>
        <v>257400</v>
      </c>
      <c r="I118" s="1">
        <f>SUM(financials[[#This Row],[charge totale]])*$G$528</f>
        <v>154440</v>
      </c>
      <c r="J118" s="1">
        <f>SUM(financials[[#This Row],[charge totale]])*$H$528</f>
        <v>102960</v>
      </c>
      <c r="K118" s="1">
        <f>SUM(financials[[#This Row],[charge fixe]:[charge variable]])*$G$529</f>
        <v>77220</v>
      </c>
      <c r="L118" s="1">
        <f>SUM(financials[[#This Row],[charge totale]])*$H$529</f>
        <v>180180</v>
      </c>
      <c r="M118" s="1">
        <v>210</v>
      </c>
      <c r="N118" s="1">
        <f>SUM(financials[[#This Row],[prix de vente]])-financials[[#This Row],[coût unit]]</f>
        <v>10</v>
      </c>
      <c r="O118" s="1">
        <f>SUM(financials[[#This Row],[prix de vente]]*financials[[#This Row],[Nbre vente]])</f>
        <v>270270</v>
      </c>
      <c r="P118" s="1">
        <v>3</v>
      </c>
      <c r="Q118" s="1">
        <f>SUM(financials[[#This Row],[remise unit]])*financials[[#This Row],[Nbre vente]]</f>
        <v>3861</v>
      </c>
      <c r="R118" s="1">
        <f>SUM(financials[[#This Row],[CA]])-financials[[#This Row],[remise tot]]</f>
        <v>266409</v>
      </c>
      <c r="S118" s="1">
        <f>SUM(financials[[#This Row],[vente]])-financials[[#This Row],[charge totale]]</f>
        <v>9009</v>
      </c>
      <c r="T118" s="5">
        <v>41974</v>
      </c>
      <c r="U118" s="6">
        <v>12</v>
      </c>
      <c r="V118" s="4" t="s">
        <v>23</v>
      </c>
    </row>
    <row r="119" spans="1:22" x14ac:dyDescent="0.25">
      <c r="A119" t="s">
        <v>54</v>
      </c>
      <c r="B119" t="s">
        <v>10</v>
      </c>
      <c r="C119" t="s">
        <v>58</v>
      </c>
      <c r="D119" s="4" t="s">
        <v>25</v>
      </c>
      <c r="E119" s="4" t="s">
        <v>29</v>
      </c>
      <c r="F119">
        <v>1706</v>
      </c>
      <c r="G119" s="1">
        <v>200</v>
      </c>
      <c r="H119" s="1">
        <f>SUM(financials[[#This Row],[coût unit]]*financials[[#This Row],[Nbre vente]])</f>
        <v>341200</v>
      </c>
      <c r="I119" s="1">
        <f>SUM(financials[[#This Row],[charge totale]])*$G$528</f>
        <v>204720</v>
      </c>
      <c r="J119" s="1">
        <f>SUM(financials[[#This Row],[charge totale]])*$H$528</f>
        <v>136480</v>
      </c>
      <c r="K119" s="1">
        <f>SUM(financials[[#This Row],[charge fixe]:[charge variable]])*$G$529</f>
        <v>102360</v>
      </c>
      <c r="L119" s="1">
        <f>SUM(financials[[#This Row],[charge totale]])*$H$529</f>
        <v>238839.99999999997</v>
      </c>
      <c r="M119" s="1">
        <v>210</v>
      </c>
      <c r="N119" s="1">
        <f>SUM(financials[[#This Row],[prix de vente]])-financials[[#This Row],[coût unit]]</f>
        <v>10</v>
      </c>
      <c r="O119" s="1">
        <f>SUM(financials[[#This Row],[prix de vente]]*financials[[#This Row],[Nbre vente]])</f>
        <v>358260</v>
      </c>
      <c r="P119" s="1">
        <v>3</v>
      </c>
      <c r="Q119" s="1">
        <f>SUM(financials[[#This Row],[remise unit]])*financials[[#This Row],[Nbre vente]]</f>
        <v>5118</v>
      </c>
      <c r="R119" s="1">
        <f>SUM(financials[[#This Row],[CA]])-financials[[#This Row],[remise tot]]</f>
        <v>353142</v>
      </c>
      <c r="S119" s="1">
        <f>SUM(financials[[#This Row],[vente]])-financials[[#This Row],[charge totale]]</f>
        <v>11942</v>
      </c>
      <c r="T119" s="5">
        <v>41974</v>
      </c>
      <c r="U119" s="6">
        <v>12</v>
      </c>
      <c r="V119" s="4" t="s">
        <v>23</v>
      </c>
    </row>
    <row r="120" spans="1:22" hidden="1" x14ac:dyDescent="0.25">
      <c r="A120" t="s">
        <v>53</v>
      </c>
      <c r="B120" t="s">
        <v>9</v>
      </c>
      <c r="C120" t="s">
        <v>59</v>
      </c>
      <c r="D120" s="1" t="s">
        <v>62</v>
      </c>
      <c r="E120" s="4" t="s">
        <v>29</v>
      </c>
      <c r="F120">
        <v>2434.5</v>
      </c>
      <c r="G120" s="1">
        <v>55</v>
      </c>
      <c r="H120" s="1">
        <f>SUM(financials[[#This Row],[coût unit]]*financials[[#This Row],[Nbre vente]])</f>
        <v>133897.5</v>
      </c>
      <c r="I120" s="1">
        <f>SUM(financials[[#This Row],[charge totale]])*$G$528</f>
        <v>80338.5</v>
      </c>
      <c r="J120" s="1">
        <f>SUM(financials[[#This Row],[charge totale]])*$H$528</f>
        <v>53559</v>
      </c>
      <c r="K120" s="1">
        <f>SUM(financials[[#This Row],[charge fixe]:[charge variable]])*$G$529</f>
        <v>40169.25</v>
      </c>
      <c r="L120" s="1">
        <f>SUM(financials[[#This Row],[charge totale]])*$H$529</f>
        <v>93728.25</v>
      </c>
      <c r="M120" s="1">
        <v>60</v>
      </c>
      <c r="N120" s="1">
        <f>SUM(financials[[#This Row],[prix de vente]])-financials[[#This Row],[coût unit]]</f>
        <v>5</v>
      </c>
      <c r="O120" s="1">
        <f>SUM(financials[[#This Row],[prix de vente]]*financials[[#This Row],[Nbre vente]])</f>
        <v>146070</v>
      </c>
      <c r="P120" s="1">
        <v>3</v>
      </c>
      <c r="Q120" s="1">
        <f>SUM(financials[[#This Row],[remise unit]])*financials[[#This Row],[Nbre vente]]</f>
        <v>7303.5</v>
      </c>
      <c r="R120" s="1">
        <f>SUM(financials[[#This Row],[CA]])-financials[[#This Row],[remise tot]]</f>
        <v>138766.5</v>
      </c>
      <c r="S120" s="1">
        <f>SUM(financials[[#This Row],[vente]])-financials[[#This Row],[charge totale]]</f>
        <v>4869</v>
      </c>
      <c r="T120" s="5">
        <v>41640</v>
      </c>
      <c r="U120" s="6">
        <v>1</v>
      </c>
      <c r="V120" s="4" t="s">
        <v>12</v>
      </c>
    </row>
    <row r="121" spans="1:22" hidden="1" x14ac:dyDescent="0.25">
      <c r="A121" t="s">
        <v>54</v>
      </c>
      <c r="B121" t="s">
        <v>7</v>
      </c>
      <c r="C121" t="s">
        <v>59</v>
      </c>
      <c r="D121" s="1" t="s">
        <v>62</v>
      </c>
      <c r="E121" s="4" t="s">
        <v>29</v>
      </c>
      <c r="F121">
        <v>1774</v>
      </c>
      <c r="G121" s="1">
        <v>55</v>
      </c>
      <c r="H121" s="1">
        <f>SUM(financials[[#This Row],[coût unit]]*financials[[#This Row],[Nbre vente]])</f>
        <v>97570</v>
      </c>
      <c r="I121" s="1">
        <f>SUM(financials[[#This Row],[charge totale]])*$G$528</f>
        <v>58542</v>
      </c>
      <c r="J121" s="1">
        <f>SUM(financials[[#This Row],[charge totale]])*$H$528</f>
        <v>39028</v>
      </c>
      <c r="K121" s="1">
        <f>SUM(financials[[#This Row],[charge fixe]:[charge variable]])*$G$529</f>
        <v>29271</v>
      </c>
      <c r="L121" s="1">
        <f>SUM(financials[[#This Row],[charge totale]])*$H$529</f>
        <v>68299</v>
      </c>
      <c r="M121" s="1">
        <v>60</v>
      </c>
      <c r="N121" s="1">
        <f>SUM(financials[[#This Row],[prix de vente]])-financials[[#This Row],[coût unit]]</f>
        <v>5</v>
      </c>
      <c r="O121" s="1">
        <f>SUM(financials[[#This Row],[prix de vente]]*financials[[#This Row],[Nbre vente]])</f>
        <v>106440</v>
      </c>
      <c r="P121" s="1">
        <v>3</v>
      </c>
      <c r="Q121" s="1">
        <f>SUM(financials[[#This Row],[remise unit]])*financials[[#This Row],[Nbre vente]]</f>
        <v>5322</v>
      </c>
      <c r="R121" s="1">
        <f>SUM(financials[[#This Row],[CA]])-financials[[#This Row],[remise tot]]</f>
        <v>101118</v>
      </c>
      <c r="S121" s="1">
        <f>SUM(financials[[#This Row],[vente]])-financials[[#This Row],[charge totale]]</f>
        <v>3548</v>
      </c>
      <c r="T121" s="5">
        <v>41699</v>
      </c>
      <c r="U121" s="6">
        <v>3</v>
      </c>
      <c r="V121" s="4" t="s">
        <v>14</v>
      </c>
    </row>
    <row r="122" spans="1:22" hidden="1" x14ac:dyDescent="0.25">
      <c r="A122" t="s">
        <v>54</v>
      </c>
      <c r="B122" t="s">
        <v>9</v>
      </c>
      <c r="C122" t="s">
        <v>59</v>
      </c>
      <c r="D122" s="1" t="s">
        <v>62</v>
      </c>
      <c r="E122" s="4" t="s">
        <v>29</v>
      </c>
      <c r="F122">
        <v>1901</v>
      </c>
      <c r="G122" s="1">
        <v>55</v>
      </c>
      <c r="H122" s="1">
        <f>SUM(financials[[#This Row],[coût unit]]*financials[[#This Row],[Nbre vente]])</f>
        <v>104555</v>
      </c>
      <c r="I122" s="1">
        <f>SUM(financials[[#This Row],[charge totale]])*$G$528</f>
        <v>62733</v>
      </c>
      <c r="J122" s="1">
        <f>SUM(financials[[#This Row],[charge totale]])*$H$528</f>
        <v>41822</v>
      </c>
      <c r="K122" s="1">
        <f>SUM(financials[[#This Row],[charge fixe]:[charge variable]])*$G$529</f>
        <v>31366.5</v>
      </c>
      <c r="L122" s="1">
        <f>SUM(financials[[#This Row],[charge totale]])*$H$529</f>
        <v>73188.5</v>
      </c>
      <c r="M122" s="1">
        <v>60</v>
      </c>
      <c r="N122" s="1">
        <f>SUM(financials[[#This Row],[prix de vente]])-financials[[#This Row],[coût unit]]</f>
        <v>5</v>
      </c>
      <c r="O122" s="1">
        <f>SUM(financials[[#This Row],[prix de vente]]*financials[[#This Row],[Nbre vente]])</f>
        <v>114060</v>
      </c>
      <c r="P122" s="1">
        <v>3</v>
      </c>
      <c r="Q122" s="1">
        <f>SUM(financials[[#This Row],[remise unit]])*financials[[#This Row],[Nbre vente]]</f>
        <v>5703</v>
      </c>
      <c r="R122" s="1">
        <f>SUM(financials[[#This Row],[CA]])-financials[[#This Row],[remise tot]]</f>
        <v>108357</v>
      </c>
      <c r="S122" s="1">
        <f>SUM(financials[[#This Row],[vente]])-financials[[#This Row],[charge totale]]</f>
        <v>3802</v>
      </c>
      <c r="T122" s="5">
        <v>41791</v>
      </c>
      <c r="U122" s="6">
        <v>6</v>
      </c>
      <c r="V122" s="4" t="s">
        <v>17</v>
      </c>
    </row>
    <row r="123" spans="1:22" hidden="1" x14ac:dyDescent="0.25">
      <c r="A123" t="s">
        <v>53</v>
      </c>
      <c r="B123" t="s">
        <v>10</v>
      </c>
      <c r="C123" t="s">
        <v>59</v>
      </c>
      <c r="D123" s="1" t="s">
        <v>62</v>
      </c>
      <c r="E123" s="4" t="s">
        <v>29</v>
      </c>
      <c r="F123">
        <v>689</v>
      </c>
      <c r="G123" s="1">
        <v>55</v>
      </c>
      <c r="H123" s="1">
        <f>SUM(financials[[#This Row],[coût unit]]*financials[[#This Row],[Nbre vente]])</f>
        <v>37895</v>
      </c>
      <c r="I123" s="1">
        <f>SUM(financials[[#This Row],[charge totale]])*$G$528</f>
        <v>22737</v>
      </c>
      <c r="J123" s="1">
        <f>SUM(financials[[#This Row],[charge totale]])*$H$528</f>
        <v>15158</v>
      </c>
      <c r="K123" s="1">
        <f>SUM(financials[[#This Row],[charge fixe]:[charge variable]])*$G$529</f>
        <v>11368.5</v>
      </c>
      <c r="L123" s="1">
        <f>SUM(financials[[#This Row],[charge totale]])*$H$529</f>
        <v>26526.5</v>
      </c>
      <c r="M123" s="1">
        <v>60</v>
      </c>
      <c r="N123" s="1">
        <f>SUM(financials[[#This Row],[prix de vente]])-financials[[#This Row],[coût unit]]</f>
        <v>5</v>
      </c>
      <c r="O123" s="1">
        <f>SUM(financials[[#This Row],[prix de vente]]*financials[[#This Row],[Nbre vente]])</f>
        <v>41340</v>
      </c>
      <c r="P123" s="1">
        <v>3</v>
      </c>
      <c r="Q123" s="1">
        <f>SUM(financials[[#This Row],[remise unit]])*financials[[#This Row],[Nbre vente]]</f>
        <v>2067</v>
      </c>
      <c r="R123" s="1">
        <f>SUM(financials[[#This Row],[CA]])-financials[[#This Row],[remise tot]]</f>
        <v>39273</v>
      </c>
      <c r="S123" s="1">
        <f>SUM(financials[[#This Row],[vente]])-financials[[#This Row],[charge totale]]</f>
        <v>1378</v>
      </c>
      <c r="T123" s="5">
        <v>41791</v>
      </c>
      <c r="U123" s="6">
        <v>6</v>
      </c>
      <c r="V123" s="4" t="s">
        <v>17</v>
      </c>
    </row>
    <row r="124" spans="1:22" hidden="1" x14ac:dyDescent="0.25">
      <c r="A124" t="s">
        <v>54</v>
      </c>
      <c r="B124" t="s">
        <v>10</v>
      </c>
      <c r="C124" t="s">
        <v>59</v>
      </c>
      <c r="D124" s="1" t="s">
        <v>62</v>
      </c>
      <c r="E124" s="4" t="s">
        <v>29</v>
      </c>
      <c r="F124">
        <v>1570</v>
      </c>
      <c r="G124" s="1">
        <v>55</v>
      </c>
      <c r="H124" s="1">
        <f>SUM(financials[[#This Row],[coût unit]]*financials[[#This Row],[Nbre vente]])</f>
        <v>86350</v>
      </c>
      <c r="I124" s="1">
        <f>SUM(financials[[#This Row],[charge totale]])*$G$528</f>
        <v>51810</v>
      </c>
      <c r="J124" s="1">
        <f>SUM(financials[[#This Row],[charge totale]])*$H$528</f>
        <v>34540</v>
      </c>
      <c r="K124" s="1">
        <f>SUM(financials[[#This Row],[charge fixe]:[charge variable]])*$G$529</f>
        <v>25905</v>
      </c>
      <c r="L124" s="1">
        <f>SUM(financials[[#This Row],[charge totale]])*$H$529</f>
        <v>60444.999999999993</v>
      </c>
      <c r="M124" s="1">
        <v>60</v>
      </c>
      <c r="N124" s="1">
        <f>SUM(financials[[#This Row],[prix de vente]])-financials[[#This Row],[coût unit]]</f>
        <v>5</v>
      </c>
      <c r="O124" s="1">
        <f>SUM(financials[[#This Row],[prix de vente]]*financials[[#This Row],[Nbre vente]])</f>
        <v>94200</v>
      </c>
      <c r="P124" s="1">
        <v>3</v>
      </c>
      <c r="Q124" s="1">
        <f>SUM(financials[[#This Row],[remise unit]])*financials[[#This Row],[Nbre vente]]</f>
        <v>4710</v>
      </c>
      <c r="R124" s="1">
        <f>SUM(financials[[#This Row],[CA]])-financials[[#This Row],[remise tot]]</f>
        <v>89490</v>
      </c>
      <c r="S124" s="1">
        <f>SUM(financials[[#This Row],[vente]])-financials[[#This Row],[charge totale]]</f>
        <v>3140</v>
      </c>
      <c r="T124" s="5">
        <v>41791</v>
      </c>
      <c r="U124" s="6">
        <v>6</v>
      </c>
      <c r="V124" s="4" t="s">
        <v>17</v>
      </c>
    </row>
    <row r="125" spans="1:22" hidden="1" x14ac:dyDescent="0.25">
      <c r="A125" t="s">
        <v>54</v>
      </c>
      <c r="B125" t="s">
        <v>56</v>
      </c>
      <c r="C125" t="s">
        <v>59</v>
      </c>
      <c r="D125" s="1" t="s">
        <v>62</v>
      </c>
      <c r="E125" s="4" t="s">
        <v>29</v>
      </c>
      <c r="F125">
        <v>1369.5</v>
      </c>
      <c r="G125" s="1">
        <v>55</v>
      </c>
      <c r="H125" s="1">
        <f>SUM(financials[[#This Row],[coût unit]]*financials[[#This Row],[Nbre vente]])</f>
        <v>75322.5</v>
      </c>
      <c r="I125" s="1">
        <f>SUM(financials[[#This Row],[charge totale]])*$G$528</f>
        <v>45193.5</v>
      </c>
      <c r="J125" s="1">
        <f>SUM(financials[[#This Row],[charge totale]])*$H$528</f>
        <v>30129</v>
      </c>
      <c r="K125" s="1">
        <f>SUM(financials[[#This Row],[charge fixe]:[charge variable]])*$G$529</f>
        <v>22596.75</v>
      </c>
      <c r="L125" s="1">
        <f>SUM(financials[[#This Row],[charge totale]])*$H$529</f>
        <v>52725.75</v>
      </c>
      <c r="M125" s="1">
        <v>60</v>
      </c>
      <c r="N125" s="1">
        <f>SUM(financials[[#This Row],[prix de vente]])-financials[[#This Row],[coût unit]]</f>
        <v>5</v>
      </c>
      <c r="O125" s="1">
        <f>SUM(financials[[#This Row],[prix de vente]]*financials[[#This Row],[Nbre vente]])</f>
        <v>82170</v>
      </c>
      <c r="P125" s="1">
        <v>3</v>
      </c>
      <c r="Q125" s="1">
        <f>SUM(financials[[#This Row],[remise unit]])*financials[[#This Row],[Nbre vente]]</f>
        <v>4108.5</v>
      </c>
      <c r="R125" s="1">
        <f>SUM(financials[[#This Row],[CA]])-financials[[#This Row],[remise tot]]</f>
        <v>78061.5</v>
      </c>
      <c r="S125" s="1">
        <f>SUM(financials[[#This Row],[vente]])-financials[[#This Row],[charge totale]]</f>
        <v>2739</v>
      </c>
      <c r="T125" s="5">
        <v>41821</v>
      </c>
      <c r="U125" s="6">
        <v>7</v>
      </c>
      <c r="V125" s="4" t="s">
        <v>18</v>
      </c>
    </row>
    <row r="126" spans="1:22" hidden="1" x14ac:dyDescent="0.25">
      <c r="A126" t="s">
        <v>54</v>
      </c>
      <c r="B126" t="s">
        <v>7</v>
      </c>
      <c r="C126" t="s">
        <v>59</v>
      </c>
      <c r="D126" s="1" t="s">
        <v>62</v>
      </c>
      <c r="E126" s="4" t="s">
        <v>29</v>
      </c>
      <c r="F126">
        <v>2009</v>
      </c>
      <c r="G126" s="1">
        <v>55</v>
      </c>
      <c r="H126" s="1">
        <f>SUM(financials[[#This Row],[coût unit]]*financials[[#This Row],[Nbre vente]])</f>
        <v>110495</v>
      </c>
      <c r="I126" s="1">
        <f>SUM(financials[[#This Row],[charge totale]])*$G$528</f>
        <v>66297</v>
      </c>
      <c r="J126" s="1">
        <f>SUM(financials[[#This Row],[charge totale]])*$H$528</f>
        <v>44198</v>
      </c>
      <c r="K126" s="1">
        <f>SUM(financials[[#This Row],[charge fixe]:[charge variable]])*$G$529</f>
        <v>33148.5</v>
      </c>
      <c r="L126" s="1">
        <f>SUM(financials[[#This Row],[charge totale]])*$H$529</f>
        <v>77346.5</v>
      </c>
      <c r="M126" s="1">
        <v>60</v>
      </c>
      <c r="N126" s="1">
        <f>SUM(financials[[#This Row],[prix de vente]])-financials[[#This Row],[coût unit]]</f>
        <v>5</v>
      </c>
      <c r="O126" s="1">
        <f>SUM(financials[[#This Row],[prix de vente]]*financials[[#This Row],[Nbre vente]])</f>
        <v>120540</v>
      </c>
      <c r="P126" s="1">
        <v>3</v>
      </c>
      <c r="Q126" s="1">
        <f>SUM(financials[[#This Row],[remise unit]])*financials[[#This Row],[Nbre vente]]</f>
        <v>6027</v>
      </c>
      <c r="R126" s="1">
        <f>SUM(financials[[#This Row],[CA]])-financials[[#This Row],[remise tot]]</f>
        <v>114513</v>
      </c>
      <c r="S126" s="1">
        <f>SUM(financials[[#This Row],[vente]])-financials[[#This Row],[charge totale]]</f>
        <v>4018</v>
      </c>
      <c r="T126" s="5">
        <v>41913</v>
      </c>
      <c r="U126" s="6">
        <v>10</v>
      </c>
      <c r="V126" s="4" t="s">
        <v>21</v>
      </c>
    </row>
    <row r="127" spans="1:22" hidden="1" x14ac:dyDescent="0.25">
      <c r="A127" t="s">
        <v>54</v>
      </c>
      <c r="B127" t="s">
        <v>9</v>
      </c>
      <c r="C127" t="s">
        <v>59</v>
      </c>
      <c r="D127" s="1" t="s">
        <v>62</v>
      </c>
      <c r="E127" s="4" t="s">
        <v>29</v>
      </c>
      <c r="F127">
        <v>1287</v>
      </c>
      <c r="G127" s="1">
        <v>55</v>
      </c>
      <c r="H127" s="1">
        <f>SUM(financials[[#This Row],[coût unit]]*financials[[#This Row],[Nbre vente]])</f>
        <v>70785</v>
      </c>
      <c r="I127" s="1">
        <f>SUM(financials[[#This Row],[charge totale]])*$G$528</f>
        <v>42471</v>
      </c>
      <c r="J127" s="1">
        <f>SUM(financials[[#This Row],[charge totale]])*$H$528</f>
        <v>28314</v>
      </c>
      <c r="K127" s="1">
        <f>SUM(financials[[#This Row],[charge fixe]:[charge variable]])*$G$529</f>
        <v>21235.5</v>
      </c>
      <c r="L127" s="1">
        <f>SUM(financials[[#This Row],[charge totale]])*$H$529</f>
        <v>49549.5</v>
      </c>
      <c r="M127" s="1">
        <v>60</v>
      </c>
      <c r="N127" s="1">
        <f>SUM(financials[[#This Row],[prix de vente]])-financials[[#This Row],[coût unit]]</f>
        <v>5</v>
      </c>
      <c r="O127" s="1">
        <f>SUM(financials[[#This Row],[prix de vente]]*financials[[#This Row],[Nbre vente]])</f>
        <v>77220</v>
      </c>
      <c r="P127" s="1">
        <v>3</v>
      </c>
      <c r="Q127" s="1">
        <f>SUM(financials[[#This Row],[remise unit]])*financials[[#This Row],[Nbre vente]]</f>
        <v>3861</v>
      </c>
      <c r="R127" s="1">
        <f>SUM(financials[[#This Row],[CA]])-financials[[#This Row],[remise tot]]</f>
        <v>73359</v>
      </c>
      <c r="S127" s="1">
        <f>SUM(financials[[#This Row],[vente]])-financials[[#This Row],[charge totale]]</f>
        <v>2574</v>
      </c>
      <c r="T127" s="5">
        <v>41974</v>
      </c>
      <c r="U127" s="6">
        <v>12</v>
      </c>
      <c r="V127" s="4" t="s">
        <v>23</v>
      </c>
    </row>
    <row r="128" spans="1:22" hidden="1" x14ac:dyDescent="0.25">
      <c r="A128" t="s">
        <v>54</v>
      </c>
      <c r="B128" t="s">
        <v>10</v>
      </c>
      <c r="C128" t="s">
        <v>59</v>
      </c>
      <c r="D128" s="1" t="s">
        <v>62</v>
      </c>
      <c r="E128" s="4" t="s">
        <v>29</v>
      </c>
      <c r="F128">
        <v>1706</v>
      </c>
      <c r="G128" s="1">
        <v>55</v>
      </c>
      <c r="H128" s="1">
        <f>SUM(financials[[#This Row],[coût unit]]*financials[[#This Row],[Nbre vente]])</f>
        <v>93830</v>
      </c>
      <c r="I128" s="1">
        <f>SUM(financials[[#This Row],[charge totale]])*$G$528</f>
        <v>56298</v>
      </c>
      <c r="J128" s="1">
        <f>SUM(financials[[#This Row],[charge totale]])*$H$528</f>
        <v>37532</v>
      </c>
      <c r="K128" s="1">
        <f>SUM(financials[[#This Row],[charge fixe]:[charge variable]])*$G$529</f>
        <v>28149</v>
      </c>
      <c r="L128" s="1">
        <f>SUM(financials[[#This Row],[charge totale]])*$H$529</f>
        <v>65681</v>
      </c>
      <c r="M128" s="1">
        <v>60</v>
      </c>
      <c r="N128" s="1">
        <f>SUM(financials[[#This Row],[prix de vente]])-financials[[#This Row],[coût unit]]</f>
        <v>5</v>
      </c>
      <c r="O128" s="1">
        <f>SUM(financials[[#This Row],[prix de vente]]*financials[[#This Row],[Nbre vente]])</f>
        <v>102360</v>
      </c>
      <c r="P128" s="1">
        <v>3</v>
      </c>
      <c r="Q128" s="1">
        <f>SUM(financials[[#This Row],[remise unit]])*financials[[#This Row],[Nbre vente]]</f>
        <v>5118</v>
      </c>
      <c r="R128" s="1">
        <f>SUM(financials[[#This Row],[CA]])-financials[[#This Row],[remise tot]]</f>
        <v>97242</v>
      </c>
      <c r="S128" s="1">
        <f>SUM(financials[[#This Row],[vente]])-financials[[#This Row],[charge totale]]</f>
        <v>3412</v>
      </c>
      <c r="T128" s="5">
        <v>41974</v>
      </c>
      <c r="U128" s="6">
        <v>12</v>
      </c>
      <c r="V128" s="4" t="s">
        <v>23</v>
      </c>
    </row>
    <row r="129" spans="1:22" hidden="1" x14ac:dyDescent="0.25">
      <c r="A129" t="s">
        <v>54</v>
      </c>
      <c r="B129" t="s">
        <v>7</v>
      </c>
      <c r="C129" t="s">
        <v>59</v>
      </c>
      <c r="D129" s="1" t="s">
        <v>61</v>
      </c>
      <c r="E129" s="4" t="s">
        <v>29</v>
      </c>
      <c r="F129">
        <v>2009</v>
      </c>
      <c r="G129" s="1">
        <v>45</v>
      </c>
      <c r="H129" s="1">
        <f>SUM(financials[[#This Row],[coût unit]]*financials[[#This Row],[Nbre vente]])</f>
        <v>90405</v>
      </c>
      <c r="I129" s="1">
        <f>SUM(financials[[#This Row],[charge totale]])*$G$528</f>
        <v>54243</v>
      </c>
      <c r="J129" s="1">
        <f>SUM(financials[[#This Row],[charge totale]])*$H$528</f>
        <v>36162</v>
      </c>
      <c r="K129" s="1">
        <f>SUM(financials[[#This Row],[charge fixe]:[charge variable]])*$G$529</f>
        <v>27121.5</v>
      </c>
      <c r="L129" s="1">
        <f>SUM(financials[[#This Row],[charge totale]])*$H$529</f>
        <v>63283.499999999993</v>
      </c>
      <c r="M129" s="1">
        <v>50</v>
      </c>
      <c r="N129" s="1">
        <f>SUM(financials[[#This Row],[prix de vente]])-financials[[#This Row],[coût unit]]</f>
        <v>5</v>
      </c>
      <c r="O129" s="1">
        <f>SUM(financials[[#This Row],[prix de vente]]*financials[[#This Row],[Nbre vente]])</f>
        <v>100450</v>
      </c>
      <c r="P129" s="1">
        <v>3</v>
      </c>
      <c r="Q129" s="1">
        <f>SUM(financials[[#This Row],[remise unit]])*financials[[#This Row],[Nbre vente]]</f>
        <v>6027</v>
      </c>
      <c r="R129" s="1">
        <f>SUM(financials[[#This Row],[CA]])-financials[[#This Row],[remise tot]]</f>
        <v>94423</v>
      </c>
      <c r="S129" s="1">
        <f>SUM(financials[[#This Row],[vente]])-financials[[#This Row],[charge totale]]</f>
        <v>4018</v>
      </c>
      <c r="T129" s="5">
        <v>41913</v>
      </c>
      <c r="U129" s="6">
        <v>10</v>
      </c>
      <c r="V129" s="4" t="s">
        <v>21</v>
      </c>
    </row>
    <row r="130" spans="1:22" x14ac:dyDescent="0.25">
      <c r="A130" t="s">
        <v>53</v>
      </c>
      <c r="B130" t="s">
        <v>56</v>
      </c>
      <c r="C130" t="s">
        <v>58</v>
      </c>
      <c r="D130" s="1" t="s">
        <v>63</v>
      </c>
      <c r="E130" s="4" t="s">
        <v>29</v>
      </c>
      <c r="F130">
        <v>2844</v>
      </c>
      <c r="G130" s="1">
        <v>300</v>
      </c>
      <c r="H130" s="1">
        <f>SUM(financials[[#This Row],[coût unit]]*financials[[#This Row],[Nbre vente]])</f>
        <v>853200</v>
      </c>
      <c r="I130" s="1">
        <f>SUM(financials[[#This Row],[charge totale]])*$G$528</f>
        <v>511920</v>
      </c>
      <c r="J130" s="1">
        <f>SUM(financials[[#This Row],[charge totale]])*$H$528</f>
        <v>341280</v>
      </c>
      <c r="K130" s="1">
        <f>SUM(financials[[#This Row],[charge fixe]:[charge variable]])*$G$529</f>
        <v>255960</v>
      </c>
      <c r="L130" s="1">
        <f>SUM(financials[[#This Row],[charge totale]])*$H$529</f>
        <v>597240</v>
      </c>
      <c r="M130" s="1">
        <v>340</v>
      </c>
      <c r="N130" s="1">
        <f>SUM(financials[[#This Row],[prix de vente]])-financials[[#This Row],[coût unit]]</f>
        <v>40</v>
      </c>
      <c r="O130" s="1">
        <f>SUM(financials[[#This Row],[prix de vente]]*financials[[#This Row],[Nbre vente]])</f>
        <v>966960</v>
      </c>
      <c r="P130" s="1">
        <v>3</v>
      </c>
      <c r="Q130" s="1">
        <f>SUM(financials[[#This Row],[remise unit]])*financials[[#This Row],[Nbre vente]]</f>
        <v>8532</v>
      </c>
      <c r="R130" s="1">
        <f>SUM(financials[[#This Row],[CA]])-financials[[#This Row],[remise tot]]</f>
        <v>958428</v>
      </c>
      <c r="S130" s="1">
        <f>SUM(financials[[#This Row],[vente]])-financials[[#This Row],[charge totale]]</f>
        <v>105228</v>
      </c>
      <c r="T130" s="5">
        <v>41671</v>
      </c>
      <c r="U130" s="6">
        <v>2</v>
      </c>
      <c r="V130" s="4" t="s">
        <v>13</v>
      </c>
    </row>
    <row r="131" spans="1:22" x14ac:dyDescent="0.25">
      <c r="A131" t="s">
        <v>54</v>
      </c>
      <c r="B131" t="s">
        <v>11</v>
      </c>
      <c r="C131" t="s">
        <v>58</v>
      </c>
      <c r="D131" s="1" t="s">
        <v>63</v>
      </c>
      <c r="E131" s="4" t="s">
        <v>29</v>
      </c>
      <c r="F131">
        <v>1916</v>
      </c>
      <c r="G131" s="1">
        <v>300</v>
      </c>
      <c r="H131" s="1">
        <f>SUM(financials[[#This Row],[coût unit]]*financials[[#This Row],[Nbre vente]])</f>
        <v>574800</v>
      </c>
      <c r="I131" s="1">
        <f>SUM(financials[[#This Row],[charge totale]])*$G$528</f>
        <v>344880</v>
      </c>
      <c r="J131" s="1">
        <f>SUM(financials[[#This Row],[charge totale]])*$H$528</f>
        <v>229920</v>
      </c>
      <c r="K131" s="1">
        <f>SUM(financials[[#This Row],[charge fixe]:[charge variable]])*$G$529</f>
        <v>172440</v>
      </c>
      <c r="L131" s="1">
        <f>SUM(financials[[#This Row],[charge totale]])*$H$529</f>
        <v>402360</v>
      </c>
      <c r="M131" s="1">
        <v>340</v>
      </c>
      <c r="N131" s="1">
        <f>SUM(financials[[#This Row],[prix de vente]])-financials[[#This Row],[coût unit]]</f>
        <v>40</v>
      </c>
      <c r="O131" s="1">
        <f>SUM(financials[[#This Row],[prix de vente]]*financials[[#This Row],[Nbre vente]])</f>
        <v>651440</v>
      </c>
      <c r="P131" s="1">
        <v>3</v>
      </c>
      <c r="Q131" s="1">
        <f>SUM(financials[[#This Row],[remise unit]])*financials[[#This Row],[Nbre vente]]</f>
        <v>5748</v>
      </c>
      <c r="R131" s="1">
        <f>SUM(financials[[#This Row],[CA]])-financials[[#This Row],[remise tot]]</f>
        <v>645692</v>
      </c>
      <c r="S131" s="1">
        <f>SUM(financials[[#This Row],[vente]])-financials[[#This Row],[charge totale]]</f>
        <v>70892</v>
      </c>
      <c r="T131" s="5">
        <v>41730</v>
      </c>
      <c r="U131" s="6">
        <v>4</v>
      </c>
      <c r="V131" s="4" t="s">
        <v>15</v>
      </c>
    </row>
    <row r="132" spans="1:22" x14ac:dyDescent="0.25">
      <c r="A132" t="s">
        <v>54</v>
      </c>
      <c r="B132" t="s">
        <v>10</v>
      </c>
      <c r="C132" t="s">
        <v>58</v>
      </c>
      <c r="D132" s="1" t="s">
        <v>63</v>
      </c>
      <c r="E132" s="4" t="s">
        <v>29</v>
      </c>
      <c r="F132">
        <v>1570</v>
      </c>
      <c r="G132" s="1">
        <v>300</v>
      </c>
      <c r="H132" s="1">
        <f>SUM(financials[[#This Row],[coût unit]]*financials[[#This Row],[Nbre vente]])</f>
        <v>471000</v>
      </c>
      <c r="I132" s="1">
        <f>SUM(financials[[#This Row],[charge totale]])*$G$528</f>
        <v>282600</v>
      </c>
      <c r="J132" s="1">
        <f>SUM(financials[[#This Row],[charge totale]])*$H$528</f>
        <v>188400</v>
      </c>
      <c r="K132" s="1">
        <f>SUM(financials[[#This Row],[charge fixe]:[charge variable]])*$G$529</f>
        <v>141300</v>
      </c>
      <c r="L132" s="1">
        <f>SUM(financials[[#This Row],[charge totale]])*$H$529</f>
        <v>329700</v>
      </c>
      <c r="M132" s="1">
        <v>340</v>
      </c>
      <c r="N132" s="1">
        <f>SUM(financials[[#This Row],[prix de vente]])-financials[[#This Row],[coût unit]]</f>
        <v>40</v>
      </c>
      <c r="O132" s="1">
        <f>SUM(financials[[#This Row],[prix de vente]]*financials[[#This Row],[Nbre vente]])</f>
        <v>533800</v>
      </c>
      <c r="P132" s="1">
        <v>3</v>
      </c>
      <c r="Q132" s="1">
        <f>SUM(financials[[#This Row],[remise unit]])*financials[[#This Row],[Nbre vente]]</f>
        <v>4710</v>
      </c>
      <c r="R132" s="1">
        <f>SUM(financials[[#This Row],[CA]])-financials[[#This Row],[remise tot]]</f>
        <v>529090</v>
      </c>
      <c r="S132" s="1">
        <f>SUM(financials[[#This Row],[vente]])-financials[[#This Row],[charge totale]]</f>
        <v>58090</v>
      </c>
      <c r="T132" s="5">
        <v>41791</v>
      </c>
      <c r="U132" s="6">
        <v>6</v>
      </c>
      <c r="V132" s="4" t="s">
        <v>17</v>
      </c>
    </row>
    <row r="133" spans="1:22" x14ac:dyDescent="0.25">
      <c r="A133" t="s">
        <v>53</v>
      </c>
      <c r="B133" t="s">
        <v>7</v>
      </c>
      <c r="C133" t="s">
        <v>58</v>
      </c>
      <c r="D133" s="1" t="s">
        <v>63</v>
      </c>
      <c r="E133" s="4" t="s">
        <v>29</v>
      </c>
      <c r="F133">
        <v>1874</v>
      </c>
      <c r="G133" s="1">
        <v>300</v>
      </c>
      <c r="H133" s="1">
        <f>SUM(financials[[#This Row],[coût unit]]*financials[[#This Row],[Nbre vente]])</f>
        <v>562200</v>
      </c>
      <c r="I133" s="1">
        <f>SUM(financials[[#This Row],[charge totale]])*$G$528</f>
        <v>337320</v>
      </c>
      <c r="J133" s="1">
        <f>SUM(financials[[#This Row],[charge totale]])*$H$528</f>
        <v>224880</v>
      </c>
      <c r="K133" s="1">
        <f>SUM(financials[[#This Row],[charge fixe]:[charge variable]])*$G$529</f>
        <v>168660</v>
      </c>
      <c r="L133" s="1">
        <f>SUM(financials[[#This Row],[charge totale]])*$H$529</f>
        <v>393540</v>
      </c>
      <c r="M133" s="1">
        <v>340</v>
      </c>
      <c r="N133" s="1">
        <f>SUM(financials[[#This Row],[prix de vente]])-financials[[#This Row],[coût unit]]</f>
        <v>40</v>
      </c>
      <c r="O133" s="1">
        <f>SUM(financials[[#This Row],[prix de vente]]*financials[[#This Row],[Nbre vente]])</f>
        <v>637160</v>
      </c>
      <c r="P133" s="1">
        <v>3</v>
      </c>
      <c r="Q133" s="1">
        <f>SUM(financials[[#This Row],[remise unit]])*financials[[#This Row],[Nbre vente]]</f>
        <v>5622</v>
      </c>
      <c r="R133" s="1">
        <f>SUM(financials[[#This Row],[CA]])-financials[[#This Row],[remise tot]]</f>
        <v>631538</v>
      </c>
      <c r="S133" s="1">
        <f>SUM(financials[[#This Row],[vente]])-financials[[#This Row],[charge totale]]</f>
        <v>69338</v>
      </c>
      <c r="T133" s="5">
        <v>41852</v>
      </c>
      <c r="U133" s="6">
        <v>8</v>
      </c>
      <c r="V133" s="4" t="s">
        <v>19</v>
      </c>
    </row>
    <row r="134" spans="1:22" x14ac:dyDescent="0.25">
      <c r="A134" t="s">
        <v>55</v>
      </c>
      <c r="B134" t="s">
        <v>11</v>
      </c>
      <c r="C134" t="s">
        <v>58</v>
      </c>
      <c r="D134" s="1" t="s">
        <v>63</v>
      </c>
      <c r="E134" s="4" t="s">
        <v>29</v>
      </c>
      <c r="F134">
        <v>1642</v>
      </c>
      <c r="G134" s="1">
        <v>300</v>
      </c>
      <c r="H134" s="1">
        <f>SUM(financials[[#This Row],[coût unit]]*financials[[#This Row],[Nbre vente]])</f>
        <v>492600</v>
      </c>
      <c r="I134" s="1">
        <f>SUM(financials[[#This Row],[charge totale]])*$G$528</f>
        <v>295560</v>
      </c>
      <c r="J134" s="1">
        <f>SUM(financials[[#This Row],[charge totale]])*$H$528</f>
        <v>197040</v>
      </c>
      <c r="K134" s="1">
        <f>SUM(financials[[#This Row],[charge fixe]:[charge variable]])*$G$529</f>
        <v>147780</v>
      </c>
      <c r="L134" s="1">
        <f>SUM(financials[[#This Row],[charge totale]])*$H$529</f>
        <v>344820</v>
      </c>
      <c r="M134" s="1">
        <v>340</v>
      </c>
      <c r="N134" s="1">
        <f>SUM(financials[[#This Row],[prix de vente]])-financials[[#This Row],[coût unit]]</f>
        <v>40</v>
      </c>
      <c r="O134" s="1">
        <f>SUM(financials[[#This Row],[prix de vente]]*financials[[#This Row],[Nbre vente]])</f>
        <v>558280</v>
      </c>
      <c r="P134" s="1">
        <v>3</v>
      </c>
      <c r="Q134" s="1">
        <f>SUM(financials[[#This Row],[remise unit]])*financials[[#This Row],[Nbre vente]]</f>
        <v>4926</v>
      </c>
      <c r="R134" s="1">
        <f>SUM(financials[[#This Row],[CA]])-financials[[#This Row],[remise tot]]</f>
        <v>553354</v>
      </c>
      <c r="S134" s="1">
        <f>SUM(financials[[#This Row],[vente]])-financials[[#This Row],[charge totale]]</f>
        <v>60754</v>
      </c>
      <c r="T134" s="5">
        <v>41852</v>
      </c>
      <c r="U134" s="6">
        <v>8</v>
      </c>
      <c r="V134" s="4" t="s">
        <v>19</v>
      </c>
    </row>
    <row r="135" spans="1:22" hidden="1" x14ac:dyDescent="0.25">
      <c r="A135" t="s">
        <v>55</v>
      </c>
      <c r="B135" t="s">
        <v>7</v>
      </c>
      <c r="C135" t="s">
        <v>59</v>
      </c>
      <c r="D135" s="1" t="s">
        <v>60</v>
      </c>
      <c r="E135" s="4" t="s">
        <v>29</v>
      </c>
      <c r="F135">
        <v>831</v>
      </c>
      <c r="G135" s="1">
        <v>35</v>
      </c>
      <c r="H135" s="1">
        <f>SUM(financials[[#This Row],[coût unit]]*financials[[#This Row],[Nbre vente]])</f>
        <v>29085</v>
      </c>
      <c r="I135" s="1">
        <f>SUM(financials[[#This Row],[charge totale]])*$G$528</f>
        <v>17451</v>
      </c>
      <c r="J135" s="1">
        <f>SUM(financials[[#This Row],[charge totale]])*$H$528</f>
        <v>11634</v>
      </c>
      <c r="K135" s="1">
        <f>SUM(financials[[#This Row],[charge fixe]:[charge variable]])*$G$529</f>
        <v>8725.5</v>
      </c>
      <c r="L135" s="1">
        <f>SUM(financials[[#This Row],[charge totale]])*$H$529</f>
        <v>20359.5</v>
      </c>
      <c r="M135" s="1">
        <v>40</v>
      </c>
      <c r="N135" s="1">
        <f>SUM(financials[[#This Row],[prix de vente]])-financials[[#This Row],[coût unit]]</f>
        <v>5</v>
      </c>
      <c r="O135" s="1">
        <f>SUM(financials[[#This Row],[prix de vente]]*financials[[#This Row],[Nbre vente]])</f>
        <v>33240</v>
      </c>
      <c r="P135" s="1">
        <v>3</v>
      </c>
      <c r="Q135" s="1">
        <f>SUM(financials[[#This Row],[remise unit]])*financials[[#This Row],[Nbre vente]]</f>
        <v>2493</v>
      </c>
      <c r="R135" s="1">
        <f>SUM(financials[[#This Row],[CA]])-financials[[#This Row],[remise tot]]</f>
        <v>30747</v>
      </c>
      <c r="S135" s="1">
        <f>SUM(financials[[#This Row],[vente]])-financials[[#This Row],[charge totale]]</f>
        <v>1662</v>
      </c>
      <c r="T135" s="5">
        <v>41760</v>
      </c>
      <c r="U135" s="6">
        <v>5</v>
      </c>
      <c r="V135" s="4" t="s">
        <v>16</v>
      </c>
    </row>
    <row r="136" spans="1:22" hidden="1" x14ac:dyDescent="0.25">
      <c r="A136" t="s">
        <v>55</v>
      </c>
      <c r="B136" t="s">
        <v>7</v>
      </c>
      <c r="C136" t="s">
        <v>59</v>
      </c>
      <c r="D136" s="1" t="s">
        <v>61</v>
      </c>
      <c r="E136" s="4" t="s">
        <v>29</v>
      </c>
      <c r="F136">
        <v>3850</v>
      </c>
      <c r="G136" s="1">
        <v>45</v>
      </c>
      <c r="H136" s="1">
        <f>SUM(financials[[#This Row],[coût unit]]*financials[[#This Row],[Nbre vente]])</f>
        <v>173250</v>
      </c>
      <c r="I136" s="1">
        <f>SUM(financials[[#This Row],[charge totale]])*$G$528</f>
        <v>103950</v>
      </c>
      <c r="J136" s="1">
        <f>SUM(financials[[#This Row],[charge totale]])*$H$528</f>
        <v>69300</v>
      </c>
      <c r="K136" s="1">
        <f>SUM(financials[[#This Row],[charge fixe]:[charge variable]])*$G$529</f>
        <v>51975</v>
      </c>
      <c r="L136" s="1">
        <f>SUM(financials[[#This Row],[charge totale]])*$H$529</f>
        <v>121274.99999999999</v>
      </c>
      <c r="M136" s="1">
        <v>50</v>
      </c>
      <c r="N136" s="1">
        <f>SUM(financials[[#This Row],[prix de vente]])-financials[[#This Row],[coût unit]]</f>
        <v>5</v>
      </c>
      <c r="O136" s="1">
        <f>SUM(financials[[#This Row],[prix de vente]]*financials[[#This Row],[Nbre vente]])</f>
        <v>192500</v>
      </c>
      <c r="P136" s="1">
        <v>3</v>
      </c>
      <c r="Q136" s="1">
        <f>SUM(financials[[#This Row],[remise unit]])*financials[[#This Row],[Nbre vente]]</f>
        <v>11550</v>
      </c>
      <c r="R136" s="1">
        <f>SUM(financials[[#This Row],[CA]])-financials[[#This Row],[remise tot]]</f>
        <v>180950</v>
      </c>
      <c r="S136" s="1">
        <f>SUM(financials[[#This Row],[vente]])-financials[[#This Row],[charge totale]]</f>
        <v>7700</v>
      </c>
      <c r="T136" s="5">
        <v>41730</v>
      </c>
      <c r="U136" s="6">
        <v>4</v>
      </c>
      <c r="V136" s="4" t="s">
        <v>15</v>
      </c>
    </row>
    <row r="137" spans="1:22" x14ac:dyDescent="0.25">
      <c r="A137" t="s">
        <v>54</v>
      </c>
      <c r="B137" t="s">
        <v>10</v>
      </c>
      <c r="C137" t="s">
        <v>58</v>
      </c>
      <c r="D137" s="1" t="s">
        <v>63</v>
      </c>
      <c r="E137" s="4" t="s">
        <v>29</v>
      </c>
      <c r="F137">
        <v>2479</v>
      </c>
      <c r="G137" s="1">
        <v>300</v>
      </c>
      <c r="H137" s="1">
        <f>SUM(financials[[#This Row],[coût unit]]*financials[[#This Row],[Nbre vente]])</f>
        <v>743700</v>
      </c>
      <c r="I137" s="1">
        <f>SUM(financials[[#This Row],[charge totale]])*$G$528</f>
        <v>446220</v>
      </c>
      <c r="J137" s="1">
        <f>SUM(financials[[#This Row],[charge totale]])*$H$528</f>
        <v>297480</v>
      </c>
      <c r="K137" s="1">
        <f>SUM(financials[[#This Row],[charge fixe]:[charge variable]])*$G$529</f>
        <v>223110</v>
      </c>
      <c r="L137" s="1">
        <f>SUM(financials[[#This Row],[charge totale]])*$H$529</f>
        <v>520589.99999999994</v>
      </c>
      <c r="M137" s="1">
        <v>340</v>
      </c>
      <c r="N137" s="1">
        <f>SUM(financials[[#This Row],[prix de vente]])-financials[[#This Row],[coût unit]]</f>
        <v>40</v>
      </c>
      <c r="O137" s="1">
        <f>SUM(financials[[#This Row],[prix de vente]]*financials[[#This Row],[Nbre vente]])</f>
        <v>842860</v>
      </c>
      <c r="P137" s="1">
        <v>3</v>
      </c>
      <c r="Q137" s="1">
        <f>SUM(financials[[#This Row],[remise unit]])*financials[[#This Row],[Nbre vente]]</f>
        <v>7437</v>
      </c>
      <c r="R137" s="1">
        <f>SUM(financials[[#This Row],[CA]])-financials[[#This Row],[remise tot]]</f>
        <v>835423</v>
      </c>
      <c r="S137" s="1">
        <f>SUM(financials[[#This Row],[vente]])-financials[[#This Row],[charge totale]]</f>
        <v>91723</v>
      </c>
      <c r="T137" s="5">
        <v>41640</v>
      </c>
      <c r="U137" s="6">
        <v>1</v>
      </c>
      <c r="V137" s="4" t="s">
        <v>12</v>
      </c>
    </row>
    <row r="138" spans="1:22" x14ac:dyDescent="0.25">
      <c r="A138" t="s">
        <v>52</v>
      </c>
      <c r="B138" t="s">
        <v>11</v>
      </c>
      <c r="C138" t="s">
        <v>58</v>
      </c>
      <c r="D138" s="4" t="s">
        <v>25</v>
      </c>
      <c r="E138" s="4" t="s">
        <v>29</v>
      </c>
      <c r="F138">
        <v>2031</v>
      </c>
      <c r="G138" s="1">
        <v>200</v>
      </c>
      <c r="H138" s="1">
        <f>SUM(financials[[#This Row],[coût unit]]*financials[[#This Row],[Nbre vente]])</f>
        <v>406200</v>
      </c>
      <c r="I138" s="1">
        <f>SUM(financials[[#This Row],[charge totale]])*$G$528</f>
        <v>243720</v>
      </c>
      <c r="J138" s="1">
        <f>SUM(financials[[#This Row],[charge totale]])*$H$528</f>
        <v>162480</v>
      </c>
      <c r="K138" s="1">
        <f>SUM(financials[[#This Row],[charge fixe]:[charge variable]])*$G$529</f>
        <v>121860</v>
      </c>
      <c r="L138" s="1">
        <f>SUM(financials[[#This Row],[charge totale]])*$H$529</f>
        <v>284340</v>
      </c>
      <c r="M138" s="1">
        <v>210</v>
      </c>
      <c r="N138" s="1">
        <f>SUM(financials[[#This Row],[prix de vente]])-financials[[#This Row],[coût unit]]</f>
        <v>10</v>
      </c>
      <c r="O138" s="1">
        <f>SUM(financials[[#This Row],[prix de vente]]*financials[[#This Row],[Nbre vente]])</f>
        <v>426510</v>
      </c>
      <c r="P138" s="1">
        <v>3</v>
      </c>
      <c r="Q138" s="1">
        <f>SUM(financials[[#This Row],[remise unit]])*financials[[#This Row],[Nbre vente]]</f>
        <v>6093</v>
      </c>
      <c r="R138" s="1">
        <f>SUM(financials[[#This Row],[CA]])-financials[[#This Row],[remise tot]]</f>
        <v>420417</v>
      </c>
      <c r="S138" s="1">
        <f>SUM(financials[[#This Row],[vente]])-financials[[#This Row],[charge totale]]</f>
        <v>14217</v>
      </c>
      <c r="T138" s="5">
        <v>41913</v>
      </c>
      <c r="U138" s="6">
        <v>10</v>
      </c>
      <c r="V138" s="4" t="s">
        <v>21</v>
      </c>
    </row>
    <row r="139" spans="1:22" hidden="1" x14ac:dyDescent="0.25">
      <c r="A139" t="s">
        <v>52</v>
      </c>
      <c r="B139" t="s">
        <v>11</v>
      </c>
      <c r="C139" t="s">
        <v>59</v>
      </c>
      <c r="D139" s="1" t="s">
        <v>62</v>
      </c>
      <c r="E139" s="4" t="s">
        <v>29</v>
      </c>
      <c r="F139">
        <v>2031</v>
      </c>
      <c r="G139" s="1">
        <v>55</v>
      </c>
      <c r="H139" s="1">
        <f>SUM(financials[[#This Row],[coût unit]]*financials[[#This Row],[Nbre vente]])</f>
        <v>111705</v>
      </c>
      <c r="I139" s="1">
        <f>SUM(financials[[#This Row],[charge totale]])*$G$528</f>
        <v>67023</v>
      </c>
      <c r="J139" s="1">
        <f>SUM(financials[[#This Row],[charge totale]])*$H$528</f>
        <v>44682</v>
      </c>
      <c r="K139" s="1">
        <f>SUM(financials[[#This Row],[charge fixe]:[charge variable]])*$G$529</f>
        <v>33511.5</v>
      </c>
      <c r="L139" s="1">
        <f>SUM(financials[[#This Row],[charge totale]])*$H$529</f>
        <v>78193.5</v>
      </c>
      <c r="M139" s="1">
        <v>60</v>
      </c>
      <c r="N139" s="1">
        <f>SUM(financials[[#This Row],[prix de vente]])-financials[[#This Row],[coût unit]]</f>
        <v>5</v>
      </c>
      <c r="O139" s="1">
        <f>SUM(financials[[#This Row],[prix de vente]]*financials[[#This Row],[Nbre vente]])</f>
        <v>121860</v>
      </c>
      <c r="P139" s="1">
        <v>3</v>
      </c>
      <c r="Q139" s="1">
        <f>SUM(financials[[#This Row],[remise unit]])*financials[[#This Row],[Nbre vente]]</f>
        <v>6093</v>
      </c>
      <c r="R139" s="1">
        <f>SUM(financials[[#This Row],[CA]])-financials[[#This Row],[remise tot]]</f>
        <v>115767</v>
      </c>
      <c r="S139" s="1">
        <f>SUM(financials[[#This Row],[vente]])-financials[[#This Row],[charge totale]]</f>
        <v>4062</v>
      </c>
      <c r="T139" s="5">
        <v>41913</v>
      </c>
      <c r="U139" s="6">
        <v>10</v>
      </c>
      <c r="V139" s="4" t="s">
        <v>21</v>
      </c>
    </row>
    <row r="140" spans="1:22" hidden="1" x14ac:dyDescent="0.25">
      <c r="A140" t="s">
        <v>53</v>
      </c>
      <c r="B140" t="s">
        <v>10</v>
      </c>
      <c r="C140" t="s">
        <v>59</v>
      </c>
      <c r="D140" s="1" t="s">
        <v>60</v>
      </c>
      <c r="E140" s="4" t="s">
        <v>29</v>
      </c>
      <c r="F140">
        <v>2021</v>
      </c>
      <c r="G140" s="1">
        <v>35</v>
      </c>
      <c r="H140" s="1">
        <f>SUM(financials[[#This Row],[coût unit]]*financials[[#This Row],[Nbre vente]])</f>
        <v>70735</v>
      </c>
      <c r="I140" s="1">
        <f>SUM(financials[[#This Row],[charge totale]])*$G$528</f>
        <v>42441</v>
      </c>
      <c r="J140" s="1">
        <f>SUM(financials[[#This Row],[charge totale]])*$H$528</f>
        <v>28294</v>
      </c>
      <c r="K140" s="1">
        <f>SUM(financials[[#This Row],[charge fixe]:[charge variable]])*$G$529</f>
        <v>21220.5</v>
      </c>
      <c r="L140" s="1">
        <f>SUM(financials[[#This Row],[charge totale]])*$H$529</f>
        <v>49514.5</v>
      </c>
      <c r="M140" s="1">
        <v>40</v>
      </c>
      <c r="N140" s="1">
        <f>SUM(financials[[#This Row],[prix de vente]])-financials[[#This Row],[coût unit]]</f>
        <v>5</v>
      </c>
      <c r="O140" s="1">
        <f>SUM(financials[[#This Row],[prix de vente]]*financials[[#This Row],[Nbre vente]])</f>
        <v>80840</v>
      </c>
      <c r="P140" s="1">
        <v>3</v>
      </c>
      <c r="Q140" s="1">
        <f>SUM(financials[[#This Row],[remise unit]])*financials[[#This Row],[Nbre vente]]</f>
        <v>6063</v>
      </c>
      <c r="R140" s="1">
        <f>SUM(financials[[#This Row],[CA]])-financials[[#This Row],[remise tot]]</f>
        <v>74777</v>
      </c>
      <c r="S140" s="1">
        <f>SUM(financials[[#This Row],[vente]])-financials[[#This Row],[charge totale]]</f>
        <v>4042</v>
      </c>
      <c r="T140" s="5">
        <v>41913</v>
      </c>
      <c r="U140" s="6">
        <v>10</v>
      </c>
      <c r="V140" s="4" t="s">
        <v>21</v>
      </c>
    </row>
    <row r="141" spans="1:22" hidden="1" x14ac:dyDescent="0.25">
      <c r="A141" t="s">
        <v>55</v>
      </c>
      <c r="B141" t="s">
        <v>56</v>
      </c>
      <c r="C141" t="s">
        <v>59</v>
      </c>
      <c r="D141" s="1" t="s">
        <v>60</v>
      </c>
      <c r="E141" s="4" t="s">
        <v>29</v>
      </c>
      <c r="F141">
        <v>274</v>
      </c>
      <c r="G141" s="1">
        <v>35</v>
      </c>
      <c r="H141" s="1">
        <f>SUM(financials[[#This Row],[coût unit]]*financials[[#This Row],[Nbre vente]])</f>
        <v>9590</v>
      </c>
      <c r="I141" s="1">
        <f>SUM(financials[[#This Row],[charge totale]])*$G$528</f>
        <v>5754</v>
      </c>
      <c r="J141" s="1">
        <f>SUM(financials[[#This Row],[charge totale]])*$H$528</f>
        <v>3836</v>
      </c>
      <c r="K141" s="1">
        <f>SUM(financials[[#This Row],[charge fixe]:[charge variable]])*$G$529</f>
        <v>2877</v>
      </c>
      <c r="L141" s="1">
        <f>SUM(financials[[#This Row],[charge totale]])*$H$529</f>
        <v>6713</v>
      </c>
      <c r="M141" s="1">
        <v>40</v>
      </c>
      <c r="N141" s="1">
        <f>SUM(financials[[#This Row],[prix de vente]])-financials[[#This Row],[coût unit]]</f>
        <v>5</v>
      </c>
      <c r="O141" s="1">
        <f>SUM(financials[[#This Row],[prix de vente]]*financials[[#This Row],[Nbre vente]])</f>
        <v>10960</v>
      </c>
      <c r="P141" s="1">
        <v>3</v>
      </c>
      <c r="Q141" s="1">
        <f>SUM(financials[[#This Row],[remise unit]])*financials[[#This Row],[Nbre vente]]</f>
        <v>822</v>
      </c>
      <c r="R141" s="1">
        <f>SUM(financials[[#This Row],[CA]])-financials[[#This Row],[remise tot]]</f>
        <v>10138</v>
      </c>
      <c r="S141" s="1">
        <f>SUM(financials[[#This Row],[vente]])-financials[[#This Row],[charge totale]]</f>
        <v>548</v>
      </c>
      <c r="T141" s="5">
        <v>41974</v>
      </c>
      <c r="U141" s="6">
        <v>12</v>
      </c>
      <c r="V141" s="4" t="s">
        <v>23</v>
      </c>
    </row>
    <row r="142" spans="1:22" x14ac:dyDescent="0.25">
      <c r="A142" t="s">
        <v>52</v>
      </c>
      <c r="B142" t="s">
        <v>7</v>
      </c>
      <c r="C142" t="s">
        <v>58</v>
      </c>
      <c r="D142" s="4" t="s">
        <v>25</v>
      </c>
      <c r="E142" s="4" t="s">
        <v>29</v>
      </c>
      <c r="F142">
        <v>1967</v>
      </c>
      <c r="G142" s="1">
        <v>200</v>
      </c>
      <c r="H142" s="1">
        <f>SUM(financials[[#This Row],[coût unit]]*financials[[#This Row],[Nbre vente]])</f>
        <v>393400</v>
      </c>
      <c r="I142" s="1">
        <f>SUM(financials[[#This Row],[charge totale]])*$G$528</f>
        <v>236040</v>
      </c>
      <c r="J142" s="1">
        <f>SUM(financials[[#This Row],[charge totale]])*$H$528</f>
        <v>157360</v>
      </c>
      <c r="K142" s="1">
        <f>SUM(financials[[#This Row],[charge fixe]:[charge variable]])*$G$529</f>
        <v>118020</v>
      </c>
      <c r="L142" s="1">
        <f>SUM(financials[[#This Row],[charge totale]])*$H$529</f>
        <v>275380</v>
      </c>
      <c r="M142" s="1">
        <v>210</v>
      </c>
      <c r="N142" s="1">
        <f>SUM(financials[[#This Row],[prix de vente]])-financials[[#This Row],[coût unit]]</f>
        <v>10</v>
      </c>
      <c r="O142" s="1">
        <f>SUM(financials[[#This Row],[prix de vente]]*financials[[#This Row],[Nbre vente]])</f>
        <v>413070</v>
      </c>
      <c r="P142" s="1">
        <v>3</v>
      </c>
      <c r="Q142" s="1">
        <f>SUM(financials[[#This Row],[remise unit]])*financials[[#This Row],[Nbre vente]]</f>
        <v>5901</v>
      </c>
      <c r="R142" s="1">
        <f>SUM(financials[[#This Row],[CA]])-financials[[#This Row],[remise tot]]</f>
        <v>407169</v>
      </c>
      <c r="S142" s="1">
        <f>SUM(financials[[#This Row],[vente]])-financials[[#This Row],[charge totale]]</f>
        <v>13769</v>
      </c>
      <c r="T142" s="5">
        <v>41699</v>
      </c>
      <c r="U142" s="6">
        <v>3</v>
      </c>
      <c r="V142" s="4" t="s">
        <v>14</v>
      </c>
    </row>
    <row r="143" spans="1:22" x14ac:dyDescent="0.25">
      <c r="A143" t="s">
        <v>53</v>
      </c>
      <c r="B143" t="s">
        <v>10</v>
      </c>
      <c r="C143" t="s">
        <v>58</v>
      </c>
      <c r="D143" s="4" t="s">
        <v>25</v>
      </c>
      <c r="E143" s="4" t="s">
        <v>29</v>
      </c>
      <c r="F143">
        <v>1859</v>
      </c>
      <c r="G143" s="1">
        <v>200</v>
      </c>
      <c r="H143" s="1">
        <f>SUM(financials[[#This Row],[coût unit]]*financials[[#This Row],[Nbre vente]])</f>
        <v>371800</v>
      </c>
      <c r="I143" s="1">
        <f>SUM(financials[[#This Row],[charge totale]])*$G$528</f>
        <v>223080</v>
      </c>
      <c r="J143" s="1">
        <f>SUM(financials[[#This Row],[charge totale]])*$H$528</f>
        <v>148720</v>
      </c>
      <c r="K143" s="1">
        <f>SUM(financials[[#This Row],[charge fixe]:[charge variable]])*$G$529</f>
        <v>111540</v>
      </c>
      <c r="L143" s="1">
        <f>SUM(financials[[#This Row],[charge totale]])*$H$529</f>
        <v>260259.99999999997</v>
      </c>
      <c r="M143" s="1">
        <v>210</v>
      </c>
      <c r="N143" s="1">
        <f>SUM(financials[[#This Row],[prix de vente]])-financials[[#This Row],[coût unit]]</f>
        <v>10</v>
      </c>
      <c r="O143" s="1">
        <f>SUM(financials[[#This Row],[prix de vente]]*financials[[#This Row],[Nbre vente]])</f>
        <v>390390</v>
      </c>
      <c r="P143" s="1">
        <v>3</v>
      </c>
      <c r="Q143" s="1">
        <f>SUM(financials[[#This Row],[remise unit]])*financials[[#This Row],[Nbre vente]]</f>
        <v>5577</v>
      </c>
      <c r="R143" s="1">
        <f>SUM(financials[[#This Row],[CA]])-financials[[#This Row],[remise tot]]</f>
        <v>384813</v>
      </c>
      <c r="S143" s="1">
        <f>SUM(financials[[#This Row],[vente]])-financials[[#This Row],[charge totale]]</f>
        <v>13013</v>
      </c>
      <c r="T143" s="5">
        <v>41852</v>
      </c>
      <c r="U143" s="6">
        <v>8</v>
      </c>
      <c r="V143" s="4" t="s">
        <v>19</v>
      </c>
    </row>
    <row r="144" spans="1:22" x14ac:dyDescent="0.25">
      <c r="A144" t="s">
        <v>53</v>
      </c>
      <c r="B144" t="s">
        <v>10</v>
      </c>
      <c r="C144" t="s">
        <v>58</v>
      </c>
      <c r="D144" s="4" t="s">
        <v>25</v>
      </c>
      <c r="E144" s="4" t="s">
        <v>29</v>
      </c>
      <c r="F144">
        <v>2021</v>
      </c>
      <c r="G144" s="1">
        <v>200</v>
      </c>
      <c r="H144" s="1">
        <f>SUM(financials[[#This Row],[coût unit]]*financials[[#This Row],[Nbre vente]])</f>
        <v>404200</v>
      </c>
      <c r="I144" s="1">
        <f>SUM(financials[[#This Row],[charge totale]])*$G$528</f>
        <v>242520</v>
      </c>
      <c r="J144" s="1">
        <f>SUM(financials[[#This Row],[charge totale]])*$H$528</f>
        <v>161680</v>
      </c>
      <c r="K144" s="1">
        <f>SUM(financials[[#This Row],[charge fixe]:[charge variable]])*$G$529</f>
        <v>121260</v>
      </c>
      <c r="L144" s="1">
        <f>SUM(financials[[#This Row],[charge totale]])*$H$529</f>
        <v>282940</v>
      </c>
      <c r="M144" s="1">
        <v>210</v>
      </c>
      <c r="N144" s="1">
        <f>SUM(financials[[#This Row],[prix de vente]])-financials[[#This Row],[coût unit]]</f>
        <v>10</v>
      </c>
      <c r="O144" s="1">
        <f>SUM(financials[[#This Row],[prix de vente]]*financials[[#This Row],[Nbre vente]])</f>
        <v>424410</v>
      </c>
      <c r="P144" s="1">
        <v>3</v>
      </c>
      <c r="Q144" s="1">
        <f>SUM(financials[[#This Row],[remise unit]])*financials[[#This Row],[Nbre vente]]</f>
        <v>6063</v>
      </c>
      <c r="R144" s="1">
        <f>SUM(financials[[#This Row],[CA]])-financials[[#This Row],[remise tot]]</f>
        <v>418347</v>
      </c>
      <c r="S144" s="1">
        <f>SUM(financials[[#This Row],[vente]])-financials[[#This Row],[charge totale]]</f>
        <v>14147</v>
      </c>
      <c r="T144" s="5">
        <v>41913</v>
      </c>
      <c r="U144" s="6">
        <v>10</v>
      </c>
      <c r="V144" s="4" t="s">
        <v>21</v>
      </c>
    </row>
    <row r="145" spans="1:22" x14ac:dyDescent="0.25">
      <c r="A145" t="s">
        <v>54</v>
      </c>
      <c r="B145" t="s">
        <v>11</v>
      </c>
      <c r="C145" t="s">
        <v>58</v>
      </c>
      <c r="D145" s="4" t="s">
        <v>25</v>
      </c>
      <c r="E145" s="4" t="s">
        <v>29</v>
      </c>
      <c r="F145">
        <v>1138</v>
      </c>
      <c r="G145" s="1">
        <v>200</v>
      </c>
      <c r="H145" s="1">
        <f>SUM(financials[[#This Row],[coût unit]]*financials[[#This Row],[Nbre vente]])</f>
        <v>227600</v>
      </c>
      <c r="I145" s="1">
        <f>SUM(financials[[#This Row],[charge totale]])*$G$528</f>
        <v>136560</v>
      </c>
      <c r="J145" s="1">
        <f>SUM(financials[[#This Row],[charge totale]])*$H$528</f>
        <v>91040</v>
      </c>
      <c r="K145" s="1">
        <f>SUM(financials[[#This Row],[charge fixe]:[charge variable]])*$G$529</f>
        <v>68280</v>
      </c>
      <c r="L145" s="1">
        <f>SUM(financials[[#This Row],[charge totale]])*$H$529</f>
        <v>159320</v>
      </c>
      <c r="M145" s="1">
        <v>210</v>
      </c>
      <c r="N145" s="1">
        <f>SUM(financials[[#This Row],[prix de vente]])-financials[[#This Row],[coût unit]]</f>
        <v>10</v>
      </c>
      <c r="O145" s="1">
        <f>SUM(financials[[#This Row],[prix de vente]]*financials[[#This Row],[Nbre vente]])</f>
        <v>238980</v>
      </c>
      <c r="P145" s="1">
        <v>3</v>
      </c>
      <c r="Q145" s="1">
        <f>SUM(financials[[#This Row],[remise unit]])*financials[[#This Row],[Nbre vente]]</f>
        <v>3414</v>
      </c>
      <c r="R145" s="1">
        <f>SUM(financials[[#This Row],[CA]])-financials[[#This Row],[remise tot]]</f>
        <v>235566</v>
      </c>
      <c r="S145" s="1">
        <f>SUM(financials[[#This Row],[vente]])-financials[[#This Row],[charge totale]]</f>
        <v>7966</v>
      </c>
      <c r="T145" s="5">
        <v>41974</v>
      </c>
      <c r="U145" s="6">
        <v>12</v>
      </c>
      <c r="V145" s="4" t="s">
        <v>23</v>
      </c>
    </row>
    <row r="146" spans="1:22" hidden="1" x14ac:dyDescent="0.25">
      <c r="A146" t="s">
        <v>55</v>
      </c>
      <c r="B146" t="s">
        <v>7</v>
      </c>
      <c r="C146" t="s">
        <v>59</v>
      </c>
      <c r="D146" s="1" t="s">
        <v>62</v>
      </c>
      <c r="E146" s="4" t="s">
        <v>29</v>
      </c>
      <c r="F146">
        <v>4251</v>
      </c>
      <c r="G146" s="1">
        <v>55</v>
      </c>
      <c r="H146" s="1">
        <f>SUM(financials[[#This Row],[coût unit]]*financials[[#This Row],[Nbre vente]])</f>
        <v>233805</v>
      </c>
      <c r="I146" s="1">
        <f>SUM(financials[[#This Row],[charge totale]])*$G$528</f>
        <v>140283</v>
      </c>
      <c r="J146" s="1">
        <f>SUM(financials[[#This Row],[charge totale]])*$H$528</f>
        <v>93522</v>
      </c>
      <c r="K146" s="1">
        <f>SUM(financials[[#This Row],[charge fixe]:[charge variable]])*$G$529</f>
        <v>70141.5</v>
      </c>
      <c r="L146" s="1">
        <f>SUM(financials[[#This Row],[charge totale]])*$H$529</f>
        <v>163663.5</v>
      </c>
      <c r="M146" s="1">
        <v>60</v>
      </c>
      <c r="N146" s="1">
        <f>SUM(financials[[#This Row],[prix de vente]])-financials[[#This Row],[coût unit]]</f>
        <v>5</v>
      </c>
      <c r="O146" s="1">
        <f>SUM(financials[[#This Row],[prix de vente]]*financials[[#This Row],[Nbre vente]])</f>
        <v>255060</v>
      </c>
      <c r="P146" s="1">
        <v>3</v>
      </c>
      <c r="Q146" s="1">
        <f>SUM(financials[[#This Row],[remise unit]])*financials[[#This Row],[Nbre vente]]</f>
        <v>12753</v>
      </c>
      <c r="R146" s="1">
        <f>SUM(financials[[#This Row],[CA]])-financials[[#This Row],[remise tot]]</f>
        <v>242307</v>
      </c>
      <c r="S146" s="1">
        <f>SUM(financials[[#This Row],[vente]])-financials[[#This Row],[charge totale]]</f>
        <v>8502</v>
      </c>
      <c r="T146" s="5">
        <v>41640</v>
      </c>
      <c r="U146" s="6">
        <v>1</v>
      </c>
      <c r="V146" s="4" t="s">
        <v>12</v>
      </c>
    </row>
    <row r="147" spans="1:22" hidden="1" x14ac:dyDescent="0.25">
      <c r="A147" t="s">
        <v>54</v>
      </c>
      <c r="B147" t="s">
        <v>10</v>
      </c>
      <c r="C147" t="s">
        <v>59</v>
      </c>
      <c r="D147" s="1" t="s">
        <v>62</v>
      </c>
      <c r="E147" s="4" t="s">
        <v>29</v>
      </c>
      <c r="F147">
        <v>795</v>
      </c>
      <c r="G147" s="1">
        <v>55</v>
      </c>
      <c r="H147" s="1">
        <f>SUM(financials[[#This Row],[coût unit]]*financials[[#This Row],[Nbre vente]])</f>
        <v>43725</v>
      </c>
      <c r="I147" s="1">
        <f>SUM(financials[[#This Row],[charge totale]])*$G$528</f>
        <v>26235</v>
      </c>
      <c r="J147" s="1">
        <f>SUM(financials[[#This Row],[charge totale]])*$H$528</f>
        <v>17490</v>
      </c>
      <c r="K147" s="1">
        <f>SUM(financials[[#This Row],[charge fixe]:[charge variable]])*$G$529</f>
        <v>13117.5</v>
      </c>
      <c r="L147" s="1">
        <f>SUM(financials[[#This Row],[charge totale]])*$H$529</f>
        <v>30607.499999999996</v>
      </c>
      <c r="M147" s="1">
        <v>60</v>
      </c>
      <c r="N147" s="1">
        <f>SUM(financials[[#This Row],[prix de vente]])-financials[[#This Row],[coût unit]]</f>
        <v>5</v>
      </c>
      <c r="O147" s="1">
        <f>SUM(financials[[#This Row],[prix de vente]]*financials[[#This Row],[Nbre vente]])</f>
        <v>47700</v>
      </c>
      <c r="P147" s="1">
        <v>3</v>
      </c>
      <c r="Q147" s="1">
        <f>SUM(financials[[#This Row],[remise unit]])*financials[[#This Row],[Nbre vente]]</f>
        <v>2385</v>
      </c>
      <c r="R147" s="1">
        <f>SUM(financials[[#This Row],[CA]])-financials[[#This Row],[remise tot]]</f>
        <v>45315</v>
      </c>
      <c r="S147" s="1">
        <f>SUM(financials[[#This Row],[vente]])-financials[[#This Row],[charge totale]]</f>
        <v>1590</v>
      </c>
      <c r="T147" s="5">
        <v>41699</v>
      </c>
      <c r="U147" s="6">
        <v>3</v>
      </c>
      <c r="V147" s="4" t="s">
        <v>14</v>
      </c>
    </row>
    <row r="148" spans="1:22" hidden="1" x14ac:dyDescent="0.25">
      <c r="A148" t="s">
        <v>53</v>
      </c>
      <c r="B148" t="s">
        <v>10</v>
      </c>
      <c r="C148" t="s">
        <v>59</v>
      </c>
      <c r="D148" s="1" t="s">
        <v>62</v>
      </c>
      <c r="E148" s="4" t="s">
        <v>29</v>
      </c>
      <c r="F148">
        <v>1414.5</v>
      </c>
      <c r="G148" s="1">
        <v>55</v>
      </c>
      <c r="H148" s="1">
        <f>SUM(financials[[#This Row],[coût unit]]*financials[[#This Row],[Nbre vente]])</f>
        <v>77797.5</v>
      </c>
      <c r="I148" s="1">
        <f>SUM(financials[[#This Row],[charge totale]])*$G$528</f>
        <v>46678.5</v>
      </c>
      <c r="J148" s="1">
        <f>SUM(financials[[#This Row],[charge totale]])*$H$528</f>
        <v>31119</v>
      </c>
      <c r="K148" s="1">
        <f>SUM(financials[[#This Row],[charge fixe]:[charge variable]])*$G$529</f>
        <v>23339.25</v>
      </c>
      <c r="L148" s="1">
        <f>SUM(financials[[#This Row],[charge totale]])*$H$529</f>
        <v>54458.25</v>
      </c>
      <c r="M148" s="1">
        <v>60</v>
      </c>
      <c r="N148" s="1">
        <f>SUM(financials[[#This Row],[prix de vente]])-financials[[#This Row],[coût unit]]</f>
        <v>5</v>
      </c>
      <c r="O148" s="1">
        <f>SUM(financials[[#This Row],[prix de vente]]*financials[[#This Row],[Nbre vente]])</f>
        <v>84870</v>
      </c>
      <c r="P148" s="1">
        <v>3</v>
      </c>
      <c r="Q148" s="1">
        <f>SUM(financials[[#This Row],[remise unit]])*financials[[#This Row],[Nbre vente]]</f>
        <v>4243.5</v>
      </c>
      <c r="R148" s="1">
        <f>SUM(financials[[#This Row],[CA]])-financials[[#This Row],[remise tot]]</f>
        <v>80626.5</v>
      </c>
      <c r="S148" s="1">
        <f>SUM(financials[[#This Row],[vente]])-financials[[#This Row],[charge totale]]</f>
        <v>2829</v>
      </c>
      <c r="T148" s="5">
        <v>41730</v>
      </c>
      <c r="U148" s="6">
        <v>4</v>
      </c>
      <c r="V148" s="4" t="s">
        <v>15</v>
      </c>
    </row>
    <row r="149" spans="1:22" hidden="1" x14ac:dyDescent="0.25">
      <c r="A149" t="s">
        <v>53</v>
      </c>
      <c r="B149" t="s">
        <v>56</v>
      </c>
      <c r="C149" t="s">
        <v>59</v>
      </c>
      <c r="D149" s="1" t="s">
        <v>62</v>
      </c>
      <c r="E149" s="4" t="s">
        <v>29</v>
      </c>
      <c r="F149">
        <v>2918</v>
      </c>
      <c r="G149" s="1">
        <v>55</v>
      </c>
      <c r="H149" s="1">
        <f>SUM(financials[[#This Row],[coût unit]]*financials[[#This Row],[Nbre vente]])</f>
        <v>160490</v>
      </c>
      <c r="I149" s="1">
        <f>SUM(financials[[#This Row],[charge totale]])*$G$528</f>
        <v>96294</v>
      </c>
      <c r="J149" s="1">
        <f>SUM(financials[[#This Row],[charge totale]])*$H$528</f>
        <v>64196</v>
      </c>
      <c r="K149" s="1">
        <f>SUM(financials[[#This Row],[charge fixe]:[charge variable]])*$G$529</f>
        <v>48147</v>
      </c>
      <c r="L149" s="1">
        <f>SUM(financials[[#This Row],[charge totale]])*$H$529</f>
        <v>112343</v>
      </c>
      <c r="M149" s="1">
        <v>60</v>
      </c>
      <c r="N149" s="1">
        <f>SUM(financials[[#This Row],[prix de vente]])-financials[[#This Row],[coût unit]]</f>
        <v>5</v>
      </c>
      <c r="O149" s="1">
        <f>SUM(financials[[#This Row],[prix de vente]]*financials[[#This Row],[Nbre vente]])</f>
        <v>175080</v>
      </c>
      <c r="P149" s="1">
        <v>3</v>
      </c>
      <c r="Q149" s="1">
        <f>SUM(financials[[#This Row],[remise unit]])*financials[[#This Row],[Nbre vente]]</f>
        <v>8754</v>
      </c>
      <c r="R149" s="1">
        <f>SUM(financials[[#This Row],[CA]])-financials[[#This Row],[remise tot]]</f>
        <v>166326</v>
      </c>
      <c r="S149" s="1">
        <f>SUM(financials[[#This Row],[vente]])-financials[[#This Row],[charge totale]]</f>
        <v>5836</v>
      </c>
      <c r="T149" s="5">
        <v>41760</v>
      </c>
      <c r="U149" s="6">
        <v>5</v>
      </c>
      <c r="V149" s="4" t="s">
        <v>16</v>
      </c>
    </row>
    <row r="150" spans="1:22" hidden="1" x14ac:dyDescent="0.25">
      <c r="A150" t="s">
        <v>55</v>
      </c>
      <c r="B150" t="s">
        <v>56</v>
      </c>
      <c r="C150" t="s">
        <v>59</v>
      </c>
      <c r="D150" s="1" t="s">
        <v>62</v>
      </c>
      <c r="E150" s="4" t="s">
        <v>29</v>
      </c>
      <c r="F150">
        <v>3450</v>
      </c>
      <c r="G150" s="1">
        <v>55</v>
      </c>
      <c r="H150" s="1">
        <f>SUM(financials[[#This Row],[coût unit]]*financials[[#This Row],[Nbre vente]])</f>
        <v>189750</v>
      </c>
      <c r="I150" s="1">
        <f>SUM(financials[[#This Row],[charge totale]])*$G$528</f>
        <v>113850</v>
      </c>
      <c r="J150" s="1">
        <f>SUM(financials[[#This Row],[charge totale]])*$H$528</f>
        <v>75900</v>
      </c>
      <c r="K150" s="1">
        <f>SUM(financials[[#This Row],[charge fixe]:[charge variable]])*$G$529</f>
        <v>56925</v>
      </c>
      <c r="L150" s="1">
        <f>SUM(financials[[#This Row],[charge totale]])*$H$529</f>
        <v>132825</v>
      </c>
      <c r="M150" s="1">
        <v>60</v>
      </c>
      <c r="N150" s="1">
        <f>SUM(financials[[#This Row],[prix de vente]])-financials[[#This Row],[coût unit]]</f>
        <v>5</v>
      </c>
      <c r="O150" s="1">
        <f>SUM(financials[[#This Row],[prix de vente]]*financials[[#This Row],[Nbre vente]])</f>
        <v>207000</v>
      </c>
      <c r="P150" s="1">
        <v>3</v>
      </c>
      <c r="Q150" s="1">
        <f>SUM(financials[[#This Row],[remise unit]])*financials[[#This Row],[Nbre vente]]</f>
        <v>10350</v>
      </c>
      <c r="R150" s="1">
        <f>SUM(financials[[#This Row],[CA]])-financials[[#This Row],[remise tot]]</f>
        <v>196650</v>
      </c>
      <c r="S150" s="1">
        <f>SUM(financials[[#This Row],[vente]])-financials[[#This Row],[charge totale]]</f>
        <v>6900</v>
      </c>
      <c r="T150" s="5">
        <v>41821</v>
      </c>
      <c r="U150" s="6">
        <v>7</v>
      </c>
      <c r="V150" s="4" t="s">
        <v>18</v>
      </c>
    </row>
    <row r="151" spans="1:22" hidden="1" x14ac:dyDescent="0.25">
      <c r="A151" t="s">
        <v>54</v>
      </c>
      <c r="B151" t="s">
        <v>9</v>
      </c>
      <c r="C151" t="s">
        <v>59</v>
      </c>
      <c r="D151" s="1" t="s">
        <v>62</v>
      </c>
      <c r="E151" s="4" t="s">
        <v>29</v>
      </c>
      <c r="F151">
        <v>2988</v>
      </c>
      <c r="G151" s="1">
        <v>55</v>
      </c>
      <c r="H151" s="1">
        <f>SUM(financials[[#This Row],[coût unit]]*financials[[#This Row],[Nbre vente]])</f>
        <v>164340</v>
      </c>
      <c r="I151" s="1">
        <f>SUM(financials[[#This Row],[charge totale]])*$G$528</f>
        <v>98604</v>
      </c>
      <c r="J151" s="1">
        <f>SUM(financials[[#This Row],[charge totale]])*$H$528</f>
        <v>65736</v>
      </c>
      <c r="K151" s="1">
        <f>SUM(financials[[#This Row],[charge fixe]:[charge variable]])*$G$529</f>
        <v>49302</v>
      </c>
      <c r="L151" s="1">
        <f>SUM(financials[[#This Row],[charge totale]])*$H$529</f>
        <v>115037.99999999999</v>
      </c>
      <c r="M151" s="1">
        <v>60</v>
      </c>
      <c r="N151" s="1">
        <f>SUM(financials[[#This Row],[prix de vente]])-financials[[#This Row],[coût unit]]</f>
        <v>5</v>
      </c>
      <c r="O151" s="1">
        <f>SUM(financials[[#This Row],[prix de vente]]*financials[[#This Row],[Nbre vente]])</f>
        <v>179280</v>
      </c>
      <c r="P151" s="1">
        <v>3</v>
      </c>
      <c r="Q151" s="1">
        <f>SUM(financials[[#This Row],[remise unit]])*financials[[#This Row],[Nbre vente]]</f>
        <v>8964</v>
      </c>
      <c r="R151" s="1">
        <f>SUM(financials[[#This Row],[CA]])-financials[[#This Row],[remise tot]]</f>
        <v>170316</v>
      </c>
      <c r="S151" s="1">
        <f>SUM(financials[[#This Row],[vente]])-financials[[#This Row],[charge totale]]</f>
        <v>5976</v>
      </c>
      <c r="T151" s="5">
        <v>41821</v>
      </c>
      <c r="U151" s="6">
        <v>7</v>
      </c>
      <c r="V151" s="4" t="s">
        <v>18</v>
      </c>
    </row>
    <row r="152" spans="1:22" hidden="1" x14ac:dyDescent="0.25">
      <c r="A152" t="s">
        <v>52</v>
      </c>
      <c r="B152" t="s">
        <v>7</v>
      </c>
      <c r="C152" t="s">
        <v>59</v>
      </c>
      <c r="D152" s="1" t="s">
        <v>62</v>
      </c>
      <c r="E152" s="4" t="s">
        <v>29</v>
      </c>
      <c r="F152">
        <v>218</v>
      </c>
      <c r="G152" s="1">
        <v>55</v>
      </c>
      <c r="H152" s="1">
        <f>SUM(financials[[#This Row],[coût unit]]*financials[[#This Row],[Nbre vente]])</f>
        <v>11990</v>
      </c>
      <c r="I152" s="1">
        <f>SUM(financials[[#This Row],[charge totale]])*$G$528</f>
        <v>7194</v>
      </c>
      <c r="J152" s="1">
        <f>SUM(financials[[#This Row],[charge totale]])*$H$528</f>
        <v>4796</v>
      </c>
      <c r="K152" s="1">
        <f>SUM(financials[[#This Row],[charge fixe]:[charge variable]])*$G$529</f>
        <v>3597</v>
      </c>
      <c r="L152" s="1">
        <f>SUM(financials[[#This Row],[charge totale]])*$H$529</f>
        <v>8393</v>
      </c>
      <c r="M152" s="1">
        <v>60</v>
      </c>
      <c r="N152" s="1">
        <f>SUM(financials[[#This Row],[prix de vente]])-financials[[#This Row],[coût unit]]</f>
        <v>5</v>
      </c>
      <c r="O152" s="1">
        <f>SUM(financials[[#This Row],[prix de vente]]*financials[[#This Row],[Nbre vente]])</f>
        <v>13080</v>
      </c>
      <c r="P152" s="1">
        <v>3</v>
      </c>
      <c r="Q152" s="1">
        <f>SUM(financials[[#This Row],[remise unit]])*financials[[#This Row],[Nbre vente]]</f>
        <v>654</v>
      </c>
      <c r="R152" s="1">
        <f>SUM(financials[[#This Row],[CA]])-financials[[#This Row],[remise tot]]</f>
        <v>12426</v>
      </c>
      <c r="S152" s="1">
        <f>SUM(financials[[#This Row],[vente]])-financials[[#This Row],[charge totale]]</f>
        <v>436</v>
      </c>
      <c r="T152" s="5">
        <v>41883</v>
      </c>
      <c r="U152" s="6">
        <v>9</v>
      </c>
      <c r="V152" s="4" t="s">
        <v>20</v>
      </c>
    </row>
    <row r="153" spans="1:22" hidden="1" x14ac:dyDescent="0.25">
      <c r="A153" t="s">
        <v>55</v>
      </c>
      <c r="B153" t="s">
        <v>7</v>
      </c>
      <c r="C153" t="s">
        <v>59</v>
      </c>
      <c r="D153" s="1" t="s">
        <v>62</v>
      </c>
      <c r="E153" s="4" t="s">
        <v>29</v>
      </c>
      <c r="F153">
        <v>2074</v>
      </c>
      <c r="G153" s="1">
        <v>55</v>
      </c>
      <c r="H153" s="1">
        <f>SUM(financials[[#This Row],[coût unit]]*financials[[#This Row],[Nbre vente]])</f>
        <v>114070</v>
      </c>
      <c r="I153" s="1">
        <f>SUM(financials[[#This Row],[charge totale]])*$G$528</f>
        <v>68442</v>
      </c>
      <c r="J153" s="1">
        <f>SUM(financials[[#This Row],[charge totale]])*$H$528</f>
        <v>45628</v>
      </c>
      <c r="K153" s="1">
        <f>SUM(financials[[#This Row],[charge fixe]:[charge variable]])*$G$529</f>
        <v>34221</v>
      </c>
      <c r="L153" s="1">
        <f>SUM(financials[[#This Row],[charge totale]])*$H$529</f>
        <v>79849</v>
      </c>
      <c r="M153" s="1">
        <v>60</v>
      </c>
      <c r="N153" s="1">
        <f>SUM(financials[[#This Row],[prix de vente]])-financials[[#This Row],[coût unit]]</f>
        <v>5</v>
      </c>
      <c r="O153" s="1">
        <f>SUM(financials[[#This Row],[prix de vente]]*financials[[#This Row],[Nbre vente]])</f>
        <v>124440</v>
      </c>
      <c r="P153" s="1">
        <v>3</v>
      </c>
      <c r="Q153" s="1">
        <f>SUM(financials[[#This Row],[remise unit]])*financials[[#This Row],[Nbre vente]]</f>
        <v>6222</v>
      </c>
      <c r="R153" s="1">
        <f>SUM(financials[[#This Row],[CA]])-financials[[#This Row],[remise tot]]</f>
        <v>118218</v>
      </c>
      <c r="S153" s="1">
        <f>SUM(financials[[#This Row],[vente]])-financials[[#This Row],[charge totale]]</f>
        <v>4148</v>
      </c>
      <c r="T153" s="5">
        <v>41883</v>
      </c>
      <c r="U153" s="6">
        <v>9</v>
      </c>
      <c r="V153" s="4" t="s">
        <v>20</v>
      </c>
    </row>
    <row r="154" spans="1:22" hidden="1" x14ac:dyDescent="0.25">
      <c r="A154" t="s">
        <v>55</v>
      </c>
      <c r="B154" t="s">
        <v>56</v>
      </c>
      <c r="C154" t="s">
        <v>59</v>
      </c>
      <c r="D154" s="1" t="s">
        <v>62</v>
      </c>
      <c r="E154" s="4" t="s">
        <v>29</v>
      </c>
      <c r="F154">
        <v>1056</v>
      </c>
      <c r="G154" s="1">
        <v>55</v>
      </c>
      <c r="H154" s="1">
        <f>SUM(financials[[#This Row],[coût unit]]*financials[[#This Row],[Nbre vente]])</f>
        <v>58080</v>
      </c>
      <c r="I154" s="1">
        <f>SUM(financials[[#This Row],[charge totale]])*$G$528</f>
        <v>34848</v>
      </c>
      <c r="J154" s="1">
        <f>SUM(financials[[#This Row],[charge totale]])*$H$528</f>
        <v>23232</v>
      </c>
      <c r="K154" s="1">
        <f>SUM(financials[[#This Row],[charge fixe]:[charge variable]])*$G$529</f>
        <v>17424</v>
      </c>
      <c r="L154" s="1">
        <f>SUM(financials[[#This Row],[charge totale]])*$H$529</f>
        <v>40656</v>
      </c>
      <c r="M154" s="1">
        <v>60</v>
      </c>
      <c r="N154" s="1">
        <f>SUM(financials[[#This Row],[prix de vente]])-financials[[#This Row],[coût unit]]</f>
        <v>5</v>
      </c>
      <c r="O154" s="1">
        <f>SUM(financials[[#This Row],[prix de vente]]*financials[[#This Row],[Nbre vente]])</f>
        <v>63360</v>
      </c>
      <c r="P154" s="1">
        <v>3</v>
      </c>
      <c r="Q154" s="1">
        <f>SUM(financials[[#This Row],[remise unit]])*financials[[#This Row],[Nbre vente]]</f>
        <v>3168</v>
      </c>
      <c r="R154" s="1">
        <f>SUM(financials[[#This Row],[CA]])-financials[[#This Row],[remise tot]]</f>
        <v>60192</v>
      </c>
      <c r="S154" s="1">
        <f>SUM(financials[[#This Row],[vente]])-financials[[#This Row],[charge totale]]</f>
        <v>2112</v>
      </c>
      <c r="T154" s="5">
        <v>41883</v>
      </c>
      <c r="U154" s="6">
        <v>9</v>
      </c>
      <c r="V154" s="4" t="s">
        <v>20</v>
      </c>
    </row>
    <row r="155" spans="1:22" hidden="1" x14ac:dyDescent="0.25">
      <c r="A155" t="s">
        <v>55</v>
      </c>
      <c r="B155" t="s">
        <v>56</v>
      </c>
      <c r="C155" t="s">
        <v>59</v>
      </c>
      <c r="D155" s="1" t="s">
        <v>62</v>
      </c>
      <c r="E155" s="4" t="s">
        <v>29</v>
      </c>
      <c r="F155">
        <v>274</v>
      </c>
      <c r="G155" s="1">
        <v>55</v>
      </c>
      <c r="H155" s="1">
        <f>SUM(financials[[#This Row],[coût unit]]*financials[[#This Row],[Nbre vente]])</f>
        <v>15070</v>
      </c>
      <c r="I155" s="1">
        <f>SUM(financials[[#This Row],[charge totale]])*$G$528</f>
        <v>9042</v>
      </c>
      <c r="J155" s="1">
        <f>SUM(financials[[#This Row],[charge totale]])*$H$528</f>
        <v>6028</v>
      </c>
      <c r="K155" s="1">
        <f>SUM(financials[[#This Row],[charge fixe]:[charge variable]])*$G$529</f>
        <v>4521</v>
      </c>
      <c r="L155" s="1">
        <f>SUM(financials[[#This Row],[charge totale]])*$H$529</f>
        <v>10549</v>
      </c>
      <c r="M155" s="1">
        <v>60</v>
      </c>
      <c r="N155" s="1">
        <f>SUM(financials[[#This Row],[prix de vente]])-financials[[#This Row],[coût unit]]</f>
        <v>5</v>
      </c>
      <c r="O155" s="1">
        <f>SUM(financials[[#This Row],[prix de vente]]*financials[[#This Row],[Nbre vente]])</f>
        <v>16440</v>
      </c>
      <c r="P155" s="1">
        <v>3</v>
      </c>
      <c r="Q155" s="1">
        <f>SUM(financials[[#This Row],[remise unit]])*financials[[#This Row],[Nbre vente]]</f>
        <v>822</v>
      </c>
      <c r="R155" s="1">
        <f>SUM(financials[[#This Row],[CA]])-financials[[#This Row],[remise tot]]</f>
        <v>15618</v>
      </c>
      <c r="S155" s="1">
        <f>SUM(financials[[#This Row],[vente]])-financials[[#This Row],[charge totale]]</f>
        <v>548</v>
      </c>
      <c r="T155" s="5">
        <v>41974</v>
      </c>
      <c r="U155" s="6">
        <v>12</v>
      </c>
      <c r="V155" s="4" t="s">
        <v>23</v>
      </c>
    </row>
    <row r="156" spans="1:22" hidden="1" x14ac:dyDescent="0.25">
      <c r="A156" t="s">
        <v>54</v>
      </c>
      <c r="B156" t="s">
        <v>11</v>
      </c>
      <c r="C156" t="s">
        <v>59</v>
      </c>
      <c r="D156" s="1" t="s">
        <v>62</v>
      </c>
      <c r="E156" s="4" t="s">
        <v>29</v>
      </c>
      <c r="F156">
        <v>1138</v>
      </c>
      <c r="G156" s="1">
        <v>55</v>
      </c>
      <c r="H156" s="1">
        <f>SUM(financials[[#This Row],[coût unit]]*financials[[#This Row],[Nbre vente]])</f>
        <v>62590</v>
      </c>
      <c r="I156" s="1">
        <f>SUM(financials[[#This Row],[charge totale]])*$G$528</f>
        <v>37554</v>
      </c>
      <c r="J156" s="1">
        <f>SUM(financials[[#This Row],[charge totale]])*$H$528</f>
        <v>25036</v>
      </c>
      <c r="K156" s="1">
        <f>SUM(financials[[#This Row],[charge fixe]:[charge variable]])*$G$529</f>
        <v>18777</v>
      </c>
      <c r="L156" s="1">
        <f>SUM(financials[[#This Row],[charge totale]])*$H$529</f>
        <v>43813</v>
      </c>
      <c r="M156" s="1">
        <v>60</v>
      </c>
      <c r="N156" s="1">
        <f>SUM(financials[[#This Row],[prix de vente]])-financials[[#This Row],[coût unit]]</f>
        <v>5</v>
      </c>
      <c r="O156" s="1">
        <f>SUM(financials[[#This Row],[prix de vente]]*financials[[#This Row],[Nbre vente]])</f>
        <v>68280</v>
      </c>
      <c r="P156" s="1">
        <v>3</v>
      </c>
      <c r="Q156" s="1">
        <f>SUM(financials[[#This Row],[remise unit]])*financials[[#This Row],[Nbre vente]]</f>
        <v>3414</v>
      </c>
      <c r="R156" s="1">
        <f>SUM(financials[[#This Row],[CA]])-financials[[#This Row],[remise tot]]</f>
        <v>64866</v>
      </c>
      <c r="S156" s="1">
        <f>SUM(financials[[#This Row],[vente]])-financials[[#This Row],[charge totale]]</f>
        <v>2276</v>
      </c>
      <c r="T156" s="5">
        <v>41974</v>
      </c>
      <c r="U156" s="6">
        <v>12</v>
      </c>
      <c r="V156" s="4" t="s">
        <v>23</v>
      </c>
    </row>
    <row r="157" spans="1:22" hidden="1" x14ac:dyDescent="0.25">
      <c r="A157" t="s">
        <v>54</v>
      </c>
      <c r="B157" t="s">
        <v>56</v>
      </c>
      <c r="C157" t="s">
        <v>59</v>
      </c>
      <c r="D157" s="1" t="s">
        <v>61</v>
      </c>
      <c r="E157" s="4" t="s">
        <v>29</v>
      </c>
      <c r="F157">
        <v>1465</v>
      </c>
      <c r="G157" s="1">
        <v>45</v>
      </c>
      <c r="H157" s="1">
        <f>SUM(financials[[#This Row],[coût unit]]*financials[[#This Row],[Nbre vente]])</f>
        <v>65925</v>
      </c>
      <c r="I157" s="1">
        <f>SUM(financials[[#This Row],[charge totale]])*$G$528</f>
        <v>39555</v>
      </c>
      <c r="J157" s="1">
        <f>SUM(financials[[#This Row],[charge totale]])*$H$528</f>
        <v>26370</v>
      </c>
      <c r="K157" s="1">
        <f>SUM(financials[[#This Row],[charge fixe]:[charge variable]])*$G$529</f>
        <v>19777.5</v>
      </c>
      <c r="L157" s="1">
        <f>SUM(financials[[#This Row],[charge totale]])*$H$529</f>
        <v>46147.5</v>
      </c>
      <c r="M157" s="1">
        <v>50</v>
      </c>
      <c r="N157" s="1">
        <f>SUM(financials[[#This Row],[prix de vente]])-financials[[#This Row],[coût unit]]</f>
        <v>5</v>
      </c>
      <c r="O157" s="1">
        <f>SUM(financials[[#This Row],[prix de vente]]*financials[[#This Row],[Nbre vente]])</f>
        <v>73250</v>
      </c>
      <c r="P157" s="1">
        <v>3</v>
      </c>
      <c r="Q157" s="1">
        <f>SUM(financials[[#This Row],[remise unit]])*financials[[#This Row],[Nbre vente]]</f>
        <v>4395</v>
      </c>
      <c r="R157" s="1">
        <f>SUM(financials[[#This Row],[CA]])-financials[[#This Row],[remise tot]]</f>
        <v>68855</v>
      </c>
      <c r="S157" s="1">
        <f>SUM(financials[[#This Row],[vente]])-financials[[#This Row],[charge totale]]</f>
        <v>2930</v>
      </c>
      <c r="T157" s="5">
        <v>41699</v>
      </c>
      <c r="U157" s="6">
        <v>3</v>
      </c>
      <c r="V157" s="4" t="s">
        <v>14</v>
      </c>
    </row>
    <row r="158" spans="1:22" hidden="1" x14ac:dyDescent="0.25">
      <c r="A158" t="s">
        <v>55</v>
      </c>
      <c r="B158" t="s">
        <v>9</v>
      </c>
      <c r="C158" t="s">
        <v>59</v>
      </c>
      <c r="D158" s="1" t="s">
        <v>61</v>
      </c>
      <c r="E158" s="4" t="s">
        <v>29</v>
      </c>
      <c r="F158">
        <v>2177</v>
      </c>
      <c r="G158" s="1">
        <v>45</v>
      </c>
      <c r="H158" s="1">
        <f>SUM(financials[[#This Row],[coût unit]]*financials[[#This Row],[Nbre vente]])</f>
        <v>97965</v>
      </c>
      <c r="I158" s="1">
        <f>SUM(financials[[#This Row],[charge totale]])*$G$528</f>
        <v>58779</v>
      </c>
      <c r="J158" s="1">
        <f>SUM(financials[[#This Row],[charge totale]])*$H$528</f>
        <v>39186</v>
      </c>
      <c r="K158" s="1">
        <f>SUM(financials[[#This Row],[charge fixe]:[charge variable]])*$G$529</f>
        <v>29389.5</v>
      </c>
      <c r="L158" s="1">
        <f>SUM(financials[[#This Row],[charge totale]])*$H$529</f>
        <v>68575.5</v>
      </c>
      <c r="M158" s="1">
        <v>50</v>
      </c>
      <c r="N158" s="1">
        <f>SUM(financials[[#This Row],[prix de vente]])-financials[[#This Row],[coût unit]]</f>
        <v>5</v>
      </c>
      <c r="O158" s="1">
        <f>SUM(financials[[#This Row],[prix de vente]]*financials[[#This Row],[Nbre vente]])</f>
        <v>108850</v>
      </c>
      <c r="P158" s="1">
        <v>3</v>
      </c>
      <c r="Q158" s="1">
        <f>SUM(financials[[#This Row],[remise unit]])*financials[[#This Row],[Nbre vente]]</f>
        <v>6531</v>
      </c>
      <c r="R158" s="1">
        <f>SUM(financials[[#This Row],[CA]])-financials[[#This Row],[remise tot]]</f>
        <v>102319</v>
      </c>
      <c r="S158" s="1">
        <f>SUM(financials[[#This Row],[vente]])-financials[[#This Row],[charge totale]]</f>
        <v>4354</v>
      </c>
      <c r="T158" s="5">
        <v>41913</v>
      </c>
      <c r="U158" s="6">
        <v>10</v>
      </c>
      <c r="V158" s="4" t="s">
        <v>21</v>
      </c>
    </row>
    <row r="159" spans="1:22" x14ac:dyDescent="0.25">
      <c r="A159" t="s">
        <v>54</v>
      </c>
      <c r="B159" t="s">
        <v>9</v>
      </c>
      <c r="C159" t="s">
        <v>58</v>
      </c>
      <c r="D159" s="1" t="s">
        <v>63</v>
      </c>
      <c r="E159" s="4" t="s">
        <v>29</v>
      </c>
      <c r="F159">
        <v>866</v>
      </c>
      <c r="G159" s="1">
        <v>300</v>
      </c>
      <c r="H159" s="1">
        <f>SUM(financials[[#This Row],[coût unit]]*financials[[#This Row],[Nbre vente]])</f>
        <v>259800</v>
      </c>
      <c r="I159" s="1">
        <f>SUM(financials[[#This Row],[charge totale]])*$G$528</f>
        <v>155880</v>
      </c>
      <c r="J159" s="1">
        <f>SUM(financials[[#This Row],[charge totale]])*$H$528</f>
        <v>103920</v>
      </c>
      <c r="K159" s="1">
        <f>SUM(financials[[#This Row],[charge fixe]:[charge variable]])*$G$529</f>
        <v>77940</v>
      </c>
      <c r="L159" s="1">
        <f>SUM(financials[[#This Row],[charge totale]])*$H$529</f>
        <v>181860</v>
      </c>
      <c r="M159" s="1">
        <v>340</v>
      </c>
      <c r="N159" s="1">
        <f>SUM(financials[[#This Row],[prix de vente]])-financials[[#This Row],[coût unit]]</f>
        <v>40</v>
      </c>
      <c r="O159" s="1">
        <f>SUM(financials[[#This Row],[prix de vente]]*financials[[#This Row],[Nbre vente]])</f>
        <v>294440</v>
      </c>
      <c r="P159" s="1">
        <v>3</v>
      </c>
      <c r="Q159" s="1">
        <f>SUM(financials[[#This Row],[remise unit]])*financials[[#This Row],[Nbre vente]]</f>
        <v>2598</v>
      </c>
      <c r="R159" s="1">
        <f>SUM(financials[[#This Row],[CA]])-financials[[#This Row],[remise tot]]</f>
        <v>291842</v>
      </c>
      <c r="S159" s="1">
        <f>SUM(financials[[#This Row],[vente]])-financials[[#This Row],[charge totale]]</f>
        <v>32042</v>
      </c>
      <c r="T159" s="5">
        <v>41760</v>
      </c>
      <c r="U159" s="6">
        <v>5</v>
      </c>
      <c r="V159" s="4" t="s">
        <v>16</v>
      </c>
    </row>
    <row r="160" spans="1:22" x14ac:dyDescent="0.25">
      <c r="A160" t="s">
        <v>55</v>
      </c>
      <c r="B160" t="s">
        <v>9</v>
      </c>
      <c r="C160" t="s">
        <v>58</v>
      </c>
      <c r="D160" s="1" t="s">
        <v>63</v>
      </c>
      <c r="E160" s="4" t="s">
        <v>29</v>
      </c>
      <c r="F160">
        <v>2177</v>
      </c>
      <c r="G160" s="1">
        <v>300</v>
      </c>
      <c r="H160" s="1">
        <f>SUM(financials[[#This Row],[coût unit]]*financials[[#This Row],[Nbre vente]])</f>
        <v>653100</v>
      </c>
      <c r="I160" s="1">
        <f>SUM(financials[[#This Row],[charge totale]])*$G$528</f>
        <v>391860</v>
      </c>
      <c r="J160" s="1">
        <f>SUM(financials[[#This Row],[charge totale]])*$H$528</f>
        <v>261240</v>
      </c>
      <c r="K160" s="1">
        <f>SUM(financials[[#This Row],[charge fixe]:[charge variable]])*$G$529</f>
        <v>195930</v>
      </c>
      <c r="L160" s="1">
        <f>SUM(financials[[#This Row],[charge totale]])*$H$529</f>
        <v>457170</v>
      </c>
      <c r="M160" s="1">
        <v>340</v>
      </c>
      <c r="N160" s="1">
        <f>SUM(financials[[#This Row],[prix de vente]])-financials[[#This Row],[coût unit]]</f>
        <v>40</v>
      </c>
      <c r="O160" s="1">
        <f>SUM(financials[[#This Row],[prix de vente]]*financials[[#This Row],[Nbre vente]])</f>
        <v>740180</v>
      </c>
      <c r="P160" s="1">
        <v>3</v>
      </c>
      <c r="Q160" s="1">
        <f>SUM(financials[[#This Row],[remise unit]])*financials[[#This Row],[Nbre vente]]</f>
        <v>6531</v>
      </c>
      <c r="R160" s="1">
        <f>SUM(financials[[#This Row],[CA]])-financials[[#This Row],[remise tot]]</f>
        <v>733649</v>
      </c>
      <c r="S160" s="1">
        <f>SUM(financials[[#This Row],[vente]])-financials[[#This Row],[charge totale]]</f>
        <v>80549</v>
      </c>
      <c r="T160" s="5">
        <v>41913</v>
      </c>
      <c r="U160" s="6">
        <v>10</v>
      </c>
      <c r="V160" s="4" t="s">
        <v>21</v>
      </c>
    </row>
    <row r="161" spans="1:22" x14ac:dyDescent="0.25">
      <c r="A161" t="s">
        <v>55</v>
      </c>
      <c r="B161" t="s">
        <v>11</v>
      </c>
      <c r="C161" t="s">
        <v>58</v>
      </c>
      <c r="D161" s="4" t="s">
        <v>27</v>
      </c>
      <c r="E161" s="4" t="s">
        <v>29</v>
      </c>
      <c r="F161">
        <v>1865</v>
      </c>
      <c r="G161" s="1">
        <v>250</v>
      </c>
      <c r="H161" s="1">
        <f>SUM(financials[[#This Row],[coût unit]]*financials[[#This Row],[Nbre vente]])</f>
        <v>466250</v>
      </c>
      <c r="I161" s="1">
        <f>SUM(financials[[#This Row],[charge totale]])*$G$528</f>
        <v>279750</v>
      </c>
      <c r="J161" s="1">
        <f>SUM(financials[[#This Row],[charge totale]])*$H$528</f>
        <v>186500</v>
      </c>
      <c r="K161" s="1">
        <f>SUM(financials[[#This Row],[charge fixe]:[charge variable]])*$G$529</f>
        <v>139875</v>
      </c>
      <c r="L161" s="1">
        <f>SUM(financials[[#This Row],[charge totale]])*$H$529</f>
        <v>326375</v>
      </c>
      <c r="M161" s="1">
        <v>270</v>
      </c>
      <c r="N161" s="1">
        <f>SUM(financials[[#This Row],[prix de vente]])-financials[[#This Row],[coût unit]]</f>
        <v>20</v>
      </c>
      <c r="O161" s="1">
        <f>SUM(financials[[#This Row],[prix de vente]]*financials[[#This Row],[Nbre vente]])</f>
        <v>503550</v>
      </c>
      <c r="P161" s="1">
        <v>3</v>
      </c>
      <c r="Q161" s="1">
        <f>SUM(financials[[#This Row],[remise unit]])*financials[[#This Row],[Nbre vente]]</f>
        <v>5595</v>
      </c>
      <c r="R161" s="1">
        <f>SUM(financials[[#This Row],[CA]])-financials[[#This Row],[remise tot]]</f>
        <v>497955</v>
      </c>
      <c r="S161" s="1">
        <f>SUM(financials[[#This Row],[vente]])-financials[[#This Row],[charge totale]]</f>
        <v>31705</v>
      </c>
      <c r="T161" s="5">
        <v>41671</v>
      </c>
      <c r="U161" s="6">
        <v>2</v>
      </c>
      <c r="V161" s="4" t="s">
        <v>13</v>
      </c>
    </row>
    <row r="162" spans="1:22" x14ac:dyDescent="0.25">
      <c r="A162" t="s">
        <v>54</v>
      </c>
      <c r="B162" t="s">
        <v>11</v>
      </c>
      <c r="C162" t="s">
        <v>58</v>
      </c>
      <c r="D162" s="4" t="s">
        <v>27</v>
      </c>
      <c r="E162" s="4" t="s">
        <v>29</v>
      </c>
      <c r="F162">
        <v>1074</v>
      </c>
      <c r="G162" s="1">
        <v>250</v>
      </c>
      <c r="H162" s="1">
        <f>SUM(financials[[#This Row],[coût unit]]*financials[[#This Row],[Nbre vente]])</f>
        <v>268500</v>
      </c>
      <c r="I162" s="1">
        <f>SUM(financials[[#This Row],[charge totale]])*$G$528</f>
        <v>161100</v>
      </c>
      <c r="J162" s="1">
        <f>SUM(financials[[#This Row],[charge totale]])*$H$528</f>
        <v>107400</v>
      </c>
      <c r="K162" s="1">
        <f>SUM(financials[[#This Row],[charge fixe]:[charge variable]])*$G$529</f>
        <v>80550</v>
      </c>
      <c r="L162" s="1">
        <f>SUM(financials[[#This Row],[charge totale]])*$H$529</f>
        <v>187950</v>
      </c>
      <c r="M162" s="1">
        <v>270</v>
      </c>
      <c r="N162" s="1">
        <f>SUM(financials[[#This Row],[prix de vente]])-financials[[#This Row],[coût unit]]</f>
        <v>20</v>
      </c>
      <c r="O162" s="1">
        <f>SUM(financials[[#This Row],[prix de vente]]*financials[[#This Row],[Nbre vente]])</f>
        <v>289980</v>
      </c>
      <c r="P162" s="1">
        <v>3</v>
      </c>
      <c r="Q162" s="1">
        <f>SUM(financials[[#This Row],[remise unit]])*financials[[#This Row],[Nbre vente]]</f>
        <v>3222</v>
      </c>
      <c r="R162" s="1">
        <f>SUM(financials[[#This Row],[CA]])-financials[[#This Row],[remise tot]]</f>
        <v>286758</v>
      </c>
      <c r="S162" s="1">
        <f>SUM(financials[[#This Row],[vente]])-financials[[#This Row],[charge totale]]</f>
        <v>18258</v>
      </c>
      <c r="T162" s="5">
        <v>41730</v>
      </c>
      <c r="U162" s="6">
        <v>4</v>
      </c>
      <c r="V162" s="4" t="s">
        <v>15</v>
      </c>
    </row>
    <row r="163" spans="1:22" x14ac:dyDescent="0.25">
      <c r="A163" t="s">
        <v>55</v>
      </c>
      <c r="B163" t="s">
        <v>10</v>
      </c>
      <c r="C163" t="s">
        <v>58</v>
      </c>
      <c r="D163" s="4" t="s">
        <v>27</v>
      </c>
      <c r="E163" s="4" t="s">
        <v>29</v>
      </c>
      <c r="F163">
        <v>1907</v>
      </c>
      <c r="G163" s="1">
        <v>250</v>
      </c>
      <c r="H163" s="1">
        <f>SUM(financials[[#This Row],[coût unit]]*financials[[#This Row],[Nbre vente]])</f>
        <v>476750</v>
      </c>
      <c r="I163" s="1">
        <f>SUM(financials[[#This Row],[charge totale]])*$G$528</f>
        <v>286050</v>
      </c>
      <c r="J163" s="1">
        <f>SUM(financials[[#This Row],[charge totale]])*$H$528</f>
        <v>190700</v>
      </c>
      <c r="K163" s="1">
        <f>SUM(financials[[#This Row],[charge fixe]:[charge variable]])*$G$529</f>
        <v>143025</v>
      </c>
      <c r="L163" s="1">
        <f>SUM(financials[[#This Row],[charge totale]])*$H$529</f>
        <v>333725</v>
      </c>
      <c r="M163" s="1">
        <v>270</v>
      </c>
      <c r="N163" s="1">
        <f>SUM(financials[[#This Row],[prix de vente]])-financials[[#This Row],[coût unit]]</f>
        <v>20</v>
      </c>
      <c r="O163" s="1">
        <f>SUM(financials[[#This Row],[prix de vente]]*financials[[#This Row],[Nbre vente]])</f>
        <v>514890</v>
      </c>
      <c r="P163" s="1">
        <v>3</v>
      </c>
      <c r="Q163" s="1">
        <f>SUM(financials[[#This Row],[remise unit]])*financials[[#This Row],[Nbre vente]]</f>
        <v>5721</v>
      </c>
      <c r="R163" s="1">
        <f>SUM(financials[[#This Row],[CA]])-financials[[#This Row],[remise tot]]</f>
        <v>509169</v>
      </c>
      <c r="S163" s="1">
        <f>SUM(financials[[#This Row],[vente]])-financials[[#This Row],[charge totale]]</f>
        <v>32419</v>
      </c>
      <c r="T163" s="5">
        <v>41883</v>
      </c>
      <c r="U163" s="6">
        <v>9</v>
      </c>
      <c r="V163" s="4" t="s">
        <v>20</v>
      </c>
    </row>
    <row r="164" spans="1:22" hidden="1" x14ac:dyDescent="0.25">
      <c r="A164" t="s">
        <v>55</v>
      </c>
      <c r="B164" t="s">
        <v>10</v>
      </c>
      <c r="C164" t="s">
        <v>59</v>
      </c>
      <c r="D164" s="1" t="s">
        <v>62</v>
      </c>
      <c r="E164" s="4" t="s">
        <v>30</v>
      </c>
      <c r="F164">
        <v>1372</v>
      </c>
      <c r="G164" s="1">
        <v>55</v>
      </c>
      <c r="H164" s="1">
        <f>SUM(financials[[#This Row],[coût unit]]*financials[[#This Row],[Nbre vente]])</f>
        <v>75460</v>
      </c>
      <c r="I164" s="1">
        <f>SUM(financials[[#This Row],[charge totale]])*$G$528</f>
        <v>45276</v>
      </c>
      <c r="J164" s="1">
        <f>SUM(financials[[#This Row],[charge totale]])*$H$528</f>
        <v>30184</v>
      </c>
      <c r="K164" s="1">
        <f>SUM(financials[[#This Row],[charge fixe]:[charge variable]])*$G$529</f>
        <v>22638</v>
      </c>
      <c r="L164" s="1">
        <f>SUM(financials[[#This Row],[charge totale]])*$H$529</f>
        <v>52822</v>
      </c>
      <c r="M164" s="1">
        <v>60</v>
      </c>
      <c r="N164" s="1">
        <f>SUM(financials[[#This Row],[prix de vente]])-financials[[#This Row],[coût unit]]</f>
        <v>5</v>
      </c>
      <c r="O164" s="1">
        <f>SUM(financials[[#This Row],[prix de vente]]*financials[[#This Row],[Nbre vente]])</f>
        <v>82320</v>
      </c>
      <c r="P164" s="1">
        <v>6</v>
      </c>
      <c r="Q164" s="1">
        <f>SUM(financials[[#This Row],[remise unit]])*financials[[#This Row],[Nbre vente]]</f>
        <v>8232</v>
      </c>
      <c r="R164" s="1">
        <f>SUM(financials[[#This Row],[CA]])-financials[[#This Row],[remise tot]]</f>
        <v>74088</v>
      </c>
      <c r="S164" s="1">
        <f>SUM(financials[[#This Row],[vente]])-financials[[#This Row],[charge totale]]</f>
        <v>-1372</v>
      </c>
      <c r="T164" s="5">
        <v>41640</v>
      </c>
      <c r="U164" s="6">
        <v>1</v>
      </c>
      <c r="V164" s="4" t="s">
        <v>12</v>
      </c>
    </row>
    <row r="165" spans="1:22" hidden="1" x14ac:dyDescent="0.25">
      <c r="A165" t="s">
        <v>55</v>
      </c>
      <c r="B165" t="s">
        <v>11</v>
      </c>
      <c r="C165" t="s">
        <v>59</v>
      </c>
      <c r="D165" s="1" t="s">
        <v>62</v>
      </c>
      <c r="E165" s="4" t="s">
        <v>30</v>
      </c>
      <c r="F165">
        <v>2689</v>
      </c>
      <c r="G165" s="1">
        <v>55</v>
      </c>
      <c r="H165" s="1">
        <f>SUM(financials[[#This Row],[coût unit]]*financials[[#This Row],[Nbre vente]])</f>
        <v>147895</v>
      </c>
      <c r="I165" s="1">
        <f>SUM(financials[[#This Row],[charge totale]])*$G$528</f>
        <v>88737</v>
      </c>
      <c r="J165" s="1">
        <f>SUM(financials[[#This Row],[charge totale]])*$H$528</f>
        <v>59158</v>
      </c>
      <c r="K165" s="1">
        <f>SUM(financials[[#This Row],[charge fixe]:[charge variable]])*$G$529</f>
        <v>44368.5</v>
      </c>
      <c r="L165" s="1">
        <f>SUM(financials[[#This Row],[charge totale]])*$H$529</f>
        <v>103526.5</v>
      </c>
      <c r="M165" s="1">
        <v>60</v>
      </c>
      <c r="N165" s="1">
        <f>SUM(financials[[#This Row],[prix de vente]])-financials[[#This Row],[coût unit]]</f>
        <v>5</v>
      </c>
      <c r="O165" s="1">
        <f>SUM(financials[[#This Row],[prix de vente]]*financials[[#This Row],[Nbre vente]])</f>
        <v>161340</v>
      </c>
      <c r="P165" s="1">
        <v>6</v>
      </c>
      <c r="Q165" s="1">
        <f>SUM(financials[[#This Row],[remise unit]])*financials[[#This Row],[Nbre vente]]</f>
        <v>16134</v>
      </c>
      <c r="R165" s="1">
        <f>SUM(financials[[#This Row],[CA]])-financials[[#This Row],[remise tot]]</f>
        <v>145206</v>
      </c>
      <c r="S165" s="1">
        <f>SUM(financials[[#This Row],[vente]])-financials[[#This Row],[charge totale]]</f>
        <v>-2689</v>
      </c>
      <c r="T165" s="5">
        <v>41913</v>
      </c>
      <c r="U165" s="6">
        <v>10</v>
      </c>
      <c r="V165" s="4" t="s">
        <v>21</v>
      </c>
    </row>
    <row r="166" spans="1:22" hidden="1" x14ac:dyDescent="0.25">
      <c r="A166" t="s">
        <v>54</v>
      </c>
      <c r="B166" t="s">
        <v>7</v>
      </c>
      <c r="C166" t="s">
        <v>59</v>
      </c>
      <c r="D166" s="1" t="s">
        <v>62</v>
      </c>
      <c r="E166" s="4" t="s">
        <v>30</v>
      </c>
      <c r="F166">
        <v>2431</v>
      </c>
      <c r="G166" s="1">
        <v>55</v>
      </c>
      <c r="H166" s="1">
        <f>SUM(financials[[#This Row],[coût unit]]*financials[[#This Row],[Nbre vente]])</f>
        <v>133705</v>
      </c>
      <c r="I166" s="1">
        <f>SUM(financials[[#This Row],[charge totale]])*$G$528</f>
        <v>80223</v>
      </c>
      <c r="J166" s="1">
        <f>SUM(financials[[#This Row],[charge totale]])*$H$528</f>
        <v>53482</v>
      </c>
      <c r="K166" s="1">
        <f>SUM(financials[[#This Row],[charge fixe]:[charge variable]])*$G$529</f>
        <v>40111.5</v>
      </c>
      <c r="L166" s="1">
        <f>SUM(financials[[#This Row],[charge totale]])*$H$529</f>
        <v>93593.5</v>
      </c>
      <c r="M166" s="1">
        <v>60</v>
      </c>
      <c r="N166" s="1">
        <f>SUM(financials[[#This Row],[prix de vente]])-financials[[#This Row],[coût unit]]</f>
        <v>5</v>
      </c>
      <c r="O166" s="1">
        <f>SUM(financials[[#This Row],[prix de vente]]*financials[[#This Row],[Nbre vente]])</f>
        <v>145860</v>
      </c>
      <c r="P166" s="1">
        <v>6</v>
      </c>
      <c r="Q166" s="1">
        <f>SUM(financials[[#This Row],[remise unit]])*financials[[#This Row],[Nbre vente]]</f>
        <v>14586</v>
      </c>
      <c r="R166" s="1">
        <f>SUM(financials[[#This Row],[CA]])-financials[[#This Row],[remise tot]]</f>
        <v>131274</v>
      </c>
      <c r="S166" s="1">
        <f>SUM(financials[[#This Row],[vente]])-financials[[#This Row],[charge totale]]</f>
        <v>-2431</v>
      </c>
      <c r="T166" s="5">
        <v>41974</v>
      </c>
      <c r="U166" s="6">
        <v>12</v>
      </c>
      <c r="V166" s="4" t="s">
        <v>23</v>
      </c>
    </row>
    <row r="167" spans="1:22" hidden="1" x14ac:dyDescent="0.25">
      <c r="A167" t="s">
        <v>54</v>
      </c>
      <c r="B167" t="s">
        <v>7</v>
      </c>
      <c r="C167" t="s">
        <v>59</v>
      </c>
      <c r="D167" s="1" t="s">
        <v>61</v>
      </c>
      <c r="E167" s="4" t="s">
        <v>30</v>
      </c>
      <c r="F167">
        <v>2431</v>
      </c>
      <c r="G167" s="1">
        <v>45</v>
      </c>
      <c r="H167" s="1">
        <f>SUM(financials[[#This Row],[coût unit]]*financials[[#This Row],[Nbre vente]])</f>
        <v>109395</v>
      </c>
      <c r="I167" s="1">
        <f>SUM(financials[[#This Row],[charge totale]])*$G$528</f>
        <v>65637</v>
      </c>
      <c r="J167" s="1">
        <f>SUM(financials[[#This Row],[charge totale]])*$H$528</f>
        <v>43758</v>
      </c>
      <c r="K167" s="1">
        <f>SUM(financials[[#This Row],[charge fixe]:[charge variable]])*$G$529</f>
        <v>32818.5</v>
      </c>
      <c r="L167" s="1">
        <f>SUM(financials[[#This Row],[charge totale]])*$H$529</f>
        <v>76576.5</v>
      </c>
      <c r="M167" s="1">
        <v>50</v>
      </c>
      <c r="N167" s="1">
        <f>SUM(financials[[#This Row],[prix de vente]])-financials[[#This Row],[coût unit]]</f>
        <v>5</v>
      </c>
      <c r="O167" s="1">
        <f>SUM(financials[[#This Row],[prix de vente]]*financials[[#This Row],[Nbre vente]])</f>
        <v>121550</v>
      </c>
      <c r="P167" s="1">
        <v>6</v>
      </c>
      <c r="Q167" s="1">
        <f>SUM(financials[[#This Row],[remise unit]])*financials[[#This Row],[Nbre vente]]</f>
        <v>14586</v>
      </c>
      <c r="R167" s="1">
        <f>SUM(financials[[#This Row],[CA]])-financials[[#This Row],[remise tot]]</f>
        <v>106964</v>
      </c>
      <c r="S167" s="1">
        <f>SUM(financials[[#This Row],[vente]])-financials[[#This Row],[charge totale]]</f>
        <v>-2431</v>
      </c>
      <c r="T167" s="5">
        <v>41974</v>
      </c>
      <c r="U167" s="6">
        <v>12</v>
      </c>
      <c r="V167" s="4" t="s">
        <v>23</v>
      </c>
    </row>
    <row r="168" spans="1:22" x14ac:dyDescent="0.25">
      <c r="A168" t="s">
        <v>55</v>
      </c>
      <c r="B168" t="s">
        <v>11</v>
      </c>
      <c r="C168" t="s">
        <v>58</v>
      </c>
      <c r="D168" s="1" t="s">
        <v>63</v>
      </c>
      <c r="E168" s="4" t="s">
        <v>30</v>
      </c>
      <c r="F168">
        <v>2689</v>
      </c>
      <c r="G168" s="1">
        <v>300</v>
      </c>
      <c r="H168" s="1">
        <f>SUM(financials[[#This Row],[coût unit]]*financials[[#This Row],[Nbre vente]])</f>
        <v>806700</v>
      </c>
      <c r="I168" s="1">
        <f>SUM(financials[[#This Row],[charge totale]])*$G$528</f>
        <v>484020</v>
      </c>
      <c r="J168" s="1">
        <f>SUM(financials[[#This Row],[charge totale]])*$H$528</f>
        <v>322680</v>
      </c>
      <c r="K168" s="1">
        <f>SUM(financials[[#This Row],[charge fixe]:[charge variable]])*$G$529</f>
        <v>242010</v>
      </c>
      <c r="L168" s="1">
        <f>SUM(financials[[#This Row],[charge totale]])*$H$529</f>
        <v>564690</v>
      </c>
      <c r="M168" s="1">
        <v>340</v>
      </c>
      <c r="N168" s="1">
        <f>SUM(financials[[#This Row],[prix de vente]])-financials[[#This Row],[coût unit]]</f>
        <v>40</v>
      </c>
      <c r="O168" s="1">
        <f>SUM(financials[[#This Row],[prix de vente]]*financials[[#This Row],[Nbre vente]])</f>
        <v>914260</v>
      </c>
      <c r="P168" s="1">
        <v>6</v>
      </c>
      <c r="Q168" s="1">
        <f>SUM(financials[[#This Row],[remise unit]])*financials[[#This Row],[Nbre vente]]</f>
        <v>16134</v>
      </c>
      <c r="R168" s="1">
        <f>SUM(financials[[#This Row],[CA]])-financials[[#This Row],[remise tot]]</f>
        <v>898126</v>
      </c>
      <c r="S168" s="1">
        <f>SUM(financials[[#This Row],[vente]])-financials[[#This Row],[charge totale]]</f>
        <v>91426</v>
      </c>
      <c r="T168" s="5">
        <v>41913</v>
      </c>
      <c r="U168" s="6">
        <v>10</v>
      </c>
      <c r="V168" s="4" t="s">
        <v>21</v>
      </c>
    </row>
    <row r="169" spans="1:22" x14ac:dyDescent="0.25">
      <c r="A169" t="s">
        <v>55</v>
      </c>
      <c r="B169" t="s">
        <v>11</v>
      </c>
      <c r="C169" t="s">
        <v>58</v>
      </c>
      <c r="D169" s="4" t="s">
        <v>27</v>
      </c>
      <c r="E169" s="4" t="s">
        <v>30</v>
      </c>
      <c r="F169">
        <v>1683</v>
      </c>
      <c r="G169" s="1">
        <v>250</v>
      </c>
      <c r="H169" s="1">
        <f>SUM(financials[[#This Row],[coût unit]]*financials[[#This Row],[Nbre vente]])</f>
        <v>420750</v>
      </c>
      <c r="I169" s="1">
        <f>SUM(financials[[#This Row],[charge totale]])*$G$528</f>
        <v>252450</v>
      </c>
      <c r="J169" s="1">
        <f>SUM(financials[[#This Row],[charge totale]])*$H$528</f>
        <v>168300</v>
      </c>
      <c r="K169" s="1">
        <f>SUM(financials[[#This Row],[charge fixe]:[charge variable]])*$G$529</f>
        <v>126225</v>
      </c>
      <c r="L169" s="1">
        <f>SUM(financials[[#This Row],[charge totale]])*$H$529</f>
        <v>294525</v>
      </c>
      <c r="M169" s="1">
        <v>270</v>
      </c>
      <c r="N169" s="1">
        <f>SUM(financials[[#This Row],[prix de vente]])-financials[[#This Row],[coût unit]]</f>
        <v>20</v>
      </c>
      <c r="O169" s="1">
        <f>SUM(financials[[#This Row],[prix de vente]]*financials[[#This Row],[Nbre vente]])</f>
        <v>454410</v>
      </c>
      <c r="P169" s="1">
        <v>6</v>
      </c>
      <c r="Q169" s="1">
        <f>SUM(financials[[#This Row],[remise unit]])*financials[[#This Row],[Nbre vente]]</f>
        <v>10098</v>
      </c>
      <c r="R169" s="1">
        <f>SUM(financials[[#This Row],[CA]])-financials[[#This Row],[remise tot]]</f>
        <v>444312</v>
      </c>
      <c r="S169" s="1">
        <f>SUM(financials[[#This Row],[vente]])-financials[[#This Row],[charge totale]]</f>
        <v>23562</v>
      </c>
      <c r="T169" s="5">
        <v>41821</v>
      </c>
      <c r="U169" s="6">
        <v>7</v>
      </c>
      <c r="V169" s="4" t="s">
        <v>18</v>
      </c>
    </row>
    <row r="170" spans="1:22" x14ac:dyDescent="0.25">
      <c r="A170" t="s">
        <v>54</v>
      </c>
      <c r="B170" t="s">
        <v>11</v>
      </c>
      <c r="C170" t="s">
        <v>58</v>
      </c>
      <c r="D170" s="4" t="s">
        <v>27</v>
      </c>
      <c r="E170" s="4" t="s">
        <v>30</v>
      </c>
      <c r="F170">
        <v>1123</v>
      </c>
      <c r="G170" s="1">
        <v>250</v>
      </c>
      <c r="H170" s="1">
        <f>SUM(financials[[#This Row],[coût unit]]*financials[[#This Row],[Nbre vente]])</f>
        <v>280750</v>
      </c>
      <c r="I170" s="1">
        <f>SUM(financials[[#This Row],[charge totale]])*$G$528</f>
        <v>168450</v>
      </c>
      <c r="J170" s="1">
        <f>SUM(financials[[#This Row],[charge totale]])*$H$528</f>
        <v>112300</v>
      </c>
      <c r="K170" s="1">
        <f>SUM(financials[[#This Row],[charge fixe]:[charge variable]])*$G$529</f>
        <v>84225</v>
      </c>
      <c r="L170" s="1">
        <f>SUM(financials[[#This Row],[charge totale]])*$H$529</f>
        <v>196525</v>
      </c>
      <c r="M170" s="1">
        <v>270</v>
      </c>
      <c r="N170" s="1">
        <f>SUM(financials[[#This Row],[prix de vente]])-financials[[#This Row],[coût unit]]</f>
        <v>20</v>
      </c>
      <c r="O170" s="1">
        <f>SUM(financials[[#This Row],[prix de vente]]*financials[[#This Row],[Nbre vente]])</f>
        <v>303210</v>
      </c>
      <c r="P170" s="1">
        <v>6</v>
      </c>
      <c r="Q170" s="1">
        <f>SUM(financials[[#This Row],[remise unit]])*financials[[#This Row],[Nbre vente]]</f>
        <v>6738</v>
      </c>
      <c r="R170" s="1">
        <f>SUM(financials[[#This Row],[CA]])-financials[[#This Row],[remise tot]]</f>
        <v>296472</v>
      </c>
      <c r="S170" s="1">
        <f>SUM(financials[[#This Row],[vente]])-financials[[#This Row],[charge totale]]</f>
        <v>15722</v>
      </c>
      <c r="T170" s="5">
        <v>41852</v>
      </c>
      <c r="U170" s="6">
        <v>8</v>
      </c>
      <c r="V170" s="4" t="s">
        <v>19</v>
      </c>
    </row>
    <row r="171" spans="1:22" hidden="1" x14ac:dyDescent="0.25">
      <c r="A171" t="s">
        <v>54</v>
      </c>
      <c r="B171" t="s">
        <v>9</v>
      </c>
      <c r="C171" t="s">
        <v>59</v>
      </c>
      <c r="D171" s="1" t="s">
        <v>60</v>
      </c>
      <c r="E171" s="4" t="s">
        <v>30</v>
      </c>
      <c r="F171">
        <v>1865</v>
      </c>
      <c r="G171" s="1">
        <v>35</v>
      </c>
      <c r="H171" s="1">
        <f>SUM(financials[[#This Row],[coût unit]]*financials[[#This Row],[Nbre vente]])</f>
        <v>65275</v>
      </c>
      <c r="I171" s="1">
        <f>SUM(financials[[#This Row],[charge totale]])*$G$528</f>
        <v>39165</v>
      </c>
      <c r="J171" s="1">
        <f>SUM(financials[[#This Row],[charge totale]])*$H$528</f>
        <v>26110</v>
      </c>
      <c r="K171" s="1">
        <f>SUM(financials[[#This Row],[charge fixe]:[charge variable]])*$G$529</f>
        <v>19582.5</v>
      </c>
      <c r="L171" s="1">
        <f>SUM(financials[[#This Row],[charge totale]])*$H$529</f>
        <v>45692.5</v>
      </c>
      <c r="M171" s="1">
        <v>40</v>
      </c>
      <c r="N171" s="1">
        <f>SUM(financials[[#This Row],[prix de vente]])-financials[[#This Row],[coût unit]]</f>
        <v>5</v>
      </c>
      <c r="O171" s="1">
        <f>SUM(financials[[#This Row],[prix de vente]]*financials[[#This Row],[Nbre vente]])</f>
        <v>74600</v>
      </c>
      <c r="P171" s="1">
        <v>6</v>
      </c>
      <c r="Q171" s="1">
        <f>SUM(financials[[#This Row],[remise unit]])*financials[[#This Row],[Nbre vente]]</f>
        <v>11190</v>
      </c>
      <c r="R171" s="1">
        <f>SUM(financials[[#This Row],[CA]])-financials[[#This Row],[remise tot]]</f>
        <v>63410</v>
      </c>
      <c r="S171" s="1">
        <f>SUM(financials[[#This Row],[vente]])-financials[[#This Row],[charge totale]]</f>
        <v>-1865</v>
      </c>
      <c r="T171" s="5">
        <v>41671</v>
      </c>
      <c r="U171" s="6">
        <v>2</v>
      </c>
      <c r="V171" s="4" t="s">
        <v>13</v>
      </c>
    </row>
    <row r="172" spans="1:22" hidden="1" x14ac:dyDescent="0.25">
      <c r="A172" t="s">
        <v>54</v>
      </c>
      <c r="B172" t="s">
        <v>10</v>
      </c>
      <c r="C172" t="s">
        <v>59</v>
      </c>
      <c r="D172" s="1" t="s">
        <v>60</v>
      </c>
      <c r="E172" s="4" t="s">
        <v>30</v>
      </c>
      <c r="F172">
        <v>1116</v>
      </c>
      <c r="G172" s="1">
        <v>35</v>
      </c>
      <c r="H172" s="1">
        <f>SUM(financials[[#This Row],[coût unit]]*financials[[#This Row],[Nbre vente]])</f>
        <v>39060</v>
      </c>
      <c r="I172" s="1">
        <f>SUM(financials[[#This Row],[charge totale]])*$G$528</f>
        <v>23436</v>
      </c>
      <c r="J172" s="1">
        <f>SUM(financials[[#This Row],[charge totale]])*$H$528</f>
        <v>15624</v>
      </c>
      <c r="K172" s="1">
        <f>SUM(financials[[#This Row],[charge fixe]:[charge variable]])*$G$529</f>
        <v>11718</v>
      </c>
      <c r="L172" s="1">
        <f>SUM(financials[[#This Row],[charge totale]])*$H$529</f>
        <v>27342</v>
      </c>
      <c r="M172" s="1">
        <v>40</v>
      </c>
      <c r="N172" s="1">
        <f>SUM(financials[[#This Row],[prix de vente]])-financials[[#This Row],[coût unit]]</f>
        <v>5</v>
      </c>
      <c r="O172" s="1">
        <f>SUM(financials[[#This Row],[prix de vente]]*financials[[#This Row],[Nbre vente]])</f>
        <v>44640</v>
      </c>
      <c r="P172" s="1">
        <v>6</v>
      </c>
      <c r="Q172" s="1">
        <f>SUM(financials[[#This Row],[remise unit]])*financials[[#This Row],[Nbre vente]]</f>
        <v>6696</v>
      </c>
      <c r="R172" s="1">
        <f>SUM(financials[[#This Row],[CA]])-financials[[#This Row],[remise tot]]</f>
        <v>37944</v>
      </c>
      <c r="S172" s="1">
        <f>SUM(financials[[#This Row],[vente]])-financials[[#This Row],[charge totale]]</f>
        <v>-1116</v>
      </c>
      <c r="T172" s="5">
        <v>41671</v>
      </c>
      <c r="U172" s="6">
        <v>2</v>
      </c>
      <c r="V172" s="4" t="s">
        <v>13</v>
      </c>
    </row>
    <row r="173" spans="1:22" hidden="1" x14ac:dyDescent="0.25">
      <c r="A173" t="s">
        <v>55</v>
      </c>
      <c r="B173" t="s">
        <v>9</v>
      </c>
      <c r="C173" t="s">
        <v>59</v>
      </c>
      <c r="D173" s="1" t="s">
        <v>60</v>
      </c>
      <c r="E173" s="4" t="s">
        <v>30</v>
      </c>
      <c r="F173">
        <v>1563</v>
      </c>
      <c r="G173" s="1">
        <v>35</v>
      </c>
      <c r="H173" s="1">
        <f>SUM(financials[[#This Row],[coût unit]]*financials[[#This Row],[Nbre vente]])</f>
        <v>54705</v>
      </c>
      <c r="I173" s="1">
        <f>SUM(financials[[#This Row],[charge totale]])*$G$528</f>
        <v>32823</v>
      </c>
      <c r="J173" s="1">
        <f>SUM(financials[[#This Row],[charge totale]])*$H$528</f>
        <v>21882</v>
      </c>
      <c r="K173" s="1">
        <f>SUM(financials[[#This Row],[charge fixe]:[charge variable]])*$G$529</f>
        <v>16411.5</v>
      </c>
      <c r="L173" s="1">
        <f>SUM(financials[[#This Row],[charge totale]])*$H$529</f>
        <v>38293.5</v>
      </c>
      <c r="M173" s="1">
        <v>40</v>
      </c>
      <c r="N173" s="1">
        <f>SUM(financials[[#This Row],[prix de vente]])-financials[[#This Row],[coût unit]]</f>
        <v>5</v>
      </c>
      <c r="O173" s="1">
        <f>SUM(financials[[#This Row],[prix de vente]]*financials[[#This Row],[Nbre vente]])</f>
        <v>62520</v>
      </c>
      <c r="P173" s="1">
        <v>6</v>
      </c>
      <c r="Q173" s="1">
        <f>SUM(financials[[#This Row],[remise unit]])*financials[[#This Row],[Nbre vente]]</f>
        <v>9378</v>
      </c>
      <c r="R173" s="1">
        <f>SUM(financials[[#This Row],[CA]])-financials[[#This Row],[remise tot]]</f>
        <v>53142</v>
      </c>
      <c r="S173" s="1">
        <f>SUM(financials[[#This Row],[vente]])-financials[[#This Row],[charge totale]]</f>
        <v>-1563</v>
      </c>
      <c r="T173" s="5">
        <v>41760</v>
      </c>
      <c r="U173" s="6">
        <v>5</v>
      </c>
      <c r="V173" s="4" t="s">
        <v>16</v>
      </c>
    </row>
    <row r="174" spans="1:22" hidden="1" x14ac:dyDescent="0.25">
      <c r="A174" t="s">
        <v>53</v>
      </c>
      <c r="B174" t="s">
        <v>56</v>
      </c>
      <c r="C174" t="s">
        <v>59</v>
      </c>
      <c r="D174" s="1" t="s">
        <v>60</v>
      </c>
      <c r="E174" s="4" t="s">
        <v>30</v>
      </c>
      <c r="F174">
        <v>991</v>
      </c>
      <c r="G174" s="1">
        <v>35</v>
      </c>
      <c r="H174" s="1">
        <f>SUM(financials[[#This Row],[coût unit]]*financials[[#This Row],[Nbre vente]])</f>
        <v>34685</v>
      </c>
      <c r="I174" s="1">
        <f>SUM(financials[[#This Row],[charge totale]])*$G$528</f>
        <v>20811</v>
      </c>
      <c r="J174" s="1">
        <f>SUM(financials[[#This Row],[charge totale]])*$H$528</f>
        <v>13874</v>
      </c>
      <c r="K174" s="1">
        <f>SUM(financials[[#This Row],[charge fixe]:[charge variable]])*$G$529</f>
        <v>10405.5</v>
      </c>
      <c r="L174" s="1">
        <f>SUM(financials[[#This Row],[charge totale]])*$H$529</f>
        <v>24279.5</v>
      </c>
      <c r="M174" s="1">
        <v>40</v>
      </c>
      <c r="N174" s="1">
        <f>SUM(financials[[#This Row],[prix de vente]])-financials[[#This Row],[coût unit]]</f>
        <v>5</v>
      </c>
      <c r="O174" s="1">
        <f>SUM(financials[[#This Row],[prix de vente]]*financials[[#This Row],[Nbre vente]])</f>
        <v>39640</v>
      </c>
      <c r="P174" s="1">
        <v>6</v>
      </c>
      <c r="Q174" s="1">
        <f>SUM(financials[[#This Row],[remise unit]])*financials[[#This Row],[Nbre vente]]</f>
        <v>5946</v>
      </c>
      <c r="R174" s="1">
        <f>SUM(financials[[#This Row],[CA]])-financials[[#This Row],[remise tot]]</f>
        <v>33694</v>
      </c>
      <c r="S174" s="1">
        <f>SUM(financials[[#This Row],[vente]])-financials[[#This Row],[charge totale]]</f>
        <v>-991</v>
      </c>
      <c r="T174" s="5">
        <v>41791</v>
      </c>
      <c r="U174" s="6">
        <v>6</v>
      </c>
      <c r="V174" s="4" t="s">
        <v>17</v>
      </c>
    </row>
    <row r="175" spans="1:22" hidden="1" x14ac:dyDescent="0.25">
      <c r="A175" t="s">
        <v>52</v>
      </c>
      <c r="B175" t="s">
        <v>11</v>
      </c>
      <c r="C175" t="s">
        <v>59</v>
      </c>
      <c r="D175" s="1" t="s">
        <v>60</v>
      </c>
      <c r="E175" s="4" t="s">
        <v>30</v>
      </c>
      <c r="F175">
        <v>2791</v>
      </c>
      <c r="G175" s="1">
        <v>35</v>
      </c>
      <c r="H175" s="1">
        <f>SUM(financials[[#This Row],[coût unit]]*financials[[#This Row],[Nbre vente]])</f>
        <v>97685</v>
      </c>
      <c r="I175" s="1">
        <f>SUM(financials[[#This Row],[charge totale]])*$G$528</f>
        <v>58611</v>
      </c>
      <c r="J175" s="1">
        <f>SUM(financials[[#This Row],[charge totale]])*$H$528</f>
        <v>39074</v>
      </c>
      <c r="K175" s="1">
        <f>SUM(financials[[#This Row],[charge fixe]:[charge variable]])*$G$529</f>
        <v>29305.5</v>
      </c>
      <c r="L175" s="1">
        <f>SUM(financials[[#This Row],[charge totale]])*$H$529</f>
        <v>68379.5</v>
      </c>
      <c r="M175" s="1">
        <v>40</v>
      </c>
      <c r="N175" s="1">
        <f>SUM(financials[[#This Row],[prix de vente]])-financials[[#This Row],[coût unit]]</f>
        <v>5</v>
      </c>
      <c r="O175" s="1">
        <f>SUM(financials[[#This Row],[prix de vente]]*financials[[#This Row],[Nbre vente]])</f>
        <v>111640</v>
      </c>
      <c r="P175" s="1">
        <v>6</v>
      </c>
      <c r="Q175" s="1">
        <f>SUM(financials[[#This Row],[remise unit]])*financials[[#This Row],[Nbre vente]]</f>
        <v>16746</v>
      </c>
      <c r="R175" s="1">
        <f>SUM(financials[[#This Row],[CA]])-financials[[#This Row],[remise tot]]</f>
        <v>94894</v>
      </c>
      <c r="S175" s="1">
        <f>SUM(financials[[#This Row],[vente]])-financials[[#This Row],[charge totale]]</f>
        <v>-2791</v>
      </c>
      <c r="T175" s="5">
        <v>41944</v>
      </c>
      <c r="U175" s="6">
        <v>11</v>
      </c>
      <c r="V175" s="4" t="s">
        <v>22</v>
      </c>
    </row>
    <row r="176" spans="1:22" hidden="1" x14ac:dyDescent="0.25">
      <c r="A176" t="s">
        <v>55</v>
      </c>
      <c r="B176" t="s">
        <v>56</v>
      </c>
      <c r="C176" t="s">
        <v>59</v>
      </c>
      <c r="D176" s="1" t="s">
        <v>60</v>
      </c>
      <c r="E176" s="4" t="s">
        <v>30</v>
      </c>
      <c r="F176">
        <v>570</v>
      </c>
      <c r="G176" s="1">
        <v>35</v>
      </c>
      <c r="H176" s="1">
        <f>SUM(financials[[#This Row],[coût unit]]*financials[[#This Row],[Nbre vente]])</f>
        <v>19950</v>
      </c>
      <c r="I176" s="1">
        <f>SUM(financials[[#This Row],[charge totale]])*$G$528</f>
        <v>11970</v>
      </c>
      <c r="J176" s="1">
        <f>SUM(financials[[#This Row],[charge totale]])*$H$528</f>
        <v>7980</v>
      </c>
      <c r="K176" s="1">
        <f>SUM(financials[[#This Row],[charge fixe]:[charge variable]])*$G$529</f>
        <v>5985</v>
      </c>
      <c r="L176" s="1">
        <f>SUM(financials[[#This Row],[charge totale]])*$H$529</f>
        <v>13965</v>
      </c>
      <c r="M176" s="1">
        <v>40</v>
      </c>
      <c r="N176" s="1">
        <f>SUM(financials[[#This Row],[prix de vente]])-financials[[#This Row],[coût unit]]</f>
        <v>5</v>
      </c>
      <c r="O176" s="1">
        <f>SUM(financials[[#This Row],[prix de vente]]*financials[[#This Row],[Nbre vente]])</f>
        <v>22800</v>
      </c>
      <c r="P176" s="1">
        <v>6</v>
      </c>
      <c r="Q176" s="1">
        <f>SUM(financials[[#This Row],[remise unit]])*financials[[#This Row],[Nbre vente]]</f>
        <v>3420</v>
      </c>
      <c r="R176" s="1">
        <f>SUM(financials[[#This Row],[CA]])-financials[[#This Row],[remise tot]]</f>
        <v>19380</v>
      </c>
      <c r="S176" s="1">
        <f>SUM(financials[[#This Row],[vente]])-financials[[#This Row],[charge totale]]</f>
        <v>-570</v>
      </c>
      <c r="T176" s="5">
        <v>41974</v>
      </c>
      <c r="U176" s="6">
        <v>12</v>
      </c>
      <c r="V176" s="4" t="s">
        <v>23</v>
      </c>
    </row>
    <row r="177" spans="1:22" hidden="1" x14ac:dyDescent="0.25">
      <c r="A177" t="s">
        <v>55</v>
      </c>
      <c r="B177" t="s">
        <v>9</v>
      </c>
      <c r="C177" t="s">
        <v>59</v>
      </c>
      <c r="D177" s="1" t="s">
        <v>60</v>
      </c>
      <c r="E177" s="4" t="s">
        <v>30</v>
      </c>
      <c r="F177">
        <v>2487</v>
      </c>
      <c r="G177" s="1">
        <v>35</v>
      </c>
      <c r="H177" s="1">
        <f>SUM(financials[[#This Row],[coût unit]]*financials[[#This Row],[Nbre vente]])</f>
        <v>87045</v>
      </c>
      <c r="I177" s="1">
        <f>SUM(financials[[#This Row],[charge totale]])*$G$528</f>
        <v>52227</v>
      </c>
      <c r="J177" s="1">
        <f>SUM(financials[[#This Row],[charge totale]])*$H$528</f>
        <v>34818</v>
      </c>
      <c r="K177" s="1">
        <f>SUM(financials[[#This Row],[charge fixe]:[charge variable]])*$G$529</f>
        <v>26113.5</v>
      </c>
      <c r="L177" s="1">
        <f>SUM(financials[[#This Row],[charge totale]])*$H$529</f>
        <v>60931.499999999993</v>
      </c>
      <c r="M177" s="1">
        <v>40</v>
      </c>
      <c r="N177" s="1">
        <f>SUM(financials[[#This Row],[prix de vente]])-financials[[#This Row],[coût unit]]</f>
        <v>5</v>
      </c>
      <c r="O177" s="1">
        <f>SUM(financials[[#This Row],[prix de vente]]*financials[[#This Row],[Nbre vente]])</f>
        <v>99480</v>
      </c>
      <c r="P177" s="1">
        <v>6</v>
      </c>
      <c r="Q177" s="1">
        <f>SUM(financials[[#This Row],[remise unit]])*financials[[#This Row],[Nbre vente]]</f>
        <v>14922</v>
      </c>
      <c r="R177" s="1">
        <f>SUM(financials[[#This Row],[CA]])-financials[[#This Row],[remise tot]]</f>
        <v>84558</v>
      </c>
      <c r="S177" s="1">
        <f>SUM(financials[[#This Row],[vente]])-financials[[#This Row],[charge totale]]</f>
        <v>-2487</v>
      </c>
      <c r="T177" s="5">
        <v>41974</v>
      </c>
      <c r="U177" s="6">
        <v>12</v>
      </c>
      <c r="V177" s="4" t="s">
        <v>23</v>
      </c>
    </row>
    <row r="178" spans="1:22" x14ac:dyDescent="0.25">
      <c r="A178" t="s">
        <v>55</v>
      </c>
      <c r="B178" t="s">
        <v>9</v>
      </c>
      <c r="C178" t="s">
        <v>58</v>
      </c>
      <c r="D178" s="4" t="s">
        <v>25</v>
      </c>
      <c r="E178" s="4" t="s">
        <v>30</v>
      </c>
      <c r="F178">
        <v>1384.5</v>
      </c>
      <c r="G178" s="1">
        <v>200</v>
      </c>
      <c r="H178" s="1">
        <f>SUM(financials[[#This Row],[coût unit]]*financials[[#This Row],[Nbre vente]])</f>
        <v>276900</v>
      </c>
      <c r="I178" s="1">
        <f>SUM(financials[[#This Row],[charge totale]])*$G$528</f>
        <v>166140</v>
      </c>
      <c r="J178" s="1">
        <f>SUM(financials[[#This Row],[charge totale]])*$H$528</f>
        <v>110760</v>
      </c>
      <c r="K178" s="1">
        <f>SUM(financials[[#This Row],[charge fixe]:[charge variable]])*$G$529</f>
        <v>83070</v>
      </c>
      <c r="L178" s="1">
        <f>SUM(financials[[#This Row],[charge totale]])*$H$529</f>
        <v>193830</v>
      </c>
      <c r="M178" s="1">
        <v>210</v>
      </c>
      <c r="N178" s="1">
        <f>SUM(financials[[#This Row],[prix de vente]])-financials[[#This Row],[coût unit]]</f>
        <v>10</v>
      </c>
      <c r="O178" s="1">
        <f>SUM(financials[[#This Row],[prix de vente]]*financials[[#This Row],[Nbre vente]])</f>
        <v>290745</v>
      </c>
      <c r="P178" s="1">
        <v>6</v>
      </c>
      <c r="Q178" s="1">
        <f>SUM(financials[[#This Row],[remise unit]])*financials[[#This Row],[Nbre vente]]</f>
        <v>8307</v>
      </c>
      <c r="R178" s="1">
        <f>SUM(financials[[#This Row],[CA]])-financials[[#This Row],[remise tot]]</f>
        <v>282438</v>
      </c>
      <c r="S178" s="1">
        <f>SUM(financials[[#This Row],[vente]])-financials[[#This Row],[charge totale]]</f>
        <v>5538</v>
      </c>
      <c r="T178" s="5">
        <v>41640</v>
      </c>
      <c r="U178" s="6">
        <v>1</v>
      </c>
      <c r="V178" s="4" t="s">
        <v>12</v>
      </c>
    </row>
    <row r="179" spans="1:22" x14ac:dyDescent="0.25">
      <c r="A179" t="s">
        <v>54</v>
      </c>
      <c r="B179" t="s">
        <v>56</v>
      </c>
      <c r="C179" t="s">
        <v>58</v>
      </c>
      <c r="D179" s="4" t="s">
        <v>25</v>
      </c>
      <c r="E179" s="4" t="s">
        <v>30</v>
      </c>
      <c r="F179">
        <v>3627</v>
      </c>
      <c r="G179" s="1">
        <v>200</v>
      </c>
      <c r="H179" s="1">
        <f>SUM(financials[[#This Row],[coût unit]]*financials[[#This Row],[Nbre vente]])</f>
        <v>725400</v>
      </c>
      <c r="I179" s="1">
        <f>SUM(financials[[#This Row],[charge totale]])*$G$528</f>
        <v>435240</v>
      </c>
      <c r="J179" s="1">
        <f>SUM(financials[[#This Row],[charge totale]])*$H$528</f>
        <v>290160</v>
      </c>
      <c r="K179" s="1">
        <f>SUM(financials[[#This Row],[charge fixe]:[charge variable]])*$G$529</f>
        <v>217620</v>
      </c>
      <c r="L179" s="1">
        <f>SUM(financials[[#This Row],[charge totale]])*$H$529</f>
        <v>507779.99999999994</v>
      </c>
      <c r="M179" s="1">
        <v>210</v>
      </c>
      <c r="N179" s="1">
        <f>SUM(financials[[#This Row],[prix de vente]])-financials[[#This Row],[coût unit]]</f>
        <v>10</v>
      </c>
      <c r="O179" s="1">
        <f>SUM(financials[[#This Row],[prix de vente]]*financials[[#This Row],[Nbre vente]])</f>
        <v>761670</v>
      </c>
      <c r="P179" s="1">
        <v>6</v>
      </c>
      <c r="Q179" s="1">
        <f>SUM(financials[[#This Row],[remise unit]])*financials[[#This Row],[Nbre vente]]</f>
        <v>21762</v>
      </c>
      <c r="R179" s="1">
        <f>SUM(financials[[#This Row],[CA]])-financials[[#This Row],[remise tot]]</f>
        <v>739908</v>
      </c>
      <c r="S179" s="1">
        <f>SUM(financials[[#This Row],[vente]])-financials[[#This Row],[charge totale]]</f>
        <v>14508</v>
      </c>
      <c r="T179" s="5">
        <v>41821</v>
      </c>
      <c r="U179" s="6">
        <v>7</v>
      </c>
      <c r="V179" s="4" t="s">
        <v>18</v>
      </c>
    </row>
    <row r="180" spans="1:22" x14ac:dyDescent="0.25">
      <c r="A180" t="s">
        <v>54</v>
      </c>
      <c r="B180" t="s">
        <v>10</v>
      </c>
      <c r="C180" t="s">
        <v>58</v>
      </c>
      <c r="D180" s="4" t="s">
        <v>25</v>
      </c>
      <c r="E180" s="4" t="s">
        <v>30</v>
      </c>
      <c r="F180">
        <v>2342</v>
      </c>
      <c r="G180" s="1">
        <v>200</v>
      </c>
      <c r="H180" s="1">
        <f>SUM(financials[[#This Row],[coût unit]]*financials[[#This Row],[Nbre vente]])</f>
        <v>468400</v>
      </c>
      <c r="I180" s="1">
        <f>SUM(financials[[#This Row],[charge totale]])*$G$528</f>
        <v>281040</v>
      </c>
      <c r="J180" s="1">
        <f>SUM(financials[[#This Row],[charge totale]])*$H$528</f>
        <v>187360</v>
      </c>
      <c r="K180" s="1">
        <f>SUM(financials[[#This Row],[charge fixe]:[charge variable]])*$G$529</f>
        <v>140520</v>
      </c>
      <c r="L180" s="1">
        <f>SUM(financials[[#This Row],[charge totale]])*$H$529</f>
        <v>327880</v>
      </c>
      <c r="M180" s="1">
        <v>210</v>
      </c>
      <c r="N180" s="1">
        <f>SUM(financials[[#This Row],[prix de vente]])-financials[[#This Row],[coût unit]]</f>
        <v>10</v>
      </c>
      <c r="O180" s="1">
        <f>SUM(financials[[#This Row],[prix de vente]]*financials[[#This Row],[Nbre vente]])</f>
        <v>491820</v>
      </c>
      <c r="P180" s="1">
        <v>6</v>
      </c>
      <c r="Q180" s="1">
        <f>SUM(financials[[#This Row],[remise unit]])*financials[[#This Row],[Nbre vente]]</f>
        <v>14052</v>
      </c>
      <c r="R180" s="1">
        <f>SUM(financials[[#This Row],[CA]])-financials[[#This Row],[remise tot]]</f>
        <v>477768</v>
      </c>
      <c r="S180" s="1">
        <f>SUM(financials[[#This Row],[vente]])-financials[[#This Row],[charge totale]]</f>
        <v>9368</v>
      </c>
      <c r="T180" s="5">
        <v>41944</v>
      </c>
      <c r="U180" s="6">
        <v>11</v>
      </c>
      <c r="V180" s="4" t="s">
        <v>22</v>
      </c>
    </row>
    <row r="181" spans="1:22" hidden="1" x14ac:dyDescent="0.25">
      <c r="A181" t="s">
        <v>55</v>
      </c>
      <c r="B181" t="s">
        <v>9</v>
      </c>
      <c r="C181" t="s">
        <v>59</v>
      </c>
      <c r="D181" s="1" t="s">
        <v>62</v>
      </c>
      <c r="E181" s="4" t="s">
        <v>30</v>
      </c>
      <c r="F181">
        <v>1303</v>
      </c>
      <c r="G181" s="1">
        <v>55</v>
      </c>
      <c r="H181" s="1">
        <f>SUM(financials[[#This Row],[coût unit]]*financials[[#This Row],[Nbre vente]])</f>
        <v>71665</v>
      </c>
      <c r="I181" s="1">
        <f>SUM(financials[[#This Row],[charge totale]])*$G$528</f>
        <v>42999</v>
      </c>
      <c r="J181" s="1">
        <f>SUM(financials[[#This Row],[charge totale]])*$H$528</f>
        <v>28666</v>
      </c>
      <c r="K181" s="1">
        <f>SUM(financials[[#This Row],[charge fixe]:[charge variable]])*$G$529</f>
        <v>21499.5</v>
      </c>
      <c r="L181" s="1">
        <f>SUM(financials[[#This Row],[charge totale]])*$H$529</f>
        <v>50165.5</v>
      </c>
      <c r="M181" s="1">
        <v>60</v>
      </c>
      <c r="N181" s="1">
        <f>SUM(financials[[#This Row],[prix de vente]])-financials[[#This Row],[coût unit]]</f>
        <v>5</v>
      </c>
      <c r="O181" s="1">
        <f>SUM(financials[[#This Row],[prix de vente]]*financials[[#This Row],[Nbre vente]])</f>
        <v>78180</v>
      </c>
      <c r="P181" s="1">
        <v>6</v>
      </c>
      <c r="Q181" s="1">
        <f>SUM(financials[[#This Row],[remise unit]])*financials[[#This Row],[Nbre vente]]</f>
        <v>7818</v>
      </c>
      <c r="R181" s="1">
        <f>SUM(financials[[#This Row],[CA]])-financials[[#This Row],[remise tot]]</f>
        <v>70362</v>
      </c>
      <c r="S181" s="1">
        <f>SUM(financials[[#This Row],[vente]])-financials[[#This Row],[charge totale]]</f>
        <v>-1303</v>
      </c>
      <c r="T181" s="5">
        <v>41671</v>
      </c>
      <c r="U181" s="6">
        <v>2</v>
      </c>
      <c r="V181" s="4" t="s">
        <v>13</v>
      </c>
    </row>
    <row r="182" spans="1:22" hidden="1" x14ac:dyDescent="0.25">
      <c r="A182" t="s">
        <v>54</v>
      </c>
      <c r="B182" t="s">
        <v>56</v>
      </c>
      <c r="C182" t="s">
        <v>59</v>
      </c>
      <c r="D182" s="1" t="s">
        <v>62</v>
      </c>
      <c r="E182" s="4" t="s">
        <v>30</v>
      </c>
      <c r="F182">
        <v>2992</v>
      </c>
      <c r="G182" s="1">
        <v>55</v>
      </c>
      <c r="H182" s="1">
        <f>SUM(financials[[#This Row],[coût unit]]*financials[[#This Row],[Nbre vente]])</f>
        <v>164560</v>
      </c>
      <c r="I182" s="1">
        <f>SUM(financials[[#This Row],[charge totale]])*$G$528</f>
        <v>98736</v>
      </c>
      <c r="J182" s="1">
        <f>SUM(financials[[#This Row],[charge totale]])*$H$528</f>
        <v>65824</v>
      </c>
      <c r="K182" s="1">
        <f>SUM(financials[[#This Row],[charge fixe]:[charge variable]])*$G$529</f>
        <v>49368</v>
      </c>
      <c r="L182" s="1">
        <f>SUM(financials[[#This Row],[charge totale]])*$H$529</f>
        <v>115191.99999999999</v>
      </c>
      <c r="M182" s="1">
        <v>60</v>
      </c>
      <c r="N182" s="1">
        <f>SUM(financials[[#This Row],[prix de vente]])-financials[[#This Row],[coût unit]]</f>
        <v>5</v>
      </c>
      <c r="O182" s="1">
        <f>SUM(financials[[#This Row],[prix de vente]]*financials[[#This Row],[Nbre vente]])</f>
        <v>179520</v>
      </c>
      <c r="P182" s="1">
        <v>6</v>
      </c>
      <c r="Q182" s="1">
        <f>SUM(financials[[#This Row],[remise unit]])*financials[[#This Row],[Nbre vente]]</f>
        <v>17952</v>
      </c>
      <c r="R182" s="1">
        <f>SUM(financials[[#This Row],[CA]])-financials[[#This Row],[remise tot]]</f>
        <v>161568</v>
      </c>
      <c r="S182" s="1">
        <f>SUM(financials[[#This Row],[vente]])-financials[[#This Row],[charge totale]]</f>
        <v>-2992</v>
      </c>
      <c r="T182" s="5">
        <v>41699</v>
      </c>
      <c r="U182" s="6">
        <v>3</v>
      </c>
      <c r="V182" s="4" t="s">
        <v>14</v>
      </c>
    </row>
    <row r="183" spans="1:22" hidden="1" x14ac:dyDescent="0.25">
      <c r="A183" t="s">
        <v>54</v>
      </c>
      <c r="B183" t="s">
        <v>9</v>
      </c>
      <c r="C183" t="s">
        <v>59</v>
      </c>
      <c r="D183" s="1" t="s">
        <v>62</v>
      </c>
      <c r="E183" s="4" t="s">
        <v>30</v>
      </c>
      <c r="F183">
        <v>2385</v>
      </c>
      <c r="G183" s="1">
        <v>55</v>
      </c>
      <c r="H183" s="1">
        <f>SUM(financials[[#This Row],[coût unit]]*financials[[#This Row],[Nbre vente]])</f>
        <v>131175</v>
      </c>
      <c r="I183" s="1">
        <f>SUM(financials[[#This Row],[charge totale]])*$G$528</f>
        <v>78705</v>
      </c>
      <c r="J183" s="1">
        <f>SUM(financials[[#This Row],[charge totale]])*$H$528</f>
        <v>52470</v>
      </c>
      <c r="K183" s="1">
        <f>SUM(financials[[#This Row],[charge fixe]:[charge variable]])*$G$529</f>
        <v>39352.5</v>
      </c>
      <c r="L183" s="1">
        <f>SUM(financials[[#This Row],[charge totale]])*$H$529</f>
        <v>91822.5</v>
      </c>
      <c r="M183" s="1">
        <v>60</v>
      </c>
      <c r="N183" s="1">
        <f>SUM(financials[[#This Row],[prix de vente]])-financials[[#This Row],[coût unit]]</f>
        <v>5</v>
      </c>
      <c r="O183" s="1">
        <f>SUM(financials[[#This Row],[prix de vente]]*financials[[#This Row],[Nbre vente]])</f>
        <v>143100</v>
      </c>
      <c r="P183" s="1">
        <v>6</v>
      </c>
      <c r="Q183" s="1">
        <f>SUM(financials[[#This Row],[remise unit]])*financials[[#This Row],[Nbre vente]]</f>
        <v>14310</v>
      </c>
      <c r="R183" s="1">
        <f>SUM(financials[[#This Row],[CA]])-financials[[#This Row],[remise tot]]</f>
        <v>128790</v>
      </c>
      <c r="S183" s="1">
        <f>SUM(financials[[#This Row],[vente]])-financials[[#This Row],[charge totale]]</f>
        <v>-2385</v>
      </c>
      <c r="T183" s="5">
        <v>41699</v>
      </c>
      <c r="U183" s="6">
        <v>3</v>
      </c>
      <c r="V183" s="4" t="s">
        <v>14</v>
      </c>
    </row>
    <row r="184" spans="1:22" hidden="1" x14ac:dyDescent="0.25">
      <c r="A184" t="s">
        <v>53</v>
      </c>
      <c r="B184" t="s">
        <v>11</v>
      </c>
      <c r="C184" t="s">
        <v>59</v>
      </c>
      <c r="D184" s="1" t="s">
        <v>62</v>
      </c>
      <c r="E184" s="4" t="s">
        <v>30</v>
      </c>
      <c r="F184">
        <v>1607</v>
      </c>
      <c r="G184" s="1">
        <v>55</v>
      </c>
      <c r="H184" s="1">
        <f>SUM(financials[[#This Row],[coût unit]]*financials[[#This Row],[Nbre vente]])</f>
        <v>88385</v>
      </c>
      <c r="I184" s="1">
        <f>SUM(financials[[#This Row],[charge totale]])*$G$528</f>
        <v>53031</v>
      </c>
      <c r="J184" s="1">
        <f>SUM(financials[[#This Row],[charge totale]])*$H$528</f>
        <v>35354</v>
      </c>
      <c r="K184" s="1">
        <f>SUM(financials[[#This Row],[charge fixe]:[charge variable]])*$G$529</f>
        <v>26515.5</v>
      </c>
      <c r="L184" s="1">
        <f>SUM(financials[[#This Row],[charge totale]])*$H$529</f>
        <v>61869.499999999993</v>
      </c>
      <c r="M184" s="1">
        <v>60</v>
      </c>
      <c r="N184" s="1">
        <f>SUM(financials[[#This Row],[prix de vente]])-financials[[#This Row],[coût unit]]</f>
        <v>5</v>
      </c>
      <c r="O184" s="1">
        <f>SUM(financials[[#This Row],[prix de vente]]*financials[[#This Row],[Nbre vente]])</f>
        <v>96420</v>
      </c>
      <c r="P184" s="1">
        <v>6</v>
      </c>
      <c r="Q184" s="1">
        <f>SUM(financials[[#This Row],[remise unit]])*financials[[#This Row],[Nbre vente]]</f>
        <v>9642</v>
      </c>
      <c r="R184" s="1">
        <f>SUM(financials[[#This Row],[CA]])-financials[[#This Row],[remise tot]]</f>
        <v>86778</v>
      </c>
      <c r="S184" s="1">
        <f>SUM(financials[[#This Row],[vente]])-financials[[#This Row],[charge totale]]</f>
        <v>-1607</v>
      </c>
      <c r="T184" s="5">
        <v>41730</v>
      </c>
      <c r="U184" s="6">
        <v>4</v>
      </c>
      <c r="V184" s="4" t="s">
        <v>15</v>
      </c>
    </row>
    <row r="185" spans="1:22" hidden="1" x14ac:dyDescent="0.25">
      <c r="A185" t="s">
        <v>55</v>
      </c>
      <c r="B185" t="s">
        <v>56</v>
      </c>
      <c r="C185" t="s">
        <v>59</v>
      </c>
      <c r="D185" s="1" t="s">
        <v>62</v>
      </c>
      <c r="E185" s="4" t="s">
        <v>30</v>
      </c>
      <c r="F185">
        <v>2327</v>
      </c>
      <c r="G185" s="1">
        <v>55</v>
      </c>
      <c r="H185" s="1">
        <f>SUM(financials[[#This Row],[coût unit]]*financials[[#This Row],[Nbre vente]])</f>
        <v>127985</v>
      </c>
      <c r="I185" s="1">
        <f>SUM(financials[[#This Row],[charge totale]])*$G$528</f>
        <v>76791</v>
      </c>
      <c r="J185" s="1">
        <f>SUM(financials[[#This Row],[charge totale]])*$H$528</f>
        <v>51194</v>
      </c>
      <c r="K185" s="1">
        <f>SUM(financials[[#This Row],[charge fixe]:[charge variable]])*$G$529</f>
        <v>38395.5</v>
      </c>
      <c r="L185" s="1">
        <f>SUM(financials[[#This Row],[charge totale]])*$H$529</f>
        <v>89589.5</v>
      </c>
      <c r="M185" s="1">
        <v>60</v>
      </c>
      <c r="N185" s="1">
        <f>SUM(financials[[#This Row],[prix de vente]])-financials[[#This Row],[coût unit]]</f>
        <v>5</v>
      </c>
      <c r="O185" s="1">
        <f>SUM(financials[[#This Row],[prix de vente]]*financials[[#This Row],[Nbre vente]])</f>
        <v>139620</v>
      </c>
      <c r="P185" s="1">
        <v>6</v>
      </c>
      <c r="Q185" s="1">
        <f>SUM(financials[[#This Row],[remise unit]])*financials[[#This Row],[Nbre vente]]</f>
        <v>13962</v>
      </c>
      <c r="R185" s="1">
        <f>SUM(financials[[#This Row],[CA]])-financials[[#This Row],[remise tot]]</f>
        <v>125658</v>
      </c>
      <c r="S185" s="1">
        <f>SUM(financials[[#This Row],[vente]])-financials[[#This Row],[charge totale]]</f>
        <v>-2327</v>
      </c>
      <c r="T185" s="5">
        <v>41760</v>
      </c>
      <c r="U185" s="6">
        <v>5</v>
      </c>
      <c r="V185" s="4" t="s">
        <v>16</v>
      </c>
    </row>
    <row r="186" spans="1:22" hidden="1" x14ac:dyDescent="0.25">
      <c r="A186" t="s">
        <v>53</v>
      </c>
      <c r="B186" t="s">
        <v>56</v>
      </c>
      <c r="C186" t="s">
        <v>59</v>
      </c>
      <c r="D186" s="1" t="s">
        <v>62</v>
      </c>
      <c r="E186" s="4" t="s">
        <v>30</v>
      </c>
      <c r="F186">
        <v>991</v>
      </c>
      <c r="G186" s="1">
        <v>55</v>
      </c>
      <c r="H186" s="1">
        <f>SUM(financials[[#This Row],[coût unit]]*financials[[#This Row],[Nbre vente]])</f>
        <v>54505</v>
      </c>
      <c r="I186" s="1">
        <f>SUM(financials[[#This Row],[charge totale]])*$G$528</f>
        <v>32703</v>
      </c>
      <c r="J186" s="1">
        <f>SUM(financials[[#This Row],[charge totale]])*$H$528</f>
        <v>21802</v>
      </c>
      <c r="K186" s="1">
        <f>SUM(financials[[#This Row],[charge fixe]:[charge variable]])*$G$529</f>
        <v>16351.5</v>
      </c>
      <c r="L186" s="1">
        <f>SUM(financials[[#This Row],[charge totale]])*$H$529</f>
        <v>38153.5</v>
      </c>
      <c r="M186" s="1">
        <v>60</v>
      </c>
      <c r="N186" s="1">
        <f>SUM(financials[[#This Row],[prix de vente]])-financials[[#This Row],[coût unit]]</f>
        <v>5</v>
      </c>
      <c r="O186" s="1">
        <f>SUM(financials[[#This Row],[prix de vente]]*financials[[#This Row],[Nbre vente]])</f>
        <v>59460</v>
      </c>
      <c r="P186" s="1">
        <v>6</v>
      </c>
      <c r="Q186" s="1">
        <f>SUM(financials[[#This Row],[remise unit]])*financials[[#This Row],[Nbre vente]]</f>
        <v>5946</v>
      </c>
      <c r="R186" s="1">
        <f>SUM(financials[[#This Row],[CA]])-financials[[#This Row],[remise tot]]</f>
        <v>53514</v>
      </c>
      <c r="S186" s="1">
        <f>SUM(financials[[#This Row],[vente]])-financials[[#This Row],[charge totale]]</f>
        <v>-991</v>
      </c>
      <c r="T186" s="5">
        <v>41791</v>
      </c>
      <c r="U186" s="6">
        <v>6</v>
      </c>
      <c r="V186" s="4" t="s">
        <v>17</v>
      </c>
    </row>
    <row r="187" spans="1:22" hidden="1" x14ac:dyDescent="0.25">
      <c r="A187" t="s">
        <v>55</v>
      </c>
      <c r="B187" t="s">
        <v>56</v>
      </c>
      <c r="C187" t="s">
        <v>59</v>
      </c>
      <c r="D187" s="1" t="s">
        <v>62</v>
      </c>
      <c r="E187" s="4" t="s">
        <v>30</v>
      </c>
      <c r="F187">
        <v>602</v>
      </c>
      <c r="G187" s="1">
        <v>55</v>
      </c>
      <c r="H187" s="1">
        <f>SUM(financials[[#This Row],[coût unit]]*financials[[#This Row],[Nbre vente]])</f>
        <v>33110</v>
      </c>
      <c r="I187" s="1">
        <f>SUM(financials[[#This Row],[charge totale]])*$G$528</f>
        <v>19866</v>
      </c>
      <c r="J187" s="1">
        <f>SUM(financials[[#This Row],[charge totale]])*$H$528</f>
        <v>13244</v>
      </c>
      <c r="K187" s="1">
        <f>SUM(financials[[#This Row],[charge fixe]:[charge variable]])*$G$529</f>
        <v>9933</v>
      </c>
      <c r="L187" s="1">
        <f>SUM(financials[[#This Row],[charge totale]])*$H$529</f>
        <v>23177</v>
      </c>
      <c r="M187" s="1">
        <v>60</v>
      </c>
      <c r="N187" s="1">
        <f>SUM(financials[[#This Row],[prix de vente]])-financials[[#This Row],[coût unit]]</f>
        <v>5</v>
      </c>
      <c r="O187" s="1">
        <f>SUM(financials[[#This Row],[prix de vente]]*financials[[#This Row],[Nbre vente]])</f>
        <v>36120</v>
      </c>
      <c r="P187" s="1">
        <v>6</v>
      </c>
      <c r="Q187" s="1">
        <f>SUM(financials[[#This Row],[remise unit]])*financials[[#This Row],[Nbre vente]]</f>
        <v>3612</v>
      </c>
      <c r="R187" s="1">
        <f>SUM(financials[[#This Row],[CA]])-financials[[#This Row],[remise tot]]</f>
        <v>32508</v>
      </c>
      <c r="S187" s="1">
        <f>SUM(financials[[#This Row],[vente]])-financials[[#This Row],[charge totale]]</f>
        <v>-602</v>
      </c>
      <c r="T187" s="5">
        <v>41791</v>
      </c>
      <c r="U187" s="6">
        <v>6</v>
      </c>
      <c r="V187" s="4" t="s">
        <v>17</v>
      </c>
    </row>
    <row r="188" spans="1:22" hidden="1" x14ac:dyDescent="0.25">
      <c r="A188" t="s">
        <v>52</v>
      </c>
      <c r="B188" t="s">
        <v>9</v>
      </c>
      <c r="C188" t="s">
        <v>59</v>
      </c>
      <c r="D188" s="1" t="s">
        <v>62</v>
      </c>
      <c r="E188" s="4" t="s">
        <v>30</v>
      </c>
      <c r="F188">
        <v>2620</v>
      </c>
      <c r="G188" s="1">
        <v>55</v>
      </c>
      <c r="H188" s="1">
        <f>SUM(financials[[#This Row],[coût unit]]*financials[[#This Row],[Nbre vente]])</f>
        <v>144100</v>
      </c>
      <c r="I188" s="1">
        <f>SUM(financials[[#This Row],[charge totale]])*$G$528</f>
        <v>86460</v>
      </c>
      <c r="J188" s="1">
        <f>SUM(financials[[#This Row],[charge totale]])*$H$528</f>
        <v>57640</v>
      </c>
      <c r="K188" s="1">
        <f>SUM(financials[[#This Row],[charge fixe]:[charge variable]])*$G$529</f>
        <v>43230</v>
      </c>
      <c r="L188" s="1">
        <f>SUM(financials[[#This Row],[charge totale]])*$H$529</f>
        <v>100870</v>
      </c>
      <c r="M188" s="1">
        <v>60</v>
      </c>
      <c r="N188" s="1">
        <f>SUM(financials[[#This Row],[prix de vente]])-financials[[#This Row],[coût unit]]</f>
        <v>5</v>
      </c>
      <c r="O188" s="1">
        <f>SUM(financials[[#This Row],[prix de vente]]*financials[[#This Row],[Nbre vente]])</f>
        <v>157200</v>
      </c>
      <c r="P188" s="1">
        <v>6</v>
      </c>
      <c r="Q188" s="1">
        <f>SUM(financials[[#This Row],[remise unit]])*financials[[#This Row],[Nbre vente]]</f>
        <v>15720</v>
      </c>
      <c r="R188" s="1">
        <f>SUM(financials[[#This Row],[CA]])-financials[[#This Row],[remise tot]]</f>
        <v>141480</v>
      </c>
      <c r="S188" s="1">
        <f>SUM(financials[[#This Row],[vente]])-financials[[#This Row],[charge totale]]</f>
        <v>-2620</v>
      </c>
      <c r="T188" s="5">
        <v>41883</v>
      </c>
      <c r="U188" s="6">
        <v>9</v>
      </c>
      <c r="V188" s="4" t="s">
        <v>20</v>
      </c>
    </row>
    <row r="189" spans="1:22" hidden="1" x14ac:dyDescent="0.25">
      <c r="A189" t="s">
        <v>54</v>
      </c>
      <c r="B189" t="s">
        <v>56</v>
      </c>
      <c r="C189" t="s">
        <v>59</v>
      </c>
      <c r="D189" s="1" t="s">
        <v>62</v>
      </c>
      <c r="E189" s="4" t="s">
        <v>30</v>
      </c>
      <c r="F189">
        <v>861</v>
      </c>
      <c r="G189" s="1">
        <v>55</v>
      </c>
      <c r="H189" s="1">
        <f>SUM(financials[[#This Row],[coût unit]]*financials[[#This Row],[Nbre vente]])</f>
        <v>47355</v>
      </c>
      <c r="I189" s="1">
        <f>SUM(financials[[#This Row],[charge totale]])*$G$528</f>
        <v>28413</v>
      </c>
      <c r="J189" s="1">
        <f>SUM(financials[[#This Row],[charge totale]])*$H$528</f>
        <v>18942</v>
      </c>
      <c r="K189" s="1">
        <f>SUM(financials[[#This Row],[charge fixe]:[charge variable]])*$G$529</f>
        <v>14206.5</v>
      </c>
      <c r="L189" s="1">
        <f>SUM(financials[[#This Row],[charge totale]])*$H$529</f>
        <v>33148.5</v>
      </c>
      <c r="M189" s="1">
        <v>60</v>
      </c>
      <c r="N189" s="1">
        <f>SUM(financials[[#This Row],[prix de vente]])-financials[[#This Row],[coût unit]]</f>
        <v>5</v>
      </c>
      <c r="O189" s="1">
        <f>SUM(financials[[#This Row],[prix de vente]]*financials[[#This Row],[Nbre vente]])</f>
        <v>51660</v>
      </c>
      <c r="P189" s="1">
        <v>6</v>
      </c>
      <c r="Q189" s="1">
        <f>SUM(financials[[#This Row],[remise unit]])*financials[[#This Row],[Nbre vente]]</f>
        <v>5166</v>
      </c>
      <c r="R189" s="1">
        <f>SUM(financials[[#This Row],[CA]])-financials[[#This Row],[remise tot]]</f>
        <v>46494</v>
      </c>
      <c r="S189" s="1">
        <f>SUM(financials[[#This Row],[vente]])-financials[[#This Row],[charge totale]]</f>
        <v>-861</v>
      </c>
      <c r="T189" s="5">
        <v>41913</v>
      </c>
      <c r="U189" s="6">
        <v>10</v>
      </c>
      <c r="V189" s="4" t="s">
        <v>21</v>
      </c>
    </row>
    <row r="190" spans="1:22" hidden="1" x14ac:dyDescent="0.25">
      <c r="A190" t="s">
        <v>55</v>
      </c>
      <c r="B190" t="s">
        <v>56</v>
      </c>
      <c r="C190" t="s">
        <v>59</v>
      </c>
      <c r="D190" s="1" t="s">
        <v>62</v>
      </c>
      <c r="E190" s="4" t="s">
        <v>30</v>
      </c>
      <c r="F190">
        <v>2663</v>
      </c>
      <c r="G190" s="1">
        <v>55</v>
      </c>
      <c r="H190" s="1">
        <f>SUM(financials[[#This Row],[coût unit]]*financials[[#This Row],[Nbre vente]])</f>
        <v>146465</v>
      </c>
      <c r="I190" s="1">
        <f>SUM(financials[[#This Row],[charge totale]])*$G$528</f>
        <v>87879</v>
      </c>
      <c r="J190" s="1">
        <f>SUM(financials[[#This Row],[charge totale]])*$H$528</f>
        <v>58586</v>
      </c>
      <c r="K190" s="1">
        <f>SUM(financials[[#This Row],[charge fixe]:[charge variable]])*$G$529</f>
        <v>43939.5</v>
      </c>
      <c r="L190" s="1">
        <f>SUM(financials[[#This Row],[charge totale]])*$H$529</f>
        <v>102525.5</v>
      </c>
      <c r="M190" s="1">
        <v>60</v>
      </c>
      <c r="N190" s="1">
        <f>SUM(financials[[#This Row],[prix de vente]])-financials[[#This Row],[coût unit]]</f>
        <v>5</v>
      </c>
      <c r="O190" s="1">
        <f>SUM(financials[[#This Row],[prix de vente]]*financials[[#This Row],[Nbre vente]])</f>
        <v>159780</v>
      </c>
      <c r="P190" s="1">
        <v>6</v>
      </c>
      <c r="Q190" s="1">
        <f>SUM(financials[[#This Row],[remise unit]])*financials[[#This Row],[Nbre vente]]</f>
        <v>15978</v>
      </c>
      <c r="R190" s="1">
        <f>SUM(financials[[#This Row],[CA]])-financials[[#This Row],[remise tot]]</f>
        <v>143802</v>
      </c>
      <c r="S190" s="1">
        <f>SUM(financials[[#This Row],[vente]])-financials[[#This Row],[charge totale]]</f>
        <v>-2663</v>
      </c>
      <c r="T190" s="5">
        <v>41974</v>
      </c>
      <c r="U190" s="6">
        <v>12</v>
      </c>
      <c r="V190" s="4" t="s">
        <v>23</v>
      </c>
    </row>
    <row r="191" spans="1:22" hidden="1" x14ac:dyDescent="0.25">
      <c r="A191" t="s">
        <v>52</v>
      </c>
      <c r="B191" t="s">
        <v>56</v>
      </c>
      <c r="C191" t="s">
        <v>59</v>
      </c>
      <c r="D191" s="1" t="s">
        <v>61</v>
      </c>
      <c r="E191" s="4" t="s">
        <v>30</v>
      </c>
      <c r="F191">
        <v>555</v>
      </c>
      <c r="G191" s="1">
        <v>45</v>
      </c>
      <c r="H191" s="1">
        <f>SUM(financials[[#This Row],[coût unit]]*financials[[#This Row],[Nbre vente]])</f>
        <v>24975</v>
      </c>
      <c r="I191" s="1">
        <f>SUM(financials[[#This Row],[charge totale]])*$G$528</f>
        <v>14985</v>
      </c>
      <c r="J191" s="1">
        <f>SUM(financials[[#This Row],[charge totale]])*$H$528</f>
        <v>9990</v>
      </c>
      <c r="K191" s="1">
        <f>SUM(financials[[#This Row],[charge fixe]:[charge variable]])*$G$529</f>
        <v>7492.5</v>
      </c>
      <c r="L191" s="1">
        <f>SUM(financials[[#This Row],[charge totale]])*$H$529</f>
        <v>17482.5</v>
      </c>
      <c r="M191" s="1">
        <v>50</v>
      </c>
      <c r="N191" s="1">
        <f>SUM(financials[[#This Row],[prix de vente]])-financials[[#This Row],[coût unit]]</f>
        <v>5</v>
      </c>
      <c r="O191" s="1">
        <f>SUM(financials[[#This Row],[prix de vente]]*financials[[#This Row],[Nbre vente]])</f>
        <v>27750</v>
      </c>
      <c r="P191" s="1">
        <v>6</v>
      </c>
      <c r="Q191" s="1">
        <f>SUM(financials[[#This Row],[remise unit]])*financials[[#This Row],[Nbre vente]]</f>
        <v>3330</v>
      </c>
      <c r="R191" s="1">
        <f>SUM(financials[[#This Row],[CA]])-financials[[#This Row],[remise tot]]</f>
        <v>24420</v>
      </c>
      <c r="S191" s="1">
        <f>SUM(financials[[#This Row],[vente]])-financials[[#This Row],[charge totale]]</f>
        <v>-555</v>
      </c>
      <c r="T191" s="5">
        <v>41640</v>
      </c>
      <c r="U191" s="6">
        <v>1</v>
      </c>
      <c r="V191" s="4" t="s">
        <v>12</v>
      </c>
    </row>
    <row r="192" spans="1:22" hidden="1" x14ac:dyDescent="0.25">
      <c r="A192" t="s">
        <v>52</v>
      </c>
      <c r="B192" t="s">
        <v>11</v>
      </c>
      <c r="C192" t="s">
        <v>59</v>
      </c>
      <c r="D192" s="1" t="s">
        <v>61</v>
      </c>
      <c r="E192" s="4" t="s">
        <v>30</v>
      </c>
      <c r="F192">
        <v>2861</v>
      </c>
      <c r="G192" s="1">
        <v>45</v>
      </c>
      <c r="H192" s="1">
        <f>SUM(financials[[#This Row],[coût unit]]*financials[[#This Row],[Nbre vente]])</f>
        <v>128745</v>
      </c>
      <c r="I192" s="1">
        <f>SUM(financials[[#This Row],[charge totale]])*$G$528</f>
        <v>77247</v>
      </c>
      <c r="J192" s="1">
        <f>SUM(financials[[#This Row],[charge totale]])*$H$528</f>
        <v>51498</v>
      </c>
      <c r="K192" s="1">
        <f>SUM(financials[[#This Row],[charge fixe]:[charge variable]])*$G$529</f>
        <v>38623.5</v>
      </c>
      <c r="L192" s="1">
        <f>SUM(financials[[#This Row],[charge totale]])*$H$529</f>
        <v>90121.5</v>
      </c>
      <c r="M192" s="1">
        <v>50</v>
      </c>
      <c r="N192" s="1">
        <f>SUM(financials[[#This Row],[prix de vente]])-financials[[#This Row],[coût unit]]</f>
        <v>5</v>
      </c>
      <c r="O192" s="1">
        <f>SUM(financials[[#This Row],[prix de vente]]*financials[[#This Row],[Nbre vente]])</f>
        <v>143050</v>
      </c>
      <c r="P192" s="1">
        <v>6</v>
      </c>
      <c r="Q192" s="1">
        <f>SUM(financials[[#This Row],[remise unit]])*financials[[#This Row],[Nbre vente]]</f>
        <v>17166</v>
      </c>
      <c r="R192" s="1">
        <f>SUM(financials[[#This Row],[CA]])-financials[[#This Row],[remise tot]]</f>
        <v>125884</v>
      </c>
      <c r="S192" s="1">
        <f>SUM(financials[[#This Row],[vente]])-financials[[#This Row],[charge totale]]</f>
        <v>-2861</v>
      </c>
      <c r="T192" s="5">
        <v>41640</v>
      </c>
      <c r="U192" s="6">
        <v>1</v>
      </c>
      <c r="V192" s="4" t="s">
        <v>12</v>
      </c>
    </row>
    <row r="193" spans="1:22" hidden="1" x14ac:dyDescent="0.25">
      <c r="A193" t="s">
        <v>54</v>
      </c>
      <c r="B193" t="s">
        <v>10</v>
      </c>
      <c r="C193" t="s">
        <v>59</v>
      </c>
      <c r="D193" s="1" t="s">
        <v>61</v>
      </c>
      <c r="E193" s="4" t="s">
        <v>30</v>
      </c>
      <c r="F193">
        <v>807</v>
      </c>
      <c r="G193" s="1">
        <v>45</v>
      </c>
      <c r="H193" s="1">
        <f>SUM(financials[[#This Row],[coût unit]]*financials[[#This Row],[Nbre vente]])</f>
        <v>36315</v>
      </c>
      <c r="I193" s="1">
        <f>SUM(financials[[#This Row],[charge totale]])*$G$528</f>
        <v>21789</v>
      </c>
      <c r="J193" s="1">
        <f>SUM(financials[[#This Row],[charge totale]])*$H$528</f>
        <v>14526</v>
      </c>
      <c r="K193" s="1">
        <f>SUM(financials[[#This Row],[charge fixe]:[charge variable]])*$G$529</f>
        <v>10894.5</v>
      </c>
      <c r="L193" s="1">
        <f>SUM(financials[[#This Row],[charge totale]])*$H$529</f>
        <v>25420.5</v>
      </c>
      <c r="M193" s="1">
        <v>50</v>
      </c>
      <c r="N193" s="1">
        <f>SUM(financials[[#This Row],[prix de vente]])-financials[[#This Row],[coût unit]]</f>
        <v>5</v>
      </c>
      <c r="O193" s="1">
        <f>SUM(financials[[#This Row],[prix de vente]]*financials[[#This Row],[Nbre vente]])</f>
        <v>40350</v>
      </c>
      <c r="P193" s="1">
        <v>6</v>
      </c>
      <c r="Q193" s="1">
        <f>SUM(financials[[#This Row],[remise unit]])*financials[[#This Row],[Nbre vente]]</f>
        <v>4842</v>
      </c>
      <c r="R193" s="1">
        <f>SUM(financials[[#This Row],[CA]])-financials[[#This Row],[remise tot]]</f>
        <v>35508</v>
      </c>
      <c r="S193" s="1">
        <f>SUM(financials[[#This Row],[vente]])-financials[[#This Row],[charge totale]]</f>
        <v>-807</v>
      </c>
      <c r="T193" s="5">
        <v>41671</v>
      </c>
      <c r="U193" s="6">
        <v>2</v>
      </c>
      <c r="V193" s="4" t="s">
        <v>13</v>
      </c>
    </row>
    <row r="194" spans="1:22" hidden="1" x14ac:dyDescent="0.25">
      <c r="A194" t="s">
        <v>55</v>
      </c>
      <c r="B194" t="s">
        <v>56</v>
      </c>
      <c r="C194" t="s">
        <v>59</v>
      </c>
      <c r="D194" s="1" t="s">
        <v>61</v>
      </c>
      <c r="E194" s="4" t="s">
        <v>30</v>
      </c>
      <c r="F194">
        <v>602</v>
      </c>
      <c r="G194" s="1">
        <v>45</v>
      </c>
      <c r="H194" s="1">
        <f>SUM(financials[[#This Row],[coût unit]]*financials[[#This Row],[Nbre vente]])</f>
        <v>27090</v>
      </c>
      <c r="I194" s="1">
        <f>SUM(financials[[#This Row],[charge totale]])*$G$528</f>
        <v>16254</v>
      </c>
      <c r="J194" s="1">
        <f>SUM(financials[[#This Row],[charge totale]])*$H$528</f>
        <v>10836</v>
      </c>
      <c r="K194" s="1">
        <f>SUM(financials[[#This Row],[charge fixe]:[charge variable]])*$G$529</f>
        <v>8127</v>
      </c>
      <c r="L194" s="1">
        <f>SUM(financials[[#This Row],[charge totale]])*$H$529</f>
        <v>18963</v>
      </c>
      <c r="M194" s="1">
        <v>50</v>
      </c>
      <c r="N194" s="1">
        <f>SUM(financials[[#This Row],[prix de vente]])-financials[[#This Row],[coût unit]]</f>
        <v>5</v>
      </c>
      <c r="O194" s="1">
        <f>SUM(financials[[#This Row],[prix de vente]]*financials[[#This Row],[Nbre vente]])</f>
        <v>30100</v>
      </c>
      <c r="P194" s="1">
        <v>6</v>
      </c>
      <c r="Q194" s="1">
        <f>SUM(financials[[#This Row],[remise unit]])*financials[[#This Row],[Nbre vente]]</f>
        <v>3612</v>
      </c>
      <c r="R194" s="1">
        <f>SUM(financials[[#This Row],[CA]])-financials[[#This Row],[remise tot]]</f>
        <v>26488</v>
      </c>
      <c r="S194" s="1">
        <f>SUM(financials[[#This Row],[vente]])-financials[[#This Row],[charge totale]]</f>
        <v>-602</v>
      </c>
      <c r="T194" s="5">
        <v>41791</v>
      </c>
      <c r="U194" s="6">
        <v>6</v>
      </c>
      <c r="V194" s="4" t="s">
        <v>17</v>
      </c>
    </row>
    <row r="195" spans="1:22" hidden="1" x14ac:dyDescent="0.25">
      <c r="A195" t="s">
        <v>55</v>
      </c>
      <c r="B195" t="s">
        <v>56</v>
      </c>
      <c r="C195" t="s">
        <v>59</v>
      </c>
      <c r="D195" s="1" t="s">
        <v>61</v>
      </c>
      <c r="E195" s="4" t="s">
        <v>30</v>
      </c>
      <c r="F195">
        <v>2832</v>
      </c>
      <c r="G195" s="1">
        <v>45</v>
      </c>
      <c r="H195" s="1">
        <f>SUM(financials[[#This Row],[coût unit]]*financials[[#This Row],[Nbre vente]])</f>
        <v>127440</v>
      </c>
      <c r="I195" s="1">
        <f>SUM(financials[[#This Row],[charge totale]])*$G$528</f>
        <v>76464</v>
      </c>
      <c r="J195" s="1">
        <f>SUM(financials[[#This Row],[charge totale]])*$H$528</f>
        <v>50976</v>
      </c>
      <c r="K195" s="1">
        <f>SUM(financials[[#This Row],[charge fixe]:[charge variable]])*$G$529</f>
        <v>38232</v>
      </c>
      <c r="L195" s="1">
        <f>SUM(financials[[#This Row],[charge totale]])*$H$529</f>
        <v>89208</v>
      </c>
      <c r="M195" s="1">
        <v>50</v>
      </c>
      <c r="N195" s="1">
        <f>SUM(financials[[#This Row],[prix de vente]])-financials[[#This Row],[coût unit]]</f>
        <v>5</v>
      </c>
      <c r="O195" s="1">
        <f>SUM(financials[[#This Row],[prix de vente]]*financials[[#This Row],[Nbre vente]])</f>
        <v>141600</v>
      </c>
      <c r="P195" s="1">
        <v>6</v>
      </c>
      <c r="Q195" s="1">
        <f>SUM(financials[[#This Row],[remise unit]])*financials[[#This Row],[Nbre vente]]</f>
        <v>16992</v>
      </c>
      <c r="R195" s="1">
        <f>SUM(financials[[#This Row],[CA]])-financials[[#This Row],[remise tot]]</f>
        <v>124608</v>
      </c>
      <c r="S195" s="1">
        <f>SUM(financials[[#This Row],[vente]])-financials[[#This Row],[charge totale]]</f>
        <v>-2832</v>
      </c>
      <c r="T195" s="5">
        <v>41852</v>
      </c>
      <c r="U195" s="6">
        <v>8</v>
      </c>
      <c r="V195" s="4" t="s">
        <v>19</v>
      </c>
    </row>
    <row r="196" spans="1:22" hidden="1" x14ac:dyDescent="0.25">
      <c r="A196" t="s">
        <v>55</v>
      </c>
      <c r="B196" t="s">
        <v>9</v>
      </c>
      <c r="C196" t="s">
        <v>59</v>
      </c>
      <c r="D196" s="1" t="s">
        <v>61</v>
      </c>
      <c r="E196" s="4" t="s">
        <v>30</v>
      </c>
      <c r="F196">
        <v>1579</v>
      </c>
      <c r="G196" s="1">
        <v>45</v>
      </c>
      <c r="H196" s="1">
        <f>SUM(financials[[#This Row],[coût unit]]*financials[[#This Row],[Nbre vente]])</f>
        <v>71055</v>
      </c>
      <c r="I196" s="1">
        <f>SUM(financials[[#This Row],[charge totale]])*$G$528</f>
        <v>42633</v>
      </c>
      <c r="J196" s="1">
        <f>SUM(financials[[#This Row],[charge totale]])*$H$528</f>
        <v>28422</v>
      </c>
      <c r="K196" s="1">
        <f>SUM(financials[[#This Row],[charge fixe]:[charge variable]])*$G$529</f>
        <v>21316.5</v>
      </c>
      <c r="L196" s="1">
        <f>SUM(financials[[#This Row],[charge totale]])*$H$529</f>
        <v>49738.5</v>
      </c>
      <c r="M196" s="1">
        <v>50</v>
      </c>
      <c r="N196" s="1">
        <f>SUM(financials[[#This Row],[prix de vente]])-financials[[#This Row],[coût unit]]</f>
        <v>5</v>
      </c>
      <c r="O196" s="1">
        <f>SUM(financials[[#This Row],[prix de vente]]*financials[[#This Row],[Nbre vente]])</f>
        <v>78950</v>
      </c>
      <c r="P196" s="1">
        <v>6</v>
      </c>
      <c r="Q196" s="1">
        <f>SUM(financials[[#This Row],[remise unit]])*financials[[#This Row],[Nbre vente]]</f>
        <v>9474</v>
      </c>
      <c r="R196" s="1">
        <f>SUM(financials[[#This Row],[CA]])-financials[[#This Row],[remise tot]]</f>
        <v>69476</v>
      </c>
      <c r="S196" s="1">
        <f>SUM(financials[[#This Row],[vente]])-financials[[#This Row],[charge totale]]</f>
        <v>-1579</v>
      </c>
      <c r="T196" s="5">
        <v>41852</v>
      </c>
      <c r="U196" s="6">
        <v>8</v>
      </c>
      <c r="V196" s="4" t="s">
        <v>19</v>
      </c>
    </row>
    <row r="197" spans="1:22" hidden="1" x14ac:dyDescent="0.25">
      <c r="A197" t="s">
        <v>54</v>
      </c>
      <c r="B197" t="s">
        <v>56</v>
      </c>
      <c r="C197" t="s">
        <v>59</v>
      </c>
      <c r="D197" s="1" t="s">
        <v>61</v>
      </c>
      <c r="E197" s="4" t="s">
        <v>30</v>
      </c>
      <c r="F197">
        <v>861</v>
      </c>
      <c r="G197" s="1">
        <v>45</v>
      </c>
      <c r="H197" s="1">
        <f>SUM(financials[[#This Row],[coût unit]]*financials[[#This Row],[Nbre vente]])</f>
        <v>38745</v>
      </c>
      <c r="I197" s="1">
        <f>SUM(financials[[#This Row],[charge totale]])*$G$528</f>
        <v>23247</v>
      </c>
      <c r="J197" s="1">
        <f>SUM(financials[[#This Row],[charge totale]])*$H$528</f>
        <v>15498</v>
      </c>
      <c r="K197" s="1">
        <f>SUM(financials[[#This Row],[charge fixe]:[charge variable]])*$G$529</f>
        <v>11623.5</v>
      </c>
      <c r="L197" s="1">
        <f>SUM(financials[[#This Row],[charge totale]])*$H$529</f>
        <v>27121.5</v>
      </c>
      <c r="M197" s="1">
        <v>50</v>
      </c>
      <c r="N197" s="1">
        <f>SUM(financials[[#This Row],[prix de vente]])-financials[[#This Row],[coût unit]]</f>
        <v>5</v>
      </c>
      <c r="O197" s="1">
        <f>SUM(financials[[#This Row],[prix de vente]]*financials[[#This Row],[Nbre vente]])</f>
        <v>43050</v>
      </c>
      <c r="P197" s="1">
        <v>6</v>
      </c>
      <c r="Q197" s="1">
        <f>SUM(financials[[#This Row],[remise unit]])*financials[[#This Row],[Nbre vente]]</f>
        <v>5166</v>
      </c>
      <c r="R197" s="1">
        <f>SUM(financials[[#This Row],[CA]])-financials[[#This Row],[remise tot]]</f>
        <v>37884</v>
      </c>
      <c r="S197" s="1">
        <f>SUM(financials[[#This Row],[vente]])-financials[[#This Row],[charge totale]]</f>
        <v>-861</v>
      </c>
      <c r="T197" s="5">
        <v>41913</v>
      </c>
      <c r="U197" s="6">
        <v>10</v>
      </c>
      <c r="V197" s="4" t="s">
        <v>21</v>
      </c>
    </row>
    <row r="198" spans="1:22" hidden="1" x14ac:dyDescent="0.25">
      <c r="A198" t="s">
        <v>53</v>
      </c>
      <c r="B198" t="s">
        <v>10</v>
      </c>
      <c r="C198" t="s">
        <v>59</v>
      </c>
      <c r="D198" s="1" t="s">
        <v>61</v>
      </c>
      <c r="E198" s="4" t="s">
        <v>30</v>
      </c>
      <c r="F198">
        <v>1250</v>
      </c>
      <c r="G198" s="1">
        <v>45</v>
      </c>
      <c r="H198" s="1">
        <f>SUM(financials[[#This Row],[coût unit]]*financials[[#This Row],[Nbre vente]])</f>
        <v>56250</v>
      </c>
      <c r="I198" s="1">
        <f>SUM(financials[[#This Row],[charge totale]])*$G$528</f>
        <v>33750</v>
      </c>
      <c r="J198" s="1">
        <f>SUM(financials[[#This Row],[charge totale]])*$H$528</f>
        <v>22500</v>
      </c>
      <c r="K198" s="1">
        <f>SUM(financials[[#This Row],[charge fixe]:[charge variable]])*$G$529</f>
        <v>16875</v>
      </c>
      <c r="L198" s="1">
        <f>SUM(financials[[#This Row],[charge totale]])*$H$529</f>
        <v>39375</v>
      </c>
      <c r="M198" s="1">
        <v>50</v>
      </c>
      <c r="N198" s="1">
        <f>SUM(financials[[#This Row],[prix de vente]])-financials[[#This Row],[coût unit]]</f>
        <v>5</v>
      </c>
      <c r="O198" s="1">
        <f>SUM(financials[[#This Row],[prix de vente]]*financials[[#This Row],[Nbre vente]])</f>
        <v>62500</v>
      </c>
      <c r="P198" s="1">
        <v>6</v>
      </c>
      <c r="Q198" s="1">
        <f>SUM(financials[[#This Row],[remise unit]])*financials[[#This Row],[Nbre vente]]</f>
        <v>7500</v>
      </c>
      <c r="R198" s="1">
        <f>SUM(financials[[#This Row],[CA]])-financials[[#This Row],[remise tot]]</f>
        <v>55000</v>
      </c>
      <c r="S198" s="1">
        <f>SUM(financials[[#This Row],[vente]])-financials[[#This Row],[charge totale]]</f>
        <v>-1250</v>
      </c>
      <c r="T198" s="5">
        <v>41974</v>
      </c>
      <c r="U198" s="6">
        <v>12</v>
      </c>
      <c r="V198" s="4" t="s">
        <v>23</v>
      </c>
    </row>
    <row r="199" spans="1:22" x14ac:dyDescent="0.25">
      <c r="A199" t="s">
        <v>55</v>
      </c>
      <c r="B199" t="s">
        <v>56</v>
      </c>
      <c r="C199" t="s">
        <v>58</v>
      </c>
      <c r="D199" s="1" t="s">
        <v>63</v>
      </c>
      <c r="E199" s="4" t="s">
        <v>30</v>
      </c>
      <c r="F199">
        <v>2663</v>
      </c>
      <c r="G199" s="1">
        <v>300</v>
      </c>
      <c r="H199" s="1">
        <f>SUM(financials[[#This Row],[coût unit]]*financials[[#This Row],[Nbre vente]])</f>
        <v>798900</v>
      </c>
      <c r="I199" s="1">
        <f>SUM(financials[[#This Row],[charge totale]])*$G$528</f>
        <v>479340</v>
      </c>
      <c r="J199" s="1">
        <f>SUM(financials[[#This Row],[charge totale]])*$H$528</f>
        <v>319560</v>
      </c>
      <c r="K199" s="1">
        <f>SUM(financials[[#This Row],[charge fixe]:[charge variable]])*$G$529</f>
        <v>239670</v>
      </c>
      <c r="L199" s="1">
        <f>SUM(financials[[#This Row],[charge totale]])*$H$529</f>
        <v>559230</v>
      </c>
      <c r="M199" s="1">
        <v>340</v>
      </c>
      <c r="N199" s="1">
        <f>SUM(financials[[#This Row],[prix de vente]])-financials[[#This Row],[coût unit]]</f>
        <v>40</v>
      </c>
      <c r="O199" s="1">
        <f>SUM(financials[[#This Row],[prix de vente]]*financials[[#This Row],[Nbre vente]])</f>
        <v>905420</v>
      </c>
      <c r="P199" s="1">
        <v>6</v>
      </c>
      <c r="Q199" s="1">
        <f>SUM(financials[[#This Row],[remise unit]])*financials[[#This Row],[Nbre vente]]</f>
        <v>15978</v>
      </c>
      <c r="R199" s="1">
        <f>SUM(financials[[#This Row],[CA]])-financials[[#This Row],[remise tot]]</f>
        <v>889442</v>
      </c>
      <c r="S199" s="1">
        <f>SUM(financials[[#This Row],[vente]])-financials[[#This Row],[charge totale]]</f>
        <v>90542</v>
      </c>
      <c r="T199" s="5">
        <v>41974</v>
      </c>
      <c r="U199" s="6">
        <v>12</v>
      </c>
      <c r="V199" s="4" t="s">
        <v>23</v>
      </c>
    </row>
    <row r="200" spans="1:22" x14ac:dyDescent="0.25">
      <c r="A200" t="s">
        <v>55</v>
      </c>
      <c r="B200" t="s">
        <v>56</v>
      </c>
      <c r="C200" t="s">
        <v>58</v>
      </c>
      <c r="D200" s="1" t="s">
        <v>63</v>
      </c>
      <c r="E200" s="4" t="s">
        <v>30</v>
      </c>
      <c r="F200">
        <v>570</v>
      </c>
      <c r="G200" s="1">
        <v>300</v>
      </c>
      <c r="H200" s="1">
        <f>SUM(financials[[#This Row],[coût unit]]*financials[[#This Row],[Nbre vente]])</f>
        <v>171000</v>
      </c>
      <c r="I200" s="1">
        <f>SUM(financials[[#This Row],[charge totale]])*$G$528</f>
        <v>102600</v>
      </c>
      <c r="J200" s="1">
        <f>SUM(financials[[#This Row],[charge totale]])*$H$528</f>
        <v>68400</v>
      </c>
      <c r="K200" s="1">
        <f>SUM(financials[[#This Row],[charge fixe]:[charge variable]])*$G$529</f>
        <v>51300</v>
      </c>
      <c r="L200" s="1">
        <f>SUM(financials[[#This Row],[charge totale]])*$H$529</f>
        <v>119699.99999999999</v>
      </c>
      <c r="M200" s="1">
        <v>340</v>
      </c>
      <c r="N200" s="1">
        <f>SUM(financials[[#This Row],[prix de vente]])-financials[[#This Row],[coût unit]]</f>
        <v>40</v>
      </c>
      <c r="O200" s="1">
        <f>SUM(financials[[#This Row],[prix de vente]]*financials[[#This Row],[Nbre vente]])</f>
        <v>193800</v>
      </c>
      <c r="P200" s="1">
        <v>6</v>
      </c>
      <c r="Q200" s="1">
        <f>SUM(financials[[#This Row],[remise unit]])*financials[[#This Row],[Nbre vente]]</f>
        <v>3420</v>
      </c>
      <c r="R200" s="1">
        <f>SUM(financials[[#This Row],[CA]])-financials[[#This Row],[remise tot]]</f>
        <v>190380</v>
      </c>
      <c r="S200" s="1">
        <f>SUM(financials[[#This Row],[vente]])-financials[[#This Row],[charge totale]]</f>
        <v>19380</v>
      </c>
      <c r="T200" s="5">
        <v>41974</v>
      </c>
      <c r="U200" s="6">
        <v>12</v>
      </c>
      <c r="V200" s="4" t="s">
        <v>23</v>
      </c>
    </row>
    <row r="201" spans="1:22" x14ac:dyDescent="0.25">
      <c r="A201" t="s">
        <v>55</v>
      </c>
      <c r="B201" t="s">
        <v>9</v>
      </c>
      <c r="C201" t="s">
        <v>58</v>
      </c>
      <c r="D201" s="1" t="s">
        <v>63</v>
      </c>
      <c r="E201" s="4" t="s">
        <v>30</v>
      </c>
      <c r="F201">
        <v>2487</v>
      </c>
      <c r="G201" s="1">
        <v>300</v>
      </c>
      <c r="H201" s="1">
        <f>SUM(financials[[#This Row],[coût unit]]*financials[[#This Row],[Nbre vente]])</f>
        <v>746100</v>
      </c>
      <c r="I201" s="1">
        <f>SUM(financials[[#This Row],[charge totale]])*$G$528</f>
        <v>447660</v>
      </c>
      <c r="J201" s="1">
        <f>SUM(financials[[#This Row],[charge totale]])*$H$528</f>
        <v>298440</v>
      </c>
      <c r="K201" s="1">
        <f>SUM(financials[[#This Row],[charge fixe]:[charge variable]])*$G$529</f>
        <v>223830</v>
      </c>
      <c r="L201" s="1">
        <f>SUM(financials[[#This Row],[charge totale]])*$H$529</f>
        <v>522269.99999999994</v>
      </c>
      <c r="M201" s="1">
        <v>340</v>
      </c>
      <c r="N201" s="1">
        <f>SUM(financials[[#This Row],[prix de vente]])-financials[[#This Row],[coût unit]]</f>
        <v>40</v>
      </c>
      <c r="O201" s="1">
        <f>SUM(financials[[#This Row],[prix de vente]]*financials[[#This Row],[Nbre vente]])</f>
        <v>845580</v>
      </c>
      <c r="P201" s="1">
        <v>6</v>
      </c>
      <c r="Q201" s="1">
        <f>SUM(financials[[#This Row],[remise unit]])*financials[[#This Row],[Nbre vente]]</f>
        <v>14922</v>
      </c>
      <c r="R201" s="1">
        <f>SUM(financials[[#This Row],[CA]])-financials[[#This Row],[remise tot]]</f>
        <v>830658</v>
      </c>
      <c r="S201" s="1">
        <f>SUM(financials[[#This Row],[vente]])-financials[[#This Row],[charge totale]]</f>
        <v>84558</v>
      </c>
      <c r="T201" s="5">
        <v>41974</v>
      </c>
      <c r="U201" s="6">
        <v>12</v>
      </c>
      <c r="V201" s="4" t="s">
        <v>23</v>
      </c>
    </row>
    <row r="202" spans="1:22" x14ac:dyDescent="0.25">
      <c r="A202" t="s">
        <v>55</v>
      </c>
      <c r="B202" t="s">
        <v>10</v>
      </c>
      <c r="C202" t="s">
        <v>58</v>
      </c>
      <c r="D202" s="4" t="s">
        <v>27</v>
      </c>
      <c r="E202" s="4" t="s">
        <v>30</v>
      </c>
      <c r="F202">
        <v>1350</v>
      </c>
      <c r="G202" s="1">
        <v>250</v>
      </c>
      <c r="H202" s="1">
        <f>SUM(financials[[#This Row],[coût unit]]*financials[[#This Row],[Nbre vente]])</f>
        <v>337500</v>
      </c>
      <c r="I202" s="1">
        <f>SUM(financials[[#This Row],[charge totale]])*$G$528</f>
        <v>202500</v>
      </c>
      <c r="J202" s="1">
        <f>SUM(financials[[#This Row],[charge totale]])*$H$528</f>
        <v>135000</v>
      </c>
      <c r="K202" s="1">
        <f>SUM(financials[[#This Row],[charge fixe]:[charge variable]])*$G$529</f>
        <v>101250</v>
      </c>
      <c r="L202" s="1">
        <f>SUM(financials[[#This Row],[charge totale]])*$H$529</f>
        <v>236249.99999999997</v>
      </c>
      <c r="M202" s="1">
        <v>270</v>
      </c>
      <c r="N202" s="1">
        <f>SUM(financials[[#This Row],[prix de vente]])-financials[[#This Row],[coût unit]]</f>
        <v>20</v>
      </c>
      <c r="O202" s="1">
        <f>SUM(financials[[#This Row],[prix de vente]]*financials[[#This Row],[Nbre vente]])</f>
        <v>364500</v>
      </c>
      <c r="P202" s="1">
        <v>6</v>
      </c>
      <c r="Q202" s="1">
        <f>SUM(financials[[#This Row],[remise unit]])*financials[[#This Row],[Nbre vente]]</f>
        <v>8100</v>
      </c>
      <c r="R202" s="1">
        <f>SUM(financials[[#This Row],[CA]])-financials[[#This Row],[remise tot]]</f>
        <v>356400</v>
      </c>
      <c r="S202" s="1">
        <f>SUM(financials[[#This Row],[vente]])-financials[[#This Row],[charge totale]]</f>
        <v>18900</v>
      </c>
      <c r="T202" s="5">
        <v>41671</v>
      </c>
      <c r="U202" s="6">
        <v>2</v>
      </c>
      <c r="V202" s="4" t="s">
        <v>13</v>
      </c>
    </row>
    <row r="203" spans="1:22" x14ac:dyDescent="0.25">
      <c r="A203" t="s">
        <v>55</v>
      </c>
      <c r="B203" t="s">
        <v>7</v>
      </c>
      <c r="C203" t="s">
        <v>58</v>
      </c>
      <c r="D203" s="4" t="s">
        <v>27</v>
      </c>
      <c r="E203" s="4" t="s">
        <v>30</v>
      </c>
      <c r="F203">
        <v>552</v>
      </c>
      <c r="G203" s="1">
        <v>250</v>
      </c>
      <c r="H203" s="1">
        <f>SUM(financials[[#This Row],[coût unit]]*financials[[#This Row],[Nbre vente]])</f>
        <v>138000</v>
      </c>
      <c r="I203" s="1">
        <f>SUM(financials[[#This Row],[charge totale]])*$G$528</f>
        <v>82800</v>
      </c>
      <c r="J203" s="1">
        <f>SUM(financials[[#This Row],[charge totale]])*$H$528</f>
        <v>55200</v>
      </c>
      <c r="K203" s="1">
        <f>SUM(financials[[#This Row],[charge fixe]:[charge variable]])*$G$529</f>
        <v>41400</v>
      </c>
      <c r="L203" s="1">
        <f>SUM(financials[[#This Row],[charge totale]])*$H$529</f>
        <v>96600</v>
      </c>
      <c r="M203" s="1">
        <v>270</v>
      </c>
      <c r="N203" s="1">
        <f>SUM(financials[[#This Row],[prix de vente]])-financials[[#This Row],[coût unit]]</f>
        <v>20</v>
      </c>
      <c r="O203" s="1">
        <f>SUM(financials[[#This Row],[prix de vente]]*financials[[#This Row],[Nbre vente]])</f>
        <v>149040</v>
      </c>
      <c r="P203" s="1">
        <v>6</v>
      </c>
      <c r="Q203" s="1">
        <f>SUM(financials[[#This Row],[remise unit]])*financials[[#This Row],[Nbre vente]]</f>
        <v>3312</v>
      </c>
      <c r="R203" s="1">
        <f>SUM(financials[[#This Row],[CA]])-financials[[#This Row],[remise tot]]</f>
        <v>145728</v>
      </c>
      <c r="S203" s="1">
        <f>SUM(financials[[#This Row],[vente]])-financials[[#This Row],[charge totale]]</f>
        <v>7728</v>
      </c>
      <c r="T203" s="5">
        <v>41852</v>
      </c>
      <c r="U203" s="6">
        <v>8</v>
      </c>
      <c r="V203" s="4" t="s">
        <v>19</v>
      </c>
    </row>
    <row r="204" spans="1:22" x14ac:dyDescent="0.25">
      <c r="A204" t="s">
        <v>53</v>
      </c>
      <c r="B204" t="s">
        <v>10</v>
      </c>
      <c r="C204" t="s">
        <v>58</v>
      </c>
      <c r="D204" s="4" t="s">
        <v>27</v>
      </c>
      <c r="E204" s="4" t="s">
        <v>30</v>
      </c>
      <c r="F204">
        <v>1250</v>
      </c>
      <c r="G204" s="1">
        <v>250</v>
      </c>
      <c r="H204" s="1">
        <f>SUM(financials[[#This Row],[coût unit]]*financials[[#This Row],[Nbre vente]])</f>
        <v>312500</v>
      </c>
      <c r="I204" s="1">
        <f>SUM(financials[[#This Row],[charge totale]])*$G$528</f>
        <v>187500</v>
      </c>
      <c r="J204" s="1">
        <f>SUM(financials[[#This Row],[charge totale]])*$H$528</f>
        <v>125000</v>
      </c>
      <c r="K204" s="1">
        <f>SUM(financials[[#This Row],[charge fixe]:[charge variable]])*$G$529</f>
        <v>93750</v>
      </c>
      <c r="L204" s="1">
        <f>SUM(financials[[#This Row],[charge totale]])*$H$529</f>
        <v>218750</v>
      </c>
      <c r="M204" s="1">
        <v>270</v>
      </c>
      <c r="N204" s="1">
        <f>SUM(financials[[#This Row],[prix de vente]])-financials[[#This Row],[coût unit]]</f>
        <v>20</v>
      </c>
      <c r="O204" s="1">
        <f>SUM(financials[[#This Row],[prix de vente]]*financials[[#This Row],[Nbre vente]])</f>
        <v>337500</v>
      </c>
      <c r="P204" s="1">
        <v>6</v>
      </c>
      <c r="Q204" s="1">
        <f>SUM(financials[[#This Row],[remise unit]])*financials[[#This Row],[Nbre vente]]</f>
        <v>7500</v>
      </c>
      <c r="R204" s="1">
        <f>SUM(financials[[#This Row],[CA]])-financials[[#This Row],[remise tot]]</f>
        <v>330000</v>
      </c>
      <c r="S204" s="1">
        <f>SUM(financials[[#This Row],[vente]])-financials[[#This Row],[charge totale]]</f>
        <v>17500</v>
      </c>
      <c r="T204" s="5">
        <v>41974</v>
      </c>
      <c r="U204" s="6">
        <v>12</v>
      </c>
      <c r="V204" s="4" t="s">
        <v>23</v>
      </c>
    </row>
    <row r="205" spans="1:22" hidden="1" x14ac:dyDescent="0.25">
      <c r="A205" t="s">
        <v>52</v>
      </c>
      <c r="B205" t="s">
        <v>9</v>
      </c>
      <c r="C205" t="s">
        <v>59</v>
      </c>
      <c r="D205" s="1" t="s">
        <v>62</v>
      </c>
      <c r="E205" s="4" t="s">
        <v>30</v>
      </c>
      <c r="F205">
        <v>3801</v>
      </c>
      <c r="G205" s="1">
        <v>55</v>
      </c>
      <c r="H205" s="1">
        <f>SUM(financials[[#This Row],[coût unit]]*financials[[#This Row],[Nbre vente]])</f>
        <v>209055</v>
      </c>
      <c r="I205" s="1">
        <f>SUM(financials[[#This Row],[charge totale]])*$G$528</f>
        <v>125433</v>
      </c>
      <c r="J205" s="1">
        <f>SUM(financials[[#This Row],[charge totale]])*$H$528</f>
        <v>83622</v>
      </c>
      <c r="K205" s="1">
        <f>SUM(financials[[#This Row],[charge fixe]:[charge variable]])*$G$529</f>
        <v>62716.5</v>
      </c>
      <c r="L205" s="1">
        <f>SUM(financials[[#This Row],[charge totale]])*$H$529</f>
        <v>146338.5</v>
      </c>
      <c r="M205" s="1">
        <v>60</v>
      </c>
      <c r="N205" s="1">
        <f>SUM(financials[[#This Row],[prix de vente]])-financials[[#This Row],[coût unit]]</f>
        <v>5</v>
      </c>
      <c r="O205" s="1">
        <f>SUM(financials[[#This Row],[prix de vente]]*financials[[#This Row],[Nbre vente]])</f>
        <v>228060</v>
      </c>
      <c r="P205" s="1">
        <v>6</v>
      </c>
      <c r="Q205" s="1">
        <f>SUM(financials[[#This Row],[remise unit]])*financials[[#This Row],[Nbre vente]]</f>
        <v>22806</v>
      </c>
      <c r="R205" s="1">
        <f>SUM(financials[[#This Row],[CA]])-financials[[#This Row],[remise tot]]</f>
        <v>205254</v>
      </c>
      <c r="S205" s="1">
        <f>SUM(financials[[#This Row],[vente]])-financials[[#This Row],[charge totale]]</f>
        <v>-3801</v>
      </c>
      <c r="T205" s="5">
        <v>41730</v>
      </c>
      <c r="U205" s="6">
        <v>4</v>
      </c>
      <c r="V205" s="4" t="s">
        <v>15</v>
      </c>
    </row>
    <row r="206" spans="1:22" hidden="1" x14ac:dyDescent="0.25">
      <c r="A206" t="s">
        <v>55</v>
      </c>
      <c r="B206" t="s">
        <v>56</v>
      </c>
      <c r="C206" t="s">
        <v>59</v>
      </c>
      <c r="D206" s="1" t="s">
        <v>60</v>
      </c>
      <c r="E206" s="4" t="s">
        <v>30</v>
      </c>
      <c r="F206">
        <v>1117.5</v>
      </c>
      <c r="G206" s="1">
        <v>35</v>
      </c>
      <c r="H206" s="1">
        <f>SUM(financials[[#This Row],[coût unit]]*financials[[#This Row],[Nbre vente]])</f>
        <v>39112.5</v>
      </c>
      <c r="I206" s="1">
        <f>SUM(financials[[#This Row],[charge totale]])*$G$528</f>
        <v>23467.5</v>
      </c>
      <c r="J206" s="1">
        <f>SUM(financials[[#This Row],[charge totale]])*$H$528</f>
        <v>15645</v>
      </c>
      <c r="K206" s="1">
        <f>SUM(financials[[#This Row],[charge fixe]:[charge variable]])*$G$529</f>
        <v>11733.75</v>
      </c>
      <c r="L206" s="1">
        <f>SUM(financials[[#This Row],[charge totale]])*$H$529</f>
        <v>27378.75</v>
      </c>
      <c r="M206" s="1">
        <v>40</v>
      </c>
      <c r="N206" s="1">
        <f>SUM(financials[[#This Row],[prix de vente]])-financials[[#This Row],[coût unit]]</f>
        <v>5</v>
      </c>
      <c r="O206" s="1">
        <f>SUM(financials[[#This Row],[prix de vente]]*financials[[#This Row],[Nbre vente]])</f>
        <v>44700</v>
      </c>
      <c r="P206" s="1">
        <v>6</v>
      </c>
      <c r="Q206" s="1">
        <f>SUM(financials[[#This Row],[remise unit]])*financials[[#This Row],[Nbre vente]]</f>
        <v>6705</v>
      </c>
      <c r="R206" s="1">
        <f>SUM(financials[[#This Row],[CA]])-financials[[#This Row],[remise tot]]</f>
        <v>37995</v>
      </c>
      <c r="S206" s="1">
        <f>SUM(financials[[#This Row],[vente]])-financials[[#This Row],[charge totale]]</f>
        <v>-1117.5</v>
      </c>
      <c r="T206" s="5">
        <v>41640</v>
      </c>
      <c r="U206" s="6">
        <v>1</v>
      </c>
      <c r="V206" s="4" t="s">
        <v>12</v>
      </c>
    </row>
    <row r="207" spans="1:22" hidden="1" x14ac:dyDescent="0.25">
      <c r="A207" t="s">
        <v>52</v>
      </c>
      <c r="B207" t="s">
        <v>7</v>
      </c>
      <c r="C207" t="s">
        <v>59</v>
      </c>
      <c r="D207" s="1" t="s">
        <v>60</v>
      </c>
      <c r="E207" s="4" t="s">
        <v>30</v>
      </c>
      <c r="F207">
        <v>2844</v>
      </c>
      <c r="G207" s="1">
        <v>35</v>
      </c>
      <c r="H207" s="1">
        <f>SUM(financials[[#This Row],[coût unit]]*financials[[#This Row],[Nbre vente]])</f>
        <v>99540</v>
      </c>
      <c r="I207" s="1">
        <f>SUM(financials[[#This Row],[charge totale]])*$G$528</f>
        <v>59724</v>
      </c>
      <c r="J207" s="1">
        <f>SUM(financials[[#This Row],[charge totale]])*$H$528</f>
        <v>39816</v>
      </c>
      <c r="K207" s="1">
        <f>SUM(financials[[#This Row],[charge fixe]:[charge variable]])*$G$529</f>
        <v>29862</v>
      </c>
      <c r="L207" s="1">
        <f>SUM(financials[[#This Row],[charge totale]])*$H$529</f>
        <v>69678</v>
      </c>
      <c r="M207" s="1">
        <v>40</v>
      </c>
      <c r="N207" s="1">
        <f>SUM(financials[[#This Row],[prix de vente]])-financials[[#This Row],[coût unit]]</f>
        <v>5</v>
      </c>
      <c r="O207" s="1">
        <f>SUM(financials[[#This Row],[prix de vente]]*financials[[#This Row],[Nbre vente]])</f>
        <v>113760</v>
      </c>
      <c r="P207" s="1">
        <v>6</v>
      </c>
      <c r="Q207" s="1">
        <f>SUM(financials[[#This Row],[remise unit]])*financials[[#This Row],[Nbre vente]]</f>
        <v>17064</v>
      </c>
      <c r="R207" s="1">
        <f>SUM(financials[[#This Row],[CA]])-financials[[#This Row],[remise tot]]</f>
        <v>96696</v>
      </c>
      <c r="S207" s="1">
        <f>SUM(financials[[#This Row],[vente]])-financials[[#This Row],[charge totale]]</f>
        <v>-2844</v>
      </c>
      <c r="T207" s="5">
        <v>41791</v>
      </c>
      <c r="U207" s="6">
        <v>6</v>
      </c>
      <c r="V207" s="4" t="s">
        <v>17</v>
      </c>
    </row>
    <row r="208" spans="1:22" hidden="1" x14ac:dyDescent="0.25">
      <c r="A208" t="s">
        <v>54</v>
      </c>
      <c r="B208" t="s">
        <v>11</v>
      </c>
      <c r="C208" t="s">
        <v>59</v>
      </c>
      <c r="D208" s="1" t="s">
        <v>60</v>
      </c>
      <c r="E208" s="4" t="s">
        <v>30</v>
      </c>
      <c r="F208">
        <v>562</v>
      </c>
      <c r="G208" s="1">
        <v>35</v>
      </c>
      <c r="H208" s="1">
        <f>SUM(financials[[#This Row],[coût unit]]*financials[[#This Row],[Nbre vente]])</f>
        <v>19670</v>
      </c>
      <c r="I208" s="1">
        <f>SUM(financials[[#This Row],[charge totale]])*$G$528</f>
        <v>11802</v>
      </c>
      <c r="J208" s="1">
        <f>SUM(financials[[#This Row],[charge totale]])*$H$528</f>
        <v>7868</v>
      </c>
      <c r="K208" s="1">
        <f>SUM(financials[[#This Row],[charge fixe]:[charge variable]])*$G$529</f>
        <v>5901</v>
      </c>
      <c r="L208" s="1">
        <f>SUM(financials[[#This Row],[charge totale]])*$H$529</f>
        <v>13769</v>
      </c>
      <c r="M208" s="1">
        <v>40</v>
      </c>
      <c r="N208" s="1">
        <f>SUM(financials[[#This Row],[prix de vente]])-financials[[#This Row],[coût unit]]</f>
        <v>5</v>
      </c>
      <c r="O208" s="1">
        <f>SUM(financials[[#This Row],[prix de vente]]*financials[[#This Row],[Nbre vente]])</f>
        <v>22480</v>
      </c>
      <c r="P208" s="1">
        <v>6</v>
      </c>
      <c r="Q208" s="1">
        <f>SUM(financials[[#This Row],[remise unit]])*financials[[#This Row],[Nbre vente]]</f>
        <v>3372</v>
      </c>
      <c r="R208" s="1">
        <f>SUM(financials[[#This Row],[CA]])-financials[[#This Row],[remise tot]]</f>
        <v>19108</v>
      </c>
      <c r="S208" s="1">
        <f>SUM(financials[[#This Row],[vente]])-financials[[#This Row],[charge totale]]</f>
        <v>-562</v>
      </c>
      <c r="T208" s="5">
        <v>41883</v>
      </c>
      <c r="U208" s="6">
        <v>9</v>
      </c>
      <c r="V208" s="4" t="s">
        <v>20</v>
      </c>
    </row>
    <row r="209" spans="1:22" hidden="1" x14ac:dyDescent="0.25">
      <c r="A209" t="s">
        <v>52</v>
      </c>
      <c r="B209" t="s">
        <v>56</v>
      </c>
      <c r="C209" t="s">
        <v>59</v>
      </c>
      <c r="D209" s="1" t="s">
        <v>60</v>
      </c>
      <c r="E209" s="4" t="s">
        <v>30</v>
      </c>
      <c r="F209">
        <v>2030</v>
      </c>
      <c r="G209" s="1">
        <v>35</v>
      </c>
      <c r="H209" s="1">
        <f>SUM(financials[[#This Row],[coût unit]]*financials[[#This Row],[Nbre vente]])</f>
        <v>71050</v>
      </c>
      <c r="I209" s="1">
        <f>SUM(financials[[#This Row],[charge totale]])*$G$528</f>
        <v>42630</v>
      </c>
      <c r="J209" s="1">
        <f>SUM(financials[[#This Row],[charge totale]])*$H$528</f>
        <v>28420</v>
      </c>
      <c r="K209" s="1">
        <f>SUM(financials[[#This Row],[charge fixe]:[charge variable]])*$G$529</f>
        <v>21315</v>
      </c>
      <c r="L209" s="1">
        <f>SUM(financials[[#This Row],[charge totale]])*$H$529</f>
        <v>49735</v>
      </c>
      <c r="M209" s="1">
        <v>40</v>
      </c>
      <c r="N209" s="1">
        <f>SUM(financials[[#This Row],[prix de vente]])-financials[[#This Row],[coût unit]]</f>
        <v>5</v>
      </c>
      <c r="O209" s="1">
        <f>SUM(financials[[#This Row],[prix de vente]]*financials[[#This Row],[Nbre vente]])</f>
        <v>81200</v>
      </c>
      <c r="P209" s="1">
        <v>6</v>
      </c>
      <c r="Q209" s="1">
        <f>SUM(financials[[#This Row],[remise unit]])*financials[[#This Row],[Nbre vente]]</f>
        <v>12180</v>
      </c>
      <c r="R209" s="1">
        <f>SUM(financials[[#This Row],[CA]])-financials[[#This Row],[remise tot]]</f>
        <v>69020</v>
      </c>
      <c r="S209" s="1">
        <f>SUM(financials[[#This Row],[vente]])-financials[[#This Row],[charge totale]]</f>
        <v>-2030</v>
      </c>
      <c r="T209" s="5">
        <v>41944</v>
      </c>
      <c r="U209" s="6">
        <v>11</v>
      </c>
      <c r="V209" s="4" t="s">
        <v>22</v>
      </c>
    </row>
    <row r="210" spans="1:22" x14ac:dyDescent="0.25">
      <c r="A210" t="s">
        <v>55</v>
      </c>
      <c r="B210" t="s">
        <v>11</v>
      </c>
      <c r="C210" t="s">
        <v>58</v>
      </c>
      <c r="D210" s="4" t="s">
        <v>25</v>
      </c>
      <c r="E210" s="4" t="s">
        <v>30</v>
      </c>
      <c r="F210">
        <v>980</v>
      </c>
      <c r="G210" s="1">
        <v>200</v>
      </c>
      <c r="H210" s="1">
        <f>SUM(financials[[#This Row],[coût unit]]*financials[[#This Row],[Nbre vente]])</f>
        <v>196000</v>
      </c>
      <c r="I210" s="1">
        <f>SUM(financials[[#This Row],[charge totale]])*$G$528</f>
        <v>117600</v>
      </c>
      <c r="J210" s="1">
        <f>SUM(financials[[#This Row],[charge totale]])*$H$528</f>
        <v>78400</v>
      </c>
      <c r="K210" s="1">
        <f>SUM(financials[[#This Row],[charge fixe]:[charge variable]])*$G$529</f>
        <v>58800</v>
      </c>
      <c r="L210" s="1">
        <f>SUM(financials[[#This Row],[charge totale]])*$H$529</f>
        <v>137200</v>
      </c>
      <c r="M210" s="1">
        <v>210</v>
      </c>
      <c r="N210" s="1">
        <f>SUM(financials[[#This Row],[prix de vente]])-financials[[#This Row],[coût unit]]</f>
        <v>10</v>
      </c>
      <c r="O210" s="1">
        <f>SUM(financials[[#This Row],[prix de vente]]*financials[[#This Row],[Nbre vente]])</f>
        <v>205800</v>
      </c>
      <c r="P210" s="1">
        <v>6</v>
      </c>
      <c r="Q210" s="1">
        <f>SUM(financials[[#This Row],[remise unit]])*financials[[#This Row],[Nbre vente]]</f>
        <v>5880</v>
      </c>
      <c r="R210" s="1">
        <f>SUM(financials[[#This Row],[CA]])-financials[[#This Row],[remise tot]]</f>
        <v>199920</v>
      </c>
      <c r="S210" s="1">
        <f>SUM(financials[[#This Row],[vente]])-financials[[#This Row],[charge totale]]</f>
        <v>3920</v>
      </c>
      <c r="T210" s="5">
        <v>41730</v>
      </c>
      <c r="U210" s="6">
        <v>4</v>
      </c>
      <c r="V210" s="4" t="s">
        <v>15</v>
      </c>
    </row>
    <row r="211" spans="1:22" x14ac:dyDescent="0.25">
      <c r="A211" t="s">
        <v>55</v>
      </c>
      <c r="B211" t="s">
        <v>10</v>
      </c>
      <c r="C211" t="s">
        <v>58</v>
      </c>
      <c r="D211" s="4" t="s">
        <v>25</v>
      </c>
      <c r="E211" s="4" t="s">
        <v>30</v>
      </c>
      <c r="F211">
        <v>1460</v>
      </c>
      <c r="G211" s="1">
        <v>200</v>
      </c>
      <c r="H211" s="1">
        <f>SUM(financials[[#This Row],[coût unit]]*financials[[#This Row],[Nbre vente]])</f>
        <v>292000</v>
      </c>
      <c r="I211" s="1">
        <f>SUM(financials[[#This Row],[charge totale]])*$G$528</f>
        <v>175200</v>
      </c>
      <c r="J211" s="1">
        <f>SUM(financials[[#This Row],[charge totale]])*$H$528</f>
        <v>116800</v>
      </c>
      <c r="K211" s="1">
        <f>SUM(financials[[#This Row],[charge fixe]:[charge variable]])*$G$529</f>
        <v>87600</v>
      </c>
      <c r="L211" s="1">
        <f>SUM(financials[[#This Row],[charge totale]])*$H$529</f>
        <v>204400</v>
      </c>
      <c r="M211" s="1">
        <v>210</v>
      </c>
      <c r="N211" s="1">
        <f>SUM(financials[[#This Row],[prix de vente]])-financials[[#This Row],[coût unit]]</f>
        <v>10</v>
      </c>
      <c r="O211" s="1">
        <f>SUM(financials[[#This Row],[prix de vente]]*financials[[#This Row],[Nbre vente]])</f>
        <v>306600</v>
      </c>
      <c r="P211" s="1">
        <v>6</v>
      </c>
      <c r="Q211" s="1">
        <f>SUM(financials[[#This Row],[remise unit]])*financials[[#This Row],[Nbre vente]]</f>
        <v>8760</v>
      </c>
      <c r="R211" s="1">
        <f>SUM(financials[[#This Row],[CA]])-financials[[#This Row],[remise tot]]</f>
        <v>297840</v>
      </c>
      <c r="S211" s="1">
        <f>SUM(financials[[#This Row],[vente]])-financials[[#This Row],[charge totale]]</f>
        <v>5840</v>
      </c>
      <c r="T211" s="5">
        <v>41760</v>
      </c>
      <c r="U211" s="6">
        <v>5</v>
      </c>
      <c r="V211" s="4" t="s">
        <v>16</v>
      </c>
    </row>
    <row r="212" spans="1:22" x14ac:dyDescent="0.25">
      <c r="A212" t="s">
        <v>54</v>
      </c>
      <c r="B212" t="s">
        <v>56</v>
      </c>
      <c r="C212" t="s">
        <v>58</v>
      </c>
      <c r="D212" s="4" t="s">
        <v>25</v>
      </c>
      <c r="E212" s="4" t="s">
        <v>30</v>
      </c>
      <c r="F212">
        <v>2723</v>
      </c>
      <c r="G212" s="1">
        <v>200</v>
      </c>
      <c r="H212" s="1">
        <f>SUM(financials[[#This Row],[coût unit]]*financials[[#This Row],[Nbre vente]])</f>
        <v>544600</v>
      </c>
      <c r="I212" s="1">
        <f>SUM(financials[[#This Row],[charge totale]])*$G$528</f>
        <v>326760</v>
      </c>
      <c r="J212" s="1">
        <f>SUM(financials[[#This Row],[charge totale]])*$H$528</f>
        <v>217840</v>
      </c>
      <c r="K212" s="1">
        <f>SUM(financials[[#This Row],[charge fixe]:[charge variable]])*$G$529</f>
        <v>163380</v>
      </c>
      <c r="L212" s="1">
        <f>SUM(financials[[#This Row],[charge totale]])*$H$529</f>
        <v>381220</v>
      </c>
      <c r="M212" s="1">
        <v>210</v>
      </c>
      <c r="N212" s="1">
        <f>SUM(financials[[#This Row],[prix de vente]])-financials[[#This Row],[coût unit]]</f>
        <v>10</v>
      </c>
      <c r="O212" s="1">
        <f>SUM(financials[[#This Row],[prix de vente]]*financials[[#This Row],[Nbre vente]])</f>
        <v>571830</v>
      </c>
      <c r="P212" s="1">
        <v>6</v>
      </c>
      <c r="Q212" s="1">
        <f>SUM(financials[[#This Row],[remise unit]])*financials[[#This Row],[Nbre vente]]</f>
        <v>16338</v>
      </c>
      <c r="R212" s="1">
        <f>SUM(financials[[#This Row],[CA]])-financials[[#This Row],[remise tot]]</f>
        <v>555492</v>
      </c>
      <c r="S212" s="1">
        <f>SUM(financials[[#This Row],[vente]])-financials[[#This Row],[charge totale]]</f>
        <v>10892</v>
      </c>
      <c r="T212" s="5">
        <v>41944</v>
      </c>
      <c r="U212" s="6">
        <v>11</v>
      </c>
      <c r="V212" s="4" t="s">
        <v>22</v>
      </c>
    </row>
    <row r="213" spans="1:22" hidden="1" x14ac:dyDescent="0.25">
      <c r="A213" t="s">
        <v>55</v>
      </c>
      <c r="B213" t="s">
        <v>9</v>
      </c>
      <c r="C213" t="s">
        <v>59</v>
      </c>
      <c r="D213" s="1" t="s">
        <v>62</v>
      </c>
      <c r="E213" s="4" t="s">
        <v>30</v>
      </c>
      <c r="F213">
        <v>1496</v>
      </c>
      <c r="G213" s="1">
        <v>55</v>
      </c>
      <c r="H213" s="1">
        <f>SUM(financials[[#This Row],[coût unit]]*financials[[#This Row],[Nbre vente]])</f>
        <v>82280</v>
      </c>
      <c r="I213" s="1">
        <f>SUM(financials[[#This Row],[charge totale]])*$G$528</f>
        <v>49368</v>
      </c>
      <c r="J213" s="1">
        <f>SUM(financials[[#This Row],[charge totale]])*$H$528</f>
        <v>32912</v>
      </c>
      <c r="K213" s="1">
        <f>SUM(financials[[#This Row],[charge fixe]:[charge variable]])*$G$529</f>
        <v>24684</v>
      </c>
      <c r="L213" s="1">
        <f>SUM(financials[[#This Row],[charge totale]])*$H$529</f>
        <v>57595.999999999993</v>
      </c>
      <c r="M213" s="1">
        <v>60</v>
      </c>
      <c r="N213" s="1">
        <f>SUM(financials[[#This Row],[prix de vente]])-financials[[#This Row],[coût unit]]</f>
        <v>5</v>
      </c>
      <c r="O213" s="1">
        <f>SUM(financials[[#This Row],[prix de vente]]*financials[[#This Row],[Nbre vente]])</f>
        <v>89760</v>
      </c>
      <c r="P213" s="1">
        <v>6</v>
      </c>
      <c r="Q213" s="1">
        <f>SUM(financials[[#This Row],[remise unit]])*financials[[#This Row],[Nbre vente]]</f>
        <v>8976</v>
      </c>
      <c r="R213" s="1">
        <f>SUM(financials[[#This Row],[CA]])-financials[[#This Row],[remise tot]]</f>
        <v>80784</v>
      </c>
      <c r="S213" s="1">
        <f>SUM(financials[[#This Row],[vente]])-financials[[#This Row],[charge totale]]</f>
        <v>-1496</v>
      </c>
      <c r="T213" s="5">
        <v>41791</v>
      </c>
      <c r="U213" s="6">
        <v>6</v>
      </c>
      <c r="V213" s="4" t="s">
        <v>17</v>
      </c>
    </row>
    <row r="214" spans="1:22" hidden="1" x14ac:dyDescent="0.25">
      <c r="A214" t="s">
        <v>54</v>
      </c>
      <c r="B214" t="s">
        <v>7</v>
      </c>
      <c r="C214" t="s">
        <v>59</v>
      </c>
      <c r="D214" s="1" t="s">
        <v>61</v>
      </c>
      <c r="E214" s="4" t="s">
        <v>30</v>
      </c>
      <c r="F214">
        <v>952</v>
      </c>
      <c r="G214" s="1">
        <v>45</v>
      </c>
      <c r="H214" s="1">
        <f>SUM(financials[[#This Row],[coût unit]]*financials[[#This Row],[Nbre vente]])</f>
        <v>42840</v>
      </c>
      <c r="I214" s="1">
        <f>SUM(financials[[#This Row],[charge totale]])*$G$528</f>
        <v>25704</v>
      </c>
      <c r="J214" s="1">
        <f>SUM(financials[[#This Row],[charge totale]])*$H$528</f>
        <v>17136</v>
      </c>
      <c r="K214" s="1">
        <f>SUM(financials[[#This Row],[charge fixe]:[charge variable]])*$G$529</f>
        <v>12852</v>
      </c>
      <c r="L214" s="1">
        <f>SUM(financials[[#This Row],[charge totale]])*$H$529</f>
        <v>29987.999999999996</v>
      </c>
      <c r="M214" s="1">
        <v>50</v>
      </c>
      <c r="N214" s="1">
        <f>SUM(financials[[#This Row],[prix de vente]])-financials[[#This Row],[coût unit]]</f>
        <v>5</v>
      </c>
      <c r="O214" s="1">
        <f>SUM(financials[[#This Row],[prix de vente]]*financials[[#This Row],[Nbre vente]])</f>
        <v>47600</v>
      </c>
      <c r="P214" s="1">
        <v>6</v>
      </c>
      <c r="Q214" s="1">
        <f>SUM(financials[[#This Row],[remise unit]])*financials[[#This Row],[Nbre vente]]</f>
        <v>5712</v>
      </c>
      <c r="R214" s="1">
        <f>SUM(financials[[#This Row],[CA]])-financials[[#This Row],[remise tot]]</f>
        <v>41888</v>
      </c>
      <c r="S214" s="1">
        <f>SUM(financials[[#This Row],[vente]])-financials[[#This Row],[charge totale]]</f>
        <v>-952</v>
      </c>
      <c r="T214" s="5">
        <v>41671</v>
      </c>
      <c r="U214" s="6">
        <v>2</v>
      </c>
      <c r="V214" s="4" t="s">
        <v>13</v>
      </c>
    </row>
    <row r="215" spans="1:22" hidden="1" x14ac:dyDescent="0.25">
      <c r="A215" t="s">
        <v>54</v>
      </c>
      <c r="B215" t="s">
        <v>56</v>
      </c>
      <c r="C215" t="s">
        <v>59</v>
      </c>
      <c r="D215" s="1" t="s">
        <v>61</v>
      </c>
      <c r="E215" s="4" t="s">
        <v>30</v>
      </c>
      <c r="F215">
        <v>2755</v>
      </c>
      <c r="G215" s="1">
        <v>45</v>
      </c>
      <c r="H215" s="1">
        <f>SUM(financials[[#This Row],[coût unit]]*financials[[#This Row],[Nbre vente]])</f>
        <v>123975</v>
      </c>
      <c r="I215" s="1">
        <f>SUM(financials[[#This Row],[charge totale]])*$G$528</f>
        <v>74385</v>
      </c>
      <c r="J215" s="1">
        <f>SUM(financials[[#This Row],[charge totale]])*$H$528</f>
        <v>49590</v>
      </c>
      <c r="K215" s="1">
        <f>SUM(financials[[#This Row],[charge fixe]:[charge variable]])*$G$529</f>
        <v>37192.5</v>
      </c>
      <c r="L215" s="1">
        <f>SUM(financials[[#This Row],[charge totale]])*$H$529</f>
        <v>86782.5</v>
      </c>
      <c r="M215" s="1">
        <v>50</v>
      </c>
      <c r="N215" s="1">
        <f>SUM(financials[[#This Row],[prix de vente]])-financials[[#This Row],[coût unit]]</f>
        <v>5</v>
      </c>
      <c r="O215" s="1">
        <f>SUM(financials[[#This Row],[prix de vente]]*financials[[#This Row],[Nbre vente]])</f>
        <v>137750</v>
      </c>
      <c r="P215" s="1">
        <v>6</v>
      </c>
      <c r="Q215" s="1">
        <f>SUM(financials[[#This Row],[remise unit]])*financials[[#This Row],[Nbre vente]]</f>
        <v>16530</v>
      </c>
      <c r="R215" s="1">
        <f>SUM(financials[[#This Row],[CA]])-financials[[#This Row],[remise tot]]</f>
        <v>121220</v>
      </c>
      <c r="S215" s="1">
        <f>SUM(financials[[#This Row],[vente]])-financials[[#This Row],[charge totale]]</f>
        <v>-2755</v>
      </c>
      <c r="T215" s="5">
        <v>41671</v>
      </c>
      <c r="U215" s="6">
        <v>2</v>
      </c>
      <c r="V215" s="4" t="s">
        <v>13</v>
      </c>
    </row>
    <row r="216" spans="1:22" hidden="1" x14ac:dyDescent="0.25">
      <c r="A216" t="s">
        <v>52</v>
      </c>
      <c r="B216" t="s">
        <v>10</v>
      </c>
      <c r="C216" t="s">
        <v>59</v>
      </c>
      <c r="D216" s="1" t="s">
        <v>61</v>
      </c>
      <c r="E216" s="4" t="s">
        <v>30</v>
      </c>
      <c r="F216">
        <v>1530</v>
      </c>
      <c r="G216" s="1">
        <v>45</v>
      </c>
      <c r="H216" s="1">
        <f>SUM(financials[[#This Row],[coût unit]]*financials[[#This Row],[Nbre vente]])</f>
        <v>68850</v>
      </c>
      <c r="I216" s="1">
        <f>SUM(financials[[#This Row],[charge totale]])*$G$528</f>
        <v>41310</v>
      </c>
      <c r="J216" s="1">
        <f>SUM(financials[[#This Row],[charge totale]])*$H$528</f>
        <v>27540</v>
      </c>
      <c r="K216" s="1">
        <f>SUM(financials[[#This Row],[charge fixe]:[charge variable]])*$G$529</f>
        <v>20655</v>
      </c>
      <c r="L216" s="1">
        <f>SUM(financials[[#This Row],[charge totale]])*$H$529</f>
        <v>48195</v>
      </c>
      <c r="M216" s="1">
        <v>50</v>
      </c>
      <c r="N216" s="1">
        <f>SUM(financials[[#This Row],[prix de vente]])-financials[[#This Row],[coût unit]]</f>
        <v>5</v>
      </c>
      <c r="O216" s="1">
        <f>SUM(financials[[#This Row],[prix de vente]]*financials[[#This Row],[Nbre vente]])</f>
        <v>76500</v>
      </c>
      <c r="P216" s="1">
        <v>6</v>
      </c>
      <c r="Q216" s="1">
        <f>SUM(financials[[#This Row],[remise unit]])*financials[[#This Row],[Nbre vente]]</f>
        <v>9180</v>
      </c>
      <c r="R216" s="1">
        <f>SUM(financials[[#This Row],[CA]])-financials[[#This Row],[remise tot]]</f>
        <v>67320</v>
      </c>
      <c r="S216" s="1">
        <f>SUM(financials[[#This Row],[vente]])-financials[[#This Row],[charge totale]]</f>
        <v>-1530</v>
      </c>
      <c r="T216" s="5">
        <v>41760</v>
      </c>
      <c r="U216" s="6">
        <v>5</v>
      </c>
      <c r="V216" s="4" t="s">
        <v>16</v>
      </c>
    </row>
    <row r="217" spans="1:22" hidden="1" x14ac:dyDescent="0.25">
      <c r="A217" t="s">
        <v>55</v>
      </c>
      <c r="B217" t="s">
        <v>9</v>
      </c>
      <c r="C217" t="s">
        <v>59</v>
      </c>
      <c r="D217" s="1" t="s">
        <v>61</v>
      </c>
      <c r="E217" s="4" t="s">
        <v>30</v>
      </c>
      <c r="F217">
        <v>1496</v>
      </c>
      <c r="G217" s="1">
        <v>45</v>
      </c>
      <c r="H217" s="1">
        <f>SUM(financials[[#This Row],[coût unit]]*financials[[#This Row],[Nbre vente]])</f>
        <v>67320</v>
      </c>
      <c r="I217" s="1">
        <f>SUM(financials[[#This Row],[charge totale]])*$G$528</f>
        <v>40392</v>
      </c>
      <c r="J217" s="1">
        <f>SUM(financials[[#This Row],[charge totale]])*$H$528</f>
        <v>26928</v>
      </c>
      <c r="K217" s="1">
        <f>SUM(financials[[#This Row],[charge fixe]:[charge variable]])*$G$529</f>
        <v>20196</v>
      </c>
      <c r="L217" s="1">
        <f>SUM(financials[[#This Row],[charge totale]])*$H$529</f>
        <v>47124</v>
      </c>
      <c r="M217" s="1">
        <v>50</v>
      </c>
      <c r="N217" s="1">
        <f>SUM(financials[[#This Row],[prix de vente]])-financials[[#This Row],[coût unit]]</f>
        <v>5</v>
      </c>
      <c r="O217" s="1">
        <f>SUM(financials[[#This Row],[prix de vente]]*financials[[#This Row],[Nbre vente]])</f>
        <v>74800</v>
      </c>
      <c r="P217" s="1">
        <v>6</v>
      </c>
      <c r="Q217" s="1">
        <f>SUM(financials[[#This Row],[remise unit]])*financials[[#This Row],[Nbre vente]]</f>
        <v>8976</v>
      </c>
      <c r="R217" s="1">
        <f>SUM(financials[[#This Row],[CA]])-financials[[#This Row],[remise tot]]</f>
        <v>65824</v>
      </c>
      <c r="S217" s="1">
        <f>SUM(financials[[#This Row],[vente]])-financials[[#This Row],[charge totale]]</f>
        <v>-1496</v>
      </c>
      <c r="T217" s="5">
        <v>41791</v>
      </c>
      <c r="U217" s="6">
        <v>6</v>
      </c>
      <c r="V217" s="4" t="s">
        <v>17</v>
      </c>
    </row>
    <row r="218" spans="1:22" hidden="1" x14ac:dyDescent="0.25">
      <c r="A218" t="s">
        <v>55</v>
      </c>
      <c r="B218" t="s">
        <v>11</v>
      </c>
      <c r="C218" t="s">
        <v>59</v>
      </c>
      <c r="D218" s="1" t="s">
        <v>61</v>
      </c>
      <c r="E218" s="4" t="s">
        <v>30</v>
      </c>
      <c r="F218">
        <v>1498</v>
      </c>
      <c r="G218" s="1">
        <v>45</v>
      </c>
      <c r="H218" s="1">
        <f>SUM(financials[[#This Row],[coût unit]]*financials[[#This Row],[Nbre vente]])</f>
        <v>67410</v>
      </c>
      <c r="I218" s="1">
        <f>SUM(financials[[#This Row],[charge totale]])*$G$528</f>
        <v>40446</v>
      </c>
      <c r="J218" s="1">
        <f>SUM(financials[[#This Row],[charge totale]])*$H$528</f>
        <v>26964</v>
      </c>
      <c r="K218" s="1">
        <f>SUM(financials[[#This Row],[charge fixe]:[charge variable]])*$G$529</f>
        <v>20223</v>
      </c>
      <c r="L218" s="1">
        <f>SUM(financials[[#This Row],[charge totale]])*$H$529</f>
        <v>47187</v>
      </c>
      <c r="M218" s="1">
        <v>50</v>
      </c>
      <c r="N218" s="1">
        <f>SUM(financials[[#This Row],[prix de vente]])-financials[[#This Row],[coût unit]]</f>
        <v>5</v>
      </c>
      <c r="O218" s="1">
        <f>SUM(financials[[#This Row],[prix de vente]]*financials[[#This Row],[Nbre vente]])</f>
        <v>74900</v>
      </c>
      <c r="P218" s="1">
        <v>6</v>
      </c>
      <c r="Q218" s="1">
        <f>SUM(financials[[#This Row],[remise unit]])*financials[[#This Row],[Nbre vente]]</f>
        <v>8988</v>
      </c>
      <c r="R218" s="1">
        <f>SUM(financials[[#This Row],[CA]])-financials[[#This Row],[remise tot]]</f>
        <v>65912</v>
      </c>
      <c r="S218" s="1">
        <f>SUM(financials[[#This Row],[vente]])-financials[[#This Row],[charge totale]]</f>
        <v>-1498</v>
      </c>
      <c r="T218" s="5">
        <v>41791</v>
      </c>
      <c r="U218" s="6">
        <v>6</v>
      </c>
      <c r="V218" s="4" t="s">
        <v>17</v>
      </c>
    </row>
    <row r="219" spans="1:22" x14ac:dyDescent="0.25">
      <c r="A219" t="s">
        <v>52</v>
      </c>
      <c r="B219" t="s">
        <v>7</v>
      </c>
      <c r="C219" t="s">
        <v>58</v>
      </c>
      <c r="D219" s="1" t="s">
        <v>63</v>
      </c>
      <c r="E219" s="4" t="s">
        <v>30</v>
      </c>
      <c r="F219">
        <v>2844</v>
      </c>
      <c r="G219" s="1">
        <v>300</v>
      </c>
      <c r="H219" s="1">
        <f>SUM(financials[[#This Row],[coût unit]]*financials[[#This Row],[Nbre vente]])</f>
        <v>853200</v>
      </c>
      <c r="I219" s="1">
        <f>SUM(financials[[#This Row],[charge totale]])*$G$528</f>
        <v>511920</v>
      </c>
      <c r="J219" s="1">
        <f>SUM(financials[[#This Row],[charge totale]])*$H$528</f>
        <v>341280</v>
      </c>
      <c r="K219" s="1">
        <f>SUM(financials[[#This Row],[charge fixe]:[charge variable]])*$G$529</f>
        <v>255960</v>
      </c>
      <c r="L219" s="1">
        <f>SUM(financials[[#This Row],[charge totale]])*$H$529</f>
        <v>597240</v>
      </c>
      <c r="M219" s="1">
        <v>340</v>
      </c>
      <c r="N219" s="1">
        <f>SUM(financials[[#This Row],[prix de vente]])-financials[[#This Row],[coût unit]]</f>
        <v>40</v>
      </c>
      <c r="O219" s="1">
        <f>SUM(financials[[#This Row],[prix de vente]]*financials[[#This Row],[Nbre vente]])</f>
        <v>966960</v>
      </c>
      <c r="P219" s="1">
        <v>6</v>
      </c>
      <c r="Q219" s="1">
        <f>SUM(financials[[#This Row],[remise unit]])*financials[[#This Row],[Nbre vente]]</f>
        <v>17064</v>
      </c>
      <c r="R219" s="1">
        <f>SUM(financials[[#This Row],[CA]])-financials[[#This Row],[remise tot]]</f>
        <v>949896</v>
      </c>
      <c r="S219" s="1">
        <f>SUM(financials[[#This Row],[vente]])-financials[[#This Row],[charge totale]]</f>
        <v>96696</v>
      </c>
      <c r="T219" s="5">
        <v>41791</v>
      </c>
      <c r="U219" s="6">
        <v>6</v>
      </c>
      <c r="V219" s="4" t="s">
        <v>17</v>
      </c>
    </row>
    <row r="220" spans="1:22" x14ac:dyDescent="0.25">
      <c r="A220" t="s">
        <v>55</v>
      </c>
      <c r="B220" t="s">
        <v>11</v>
      </c>
      <c r="C220" t="s">
        <v>58</v>
      </c>
      <c r="D220" s="1" t="s">
        <v>63</v>
      </c>
      <c r="E220" s="4" t="s">
        <v>30</v>
      </c>
      <c r="F220">
        <v>1498</v>
      </c>
      <c r="G220" s="1">
        <v>300</v>
      </c>
      <c r="H220" s="1">
        <f>SUM(financials[[#This Row],[coût unit]]*financials[[#This Row],[Nbre vente]])</f>
        <v>449400</v>
      </c>
      <c r="I220" s="1">
        <f>SUM(financials[[#This Row],[charge totale]])*$G$528</f>
        <v>269640</v>
      </c>
      <c r="J220" s="1">
        <f>SUM(financials[[#This Row],[charge totale]])*$H$528</f>
        <v>179760</v>
      </c>
      <c r="K220" s="1">
        <f>SUM(financials[[#This Row],[charge fixe]:[charge variable]])*$G$529</f>
        <v>134820</v>
      </c>
      <c r="L220" s="1">
        <f>SUM(financials[[#This Row],[charge totale]])*$H$529</f>
        <v>314580</v>
      </c>
      <c r="M220" s="1">
        <v>340</v>
      </c>
      <c r="N220" s="1">
        <f>SUM(financials[[#This Row],[prix de vente]])-financials[[#This Row],[coût unit]]</f>
        <v>40</v>
      </c>
      <c r="O220" s="1">
        <f>SUM(financials[[#This Row],[prix de vente]]*financials[[#This Row],[Nbre vente]])</f>
        <v>509320</v>
      </c>
      <c r="P220" s="1">
        <v>6</v>
      </c>
      <c r="Q220" s="1">
        <f>SUM(financials[[#This Row],[remise unit]])*financials[[#This Row],[Nbre vente]]</f>
        <v>8988</v>
      </c>
      <c r="R220" s="1">
        <f>SUM(financials[[#This Row],[CA]])-financials[[#This Row],[remise tot]]</f>
        <v>500332</v>
      </c>
      <c r="S220" s="1">
        <f>SUM(financials[[#This Row],[vente]])-financials[[#This Row],[charge totale]]</f>
        <v>50932</v>
      </c>
      <c r="T220" s="5">
        <v>41791</v>
      </c>
      <c r="U220" s="6">
        <v>6</v>
      </c>
      <c r="V220" s="4" t="s">
        <v>17</v>
      </c>
    </row>
    <row r="221" spans="1:22" x14ac:dyDescent="0.25">
      <c r="A221" t="s">
        <v>54</v>
      </c>
      <c r="B221" t="s">
        <v>9</v>
      </c>
      <c r="C221" t="s">
        <v>58</v>
      </c>
      <c r="D221" s="4" t="s">
        <v>27</v>
      </c>
      <c r="E221" s="4" t="s">
        <v>30</v>
      </c>
      <c r="F221">
        <v>1987.5</v>
      </c>
      <c r="G221" s="1">
        <v>250</v>
      </c>
      <c r="H221" s="1">
        <f>SUM(financials[[#This Row],[coût unit]]*financials[[#This Row],[Nbre vente]])</f>
        <v>496875</v>
      </c>
      <c r="I221" s="1">
        <f>SUM(financials[[#This Row],[charge totale]])*$G$528</f>
        <v>298125</v>
      </c>
      <c r="J221" s="1">
        <f>SUM(financials[[#This Row],[charge totale]])*$H$528</f>
        <v>198750</v>
      </c>
      <c r="K221" s="1">
        <f>SUM(financials[[#This Row],[charge fixe]:[charge variable]])*$G$529</f>
        <v>149062.5</v>
      </c>
      <c r="L221" s="1">
        <f>SUM(financials[[#This Row],[charge totale]])*$H$529</f>
        <v>347812.5</v>
      </c>
      <c r="M221" s="1">
        <v>270</v>
      </c>
      <c r="N221" s="1">
        <f>SUM(financials[[#This Row],[prix de vente]])-financials[[#This Row],[coût unit]]</f>
        <v>20</v>
      </c>
      <c r="O221" s="1">
        <f>SUM(financials[[#This Row],[prix de vente]]*financials[[#This Row],[Nbre vente]])</f>
        <v>536625</v>
      </c>
      <c r="P221" s="1">
        <v>6</v>
      </c>
      <c r="Q221" s="1">
        <f>SUM(financials[[#This Row],[remise unit]])*financials[[#This Row],[Nbre vente]]</f>
        <v>11925</v>
      </c>
      <c r="R221" s="1">
        <f>SUM(financials[[#This Row],[CA]])-financials[[#This Row],[remise tot]]</f>
        <v>524700</v>
      </c>
      <c r="S221" s="1">
        <f>SUM(financials[[#This Row],[vente]])-financials[[#This Row],[charge totale]]</f>
        <v>27825</v>
      </c>
      <c r="T221" s="5">
        <v>41640</v>
      </c>
      <c r="U221" s="6">
        <v>1</v>
      </c>
      <c r="V221" s="4" t="s">
        <v>12</v>
      </c>
    </row>
    <row r="222" spans="1:22" x14ac:dyDescent="0.25">
      <c r="A222" t="s">
        <v>55</v>
      </c>
      <c r="B222" t="s">
        <v>11</v>
      </c>
      <c r="C222" t="s">
        <v>58</v>
      </c>
      <c r="D222" s="4" t="s">
        <v>27</v>
      </c>
      <c r="E222" s="4" t="s">
        <v>30</v>
      </c>
      <c r="F222">
        <v>1679</v>
      </c>
      <c r="G222" s="1">
        <v>250</v>
      </c>
      <c r="H222" s="1">
        <f>SUM(financials[[#This Row],[coût unit]]*financials[[#This Row],[Nbre vente]])</f>
        <v>419750</v>
      </c>
      <c r="I222" s="1">
        <f>SUM(financials[[#This Row],[charge totale]])*$G$528</f>
        <v>251850</v>
      </c>
      <c r="J222" s="1">
        <f>SUM(financials[[#This Row],[charge totale]])*$H$528</f>
        <v>167900</v>
      </c>
      <c r="K222" s="1">
        <f>SUM(financials[[#This Row],[charge fixe]:[charge variable]])*$G$529</f>
        <v>125925</v>
      </c>
      <c r="L222" s="1">
        <f>SUM(financials[[#This Row],[charge totale]])*$H$529</f>
        <v>293825</v>
      </c>
      <c r="M222" s="1">
        <v>270</v>
      </c>
      <c r="N222" s="1">
        <f>SUM(financials[[#This Row],[prix de vente]])-financials[[#This Row],[coût unit]]</f>
        <v>20</v>
      </c>
      <c r="O222" s="1">
        <f>SUM(financials[[#This Row],[prix de vente]]*financials[[#This Row],[Nbre vente]])</f>
        <v>453330</v>
      </c>
      <c r="P222" s="1">
        <v>6</v>
      </c>
      <c r="Q222" s="1">
        <f>SUM(financials[[#This Row],[remise unit]])*financials[[#This Row],[Nbre vente]]</f>
        <v>10074</v>
      </c>
      <c r="R222" s="1">
        <f>SUM(financials[[#This Row],[CA]])-financials[[#This Row],[remise tot]]</f>
        <v>443256</v>
      </c>
      <c r="S222" s="1">
        <f>SUM(financials[[#This Row],[vente]])-financials[[#This Row],[charge totale]]</f>
        <v>23506</v>
      </c>
      <c r="T222" s="5">
        <v>41883</v>
      </c>
      <c r="U222" s="6">
        <v>9</v>
      </c>
      <c r="V222" s="4" t="s">
        <v>20</v>
      </c>
    </row>
    <row r="223" spans="1:22" hidden="1" x14ac:dyDescent="0.25">
      <c r="A223" t="s">
        <v>52</v>
      </c>
      <c r="B223" t="s">
        <v>56</v>
      </c>
      <c r="C223" t="s">
        <v>59</v>
      </c>
      <c r="D223" s="1" t="s">
        <v>62</v>
      </c>
      <c r="E223" s="4" t="s">
        <v>30</v>
      </c>
      <c r="F223">
        <v>2198</v>
      </c>
      <c r="G223" s="1">
        <v>55</v>
      </c>
      <c r="H223" s="1">
        <f>SUM(financials[[#This Row],[coût unit]]*financials[[#This Row],[Nbre vente]])</f>
        <v>120890</v>
      </c>
      <c r="I223" s="1">
        <f>SUM(financials[[#This Row],[charge totale]])*$G$528</f>
        <v>72534</v>
      </c>
      <c r="J223" s="1">
        <f>SUM(financials[[#This Row],[charge totale]])*$H$528</f>
        <v>48356</v>
      </c>
      <c r="K223" s="1">
        <f>SUM(financials[[#This Row],[charge fixe]:[charge variable]])*$G$529</f>
        <v>36267</v>
      </c>
      <c r="L223" s="1">
        <f>SUM(financials[[#This Row],[charge totale]])*$H$529</f>
        <v>84623</v>
      </c>
      <c r="M223" s="1">
        <v>60</v>
      </c>
      <c r="N223" s="1">
        <f>SUM(financials[[#This Row],[prix de vente]])-financials[[#This Row],[coût unit]]</f>
        <v>5</v>
      </c>
      <c r="O223" s="1">
        <f>SUM(financials[[#This Row],[prix de vente]]*financials[[#This Row],[Nbre vente]])</f>
        <v>131880</v>
      </c>
      <c r="P223" s="1">
        <v>6</v>
      </c>
      <c r="Q223" s="1">
        <f>SUM(financials[[#This Row],[remise unit]])*financials[[#This Row],[Nbre vente]]</f>
        <v>13188</v>
      </c>
      <c r="R223" s="1">
        <f>SUM(financials[[#This Row],[CA]])-financials[[#This Row],[remise tot]]</f>
        <v>118692</v>
      </c>
      <c r="S223" s="1">
        <f>SUM(financials[[#This Row],[vente]])-financials[[#This Row],[charge totale]]</f>
        <v>-2198</v>
      </c>
      <c r="T223" s="5">
        <v>41852</v>
      </c>
      <c r="U223" s="6">
        <v>8</v>
      </c>
      <c r="V223" s="4" t="s">
        <v>19</v>
      </c>
    </row>
    <row r="224" spans="1:22" hidden="1" x14ac:dyDescent="0.25">
      <c r="A224" t="s">
        <v>52</v>
      </c>
      <c r="B224" t="s">
        <v>10</v>
      </c>
      <c r="C224" t="s">
        <v>59</v>
      </c>
      <c r="D224" s="1" t="s">
        <v>62</v>
      </c>
      <c r="E224" s="4" t="s">
        <v>30</v>
      </c>
      <c r="F224">
        <v>1743</v>
      </c>
      <c r="G224" s="1">
        <v>55</v>
      </c>
      <c r="H224" s="1">
        <f>SUM(financials[[#This Row],[coût unit]]*financials[[#This Row],[Nbre vente]])</f>
        <v>95865</v>
      </c>
      <c r="I224" s="1">
        <f>SUM(financials[[#This Row],[charge totale]])*$G$528</f>
        <v>57519</v>
      </c>
      <c r="J224" s="1">
        <f>SUM(financials[[#This Row],[charge totale]])*$H$528</f>
        <v>38346</v>
      </c>
      <c r="K224" s="1">
        <f>SUM(financials[[#This Row],[charge fixe]:[charge variable]])*$G$529</f>
        <v>28759.5</v>
      </c>
      <c r="L224" s="1">
        <f>SUM(financials[[#This Row],[charge totale]])*$H$529</f>
        <v>67105.5</v>
      </c>
      <c r="M224" s="1">
        <v>60</v>
      </c>
      <c r="N224" s="1">
        <f>SUM(financials[[#This Row],[prix de vente]])-financials[[#This Row],[coût unit]]</f>
        <v>5</v>
      </c>
      <c r="O224" s="1">
        <f>SUM(financials[[#This Row],[prix de vente]]*financials[[#This Row],[Nbre vente]])</f>
        <v>104580</v>
      </c>
      <c r="P224" s="1">
        <v>6</v>
      </c>
      <c r="Q224" s="1">
        <f>SUM(financials[[#This Row],[remise unit]])*financials[[#This Row],[Nbre vente]]</f>
        <v>10458</v>
      </c>
      <c r="R224" s="1">
        <f>SUM(financials[[#This Row],[CA]])-financials[[#This Row],[remise tot]]</f>
        <v>94122</v>
      </c>
      <c r="S224" s="1">
        <f>SUM(financials[[#This Row],[vente]])-financials[[#This Row],[charge totale]]</f>
        <v>-1743</v>
      </c>
      <c r="T224" s="5">
        <v>41852</v>
      </c>
      <c r="U224" s="6">
        <v>8</v>
      </c>
      <c r="V224" s="4" t="s">
        <v>19</v>
      </c>
    </row>
    <row r="225" spans="1:22" hidden="1" x14ac:dyDescent="0.25">
      <c r="A225" t="s">
        <v>52</v>
      </c>
      <c r="B225" t="s">
        <v>56</v>
      </c>
      <c r="C225" t="s">
        <v>59</v>
      </c>
      <c r="D225" s="1" t="s">
        <v>62</v>
      </c>
      <c r="E225" s="4" t="s">
        <v>30</v>
      </c>
      <c r="F225">
        <v>1153</v>
      </c>
      <c r="G225" s="1">
        <v>55</v>
      </c>
      <c r="H225" s="1">
        <f>SUM(financials[[#This Row],[coût unit]]*financials[[#This Row],[Nbre vente]])</f>
        <v>63415</v>
      </c>
      <c r="I225" s="1">
        <f>SUM(financials[[#This Row],[charge totale]])*$G$528</f>
        <v>38049</v>
      </c>
      <c r="J225" s="1">
        <f>SUM(financials[[#This Row],[charge totale]])*$H$528</f>
        <v>25366</v>
      </c>
      <c r="K225" s="1">
        <f>SUM(financials[[#This Row],[charge fixe]:[charge variable]])*$G$529</f>
        <v>19024.5</v>
      </c>
      <c r="L225" s="1">
        <f>SUM(financials[[#This Row],[charge totale]])*$H$529</f>
        <v>44390.5</v>
      </c>
      <c r="M225" s="1">
        <v>60</v>
      </c>
      <c r="N225" s="1">
        <f>SUM(financials[[#This Row],[prix de vente]])-financials[[#This Row],[coût unit]]</f>
        <v>5</v>
      </c>
      <c r="O225" s="1">
        <f>SUM(financials[[#This Row],[prix de vente]]*financials[[#This Row],[Nbre vente]])</f>
        <v>69180</v>
      </c>
      <c r="P225" s="1">
        <v>6</v>
      </c>
      <c r="Q225" s="1">
        <f>SUM(financials[[#This Row],[remise unit]])*financials[[#This Row],[Nbre vente]]</f>
        <v>6918</v>
      </c>
      <c r="R225" s="1">
        <f>SUM(financials[[#This Row],[CA]])-financials[[#This Row],[remise tot]]</f>
        <v>62262</v>
      </c>
      <c r="S225" s="1">
        <f>SUM(financials[[#This Row],[vente]])-financials[[#This Row],[charge totale]]</f>
        <v>-1153</v>
      </c>
      <c r="T225" s="5">
        <v>41913</v>
      </c>
      <c r="U225" s="6">
        <v>10</v>
      </c>
      <c r="V225" s="4" t="s">
        <v>21</v>
      </c>
    </row>
    <row r="226" spans="1:22" hidden="1" x14ac:dyDescent="0.25">
      <c r="A226" t="s">
        <v>55</v>
      </c>
      <c r="B226" t="s">
        <v>10</v>
      </c>
      <c r="C226" t="s">
        <v>59</v>
      </c>
      <c r="D226" s="1" t="s">
        <v>61</v>
      </c>
      <c r="E226" s="4" t="s">
        <v>30</v>
      </c>
      <c r="F226">
        <v>1001</v>
      </c>
      <c r="G226" s="1">
        <v>45</v>
      </c>
      <c r="H226" s="1">
        <f>SUM(financials[[#This Row],[coût unit]]*financials[[#This Row],[Nbre vente]])</f>
        <v>45045</v>
      </c>
      <c r="I226" s="1">
        <f>SUM(financials[[#This Row],[charge totale]])*$G$528</f>
        <v>27027</v>
      </c>
      <c r="J226" s="1">
        <f>SUM(financials[[#This Row],[charge totale]])*$H$528</f>
        <v>18018</v>
      </c>
      <c r="K226" s="1">
        <f>SUM(financials[[#This Row],[charge fixe]:[charge variable]])*$G$529</f>
        <v>13513.5</v>
      </c>
      <c r="L226" s="1">
        <f>SUM(financials[[#This Row],[charge totale]])*$H$529</f>
        <v>31531.499999999996</v>
      </c>
      <c r="M226" s="1">
        <v>50</v>
      </c>
      <c r="N226" s="1">
        <f>SUM(financials[[#This Row],[prix de vente]])-financials[[#This Row],[coût unit]]</f>
        <v>5</v>
      </c>
      <c r="O226" s="1">
        <f>SUM(financials[[#This Row],[prix de vente]]*financials[[#This Row],[Nbre vente]])</f>
        <v>50050</v>
      </c>
      <c r="P226" s="1">
        <v>6</v>
      </c>
      <c r="Q226" s="1">
        <f>SUM(financials[[#This Row],[remise unit]])*financials[[#This Row],[Nbre vente]]</f>
        <v>6006</v>
      </c>
      <c r="R226" s="1">
        <f>SUM(financials[[#This Row],[CA]])-financials[[#This Row],[remise tot]]</f>
        <v>44044</v>
      </c>
      <c r="S226" s="1">
        <f>SUM(financials[[#This Row],[vente]])-financials[[#This Row],[charge totale]]</f>
        <v>-1001</v>
      </c>
      <c r="T226" s="5">
        <v>41852</v>
      </c>
      <c r="U226" s="6">
        <v>8</v>
      </c>
      <c r="V226" s="4" t="s">
        <v>19</v>
      </c>
    </row>
    <row r="227" spans="1:22" hidden="1" x14ac:dyDescent="0.25">
      <c r="A227" t="s">
        <v>55</v>
      </c>
      <c r="B227" t="s">
        <v>11</v>
      </c>
      <c r="C227" t="s">
        <v>59</v>
      </c>
      <c r="D227" s="1" t="s">
        <v>61</v>
      </c>
      <c r="E227" s="4" t="s">
        <v>30</v>
      </c>
      <c r="F227">
        <v>1333</v>
      </c>
      <c r="G227" s="1">
        <v>45</v>
      </c>
      <c r="H227" s="1">
        <f>SUM(financials[[#This Row],[coût unit]]*financials[[#This Row],[Nbre vente]])</f>
        <v>59985</v>
      </c>
      <c r="I227" s="1">
        <f>SUM(financials[[#This Row],[charge totale]])*$G$528</f>
        <v>35991</v>
      </c>
      <c r="J227" s="1">
        <f>SUM(financials[[#This Row],[charge totale]])*$H$528</f>
        <v>23994</v>
      </c>
      <c r="K227" s="1">
        <f>SUM(financials[[#This Row],[charge fixe]:[charge variable]])*$G$529</f>
        <v>17995.5</v>
      </c>
      <c r="L227" s="1">
        <f>SUM(financials[[#This Row],[charge totale]])*$H$529</f>
        <v>41989.5</v>
      </c>
      <c r="M227" s="1">
        <v>50</v>
      </c>
      <c r="N227" s="1">
        <f>SUM(financials[[#This Row],[prix de vente]])-financials[[#This Row],[coût unit]]</f>
        <v>5</v>
      </c>
      <c r="O227" s="1">
        <f>SUM(financials[[#This Row],[prix de vente]]*financials[[#This Row],[Nbre vente]])</f>
        <v>66650</v>
      </c>
      <c r="P227" s="1">
        <v>6</v>
      </c>
      <c r="Q227" s="1">
        <f>SUM(financials[[#This Row],[remise unit]])*financials[[#This Row],[Nbre vente]]</f>
        <v>7998</v>
      </c>
      <c r="R227" s="1">
        <f>SUM(financials[[#This Row],[CA]])-financials[[#This Row],[remise tot]]</f>
        <v>58652</v>
      </c>
      <c r="S227" s="1">
        <f>SUM(financials[[#This Row],[vente]])-financials[[#This Row],[charge totale]]</f>
        <v>-1333</v>
      </c>
      <c r="T227" s="5">
        <v>41944</v>
      </c>
      <c r="U227" s="6">
        <v>11</v>
      </c>
      <c r="V227" s="4" t="s">
        <v>22</v>
      </c>
    </row>
    <row r="228" spans="1:22" x14ac:dyDescent="0.25">
      <c r="A228" t="s">
        <v>52</v>
      </c>
      <c r="B228" t="s">
        <v>56</v>
      </c>
      <c r="C228" t="s">
        <v>58</v>
      </c>
      <c r="D228" s="1" t="s">
        <v>63</v>
      </c>
      <c r="E228" s="4" t="s">
        <v>30</v>
      </c>
      <c r="F228">
        <v>1153</v>
      </c>
      <c r="G228" s="1">
        <v>300</v>
      </c>
      <c r="H228" s="1">
        <f>SUM(financials[[#This Row],[coût unit]]*financials[[#This Row],[Nbre vente]])</f>
        <v>345900</v>
      </c>
      <c r="I228" s="1">
        <f>SUM(financials[[#This Row],[charge totale]])*$G$528</f>
        <v>207540</v>
      </c>
      <c r="J228" s="1">
        <f>SUM(financials[[#This Row],[charge totale]])*$H$528</f>
        <v>138360</v>
      </c>
      <c r="K228" s="1">
        <f>SUM(financials[[#This Row],[charge fixe]:[charge variable]])*$G$529</f>
        <v>103770</v>
      </c>
      <c r="L228" s="1">
        <f>SUM(financials[[#This Row],[charge totale]])*$H$529</f>
        <v>242129.99999999997</v>
      </c>
      <c r="M228" s="1">
        <v>340</v>
      </c>
      <c r="N228" s="1">
        <f>SUM(financials[[#This Row],[prix de vente]])-financials[[#This Row],[coût unit]]</f>
        <v>40</v>
      </c>
      <c r="O228" s="1">
        <f>SUM(financials[[#This Row],[prix de vente]]*financials[[#This Row],[Nbre vente]])</f>
        <v>392020</v>
      </c>
      <c r="P228" s="1">
        <v>6</v>
      </c>
      <c r="Q228" s="1">
        <f>SUM(financials[[#This Row],[remise unit]])*financials[[#This Row],[Nbre vente]]</f>
        <v>6918</v>
      </c>
      <c r="R228" s="1">
        <f>SUM(financials[[#This Row],[CA]])-financials[[#This Row],[remise tot]]</f>
        <v>385102</v>
      </c>
      <c r="S228" s="1">
        <f>SUM(financials[[#This Row],[vente]])-financials[[#This Row],[charge totale]]</f>
        <v>39202</v>
      </c>
      <c r="T228" s="5">
        <v>41913</v>
      </c>
      <c r="U228" s="6">
        <v>10</v>
      </c>
      <c r="V228" s="4" t="s">
        <v>21</v>
      </c>
    </row>
    <row r="229" spans="1:22" hidden="1" x14ac:dyDescent="0.25">
      <c r="A229" t="s">
        <v>54</v>
      </c>
      <c r="B229" t="s">
        <v>11</v>
      </c>
      <c r="C229" t="s">
        <v>59</v>
      </c>
      <c r="D229" s="1" t="s">
        <v>60</v>
      </c>
      <c r="E229" s="4" t="s">
        <v>30</v>
      </c>
      <c r="F229">
        <v>727</v>
      </c>
      <c r="G229" s="1">
        <v>35</v>
      </c>
      <c r="H229" s="1">
        <f>SUM(financials[[#This Row],[coût unit]]*financials[[#This Row],[Nbre vente]])</f>
        <v>25445</v>
      </c>
      <c r="I229" s="1">
        <f>SUM(financials[[#This Row],[charge totale]])*$G$528</f>
        <v>15267</v>
      </c>
      <c r="J229" s="1">
        <f>SUM(financials[[#This Row],[charge totale]])*$H$528</f>
        <v>10178</v>
      </c>
      <c r="K229" s="1">
        <f>SUM(financials[[#This Row],[charge fixe]:[charge variable]])*$G$529</f>
        <v>7633.5</v>
      </c>
      <c r="L229" s="1">
        <f>SUM(financials[[#This Row],[charge totale]])*$H$529</f>
        <v>17811.5</v>
      </c>
      <c r="M229" s="1">
        <v>40</v>
      </c>
      <c r="N229" s="1">
        <f>SUM(financials[[#This Row],[prix de vente]])-financials[[#This Row],[coût unit]]</f>
        <v>5</v>
      </c>
      <c r="O229" s="1">
        <f>SUM(financials[[#This Row],[prix de vente]]*financials[[#This Row],[Nbre vente]])</f>
        <v>29080</v>
      </c>
      <c r="P229" s="1">
        <v>6</v>
      </c>
      <c r="Q229" s="1">
        <f>SUM(financials[[#This Row],[remise unit]])*financials[[#This Row],[Nbre vente]]</f>
        <v>4362</v>
      </c>
      <c r="R229" s="1">
        <f>SUM(financials[[#This Row],[CA]])-financials[[#This Row],[remise tot]]</f>
        <v>24718</v>
      </c>
      <c r="S229" s="1">
        <f>SUM(financials[[#This Row],[vente]])-financials[[#This Row],[charge totale]]</f>
        <v>-727</v>
      </c>
      <c r="T229" s="5">
        <v>41671</v>
      </c>
      <c r="U229" s="6">
        <v>2</v>
      </c>
      <c r="V229" s="4" t="s">
        <v>13</v>
      </c>
    </row>
    <row r="230" spans="1:22" hidden="1" x14ac:dyDescent="0.25">
      <c r="A230" t="s">
        <v>54</v>
      </c>
      <c r="B230" t="s">
        <v>7</v>
      </c>
      <c r="C230" t="s">
        <v>59</v>
      </c>
      <c r="D230" s="1" t="s">
        <v>60</v>
      </c>
      <c r="E230" s="4" t="s">
        <v>30</v>
      </c>
      <c r="F230">
        <v>1884</v>
      </c>
      <c r="G230" s="1">
        <v>35</v>
      </c>
      <c r="H230" s="1">
        <f>SUM(financials[[#This Row],[coût unit]]*financials[[#This Row],[Nbre vente]])</f>
        <v>65940</v>
      </c>
      <c r="I230" s="1">
        <f>SUM(financials[[#This Row],[charge totale]])*$G$528</f>
        <v>39564</v>
      </c>
      <c r="J230" s="1">
        <f>SUM(financials[[#This Row],[charge totale]])*$H$528</f>
        <v>26376</v>
      </c>
      <c r="K230" s="1">
        <f>SUM(financials[[#This Row],[charge fixe]:[charge variable]])*$G$529</f>
        <v>19782</v>
      </c>
      <c r="L230" s="1">
        <f>SUM(financials[[#This Row],[charge totale]])*$H$529</f>
        <v>46158</v>
      </c>
      <c r="M230" s="1">
        <v>40</v>
      </c>
      <c r="N230" s="1">
        <f>SUM(financials[[#This Row],[prix de vente]])-financials[[#This Row],[coût unit]]</f>
        <v>5</v>
      </c>
      <c r="O230" s="1">
        <f>SUM(financials[[#This Row],[prix de vente]]*financials[[#This Row],[Nbre vente]])</f>
        <v>75360</v>
      </c>
      <c r="P230" s="1">
        <v>6</v>
      </c>
      <c r="Q230" s="1">
        <f>SUM(financials[[#This Row],[remise unit]])*financials[[#This Row],[Nbre vente]]</f>
        <v>11304</v>
      </c>
      <c r="R230" s="1">
        <f>SUM(financials[[#This Row],[CA]])-financials[[#This Row],[remise tot]]</f>
        <v>64056</v>
      </c>
      <c r="S230" s="1">
        <f>SUM(financials[[#This Row],[vente]])-financials[[#This Row],[charge totale]]</f>
        <v>-1884</v>
      </c>
      <c r="T230" s="5">
        <v>41852</v>
      </c>
      <c r="U230" s="6">
        <v>8</v>
      </c>
      <c r="V230" s="4" t="s">
        <v>19</v>
      </c>
    </row>
    <row r="231" spans="1:22" x14ac:dyDescent="0.25">
      <c r="A231" t="s">
        <v>54</v>
      </c>
      <c r="B231" t="s">
        <v>11</v>
      </c>
      <c r="C231" t="s">
        <v>58</v>
      </c>
      <c r="D231" s="4" t="s">
        <v>25</v>
      </c>
      <c r="E231" s="4" t="s">
        <v>30</v>
      </c>
      <c r="F231">
        <v>2340</v>
      </c>
      <c r="G231" s="1">
        <v>200</v>
      </c>
      <c r="H231" s="1">
        <f>SUM(financials[[#This Row],[coût unit]]*financials[[#This Row],[Nbre vente]])</f>
        <v>468000</v>
      </c>
      <c r="I231" s="1">
        <f>SUM(financials[[#This Row],[charge totale]])*$G$528</f>
        <v>280800</v>
      </c>
      <c r="J231" s="1">
        <f>SUM(financials[[#This Row],[charge totale]])*$H$528</f>
        <v>187200</v>
      </c>
      <c r="K231" s="1">
        <f>SUM(financials[[#This Row],[charge fixe]:[charge variable]])*$G$529</f>
        <v>140400</v>
      </c>
      <c r="L231" s="1">
        <f>SUM(financials[[#This Row],[charge totale]])*$H$529</f>
        <v>327600</v>
      </c>
      <c r="M231" s="1">
        <v>210</v>
      </c>
      <c r="N231" s="1">
        <f>SUM(financials[[#This Row],[prix de vente]])-financials[[#This Row],[coût unit]]</f>
        <v>10</v>
      </c>
      <c r="O231" s="1">
        <f>SUM(financials[[#This Row],[prix de vente]]*financials[[#This Row],[Nbre vente]])</f>
        <v>491400</v>
      </c>
      <c r="P231" s="1">
        <v>6</v>
      </c>
      <c r="Q231" s="1">
        <f>SUM(financials[[#This Row],[remise unit]])*financials[[#This Row],[Nbre vente]]</f>
        <v>14040</v>
      </c>
      <c r="R231" s="1">
        <f>SUM(financials[[#This Row],[CA]])-financials[[#This Row],[remise tot]]</f>
        <v>477360</v>
      </c>
      <c r="S231" s="1">
        <f>SUM(financials[[#This Row],[vente]])-financials[[#This Row],[charge totale]]</f>
        <v>9360</v>
      </c>
      <c r="T231" s="5">
        <v>41640</v>
      </c>
      <c r="U231" s="6">
        <v>1</v>
      </c>
      <c r="V231" s="4" t="s">
        <v>12</v>
      </c>
    </row>
    <row r="232" spans="1:22" x14ac:dyDescent="0.25">
      <c r="A232" t="s">
        <v>54</v>
      </c>
      <c r="B232" t="s">
        <v>9</v>
      </c>
      <c r="C232" t="s">
        <v>58</v>
      </c>
      <c r="D232" s="4" t="s">
        <v>25</v>
      </c>
      <c r="E232" s="4" t="s">
        <v>30</v>
      </c>
      <c r="F232">
        <v>2342</v>
      </c>
      <c r="G232" s="1">
        <v>200</v>
      </c>
      <c r="H232" s="1">
        <f>SUM(financials[[#This Row],[coût unit]]*financials[[#This Row],[Nbre vente]])</f>
        <v>468400</v>
      </c>
      <c r="I232" s="1">
        <f>SUM(financials[[#This Row],[charge totale]])*$G$528</f>
        <v>281040</v>
      </c>
      <c r="J232" s="1">
        <f>SUM(financials[[#This Row],[charge totale]])*$H$528</f>
        <v>187360</v>
      </c>
      <c r="K232" s="1">
        <f>SUM(financials[[#This Row],[charge fixe]:[charge variable]])*$G$529</f>
        <v>140520</v>
      </c>
      <c r="L232" s="1">
        <f>SUM(financials[[#This Row],[charge totale]])*$H$529</f>
        <v>327880</v>
      </c>
      <c r="M232" s="1">
        <v>210</v>
      </c>
      <c r="N232" s="1">
        <f>SUM(financials[[#This Row],[prix de vente]])-financials[[#This Row],[coût unit]]</f>
        <v>10</v>
      </c>
      <c r="O232" s="1">
        <f>SUM(financials[[#This Row],[prix de vente]]*financials[[#This Row],[Nbre vente]])</f>
        <v>491820</v>
      </c>
      <c r="P232" s="1">
        <v>6</v>
      </c>
      <c r="Q232" s="1">
        <f>SUM(financials[[#This Row],[remise unit]])*financials[[#This Row],[Nbre vente]]</f>
        <v>14052</v>
      </c>
      <c r="R232" s="1">
        <f>SUM(financials[[#This Row],[CA]])-financials[[#This Row],[remise tot]]</f>
        <v>477768</v>
      </c>
      <c r="S232" s="1">
        <f>SUM(financials[[#This Row],[vente]])-financials[[#This Row],[charge totale]]</f>
        <v>9368</v>
      </c>
      <c r="T232" s="5">
        <v>41944</v>
      </c>
      <c r="U232" s="6">
        <v>11</v>
      </c>
      <c r="V232" s="4" t="s">
        <v>22</v>
      </c>
    </row>
    <row r="233" spans="1:22" hidden="1" x14ac:dyDescent="0.25">
      <c r="A233" t="s">
        <v>52</v>
      </c>
      <c r="B233" t="s">
        <v>7</v>
      </c>
      <c r="C233" t="s">
        <v>59</v>
      </c>
      <c r="D233" s="1" t="s">
        <v>61</v>
      </c>
      <c r="E233" s="4" t="s">
        <v>30</v>
      </c>
      <c r="F233">
        <v>1262</v>
      </c>
      <c r="G233" s="1">
        <v>45</v>
      </c>
      <c r="H233" s="1">
        <f>SUM(financials[[#This Row],[coût unit]]*financials[[#This Row],[Nbre vente]])</f>
        <v>56790</v>
      </c>
      <c r="I233" s="1">
        <f>SUM(financials[[#This Row],[charge totale]])*$G$528</f>
        <v>34074</v>
      </c>
      <c r="J233" s="1">
        <f>SUM(financials[[#This Row],[charge totale]])*$H$528</f>
        <v>22716</v>
      </c>
      <c r="K233" s="1">
        <f>SUM(financials[[#This Row],[charge fixe]:[charge variable]])*$G$529</f>
        <v>17037</v>
      </c>
      <c r="L233" s="1">
        <f>SUM(financials[[#This Row],[charge totale]])*$H$529</f>
        <v>39753</v>
      </c>
      <c r="M233" s="1">
        <v>50</v>
      </c>
      <c r="N233" s="1">
        <f>SUM(financials[[#This Row],[prix de vente]])-financials[[#This Row],[coût unit]]</f>
        <v>5</v>
      </c>
      <c r="O233" s="1">
        <f>SUM(financials[[#This Row],[prix de vente]]*financials[[#This Row],[Nbre vente]])</f>
        <v>63100</v>
      </c>
      <c r="P233" s="1">
        <v>6</v>
      </c>
      <c r="Q233" s="1">
        <f>SUM(financials[[#This Row],[remise unit]])*financials[[#This Row],[Nbre vente]]</f>
        <v>7572</v>
      </c>
      <c r="R233" s="1">
        <f>SUM(financials[[#This Row],[CA]])-financials[[#This Row],[remise tot]]</f>
        <v>55528</v>
      </c>
      <c r="S233" s="1">
        <f>SUM(financials[[#This Row],[vente]])-financials[[#This Row],[charge totale]]</f>
        <v>-1262</v>
      </c>
      <c r="T233" s="5">
        <v>41760</v>
      </c>
      <c r="U233" s="6">
        <v>5</v>
      </c>
      <c r="V233" s="4" t="s">
        <v>16</v>
      </c>
    </row>
    <row r="234" spans="1:22" hidden="1" x14ac:dyDescent="0.25">
      <c r="A234" t="s">
        <v>55</v>
      </c>
      <c r="B234" t="s">
        <v>7</v>
      </c>
      <c r="C234" t="s">
        <v>59</v>
      </c>
      <c r="D234" s="1" t="s">
        <v>61</v>
      </c>
      <c r="E234" s="4" t="s">
        <v>30</v>
      </c>
      <c r="F234">
        <v>1135</v>
      </c>
      <c r="G234" s="1">
        <v>45</v>
      </c>
      <c r="H234" s="1">
        <f>SUM(financials[[#This Row],[coût unit]]*financials[[#This Row],[Nbre vente]])</f>
        <v>51075</v>
      </c>
      <c r="I234" s="1">
        <f>SUM(financials[[#This Row],[charge totale]])*$G$528</f>
        <v>30645</v>
      </c>
      <c r="J234" s="1">
        <f>SUM(financials[[#This Row],[charge totale]])*$H$528</f>
        <v>20430</v>
      </c>
      <c r="K234" s="1">
        <f>SUM(financials[[#This Row],[charge fixe]:[charge variable]])*$G$529</f>
        <v>15322.5</v>
      </c>
      <c r="L234" s="1">
        <f>SUM(financials[[#This Row],[charge totale]])*$H$529</f>
        <v>35752.5</v>
      </c>
      <c r="M234" s="1">
        <v>50</v>
      </c>
      <c r="N234" s="1">
        <f>SUM(financials[[#This Row],[prix de vente]])-financials[[#This Row],[coût unit]]</f>
        <v>5</v>
      </c>
      <c r="O234" s="1">
        <f>SUM(financials[[#This Row],[prix de vente]]*financials[[#This Row],[Nbre vente]])</f>
        <v>56750</v>
      </c>
      <c r="P234" s="1">
        <v>6</v>
      </c>
      <c r="Q234" s="1">
        <f>SUM(financials[[#This Row],[remise unit]])*financials[[#This Row],[Nbre vente]]</f>
        <v>6810</v>
      </c>
      <c r="R234" s="1">
        <f>SUM(financials[[#This Row],[CA]])-financials[[#This Row],[remise tot]]</f>
        <v>49940</v>
      </c>
      <c r="S234" s="1">
        <f>SUM(financials[[#This Row],[vente]])-financials[[#This Row],[charge totale]]</f>
        <v>-1135</v>
      </c>
      <c r="T234" s="5">
        <v>41791</v>
      </c>
      <c r="U234" s="6">
        <v>6</v>
      </c>
      <c r="V234" s="4" t="s">
        <v>17</v>
      </c>
    </row>
    <row r="235" spans="1:22" hidden="1" x14ac:dyDescent="0.25">
      <c r="A235" t="s">
        <v>55</v>
      </c>
      <c r="B235" t="s">
        <v>56</v>
      </c>
      <c r="C235" t="s">
        <v>59</v>
      </c>
      <c r="D235" s="1" t="s">
        <v>61</v>
      </c>
      <c r="E235" s="4" t="s">
        <v>30</v>
      </c>
      <c r="F235">
        <v>547</v>
      </c>
      <c r="G235" s="1">
        <v>45</v>
      </c>
      <c r="H235" s="1">
        <f>SUM(financials[[#This Row],[coût unit]]*financials[[#This Row],[Nbre vente]])</f>
        <v>24615</v>
      </c>
      <c r="I235" s="1">
        <f>SUM(financials[[#This Row],[charge totale]])*$G$528</f>
        <v>14769</v>
      </c>
      <c r="J235" s="1">
        <f>SUM(financials[[#This Row],[charge totale]])*$H$528</f>
        <v>9846</v>
      </c>
      <c r="K235" s="1">
        <f>SUM(financials[[#This Row],[charge fixe]:[charge variable]])*$G$529</f>
        <v>7384.5</v>
      </c>
      <c r="L235" s="1">
        <f>SUM(financials[[#This Row],[charge totale]])*$H$529</f>
        <v>17230.5</v>
      </c>
      <c r="M235" s="1">
        <v>50</v>
      </c>
      <c r="N235" s="1">
        <f>SUM(financials[[#This Row],[prix de vente]])-financials[[#This Row],[coût unit]]</f>
        <v>5</v>
      </c>
      <c r="O235" s="1">
        <f>SUM(financials[[#This Row],[prix de vente]]*financials[[#This Row],[Nbre vente]])</f>
        <v>27350</v>
      </c>
      <c r="P235" s="1">
        <v>6</v>
      </c>
      <c r="Q235" s="1">
        <f>SUM(financials[[#This Row],[remise unit]])*financials[[#This Row],[Nbre vente]]</f>
        <v>3282</v>
      </c>
      <c r="R235" s="1">
        <f>SUM(financials[[#This Row],[CA]])-financials[[#This Row],[remise tot]]</f>
        <v>24068</v>
      </c>
      <c r="S235" s="1">
        <f>SUM(financials[[#This Row],[vente]])-financials[[#This Row],[charge totale]]</f>
        <v>-547</v>
      </c>
      <c r="T235" s="5">
        <v>41944</v>
      </c>
      <c r="U235" s="6">
        <v>11</v>
      </c>
      <c r="V235" s="4" t="s">
        <v>22</v>
      </c>
    </row>
    <row r="236" spans="1:22" hidden="1" x14ac:dyDescent="0.25">
      <c r="A236" t="s">
        <v>55</v>
      </c>
      <c r="B236" t="s">
        <v>7</v>
      </c>
      <c r="C236" t="s">
        <v>59</v>
      </c>
      <c r="D236" s="1" t="s">
        <v>61</v>
      </c>
      <c r="E236" s="4" t="s">
        <v>30</v>
      </c>
      <c r="F236">
        <v>1582</v>
      </c>
      <c r="G236" s="1">
        <v>45</v>
      </c>
      <c r="H236" s="1">
        <f>SUM(financials[[#This Row],[coût unit]]*financials[[#This Row],[Nbre vente]])</f>
        <v>71190</v>
      </c>
      <c r="I236" s="1">
        <f>SUM(financials[[#This Row],[charge totale]])*$G$528</f>
        <v>42714</v>
      </c>
      <c r="J236" s="1">
        <f>SUM(financials[[#This Row],[charge totale]])*$H$528</f>
        <v>28476</v>
      </c>
      <c r="K236" s="1">
        <f>SUM(financials[[#This Row],[charge fixe]:[charge variable]])*$G$529</f>
        <v>21357</v>
      </c>
      <c r="L236" s="1">
        <f>SUM(financials[[#This Row],[charge totale]])*$H$529</f>
        <v>49833</v>
      </c>
      <c r="M236" s="1">
        <v>50</v>
      </c>
      <c r="N236" s="1">
        <f>SUM(financials[[#This Row],[prix de vente]])-financials[[#This Row],[coût unit]]</f>
        <v>5</v>
      </c>
      <c r="O236" s="1">
        <f>SUM(financials[[#This Row],[prix de vente]]*financials[[#This Row],[Nbre vente]])</f>
        <v>79100</v>
      </c>
      <c r="P236" s="1">
        <v>6</v>
      </c>
      <c r="Q236" s="1">
        <f>SUM(financials[[#This Row],[remise unit]])*financials[[#This Row],[Nbre vente]]</f>
        <v>9492</v>
      </c>
      <c r="R236" s="1">
        <f>SUM(financials[[#This Row],[CA]])-financials[[#This Row],[remise tot]]</f>
        <v>69608</v>
      </c>
      <c r="S236" s="1">
        <f>SUM(financials[[#This Row],[vente]])-financials[[#This Row],[charge totale]]</f>
        <v>-1582</v>
      </c>
      <c r="T236" s="5">
        <v>41974</v>
      </c>
      <c r="U236" s="6">
        <v>12</v>
      </c>
      <c r="V236" s="4" t="s">
        <v>23</v>
      </c>
    </row>
    <row r="237" spans="1:22" x14ac:dyDescent="0.25">
      <c r="A237" t="s">
        <v>54</v>
      </c>
      <c r="B237" t="s">
        <v>9</v>
      </c>
      <c r="C237" t="s">
        <v>58</v>
      </c>
      <c r="D237" s="1" t="s">
        <v>63</v>
      </c>
      <c r="E237" s="4" t="s">
        <v>30</v>
      </c>
      <c r="F237">
        <v>1738.5</v>
      </c>
      <c r="G237" s="1">
        <v>300</v>
      </c>
      <c r="H237" s="1">
        <f>SUM(financials[[#This Row],[coût unit]]*financials[[#This Row],[Nbre vente]])</f>
        <v>521550</v>
      </c>
      <c r="I237" s="1">
        <f>SUM(financials[[#This Row],[charge totale]])*$G$528</f>
        <v>312930</v>
      </c>
      <c r="J237" s="1">
        <f>SUM(financials[[#This Row],[charge totale]])*$H$528</f>
        <v>208620</v>
      </c>
      <c r="K237" s="1">
        <f>SUM(financials[[#This Row],[charge fixe]:[charge variable]])*$G$529</f>
        <v>156465</v>
      </c>
      <c r="L237" s="1">
        <f>SUM(financials[[#This Row],[charge totale]])*$H$529</f>
        <v>365085</v>
      </c>
      <c r="M237" s="1">
        <v>340</v>
      </c>
      <c r="N237" s="1">
        <f>SUM(financials[[#This Row],[prix de vente]])-financials[[#This Row],[coût unit]]</f>
        <v>40</v>
      </c>
      <c r="O237" s="1">
        <f>SUM(financials[[#This Row],[prix de vente]]*financials[[#This Row],[Nbre vente]])</f>
        <v>591090</v>
      </c>
      <c r="P237" s="1">
        <v>6</v>
      </c>
      <c r="Q237" s="1">
        <f>SUM(financials[[#This Row],[remise unit]])*financials[[#This Row],[Nbre vente]]</f>
        <v>10431</v>
      </c>
      <c r="R237" s="1">
        <f>SUM(financials[[#This Row],[CA]])-financials[[#This Row],[remise tot]]</f>
        <v>580659</v>
      </c>
      <c r="S237" s="1">
        <f>SUM(financials[[#This Row],[vente]])-financials[[#This Row],[charge totale]]</f>
        <v>59109</v>
      </c>
      <c r="T237" s="5">
        <v>41730</v>
      </c>
      <c r="U237" s="6">
        <v>4</v>
      </c>
      <c r="V237" s="4" t="s">
        <v>15</v>
      </c>
    </row>
    <row r="238" spans="1:22" x14ac:dyDescent="0.25">
      <c r="A238" t="s">
        <v>55</v>
      </c>
      <c r="B238" t="s">
        <v>7</v>
      </c>
      <c r="C238" t="s">
        <v>58</v>
      </c>
      <c r="D238" s="1" t="s">
        <v>63</v>
      </c>
      <c r="E238" s="4" t="s">
        <v>30</v>
      </c>
      <c r="F238">
        <v>1582</v>
      </c>
      <c r="G238" s="1">
        <v>300</v>
      </c>
      <c r="H238" s="1">
        <f>SUM(financials[[#This Row],[coût unit]]*financials[[#This Row],[Nbre vente]])</f>
        <v>474600</v>
      </c>
      <c r="I238" s="1">
        <f>SUM(financials[[#This Row],[charge totale]])*$G$528</f>
        <v>284760</v>
      </c>
      <c r="J238" s="1">
        <f>SUM(financials[[#This Row],[charge totale]])*$H$528</f>
        <v>189840</v>
      </c>
      <c r="K238" s="1">
        <f>SUM(financials[[#This Row],[charge fixe]:[charge variable]])*$G$529</f>
        <v>142380</v>
      </c>
      <c r="L238" s="1">
        <f>SUM(financials[[#This Row],[charge totale]])*$H$529</f>
        <v>332220</v>
      </c>
      <c r="M238" s="1">
        <v>340</v>
      </c>
      <c r="N238" s="1">
        <f>SUM(financials[[#This Row],[prix de vente]])-financials[[#This Row],[coût unit]]</f>
        <v>40</v>
      </c>
      <c r="O238" s="1">
        <f>SUM(financials[[#This Row],[prix de vente]]*financials[[#This Row],[Nbre vente]])</f>
        <v>537880</v>
      </c>
      <c r="P238" s="1">
        <v>6</v>
      </c>
      <c r="Q238" s="1">
        <f>SUM(financials[[#This Row],[remise unit]])*financials[[#This Row],[Nbre vente]]</f>
        <v>9492</v>
      </c>
      <c r="R238" s="1">
        <f>SUM(financials[[#This Row],[CA]])-financials[[#This Row],[remise tot]]</f>
        <v>528388</v>
      </c>
      <c r="S238" s="1">
        <f>SUM(financials[[#This Row],[vente]])-financials[[#This Row],[charge totale]]</f>
        <v>53788</v>
      </c>
      <c r="T238" s="5">
        <v>41974</v>
      </c>
      <c r="U238" s="6">
        <v>12</v>
      </c>
      <c r="V238" s="4" t="s">
        <v>23</v>
      </c>
    </row>
    <row r="239" spans="1:22" x14ac:dyDescent="0.25">
      <c r="A239" t="s">
        <v>55</v>
      </c>
      <c r="B239" t="s">
        <v>7</v>
      </c>
      <c r="C239" t="s">
        <v>58</v>
      </c>
      <c r="D239" s="4" t="s">
        <v>27</v>
      </c>
      <c r="E239" s="4" t="s">
        <v>30</v>
      </c>
      <c r="F239">
        <v>1135</v>
      </c>
      <c r="G239" s="1">
        <v>250</v>
      </c>
      <c r="H239" s="1">
        <f>SUM(financials[[#This Row],[coût unit]]*financials[[#This Row],[Nbre vente]])</f>
        <v>283750</v>
      </c>
      <c r="I239" s="1">
        <f>SUM(financials[[#This Row],[charge totale]])*$G$528</f>
        <v>170250</v>
      </c>
      <c r="J239" s="1">
        <f>SUM(financials[[#This Row],[charge totale]])*$H$528</f>
        <v>113500</v>
      </c>
      <c r="K239" s="1">
        <f>SUM(financials[[#This Row],[charge fixe]:[charge variable]])*$G$529</f>
        <v>85125</v>
      </c>
      <c r="L239" s="1">
        <f>SUM(financials[[#This Row],[charge totale]])*$H$529</f>
        <v>198625</v>
      </c>
      <c r="M239" s="1">
        <v>270</v>
      </c>
      <c r="N239" s="1">
        <f>SUM(financials[[#This Row],[prix de vente]])-financials[[#This Row],[coût unit]]</f>
        <v>20</v>
      </c>
      <c r="O239" s="1">
        <f>SUM(financials[[#This Row],[prix de vente]]*financials[[#This Row],[Nbre vente]])</f>
        <v>306450</v>
      </c>
      <c r="P239" s="1">
        <v>6</v>
      </c>
      <c r="Q239" s="1">
        <f>SUM(financials[[#This Row],[remise unit]])*financials[[#This Row],[Nbre vente]]</f>
        <v>6810</v>
      </c>
      <c r="R239" s="1">
        <f>SUM(financials[[#This Row],[CA]])-financials[[#This Row],[remise tot]]</f>
        <v>299640</v>
      </c>
      <c r="S239" s="1">
        <f>SUM(financials[[#This Row],[vente]])-financials[[#This Row],[charge totale]]</f>
        <v>15890</v>
      </c>
      <c r="T239" s="5">
        <v>41791</v>
      </c>
      <c r="U239" s="6">
        <v>6</v>
      </c>
      <c r="V239" s="4" t="s">
        <v>17</v>
      </c>
    </row>
    <row r="240" spans="1:22" hidden="1" x14ac:dyDescent="0.25">
      <c r="A240" t="s">
        <v>55</v>
      </c>
      <c r="B240" t="s">
        <v>56</v>
      </c>
      <c r="C240" t="s">
        <v>59</v>
      </c>
      <c r="D240" s="1" t="s">
        <v>60</v>
      </c>
      <c r="E240" s="4" t="s">
        <v>30</v>
      </c>
      <c r="F240">
        <v>1761</v>
      </c>
      <c r="G240" s="1">
        <v>35</v>
      </c>
      <c r="H240" s="1">
        <f>SUM(financials[[#This Row],[coût unit]]*financials[[#This Row],[Nbre vente]])</f>
        <v>61635</v>
      </c>
      <c r="I240" s="1">
        <f>SUM(financials[[#This Row],[charge totale]])*$G$528</f>
        <v>36981</v>
      </c>
      <c r="J240" s="1">
        <f>SUM(financials[[#This Row],[charge totale]])*$H$528</f>
        <v>24654</v>
      </c>
      <c r="K240" s="1">
        <f>SUM(financials[[#This Row],[charge fixe]:[charge variable]])*$G$529</f>
        <v>18490.5</v>
      </c>
      <c r="L240" s="1">
        <f>SUM(financials[[#This Row],[charge totale]])*$H$529</f>
        <v>43144.5</v>
      </c>
      <c r="M240" s="1">
        <v>40</v>
      </c>
      <c r="N240" s="1">
        <f>SUM(financials[[#This Row],[prix de vente]])-financials[[#This Row],[coût unit]]</f>
        <v>5</v>
      </c>
      <c r="O240" s="1">
        <f>SUM(financials[[#This Row],[prix de vente]]*financials[[#This Row],[Nbre vente]])</f>
        <v>70440</v>
      </c>
      <c r="P240" s="1">
        <v>6</v>
      </c>
      <c r="Q240" s="1">
        <f>SUM(financials[[#This Row],[remise unit]])*financials[[#This Row],[Nbre vente]]</f>
        <v>10566</v>
      </c>
      <c r="R240" s="1">
        <f>SUM(financials[[#This Row],[CA]])-financials[[#This Row],[remise tot]]</f>
        <v>59874</v>
      </c>
      <c r="S240" s="1">
        <f>SUM(financials[[#This Row],[vente]])-financials[[#This Row],[charge totale]]</f>
        <v>-1761</v>
      </c>
      <c r="T240" s="5">
        <v>41699</v>
      </c>
      <c r="U240" s="6">
        <v>3</v>
      </c>
      <c r="V240" s="4" t="s">
        <v>14</v>
      </c>
    </row>
    <row r="241" spans="1:22" hidden="1" x14ac:dyDescent="0.25">
      <c r="A241" t="s">
        <v>53</v>
      </c>
      <c r="B241" t="s">
        <v>9</v>
      </c>
      <c r="C241" t="s">
        <v>59</v>
      </c>
      <c r="D241" s="1" t="s">
        <v>60</v>
      </c>
      <c r="E241" s="4" t="s">
        <v>30</v>
      </c>
      <c r="F241">
        <v>448</v>
      </c>
      <c r="G241" s="1">
        <v>35</v>
      </c>
      <c r="H241" s="1">
        <f>SUM(financials[[#This Row],[coût unit]]*financials[[#This Row],[Nbre vente]])</f>
        <v>15680</v>
      </c>
      <c r="I241" s="1">
        <f>SUM(financials[[#This Row],[charge totale]])*$G$528</f>
        <v>9408</v>
      </c>
      <c r="J241" s="1">
        <f>SUM(financials[[#This Row],[charge totale]])*$H$528</f>
        <v>6272</v>
      </c>
      <c r="K241" s="1">
        <f>SUM(financials[[#This Row],[charge fixe]:[charge variable]])*$G$529</f>
        <v>4704</v>
      </c>
      <c r="L241" s="1">
        <f>SUM(financials[[#This Row],[charge totale]])*$H$529</f>
        <v>10976</v>
      </c>
      <c r="M241" s="1">
        <v>40</v>
      </c>
      <c r="N241" s="1">
        <f>SUM(financials[[#This Row],[prix de vente]])-financials[[#This Row],[coût unit]]</f>
        <v>5</v>
      </c>
      <c r="O241" s="1">
        <f>SUM(financials[[#This Row],[prix de vente]]*financials[[#This Row],[Nbre vente]])</f>
        <v>17920</v>
      </c>
      <c r="P241" s="1">
        <v>6</v>
      </c>
      <c r="Q241" s="1">
        <f>SUM(financials[[#This Row],[remise unit]])*financials[[#This Row],[Nbre vente]]</f>
        <v>2688</v>
      </c>
      <c r="R241" s="1">
        <f>SUM(financials[[#This Row],[CA]])-financials[[#This Row],[remise tot]]</f>
        <v>15232</v>
      </c>
      <c r="S241" s="1">
        <f>SUM(financials[[#This Row],[vente]])-financials[[#This Row],[charge totale]]</f>
        <v>-448</v>
      </c>
      <c r="T241" s="5">
        <v>41791</v>
      </c>
      <c r="U241" s="6">
        <v>6</v>
      </c>
      <c r="V241" s="4" t="s">
        <v>17</v>
      </c>
    </row>
    <row r="242" spans="1:22" hidden="1" x14ac:dyDescent="0.25">
      <c r="A242" t="s">
        <v>53</v>
      </c>
      <c r="B242" t="s">
        <v>9</v>
      </c>
      <c r="C242" t="s">
        <v>59</v>
      </c>
      <c r="D242" s="1" t="s">
        <v>60</v>
      </c>
      <c r="E242" s="4" t="s">
        <v>30</v>
      </c>
      <c r="F242">
        <v>2181</v>
      </c>
      <c r="G242" s="1">
        <v>35</v>
      </c>
      <c r="H242" s="1">
        <f>SUM(financials[[#This Row],[coût unit]]*financials[[#This Row],[Nbre vente]])</f>
        <v>76335</v>
      </c>
      <c r="I242" s="1">
        <f>SUM(financials[[#This Row],[charge totale]])*$G$528</f>
        <v>45801</v>
      </c>
      <c r="J242" s="1">
        <f>SUM(financials[[#This Row],[charge totale]])*$H$528</f>
        <v>30534</v>
      </c>
      <c r="K242" s="1">
        <f>SUM(financials[[#This Row],[charge fixe]:[charge variable]])*$G$529</f>
        <v>22900.5</v>
      </c>
      <c r="L242" s="1">
        <f>SUM(financials[[#This Row],[charge totale]])*$H$529</f>
        <v>53434.5</v>
      </c>
      <c r="M242" s="1">
        <v>40</v>
      </c>
      <c r="N242" s="1">
        <f>SUM(financials[[#This Row],[prix de vente]])-financials[[#This Row],[coût unit]]</f>
        <v>5</v>
      </c>
      <c r="O242" s="1">
        <f>SUM(financials[[#This Row],[prix de vente]]*financials[[#This Row],[Nbre vente]])</f>
        <v>87240</v>
      </c>
      <c r="P242" s="1">
        <v>6</v>
      </c>
      <c r="Q242" s="1">
        <f>SUM(financials[[#This Row],[remise unit]])*financials[[#This Row],[Nbre vente]]</f>
        <v>13086</v>
      </c>
      <c r="R242" s="1">
        <f>SUM(financials[[#This Row],[CA]])-financials[[#This Row],[remise tot]]</f>
        <v>74154</v>
      </c>
      <c r="S242" s="1">
        <f>SUM(financials[[#This Row],[vente]])-financials[[#This Row],[charge totale]]</f>
        <v>-2181</v>
      </c>
      <c r="T242" s="5">
        <v>41913</v>
      </c>
      <c r="U242" s="6">
        <v>10</v>
      </c>
      <c r="V242" s="4" t="s">
        <v>21</v>
      </c>
    </row>
    <row r="243" spans="1:22" x14ac:dyDescent="0.25">
      <c r="A243" t="s">
        <v>55</v>
      </c>
      <c r="B243" t="s">
        <v>9</v>
      </c>
      <c r="C243" t="s">
        <v>58</v>
      </c>
      <c r="D243" s="4" t="s">
        <v>25</v>
      </c>
      <c r="E243" s="4" t="s">
        <v>30</v>
      </c>
      <c r="F243">
        <v>1976</v>
      </c>
      <c r="G243" s="1">
        <v>200</v>
      </c>
      <c r="H243" s="1">
        <f>SUM(financials[[#This Row],[coût unit]]*financials[[#This Row],[Nbre vente]])</f>
        <v>395200</v>
      </c>
      <c r="I243" s="1">
        <f>SUM(financials[[#This Row],[charge totale]])*$G$528</f>
        <v>237120</v>
      </c>
      <c r="J243" s="1">
        <f>SUM(financials[[#This Row],[charge totale]])*$H$528</f>
        <v>158080</v>
      </c>
      <c r="K243" s="1">
        <f>SUM(financials[[#This Row],[charge fixe]:[charge variable]])*$G$529</f>
        <v>118560</v>
      </c>
      <c r="L243" s="1">
        <f>SUM(financials[[#This Row],[charge totale]])*$H$529</f>
        <v>276640</v>
      </c>
      <c r="M243" s="1">
        <v>210</v>
      </c>
      <c r="N243" s="1">
        <f>SUM(financials[[#This Row],[prix de vente]])-financials[[#This Row],[coût unit]]</f>
        <v>10</v>
      </c>
      <c r="O243" s="1">
        <f>SUM(financials[[#This Row],[prix de vente]]*financials[[#This Row],[Nbre vente]])</f>
        <v>414960</v>
      </c>
      <c r="P243" s="1">
        <v>6</v>
      </c>
      <c r="Q243" s="1">
        <f>SUM(financials[[#This Row],[remise unit]])*financials[[#This Row],[Nbre vente]]</f>
        <v>11856</v>
      </c>
      <c r="R243" s="1">
        <f>SUM(financials[[#This Row],[CA]])-financials[[#This Row],[remise tot]]</f>
        <v>403104</v>
      </c>
      <c r="S243" s="1">
        <f>SUM(financials[[#This Row],[vente]])-financials[[#This Row],[charge totale]]</f>
        <v>7904</v>
      </c>
      <c r="T243" s="5">
        <v>41913</v>
      </c>
      <c r="U243" s="6">
        <v>10</v>
      </c>
      <c r="V243" s="4" t="s">
        <v>21</v>
      </c>
    </row>
    <row r="244" spans="1:22" x14ac:dyDescent="0.25">
      <c r="A244" t="s">
        <v>53</v>
      </c>
      <c r="B244" t="s">
        <v>9</v>
      </c>
      <c r="C244" t="s">
        <v>58</v>
      </c>
      <c r="D244" s="4" t="s">
        <v>25</v>
      </c>
      <c r="E244" s="4" t="s">
        <v>30</v>
      </c>
      <c r="F244">
        <v>2181</v>
      </c>
      <c r="G244" s="1">
        <v>200</v>
      </c>
      <c r="H244" s="1">
        <f>SUM(financials[[#This Row],[coût unit]]*financials[[#This Row],[Nbre vente]])</f>
        <v>436200</v>
      </c>
      <c r="I244" s="1">
        <f>SUM(financials[[#This Row],[charge totale]])*$G$528</f>
        <v>261720</v>
      </c>
      <c r="J244" s="1">
        <f>SUM(financials[[#This Row],[charge totale]])*$H$528</f>
        <v>174480</v>
      </c>
      <c r="K244" s="1">
        <f>SUM(financials[[#This Row],[charge fixe]:[charge variable]])*$G$529</f>
        <v>130860</v>
      </c>
      <c r="L244" s="1">
        <f>SUM(financials[[#This Row],[charge totale]])*$H$529</f>
        <v>305340</v>
      </c>
      <c r="M244" s="1">
        <v>210</v>
      </c>
      <c r="N244" s="1">
        <f>SUM(financials[[#This Row],[prix de vente]])-financials[[#This Row],[coût unit]]</f>
        <v>10</v>
      </c>
      <c r="O244" s="1">
        <f>SUM(financials[[#This Row],[prix de vente]]*financials[[#This Row],[Nbre vente]])</f>
        <v>458010</v>
      </c>
      <c r="P244" s="1">
        <v>6</v>
      </c>
      <c r="Q244" s="1">
        <f>SUM(financials[[#This Row],[remise unit]])*financials[[#This Row],[Nbre vente]]</f>
        <v>13086</v>
      </c>
      <c r="R244" s="1">
        <f>SUM(financials[[#This Row],[CA]])-financials[[#This Row],[remise tot]]</f>
        <v>444924</v>
      </c>
      <c r="S244" s="1">
        <f>SUM(financials[[#This Row],[vente]])-financials[[#This Row],[charge totale]]</f>
        <v>8724</v>
      </c>
      <c r="T244" s="5">
        <v>41913</v>
      </c>
      <c r="U244" s="6">
        <v>10</v>
      </c>
      <c r="V244" s="4" t="s">
        <v>21</v>
      </c>
    </row>
    <row r="245" spans="1:22" hidden="1" x14ac:dyDescent="0.25">
      <c r="A245" t="s">
        <v>53</v>
      </c>
      <c r="B245" t="s">
        <v>7</v>
      </c>
      <c r="C245" t="s">
        <v>59</v>
      </c>
      <c r="D245" s="1" t="s">
        <v>62</v>
      </c>
      <c r="E245" s="4" t="s">
        <v>30</v>
      </c>
      <c r="F245">
        <v>1702</v>
      </c>
      <c r="G245" s="1">
        <v>55</v>
      </c>
      <c r="H245" s="1">
        <f>SUM(financials[[#This Row],[coût unit]]*financials[[#This Row],[Nbre vente]])</f>
        <v>93610</v>
      </c>
      <c r="I245" s="1">
        <f>SUM(financials[[#This Row],[charge totale]])*$G$528</f>
        <v>56166</v>
      </c>
      <c r="J245" s="1">
        <f>SUM(financials[[#This Row],[charge totale]])*$H$528</f>
        <v>37444</v>
      </c>
      <c r="K245" s="1">
        <f>SUM(financials[[#This Row],[charge fixe]:[charge variable]])*$G$529</f>
        <v>28083</v>
      </c>
      <c r="L245" s="1">
        <f>SUM(financials[[#This Row],[charge totale]])*$H$529</f>
        <v>65526.999999999993</v>
      </c>
      <c r="M245" s="1">
        <v>60</v>
      </c>
      <c r="N245" s="1">
        <f>SUM(financials[[#This Row],[prix de vente]])-financials[[#This Row],[coût unit]]</f>
        <v>5</v>
      </c>
      <c r="O245" s="1">
        <f>SUM(financials[[#This Row],[prix de vente]]*financials[[#This Row],[Nbre vente]])</f>
        <v>102120</v>
      </c>
      <c r="P245" s="1">
        <v>6</v>
      </c>
      <c r="Q245" s="1">
        <f>SUM(financials[[#This Row],[remise unit]])*financials[[#This Row],[Nbre vente]]</f>
        <v>10212</v>
      </c>
      <c r="R245" s="1">
        <f>SUM(financials[[#This Row],[CA]])-financials[[#This Row],[remise tot]]</f>
        <v>91908</v>
      </c>
      <c r="S245" s="1">
        <f>SUM(financials[[#This Row],[vente]])-financials[[#This Row],[charge totale]]</f>
        <v>-1702</v>
      </c>
      <c r="T245" s="5">
        <v>41760</v>
      </c>
      <c r="U245" s="6">
        <v>5</v>
      </c>
      <c r="V245" s="4" t="s">
        <v>16</v>
      </c>
    </row>
    <row r="246" spans="1:22" hidden="1" x14ac:dyDescent="0.25">
      <c r="A246" t="s">
        <v>53</v>
      </c>
      <c r="B246" t="s">
        <v>9</v>
      </c>
      <c r="C246" t="s">
        <v>59</v>
      </c>
      <c r="D246" s="1" t="s">
        <v>62</v>
      </c>
      <c r="E246" s="4" t="s">
        <v>30</v>
      </c>
      <c r="F246">
        <v>448</v>
      </c>
      <c r="G246" s="1">
        <v>55</v>
      </c>
      <c r="H246" s="1">
        <f>SUM(financials[[#This Row],[coût unit]]*financials[[#This Row],[Nbre vente]])</f>
        <v>24640</v>
      </c>
      <c r="I246" s="1">
        <f>SUM(financials[[#This Row],[charge totale]])*$G$528</f>
        <v>14784</v>
      </c>
      <c r="J246" s="1">
        <f>SUM(financials[[#This Row],[charge totale]])*$H$528</f>
        <v>9856</v>
      </c>
      <c r="K246" s="1">
        <f>SUM(financials[[#This Row],[charge fixe]:[charge variable]])*$G$529</f>
        <v>7392</v>
      </c>
      <c r="L246" s="1">
        <f>SUM(financials[[#This Row],[charge totale]])*$H$529</f>
        <v>17248</v>
      </c>
      <c r="M246" s="1">
        <v>60</v>
      </c>
      <c r="N246" s="1">
        <f>SUM(financials[[#This Row],[prix de vente]])-financials[[#This Row],[coût unit]]</f>
        <v>5</v>
      </c>
      <c r="O246" s="1">
        <f>SUM(financials[[#This Row],[prix de vente]]*financials[[#This Row],[Nbre vente]])</f>
        <v>26880</v>
      </c>
      <c r="P246" s="1">
        <v>6</v>
      </c>
      <c r="Q246" s="1">
        <f>SUM(financials[[#This Row],[remise unit]])*financials[[#This Row],[Nbre vente]]</f>
        <v>2688</v>
      </c>
      <c r="R246" s="1">
        <f>SUM(financials[[#This Row],[CA]])-financials[[#This Row],[remise tot]]</f>
        <v>24192</v>
      </c>
      <c r="S246" s="1">
        <f>SUM(financials[[#This Row],[vente]])-financials[[#This Row],[charge totale]]</f>
        <v>-448</v>
      </c>
      <c r="T246" s="5">
        <v>41791</v>
      </c>
      <c r="U246" s="6">
        <v>6</v>
      </c>
      <c r="V246" s="4" t="s">
        <v>17</v>
      </c>
    </row>
    <row r="247" spans="1:22" hidden="1" x14ac:dyDescent="0.25">
      <c r="A247" t="s">
        <v>54</v>
      </c>
      <c r="B247" t="s">
        <v>10</v>
      </c>
      <c r="C247" t="s">
        <v>59</v>
      </c>
      <c r="D247" s="1" t="s">
        <v>62</v>
      </c>
      <c r="E247" s="4" t="s">
        <v>30</v>
      </c>
      <c r="F247">
        <v>3513</v>
      </c>
      <c r="G247" s="1">
        <v>55</v>
      </c>
      <c r="H247" s="1">
        <f>SUM(financials[[#This Row],[coût unit]]*financials[[#This Row],[Nbre vente]])</f>
        <v>193215</v>
      </c>
      <c r="I247" s="1">
        <f>SUM(financials[[#This Row],[charge totale]])*$G$528</f>
        <v>115929</v>
      </c>
      <c r="J247" s="1">
        <f>SUM(financials[[#This Row],[charge totale]])*$H$528</f>
        <v>77286</v>
      </c>
      <c r="K247" s="1">
        <f>SUM(financials[[#This Row],[charge fixe]:[charge variable]])*$G$529</f>
        <v>57964.5</v>
      </c>
      <c r="L247" s="1">
        <f>SUM(financials[[#This Row],[charge totale]])*$H$529</f>
        <v>135250.5</v>
      </c>
      <c r="M247" s="1">
        <v>60</v>
      </c>
      <c r="N247" s="1">
        <f>SUM(financials[[#This Row],[prix de vente]])-financials[[#This Row],[coût unit]]</f>
        <v>5</v>
      </c>
      <c r="O247" s="1">
        <f>SUM(financials[[#This Row],[prix de vente]]*financials[[#This Row],[Nbre vente]])</f>
        <v>210780</v>
      </c>
      <c r="P247" s="1">
        <v>6</v>
      </c>
      <c r="Q247" s="1">
        <f>SUM(financials[[#This Row],[remise unit]])*financials[[#This Row],[Nbre vente]]</f>
        <v>21078</v>
      </c>
      <c r="R247" s="1">
        <f>SUM(financials[[#This Row],[CA]])-financials[[#This Row],[remise tot]]</f>
        <v>189702</v>
      </c>
      <c r="S247" s="1">
        <f>SUM(financials[[#This Row],[vente]])-financials[[#This Row],[charge totale]]</f>
        <v>-3513</v>
      </c>
      <c r="T247" s="5">
        <v>41821</v>
      </c>
      <c r="U247" s="6">
        <v>7</v>
      </c>
      <c r="V247" s="4" t="s">
        <v>18</v>
      </c>
    </row>
    <row r="248" spans="1:22" hidden="1" x14ac:dyDescent="0.25">
      <c r="A248" t="s">
        <v>52</v>
      </c>
      <c r="B248" t="s">
        <v>9</v>
      </c>
      <c r="C248" t="s">
        <v>59</v>
      </c>
      <c r="D248" s="1" t="s">
        <v>62</v>
      </c>
      <c r="E248" s="4" t="s">
        <v>30</v>
      </c>
      <c r="F248">
        <v>2101</v>
      </c>
      <c r="G248" s="1">
        <v>55</v>
      </c>
      <c r="H248" s="1">
        <f>SUM(financials[[#This Row],[coût unit]]*financials[[#This Row],[Nbre vente]])</f>
        <v>115555</v>
      </c>
      <c r="I248" s="1">
        <f>SUM(financials[[#This Row],[charge totale]])*$G$528</f>
        <v>69333</v>
      </c>
      <c r="J248" s="1">
        <f>SUM(financials[[#This Row],[charge totale]])*$H$528</f>
        <v>46222</v>
      </c>
      <c r="K248" s="1">
        <f>SUM(financials[[#This Row],[charge fixe]:[charge variable]])*$G$529</f>
        <v>34666.5</v>
      </c>
      <c r="L248" s="1">
        <f>SUM(financials[[#This Row],[charge totale]])*$H$529</f>
        <v>80888.5</v>
      </c>
      <c r="M248" s="1">
        <v>60</v>
      </c>
      <c r="N248" s="1">
        <f>SUM(financials[[#This Row],[prix de vente]])-financials[[#This Row],[coût unit]]</f>
        <v>5</v>
      </c>
      <c r="O248" s="1">
        <f>SUM(financials[[#This Row],[prix de vente]]*financials[[#This Row],[Nbre vente]])</f>
        <v>126060</v>
      </c>
      <c r="P248" s="1">
        <v>6</v>
      </c>
      <c r="Q248" s="1">
        <f>SUM(financials[[#This Row],[remise unit]])*financials[[#This Row],[Nbre vente]]</f>
        <v>12606</v>
      </c>
      <c r="R248" s="1">
        <f>SUM(financials[[#This Row],[CA]])-financials[[#This Row],[remise tot]]</f>
        <v>113454</v>
      </c>
      <c r="S248" s="1">
        <f>SUM(financials[[#This Row],[vente]])-financials[[#This Row],[charge totale]]</f>
        <v>-2101</v>
      </c>
      <c r="T248" s="5">
        <v>41852</v>
      </c>
      <c r="U248" s="6">
        <v>8</v>
      </c>
      <c r="V248" s="4" t="s">
        <v>19</v>
      </c>
    </row>
    <row r="249" spans="1:22" hidden="1" x14ac:dyDescent="0.25">
      <c r="A249" t="s">
        <v>55</v>
      </c>
      <c r="B249" t="s">
        <v>9</v>
      </c>
      <c r="C249" t="s">
        <v>59</v>
      </c>
      <c r="D249" s="1" t="s">
        <v>62</v>
      </c>
      <c r="E249" s="4" t="s">
        <v>30</v>
      </c>
      <c r="F249">
        <v>1535</v>
      </c>
      <c r="G249" s="1">
        <v>55</v>
      </c>
      <c r="H249" s="1">
        <f>SUM(financials[[#This Row],[coût unit]]*financials[[#This Row],[Nbre vente]])</f>
        <v>84425</v>
      </c>
      <c r="I249" s="1">
        <f>SUM(financials[[#This Row],[charge totale]])*$G$528</f>
        <v>50655</v>
      </c>
      <c r="J249" s="1">
        <f>SUM(financials[[#This Row],[charge totale]])*$H$528</f>
        <v>33770</v>
      </c>
      <c r="K249" s="1">
        <f>SUM(financials[[#This Row],[charge fixe]:[charge variable]])*$G$529</f>
        <v>25327.5</v>
      </c>
      <c r="L249" s="1">
        <f>SUM(financials[[#This Row],[charge totale]])*$H$529</f>
        <v>59097.499999999993</v>
      </c>
      <c r="M249" s="1">
        <v>60</v>
      </c>
      <c r="N249" s="1">
        <f>SUM(financials[[#This Row],[prix de vente]])-financials[[#This Row],[coût unit]]</f>
        <v>5</v>
      </c>
      <c r="O249" s="1">
        <f>SUM(financials[[#This Row],[prix de vente]]*financials[[#This Row],[Nbre vente]])</f>
        <v>92100</v>
      </c>
      <c r="P249" s="1">
        <v>6</v>
      </c>
      <c r="Q249" s="1">
        <f>SUM(financials[[#This Row],[remise unit]])*financials[[#This Row],[Nbre vente]]</f>
        <v>9210</v>
      </c>
      <c r="R249" s="1">
        <f>SUM(financials[[#This Row],[CA]])-financials[[#This Row],[remise tot]]</f>
        <v>82890</v>
      </c>
      <c r="S249" s="1">
        <f>SUM(financials[[#This Row],[vente]])-financials[[#This Row],[charge totale]]</f>
        <v>-1535</v>
      </c>
      <c r="T249" s="5">
        <v>41883</v>
      </c>
      <c r="U249" s="6">
        <v>9</v>
      </c>
      <c r="V249" s="4" t="s">
        <v>20</v>
      </c>
    </row>
    <row r="250" spans="1:22" hidden="1" x14ac:dyDescent="0.25">
      <c r="A250" t="s">
        <v>53</v>
      </c>
      <c r="B250" t="s">
        <v>9</v>
      </c>
      <c r="C250" t="s">
        <v>59</v>
      </c>
      <c r="D250" s="1" t="s">
        <v>61</v>
      </c>
      <c r="E250" s="4" t="s">
        <v>30</v>
      </c>
      <c r="F250">
        <v>1659</v>
      </c>
      <c r="G250" s="1">
        <v>45</v>
      </c>
      <c r="H250" s="1">
        <f>SUM(financials[[#This Row],[coût unit]]*financials[[#This Row],[Nbre vente]])</f>
        <v>74655</v>
      </c>
      <c r="I250" s="1">
        <f>SUM(financials[[#This Row],[charge totale]])*$G$528</f>
        <v>44793</v>
      </c>
      <c r="J250" s="1">
        <f>SUM(financials[[#This Row],[charge totale]])*$H$528</f>
        <v>29862</v>
      </c>
      <c r="K250" s="1">
        <f>SUM(financials[[#This Row],[charge fixe]:[charge variable]])*$G$529</f>
        <v>22396.5</v>
      </c>
      <c r="L250" s="1">
        <f>SUM(financials[[#This Row],[charge totale]])*$H$529</f>
        <v>52258.5</v>
      </c>
      <c r="M250" s="1">
        <v>50</v>
      </c>
      <c r="N250" s="1">
        <f>SUM(financials[[#This Row],[prix de vente]])-financials[[#This Row],[coût unit]]</f>
        <v>5</v>
      </c>
      <c r="O250" s="1">
        <f>SUM(financials[[#This Row],[prix de vente]]*financials[[#This Row],[Nbre vente]])</f>
        <v>82950</v>
      </c>
      <c r="P250" s="1">
        <v>6</v>
      </c>
      <c r="Q250" s="1">
        <f>SUM(financials[[#This Row],[remise unit]])*financials[[#This Row],[Nbre vente]]</f>
        <v>9954</v>
      </c>
      <c r="R250" s="1">
        <f>SUM(financials[[#This Row],[CA]])-financials[[#This Row],[remise tot]]</f>
        <v>72996</v>
      </c>
      <c r="S250" s="1">
        <f>SUM(financials[[#This Row],[vente]])-financials[[#This Row],[charge totale]]</f>
        <v>-1659</v>
      </c>
      <c r="T250" s="5">
        <v>41821</v>
      </c>
      <c r="U250" s="6">
        <v>7</v>
      </c>
      <c r="V250" s="4" t="s">
        <v>18</v>
      </c>
    </row>
    <row r="251" spans="1:22" hidden="1" x14ac:dyDescent="0.25">
      <c r="A251" t="s">
        <v>55</v>
      </c>
      <c r="B251" t="s">
        <v>11</v>
      </c>
      <c r="C251" t="s">
        <v>59</v>
      </c>
      <c r="D251" s="1" t="s">
        <v>61</v>
      </c>
      <c r="E251" s="4" t="s">
        <v>30</v>
      </c>
      <c r="F251">
        <v>609</v>
      </c>
      <c r="G251" s="1">
        <v>45</v>
      </c>
      <c r="H251" s="1">
        <f>SUM(financials[[#This Row],[coût unit]]*financials[[#This Row],[Nbre vente]])</f>
        <v>27405</v>
      </c>
      <c r="I251" s="1">
        <f>SUM(financials[[#This Row],[charge totale]])*$G$528</f>
        <v>16443</v>
      </c>
      <c r="J251" s="1">
        <f>SUM(financials[[#This Row],[charge totale]])*$H$528</f>
        <v>10962</v>
      </c>
      <c r="K251" s="1">
        <f>SUM(financials[[#This Row],[charge fixe]:[charge variable]])*$G$529</f>
        <v>8221.5</v>
      </c>
      <c r="L251" s="1">
        <f>SUM(financials[[#This Row],[charge totale]])*$H$529</f>
        <v>19183.5</v>
      </c>
      <c r="M251" s="1">
        <v>50</v>
      </c>
      <c r="N251" s="1">
        <f>SUM(financials[[#This Row],[prix de vente]])-financials[[#This Row],[coût unit]]</f>
        <v>5</v>
      </c>
      <c r="O251" s="1">
        <f>SUM(financials[[#This Row],[prix de vente]]*financials[[#This Row],[Nbre vente]])</f>
        <v>30450</v>
      </c>
      <c r="P251" s="1">
        <v>6</v>
      </c>
      <c r="Q251" s="1">
        <f>SUM(financials[[#This Row],[remise unit]])*financials[[#This Row],[Nbre vente]]</f>
        <v>3654</v>
      </c>
      <c r="R251" s="1">
        <f>SUM(financials[[#This Row],[CA]])-financials[[#This Row],[remise tot]]</f>
        <v>26796</v>
      </c>
      <c r="S251" s="1">
        <f>SUM(financials[[#This Row],[vente]])-financials[[#This Row],[charge totale]]</f>
        <v>-609</v>
      </c>
      <c r="T251" s="5">
        <v>41852</v>
      </c>
      <c r="U251" s="6">
        <v>8</v>
      </c>
      <c r="V251" s="4" t="s">
        <v>19</v>
      </c>
    </row>
    <row r="252" spans="1:22" hidden="1" x14ac:dyDescent="0.25">
      <c r="A252" t="s">
        <v>54</v>
      </c>
      <c r="B252" t="s">
        <v>10</v>
      </c>
      <c r="C252" t="s">
        <v>59</v>
      </c>
      <c r="D252" s="1" t="s">
        <v>61</v>
      </c>
      <c r="E252" s="4" t="s">
        <v>30</v>
      </c>
      <c r="F252">
        <v>2087</v>
      </c>
      <c r="G252" s="1">
        <v>45</v>
      </c>
      <c r="H252" s="1">
        <f>SUM(financials[[#This Row],[coût unit]]*financials[[#This Row],[Nbre vente]])</f>
        <v>93915</v>
      </c>
      <c r="I252" s="1">
        <f>SUM(financials[[#This Row],[charge totale]])*$G$528</f>
        <v>56349</v>
      </c>
      <c r="J252" s="1">
        <f>SUM(financials[[#This Row],[charge totale]])*$H$528</f>
        <v>37566</v>
      </c>
      <c r="K252" s="1">
        <f>SUM(financials[[#This Row],[charge fixe]:[charge variable]])*$G$529</f>
        <v>28174.5</v>
      </c>
      <c r="L252" s="1">
        <f>SUM(financials[[#This Row],[charge totale]])*$H$529</f>
        <v>65740.5</v>
      </c>
      <c r="M252" s="1">
        <v>50</v>
      </c>
      <c r="N252" s="1">
        <f>SUM(financials[[#This Row],[prix de vente]])-financials[[#This Row],[coût unit]]</f>
        <v>5</v>
      </c>
      <c r="O252" s="1">
        <f>SUM(financials[[#This Row],[prix de vente]]*financials[[#This Row],[Nbre vente]])</f>
        <v>104350</v>
      </c>
      <c r="P252" s="1">
        <v>6</v>
      </c>
      <c r="Q252" s="1">
        <f>SUM(financials[[#This Row],[remise unit]])*financials[[#This Row],[Nbre vente]]</f>
        <v>12522</v>
      </c>
      <c r="R252" s="1">
        <f>SUM(financials[[#This Row],[CA]])-financials[[#This Row],[remise tot]]</f>
        <v>91828</v>
      </c>
      <c r="S252" s="1">
        <f>SUM(financials[[#This Row],[vente]])-financials[[#This Row],[charge totale]]</f>
        <v>-2087</v>
      </c>
      <c r="T252" s="5">
        <v>41883</v>
      </c>
      <c r="U252" s="6">
        <v>9</v>
      </c>
      <c r="V252" s="4" t="s">
        <v>20</v>
      </c>
    </row>
    <row r="253" spans="1:22" hidden="1" x14ac:dyDescent="0.25">
      <c r="A253" t="s">
        <v>55</v>
      </c>
      <c r="B253" t="s">
        <v>9</v>
      </c>
      <c r="C253" t="s">
        <v>59</v>
      </c>
      <c r="D253" s="1" t="s">
        <v>61</v>
      </c>
      <c r="E253" s="4" t="s">
        <v>30</v>
      </c>
      <c r="F253">
        <v>1976</v>
      </c>
      <c r="G253" s="1">
        <v>45</v>
      </c>
      <c r="H253" s="1">
        <f>SUM(financials[[#This Row],[coût unit]]*financials[[#This Row],[Nbre vente]])</f>
        <v>88920</v>
      </c>
      <c r="I253" s="1">
        <f>SUM(financials[[#This Row],[charge totale]])*$G$528</f>
        <v>53352</v>
      </c>
      <c r="J253" s="1">
        <f>SUM(financials[[#This Row],[charge totale]])*$H$528</f>
        <v>35568</v>
      </c>
      <c r="K253" s="1">
        <f>SUM(financials[[#This Row],[charge fixe]:[charge variable]])*$G$529</f>
        <v>26676</v>
      </c>
      <c r="L253" s="1">
        <f>SUM(financials[[#This Row],[charge totale]])*$H$529</f>
        <v>62243.999999999993</v>
      </c>
      <c r="M253" s="1">
        <v>50</v>
      </c>
      <c r="N253" s="1">
        <f>SUM(financials[[#This Row],[prix de vente]])-financials[[#This Row],[coût unit]]</f>
        <v>5</v>
      </c>
      <c r="O253" s="1">
        <f>SUM(financials[[#This Row],[prix de vente]]*financials[[#This Row],[Nbre vente]])</f>
        <v>98800</v>
      </c>
      <c r="P253" s="1">
        <v>6</v>
      </c>
      <c r="Q253" s="1">
        <f>SUM(financials[[#This Row],[remise unit]])*financials[[#This Row],[Nbre vente]]</f>
        <v>11856</v>
      </c>
      <c r="R253" s="1">
        <f>SUM(financials[[#This Row],[CA]])-financials[[#This Row],[remise tot]]</f>
        <v>86944</v>
      </c>
      <c r="S253" s="1">
        <f>SUM(financials[[#This Row],[vente]])-financials[[#This Row],[charge totale]]</f>
        <v>-1976</v>
      </c>
      <c r="T253" s="5">
        <v>41913</v>
      </c>
      <c r="U253" s="6">
        <v>10</v>
      </c>
      <c r="V253" s="4" t="s">
        <v>21</v>
      </c>
    </row>
    <row r="254" spans="1:22" hidden="1" x14ac:dyDescent="0.25">
      <c r="A254" t="s">
        <v>53</v>
      </c>
      <c r="B254" t="s">
        <v>56</v>
      </c>
      <c r="C254" t="s">
        <v>59</v>
      </c>
      <c r="D254" s="1" t="s">
        <v>61</v>
      </c>
      <c r="E254" s="4" t="s">
        <v>30</v>
      </c>
      <c r="F254">
        <v>1372</v>
      </c>
      <c r="G254" s="1">
        <v>45</v>
      </c>
      <c r="H254" s="1">
        <f>SUM(financials[[#This Row],[coût unit]]*financials[[#This Row],[Nbre vente]])</f>
        <v>61740</v>
      </c>
      <c r="I254" s="1">
        <f>SUM(financials[[#This Row],[charge totale]])*$G$528</f>
        <v>37044</v>
      </c>
      <c r="J254" s="1">
        <f>SUM(financials[[#This Row],[charge totale]])*$H$528</f>
        <v>24696</v>
      </c>
      <c r="K254" s="1">
        <f>SUM(financials[[#This Row],[charge fixe]:[charge variable]])*$G$529</f>
        <v>18522</v>
      </c>
      <c r="L254" s="1">
        <f>SUM(financials[[#This Row],[charge totale]])*$H$529</f>
        <v>43218</v>
      </c>
      <c r="M254" s="1">
        <v>50</v>
      </c>
      <c r="N254" s="1">
        <f>SUM(financials[[#This Row],[prix de vente]])-financials[[#This Row],[coût unit]]</f>
        <v>5</v>
      </c>
      <c r="O254" s="1">
        <f>SUM(financials[[#This Row],[prix de vente]]*financials[[#This Row],[Nbre vente]])</f>
        <v>68600</v>
      </c>
      <c r="P254" s="1">
        <v>6</v>
      </c>
      <c r="Q254" s="1">
        <f>SUM(financials[[#This Row],[remise unit]])*financials[[#This Row],[Nbre vente]]</f>
        <v>8232</v>
      </c>
      <c r="R254" s="1">
        <f>SUM(financials[[#This Row],[CA]])-financials[[#This Row],[remise tot]]</f>
        <v>60368</v>
      </c>
      <c r="S254" s="1">
        <f>SUM(financials[[#This Row],[vente]])-financials[[#This Row],[charge totale]]</f>
        <v>-1372</v>
      </c>
      <c r="T254" s="5">
        <v>41974</v>
      </c>
      <c r="U254" s="6">
        <v>12</v>
      </c>
      <c r="V254" s="4" t="s">
        <v>23</v>
      </c>
    </row>
    <row r="255" spans="1:22" x14ac:dyDescent="0.25">
      <c r="A255" t="s">
        <v>54</v>
      </c>
      <c r="B255" t="s">
        <v>7</v>
      </c>
      <c r="C255" t="s">
        <v>58</v>
      </c>
      <c r="D255" s="1" t="s">
        <v>63</v>
      </c>
      <c r="E255" s="4" t="s">
        <v>30</v>
      </c>
      <c r="F255">
        <v>3244</v>
      </c>
      <c r="G255" s="1">
        <v>300</v>
      </c>
      <c r="H255" s="1">
        <f>SUM(financials[[#This Row],[coût unit]]*financials[[#This Row],[Nbre vente]])</f>
        <v>973200</v>
      </c>
      <c r="I255" s="1">
        <f>SUM(financials[[#This Row],[charge totale]])*$G$528</f>
        <v>583920</v>
      </c>
      <c r="J255" s="1">
        <f>SUM(financials[[#This Row],[charge totale]])*$H$528</f>
        <v>389280</v>
      </c>
      <c r="K255" s="1">
        <f>SUM(financials[[#This Row],[charge fixe]:[charge variable]])*$G$529</f>
        <v>291960</v>
      </c>
      <c r="L255" s="1">
        <f>SUM(financials[[#This Row],[charge totale]])*$H$529</f>
        <v>681240</v>
      </c>
      <c r="M255" s="1">
        <v>340</v>
      </c>
      <c r="N255" s="1">
        <f>SUM(financials[[#This Row],[prix de vente]])-financials[[#This Row],[coût unit]]</f>
        <v>40</v>
      </c>
      <c r="O255" s="1">
        <f>SUM(financials[[#This Row],[prix de vente]]*financials[[#This Row],[Nbre vente]])</f>
        <v>1102960</v>
      </c>
      <c r="P255" s="1">
        <v>6</v>
      </c>
      <c r="Q255" s="1">
        <f>SUM(financials[[#This Row],[remise unit]])*financials[[#This Row],[Nbre vente]]</f>
        <v>19464</v>
      </c>
      <c r="R255" s="1">
        <f>SUM(financials[[#This Row],[CA]])-financials[[#This Row],[remise tot]]</f>
        <v>1083496</v>
      </c>
      <c r="S255" s="1">
        <f>SUM(financials[[#This Row],[vente]])-financials[[#This Row],[charge totale]]</f>
        <v>110296</v>
      </c>
      <c r="T255" s="5">
        <v>41640</v>
      </c>
      <c r="U255" s="6">
        <v>1</v>
      </c>
      <c r="V255" s="4" t="s">
        <v>12</v>
      </c>
    </row>
    <row r="256" spans="1:22" x14ac:dyDescent="0.25">
      <c r="A256" t="s">
        <v>53</v>
      </c>
      <c r="B256" t="s">
        <v>9</v>
      </c>
      <c r="C256" t="s">
        <v>58</v>
      </c>
      <c r="D256" s="1" t="s">
        <v>63</v>
      </c>
      <c r="E256" s="4" t="s">
        <v>30</v>
      </c>
      <c r="F256">
        <v>959</v>
      </c>
      <c r="G256" s="1">
        <v>300</v>
      </c>
      <c r="H256" s="1">
        <f>SUM(financials[[#This Row],[coût unit]]*financials[[#This Row],[Nbre vente]])</f>
        <v>287700</v>
      </c>
      <c r="I256" s="1">
        <f>SUM(financials[[#This Row],[charge totale]])*$G$528</f>
        <v>172620</v>
      </c>
      <c r="J256" s="1">
        <f>SUM(financials[[#This Row],[charge totale]])*$H$528</f>
        <v>115080</v>
      </c>
      <c r="K256" s="1">
        <f>SUM(financials[[#This Row],[charge fixe]:[charge variable]])*$G$529</f>
        <v>86310</v>
      </c>
      <c r="L256" s="1">
        <f>SUM(financials[[#This Row],[charge totale]])*$H$529</f>
        <v>201390</v>
      </c>
      <c r="M256" s="1">
        <v>340</v>
      </c>
      <c r="N256" s="1">
        <f>SUM(financials[[#This Row],[prix de vente]])-financials[[#This Row],[coût unit]]</f>
        <v>40</v>
      </c>
      <c r="O256" s="1">
        <f>SUM(financials[[#This Row],[prix de vente]]*financials[[#This Row],[Nbre vente]])</f>
        <v>326060</v>
      </c>
      <c r="P256" s="1">
        <v>6</v>
      </c>
      <c r="Q256" s="1">
        <f>SUM(financials[[#This Row],[remise unit]])*financials[[#This Row],[Nbre vente]]</f>
        <v>5754</v>
      </c>
      <c r="R256" s="1">
        <f>SUM(financials[[#This Row],[CA]])-financials[[#This Row],[remise tot]]</f>
        <v>320306</v>
      </c>
      <c r="S256" s="1">
        <f>SUM(financials[[#This Row],[vente]])-financials[[#This Row],[charge totale]]</f>
        <v>32606</v>
      </c>
      <c r="T256" s="5">
        <v>41671</v>
      </c>
      <c r="U256" s="6">
        <v>2</v>
      </c>
      <c r="V256" s="4" t="s">
        <v>13</v>
      </c>
    </row>
    <row r="257" spans="1:22" x14ac:dyDescent="0.25">
      <c r="A257" t="s">
        <v>53</v>
      </c>
      <c r="B257" t="s">
        <v>11</v>
      </c>
      <c r="C257" t="s">
        <v>58</v>
      </c>
      <c r="D257" s="1" t="s">
        <v>63</v>
      </c>
      <c r="E257" s="4" t="s">
        <v>30</v>
      </c>
      <c r="F257">
        <v>2747</v>
      </c>
      <c r="G257" s="1">
        <v>300</v>
      </c>
      <c r="H257" s="1">
        <f>SUM(financials[[#This Row],[coût unit]]*financials[[#This Row],[Nbre vente]])</f>
        <v>824100</v>
      </c>
      <c r="I257" s="1">
        <f>SUM(financials[[#This Row],[charge totale]])*$G$528</f>
        <v>494460</v>
      </c>
      <c r="J257" s="1">
        <f>SUM(financials[[#This Row],[charge totale]])*$H$528</f>
        <v>329640</v>
      </c>
      <c r="K257" s="1">
        <f>SUM(financials[[#This Row],[charge fixe]:[charge variable]])*$G$529</f>
        <v>247230</v>
      </c>
      <c r="L257" s="1">
        <f>SUM(financials[[#This Row],[charge totale]])*$H$529</f>
        <v>576870</v>
      </c>
      <c r="M257" s="1">
        <v>340</v>
      </c>
      <c r="N257" s="1">
        <f>SUM(financials[[#This Row],[prix de vente]])-financials[[#This Row],[coût unit]]</f>
        <v>40</v>
      </c>
      <c r="O257" s="1">
        <f>SUM(financials[[#This Row],[prix de vente]]*financials[[#This Row],[Nbre vente]])</f>
        <v>933980</v>
      </c>
      <c r="P257" s="1">
        <v>6</v>
      </c>
      <c r="Q257" s="1">
        <f>SUM(financials[[#This Row],[remise unit]])*financials[[#This Row],[Nbre vente]]</f>
        <v>16482</v>
      </c>
      <c r="R257" s="1">
        <f>SUM(financials[[#This Row],[CA]])-financials[[#This Row],[remise tot]]</f>
        <v>917498</v>
      </c>
      <c r="S257" s="1">
        <f>SUM(financials[[#This Row],[vente]])-financials[[#This Row],[charge totale]]</f>
        <v>93398</v>
      </c>
      <c r="T257" s="5">
        <v>41671</v>
      </c>
      <c r="U257" s="6">
        <v>2</v>
      </c>
      <c r="V257" s="4" t="s">
        <v>13</v>
      </c>
    </row>
    <row r="258" spans="1:22" x14ac:dyDescent="0.25">
      <c r="A258" t="s">
        <v>54</v>
      </c>
      <c r="B258" t="s">
        <v>7</v>
      </c>
      <c r="C258" t="s">
        <v>58</v>
      </c>
      <c r="D258" s="4" t="s">
        <v>27</v>
      </c>
      <c r="E258" s="4" t="s">
        <v>30</v>
      </c>
      <c r="F258">
        <v>1645</v>
      </c>
      <c r="G258" s="1">
        <v>250</v>
      </c>
      <c r="H258" s="1">
        <f>SUM(financials[[#This Row],[coût unit]]*financials[[#This Row],[Nbre vente]])</f>
        <v>411250</v>
      </c>
      <c r="I258" s="1">
        <f>SUM(financials[[#This Row],[charge totale]])*$G$528</f>
        <v>246750</v>
      </c>
      <c r="J258" s="1">
        <f>SUM(financials[[#This Row],[charge totale]])*$H$528</f>
        <v>164500</v>
      </c>
      <c r="K258" s="1">
        <f>SUM(financials[[#This Row],[charge fixe]:[charge variable]])*$G$529</f>
        <v>123375</v>
      </c>
      <c r="L258" s="1">
        <f>SUM(financials[[#This Row],[charge totale]])*$H$529</f>
        <v>287875</v>
      </c>
      <c r="M258" s="1">
        <v>270</v>
      </c>
      <c r="N258" s="1">
        <f>SUM(financials[[#This Row],[prix de vente]])-financials[[#This Row],[coût unit]]</f>
        <v>20</v>
      </c>
      <c r="O258" s="1">
        <f>SUM(financials[[#This Row],[prix de vente]]*financials[[#This Row],[Nbre vente]])</f>
        <v>444150</v>
      </c>
      <c r="P258" s="1">
        <v>6</v>
      </c>
      <c r="Q258" s="1">
        <f>SUM(financials[[#This Row],[remise unit]])*financials[[#This Row],[Nbre vente]]</f>
        <v>9870</v>
      </c>
      <c r="R258" s="1">
        <f>SUM(financials[[#This Row],[CA]])-financials[[#This Row],[remise tot]]</f>
        <v>434280</v>
      </c>
      <c r="S258" s="1">
        <f>SUM(financials[[#This Row],[vente]])-financials[[#This Row],[charge totale]]</f>
        <v>23030</v>
      </c>
      <c r="T258" s="5">
        <v>41760</v>
      </c>
      <c r="U258" s="6">
        <v>5</v>
      </c>
      <c r="V258" s="4" t="s">
        <v>16</v>
      </c>
    </row>
    <row r="259" spans="1:22" x14ac:dyDescent="0.25">
      <c r="A259" t="s">
        <v>55</v>
      </c>
      <c r="B259" t="s">
        <v>9</v>
      </c>
      <c r="C259" t="s">
        <v>58</v>
      </c>
      <c r="D259" s="4" t="s">
        <v>27</v>
      </c>
      <c r="E259" s="4" t="s">
        <v>30</v>
      </c>
      <c r="F259">
        <v>2876</v>
      </c>
      <c r="G259" s="1">
        <v>250</v>
      </c>
      <c r="H259" s="1">
        <f>SUM(financials[[#This Row],[coût unit]]*financials[[#This Row],[Nbre vente]])</f>
        <v>719000</v>
      </c>
      <c r="I259" s="1">
        <f>SUM(financials[[#This Row],[charge totale]])*$G$528</f>
        <v>431400</v>
      </c>
      <c r="J259" s="1">
        <f>SUM(financials[[#This Row],[charge totale]])*$H$528</f>
        <v>287600</v>
      </c>
      <c r="K259" s="1">
        <f>SUM(financials[[#This Row],[charge fixe]:[charge variable]])*$G$529</f>
        <v>215700</v>
      </c>
      <c r="L259" s="1">
        <f>SUM(financials[[#This Row],[charge totale]])*$H$529</f>
        <v>503299.99999999994</v>
      </c>
      <c r="M259" s="1">
        <v>270</v>
      </c>
      <c r="N259" s="1">
        <f>SUM(financials[[#This Row],[prix de vente]])-financials[[#This Row],[coût unit]]</f>
        <v>20</v>
      </c>
      <c r="O259" s="1">
        <f>SUM(financials[[#This Row],[prix de vente]]*financials[[#This Row],[Nbre vente]])</f>
        <v>776520</v>
      </c>
      <c r="P259" s="1">
        <v>6</v>
      </c>
      <c r="Q259" s="1">
        <f>SUM(financials[[#This Row],[remise unit]])*financials[[#This Row],[Nbre vente]]</f>
        <v>17256</v>
      </c>
      <c r="R259" s="1">
        <f>SUM(financials[[#This Row],[CA]])-financials[[#This Row],[remise tot]]</f>
        <v>759264</v>
      </c>
      <c r="S259" s="1">
        <f>SUM(financials[[#This Row],[vente]])-financials[[#This Row],[charge totale]]</f>
        <v>40264</v>
      </c>
      <c r="T259" s="5">
        <v>41883</v>
      </c>
      <c r="U259" s="6">
        <v>9</v>
      </c>
      <c r="V259" s="4" t="s">
        <v>20</v>
      </c>
    </row>
    <row r="260" spans="1:22" x14ac:dyDescent="0.25">
      <c r="A260" t="s">
        <v>55</v>
      </c>
      <c r="B260" t="s">
        <v>7</v>
      </c>
      <c r="C260" t="s">
        <v>58</v>
      </c>
      <c r="D260" s="4" t="s">
        <v>27</v>
      </c>
      <c r="E260" s="4" t="s">
        <v>30</v>
      </c>
      <c r="F260">
        <v>1118</v>
      </c>
      <c r="G260" s="1">
        <v>250</v>
      </c>
      <c r="H260" s="1">
        <f>SUM(financials[[#This Row],[coût unit]]*financials[[#This Row],[Nbre vente]])</f>
        <v>279500</v>
      </c>
      <c r="I260" s="1">
        <f>SUM(financials[[#This Row],[charge totale]])*$G$528</f>
        <v>167700</v>
      </c>
      <c r="J260" s="1">
        <f>SUM(financials[[#This Row],[charge totale]])*$H$528</f>
        <v>111800</v>
      </c>
      <c r="K260" s="1">
        <f>SUM(financials[[#This Row],[charge fixe]:[charge variable]])*$G$529</f>
        <v>83850</v>
      </c>
      <c r="L260" s="1">
        <f>SUM(financials[[#This Row],[charge totale]])*$H$529</f>
        <v>195650</v>
      </c>
      <c r="M260" s="1">
        <v>270</v>
      </c>
      <c r="N260" s="1">
        <f>SUM(financials[[#This Row],[prix de vente]])-financials[[#This Row],[coût unit]]</f>
        <v>20</v>
      </c>
      <c r="O260" s="1">
        <f>SUM(financials[[#This Row],[prix de vente]]*financials[[#This Row],[Nbre vente]])</f>
        <v>301860</v>
      </c>
      <c r="P260" s="1">
        <v>6</v>
      </c>
      <c r="Q260" s="1">
        <f>SUM(financials[[#This Row],[remise unit]])*financials[[#This Row],[Nbre vente]]</f>
        <v>6708</v>
      </c>
      <c r="R260" s="1">
        <f>SUM(financials[[#This Row],[CA]])-financials[[#This Row],[remise tot]]</f>
        <v>295152</v>
      </c>
      <c r="S260" s="1">
        <f>SUM(financials[[#This Row],[vente]])-financials[[#This Row],[charge totale]]</f>
        <v>15652</v>
      </c>
      <c r="T260" s="5">
        <v>41944</v>
      </c>
      <c r="U260" s="6">
        <v>11</v>
      </c>
      <c r="V260" s="4" t="s">
        <v>22</v>
      </c>
    </row>
    <row r="261" spans="1:22" x14ac:dyDescent="0.25">
      <c r="A261" t="s">
        <v>53</v>
      </c>
      <c r="B261" t="s">
        <v>56</v>
      </c>
      <c r="C261" t="s">
        <v>58</v>
      </c>
      <c r="D261" s="4" t="s">
        <v>27</v>
      </c>
      <c r="E261" s="4" t="s">
        <v>30</v>
      </c>
      <c r="F261">
        <v>1372</v>
      </c>
      <c r="G261" s="1">
        <v>250</v>
      </c>
      <c r="H261" s="1">
        <f>SUM(financials[[#This Row],[coût unit]]*financials[[#This Row],[Nbre vente]])</f>
        <v>343000</v>
      </c>
      <c r="I261" s="1">
        <f>SUM(financials[[#This Row],[charge totale]])*$G$528</f>
        <v>205800</v>
      </c>
      <c r="J261" s="1">
        <f>SUM(financials[[#This Row],[charge totale]])*$H$528</f>
        <v>137200</v>
      </c>
      <c r="K261" s="1">
        <f>SUM(financials[[#This Row],[charge fixe]:[charge variable]])*$G$529</f>
        <v>102900</v>
      </c>
      <c r="L261" s="1">
        <f>SUM(financials[[#This Row],[charge totale]])*$H$529</f>
        <v>240099.99999999997</v>
      </c>
      <c r="M261" s="1">
        <v>270</v>
      </c>
      <c r="N261" s="1">
        <f>SUM(financials[[#This Row],[prix de vente]])-financials[[#This Row],[coût unit]]</f>
        <v>20</v>
      </c>
      <c r="O261" s="1">
        <f>SUM(financials[[#This Row],[prix de vente]]*financials[[#This Row],[Nbre vente]])</f>
        <v>370440</v>
      </c>
      <c r="P261" s="1">
        <v>6</v>
      </c>
      <c r="Q261" s="1">
        <f>SUM(financials[[#This Row],[remise unit]])*financials[[#This Row],[Nbre vente]]</f>
        <v>8232</v>
      </c>
      <c r="R261" s="1">
        <f>SUM(financials[[#This Row],[CA]])-financials[[#This Row],[remise tot]]</f>
        <v>362208</v>
      </c>
      <c r="S261" s="1">
        <f>SUM(financials[[#This Row],[vente]])-financials[[#This Row],[charge totale]]</f>
        <v>19208</v>
      </c>
      <c r="T261" s="5">
        <v>41974</v>
      </c>
      <c r="U261" s="6">
        <v>12</v>
      </c>
      <c r="V261" s="4" t="s">
        <v>23</v>
      </c>
    </row>
    <row r="262" spans="1:22" x14ac:dyDescent="0.25">
      <c r="A262" t="s">
        <v>55</v>
      </c>
      <c r="B262" t="s">
        <v>7</v>
      </c>
      <c r="C262" t="s">
        <v>58</v>
      </c>
      <c r="D262" s="4" t="s">
        <v>25</v>
      </c>
      <c r="E262" s="4" t="s">
        <v>30</v>
      </c>
      <c r="F262">
        <v>488</v>
      </c>
      <c r="G262" s="1">
        <v>200</v>
      </c>
      <c r="H262" s="1">
        <f>SUM(financials[[#This Row],[coût unit]]*financials[[#This Row],[Nbre vente]])</f>
        <v>97600</v>
      </c>
      <c r="I262" s="1">
        <f>SUM(financials[[#This Row],[charge totale]])*$G$528</f>
        <v>58560</v>
      </c>
      <c r="J262" s="1">
        <f>SUM(financials[[#This Row],[charge totale]])*$H$528</f>
        <v>39040</v>
      </c>
      <c r="K262" s="1">
        <f>SUM(financials[[#This Row],[charge fixe]:[charge variable]])*$G$529</f>
        <v>29280</v>
      </c>
      <c r="L262" s="1">
        <f>SUM(financials[[#This Row],[charge totale]])*$H$529</f>
        <v>68320</v>
      </c>
      <c r="M262" s="1">
        <v>210</v>
      </c>
      <c r="N262" s="1">
        <f>SUM(financials[[#This Row],[prix de vente]])-financials[[#This Row],[coût unit]]</f>
        <v>10</v>
      </c>
      <c r="O262" s="1">
        <f>SUM(financials[[#This Row],[prix de vente]]*financials[[#This Row],[Nbre vente]])</f>
        <v>102480</v>
      </c>
      <c r="P262" s="1">
        <v>6</v>
      </c>
      <c r="Q262" s="1">
        <f>SUM(financials[[#This Row],[remise unit]])*financials[[#This Row],[Nbre vente]]</f>
        <v>2928</v>
      </c>
      <c r="R262" s="1">
        <f>SUM(financials[[#This Row],[CA]])-financials[[#This Row],[remise tot]]</f>
        <v>99552</v>
      </c>
      <c r="S262" s="1">
        <f>SUM(financials[[#This Row],[vente]])-financials[[#This Row],[charge totale]]</f>
        <v>1952</v>
      </c>
      <c r="T262" s="5">
        <v>41671</v>
      </c>
      <c r="U262" s="6">
        <v>2</v>
      </c>
      <c r="V262" s="4" t="s">
        <v>13</v>
      </c>
    </row>
    <row r="263" spans="1:22" x14ac:dyDescent="0.25">
      <c r="A263" t="s">
        <v>55</v>
      </c>
      <c r="B263" t="s">
        <v>56</v>
      </c>
      <c r="C263" t="s">
        <v>58</v>
      </c>
      <c r="D263" s="4" t="s">
        <v>25</v>
      </c>
      <c r="E263" s="4" t="s">
        <v>30</v>
      </c>
      <c r="F263">
        <v>1282</v>
      </c>
      <c r="G263" s="1">
        <v>200</v>
      </c>
      <c r="H263" s="1">
        <f>SUM(financials[[#This Row],[coût unit]]*financials[[#This Row],[Nbre vente]])</f>
        <v>256400</v>
      </c>
      <c r="I263" s="1">
        <f>SUM(financials[[#This Row],[charge totale]])*$G$528</f>
        <v>153840</v>
      </c>
      <c r="J263" s="1">
        <f>SUM(financials[[#This Row],[charge totale]])*$H$528</f>
        <v>102560</v>
      </c>
      <c r="K263" s="1">
        <f>SUM(financials[[#This Row],[charge fixe]:[charge variable]])*$G$529</f>
        <v>76920</v>
      </c>
      <c r="L263" s="1">
        <f>SUM(financials[[#This Row],[charge totale]])*$H$529</f>
        <v>179480</v>
      </c>
      <c r="M263" s="1">
        <v>210</v>
      </c>
      <c r="N263" s="1">
        <f>SUM(financials[[#This Row],[prix de vente]])-financials[[#This Row],[coût unit]]</f>
        <v>10</v>
      </c>
      <c r="O263" s="1">
        <f>SUM(financials[[#This Row],[prix de vente]]*financials[[#This Row],[Nbre vente]])</f>
        <v>269220</v>
      </c>
      <c r="P263" s="1">
        <v>6</v>
      </c>
      <c r="Q263" s="1">
        <f>SUM(financials[[#This Row],[remise unit]])*financials[[#This Row],[Nbre vente]]</f>
        <v>7692</v>
      </c>
      <c r="R263" s="1">
        <f>SUM(financials[[#This Row],[CA]])-financials[[#This Row],[remise tot]]</f>
        <v>261528</v>
      </c>
      <c r="S263" s="1">
        <f>SUM(financials[[#This Row],[vente]])-financials[[#This Row],[charge totale]]</f>
        <v>5128</v>
      </c>
      <c r="T263" s="5">
        <v>41791</v>
      </c>
      <c r="U263" s="6">
        <v>6</v>
      </c>
      <c r="V263" s="4" t="s">
        <v>17</v>
      </c>
    </row>
    <row r="264" spans="1:22" hidden="1" x14ac:dyDescent="0.25">
      <c r="A264" t="s">
        <v>55</v>
      </c>
      <c r="B264" t="s">
        <v>7</v>
      </c>
      <c r="C264" t="s">
        <v>59</v>
      </c>
      <c r="D264" s="1" t="s">
        <v>62</v>
      </c>
      <c r="E264" s="4" t="s">
        <v>30</v>
      </c>
      <c r="F264">
        <v>257</v>
      </c>
      <c r="G264" s="1">
        <v>55</v>
      </c>
      <c r="H264" s="1">
        <f>SUM(financials[[#This Row],[coût unit]]*financials[[#This Row],[Nbre vente]])</f>
        <v>14135</v>
      </c>
      <c r="I264" s="1">
        <f>SUM(financials[[#This Row],[charge totale]])*$G$528</f>
        <v>8481</v>
      </c>
      <c r="J264" s="1">
        <f>SUM(financials[[#This Row],[charge totale]])*$H$528</f>
        <v>5654</v>
      </c>
      <c r="K264" s="1">
        <f>SUM(financials[[#This Row],[charge fixe]:[charge variable]])*$G$529</f>
        <v>4240.5</v>
      </c>
      <c r="L264" s="1">
        <f>SUM(financials[[#This Row],[charge totale]])*$H$529</f>
        <v>9894.5</v>
      </c>
      <c r="M264" s="1">
        <v>60</v>
      </c>
      <c r="N264" s="1">
        <f>SUM(financials[[#This Row],[prix de vente]])-financials[[#This Row],[coût unit]]</f>
        <v>5</v>
      </c>
      <c r="O264" s="1">
        <f>SUM(financials[[#This Row],[prix de vente]]*financials[[#This Row],[Nbre vente]])</f>
        <v>15420</v>
      </c>
      <c r="P264" s="1">
        <v>6</v>
      </c>
      <c r="Q264" s="1">
        <f>SUM(financials[[#This Row],[remise unit]])*financials[[#This Row],[Nbre vente]]</f>
        <v>1542</v>
      </c>
      <c r="R264" s="1">
        <f>SUM(financials[[#This Row],[CA]])-financials[[#This Row],[remise tot]]</f>
        <v>13878</v>
      </c>
      <c r="S264" s="1">
        <f>SUM(financials[[#This Row],[vente]])-financials[[#This Row],[charge totale]]</f>
        <v>-257</v>
      </c>
      <c r="T264" s="5">
        <v>41760</v>
      </c>
      <c r="U264" s="6">
        <v>5</v>
      </c>
      <c r="V264" s="4" t="s">
        <v>16</v>
      </c>
    </row>
    <row r="265" spans="1:22" x14ac:dyDescent="0.25">
      <c r="A265" t="s">
        <v>55</v>
      </c>
      <c r="B265" t="s">
        <v>56</v>
      </c>
      <c r="C265" t="s">
        <v>58</v>
      </c>
      <c r="D265" s="4" t="s">
        <v>27</v>
      </c>
      <c r="E265" s="4" t="s">
        <v>30</v>
      </c>
      <c r="F265">
        <v>1282</v>
      </c>
      <c r="G265" s="1">
        <v>250</v>
      </c>
      <c r="H265" s="1">
        <f>SUM(financials[[#This Row],[coût unit]]*financials[[#This Row],[Nbre vente]])</f>
        <v>320500</v>
      </c>
      <c r="I265" s="1">
        <f>SUM(financials[[#This Row],[charge totale]])*$G$528</f>
        <v>192300</v>
      </c>
      <c r="J265" s="1">
        <f>SUM(financials[[#This Row],[charge totale]])*$H$528</f>
        <v>128200</v>
      </c>
      <c r="K265" s="1">
        <f>SUM(financials[[#This Row],[charge fixe]:[charge variable]])*$G$529</f>
        <v>96150</v>
      </c>
      <c r="L265" s="1">
        <f>SUM(financials[[#This Row],[charge totale]])*$H$529</f>
        <v>224350</v>
      </c>
      <c r="M265" s="1">
        <v>270</v>
      </c>
      <c r="N265" s="1">
        <f>SUM(financials[[#This Row],[prix de vente]])-financials[[#This Row],[coût unit]]</f>
        <v>20</v>
      </c>
      <c r="O265" s="1">
        <f>SUM(financials[[#This Row],[prix de vente]]*financials[[#This Row],[Nbre vente]])</f>
        <v>346140</v>
      </c>
      <c r="P265" s="1">
        <v>6</v>
      </c>
      <c r="Q265" s="1">
        <f>SUM(financials[[#This Row],[remise unit]])*financials[[#This Row],[Nbre vente]]</f>
        <v>7692</v>
      </c>
      <c r="R265" s="1">
        <f>SUM(financials[[#This Row],[CA]])-financials[[#This Row],[remise tot]]</f>
        <v>338448</v>
      </c>
      <c r="S265" s="1">
        <f>SUM(financials[[#This Row],[vente]])-financials[[#This Row],[charge totale]]</f>
        <v>17948</v>
      </c>
      <c r="T265" s="5">
        <v>41791</v>
      </c>
      <c r="U265" s="6">
        <v>6</v>
      </c>
      <c r="V265" s="4" t="s">
        <v>17</v>
      </c>
    </row>
    <row r="266" spans="1:22" hidden="1" x14ac:dyDescent="0.25">
      <c r="A266" t="s">
        <v>54</v>
      </c>
      <c r="B266" t="s">
        <v>11</v>
      </c>
      <c r="C266" t="s">
        <v>59</v>
      </c>
      <c r="D266" s="1" t="s">
        <v>60</v>
      </c>
      <c r="E266" s="4" t="s">
        <v>30</v>
      </c>
      <c r="F266">
        <v>1540</v>
      </c>
      <c r="G266" s="1">
        <v>35</v>
      </c>
      <c r="H266" s="1">
        <f>SUM(financials[[#This Row],[coût unit]]*financials[[#This Row],[Nbre vente]])</f>
        <v>53900</v>
      </c>
      <c r="I266" s="1">
        <f>SUM(financials[[#This Row],[charge totale]])*$G$528</f>
        <v>32340</v>
      </c>
      <c r="J266" s="1">
        <f>SUM(financials[[#This Row],[charge totale]])*$H$528</f>
        <v>21560</v>
      </c>
      <c r="K266" s="1">
        <f>SUM(financials[[#This Row],[charge fixe]:[charge variable]])*$G$529</f>
        <v>16170</v>
      </c>
      <c r="L266" s="1">
        <f>SUM(financials[[#This Row],[charge totale]])*$H$529</f>
        <v>37730</v>
      </c>
      <c r="M266" s="1">
        <v>40</v>
      </c>
      <c r="N266" s="1">
        <f>SUM(financials[[#This Row],[prix de vente]])-financials[[#This Row],[coût unit]]</f>
        <v>5</v>
      </c>
      <c r="O266" s="1">
        <f>SUM(financials[[#This Row],[prix de vente]]*financials[[#This Row],[Nbre vente]])</f>
        <v>61600</v>
      </c>
      <c r="P266" s="1">
        <v>6</v>
      </c>
      <c r="Q266" s="1">
        <f>SUM(financials[[#This Row],[remise unit]])*financials[[#This Row],[Nbre vente]]</f>
        <v>9240</v>
      </c>
      <c r="R266" s="1">
        <f>SUM(financials[[#This Row],[CA]])-financials[[#This Row],[remise tot]]</f>
        <v>52360</v>
      </c>
      <c r="S266" s="1">
        <f>SUM(financials[[#This Row],[vente]])-financials[[#This Row],[charge totale]]</f>
        <v>-1540</v>
      </c>
      <c r="T266" s="5">
        <v>41852</v>
      </c>
      <c r="U266" s="6">
        <v>8</v>
      </c>
      <c r="V266" s="4" t="s">
        <v>19</v>
      </c>
    </row>
    <row r="267" spans="1:22" hidden="1" x14ac:dyDescent="0.25">
      <c r="A267" t="s">
        <v>52</v>
      </c>
      <c r="B267" t="s">
        <v>9</v>
      </c>
      <c r="C267" t="s">
        <v>59</v>
      </c>
      <c r="D267" s="1" t="s">
        <v>60</v>
      </c>
      <c r="E267" s="4" t="s">
        <v>30</v>
      </c>
      <c r="F267">
        <v>490</v>
      </c>
      <c r="G267" s="1">
        <v>35</v>
      </c>
      <c r="H267" s="1">
        <f>SUM(financials[[#This Row],[coût unit]]*financials[[#This Row],[Nbre vente]])</f>
        <v>17150</v>
      </c>
      <c r="I267" s="1">
        <f>SUM(financials[[#This Row],[charge totale]])*$G$528</f>
        <v>10290</v>
      </c>
      <c r="J267" s="1">
        <f>SUM(financials[[#This Row],[charge totale]])*$H$528</f>
        <v>6860</v>
      </c>
      <c r="K267" s="1">
        <f>SUM(financials[[#This Row],[charge fixe]:[charge variable]])*$G$529</f>
        <v>5145</v>
      </c>
      <c r="L267" s="1">
        <f>SUM(financials[[#This Row],[charge totale]])*$H$529</f>
        <v>12005</v>
      </c>
      <c r="M267" s="1">
        <v>40</v>
      </c>
      <c r="N267" s="1">
        <f>SUM(financials[[#This Row],[prix de vente]])-financials[[#This Row],[coût unit]]</f>
        <v>5</v>
      </c>
      <c r="O267" s="1">
        <f>SUM(financials[[#This Row],[prix de vente]]*financials[[#This Row],[Nbre vente]])</f>
        <v>19600</v>
      </c>
      <c r="P267" s="1">
        <v>6</v>
      </c>
      <c r="Q267" s="1">
        <f>SUM(financials[[#This Row],[remise unit]])*financials[[#This Row],[Nbre vente]]</f>
        <v>2940</v>
      </c>
      <c r="R267" s="1">
        <f>SUM(financials[[#This Row],[CA]])-financials[[#This Row],[remise tot]]</f>
        <v>16660</v>
      </c>
      <c r="S267" s="1">
        <f>SUM(financials[[#This Row],[vente]])-financials[[#This Row],[charge totale]]</f>
        <v>-490</v>
      </c>
      <c r="T267" s="5">
        <v>41944</v>
      </c>
      <c r="U267" s="6">
        <v>11</v>
      </c>
      <c r="V267" s="4" t="s">
        <v>22</v>
      </c>
    </row>
    <row r="268" spans="1:22" hidden="1" x14ac:dyDescent="0.25">
      <c r="A268" t="s">
        <v>55</v>
      </c>
      <c r="B268" t="s">
        <v>11</v>
      </c>
      <c r="C268" t="s">
        <v>59</v>
      </c>
      <c r="D268" s="1" t="s">
        <v>60</v>
      </c>
      <c r="E268" s="4" t="s">
        <v>30</v>
      </c>
      <c r="F268">
        <v>1362</v>
      </c>
      <c r="G268" s="1">
        <v>35</v>
      </c>
      <c r="H268" s="1">
        <f>SUM(financials[[#This Row],[coût unit]]*financials[[#This Row],[Nbre vente]])</f>
        <v>47670</v>
      </c>
      <c r="I268" s="1">
        <f>SUM(financials[[#This Row],[charge totale]])*$G$528</f>
        <v>28602</v>
      </c>
      <c r="J268" s="1">
        <f>SUM(financials[[#This Row],[charge totale]])*$H$528</f>
        <v>19068</v>
      </c>
      <c r="K268" s="1">
        <f>SUM(financials[[#This Row],[charge fixe]:[charge variable]])*$G$529</f>
        <v>14301</v>
      </c>
      <c r="L268" s="1">
        <f>SUM(financials[[#This Row],[charge totale]])*$H$529</f>
        <v>33369</v>
      </c>
      <c r="M268" s="1">
        <v>40</v>
      </c>
      <c r="N268" s="1">
        <f>SUM(financials[[#This Row],[prix de vente]])-financials[[#This Row],[coût unit]]</f>
        <v>5</v>
      </c>
      <c r="O268" s="1">
        <f>SUM(financials[[#This Row],[prix de vente]]*financials[[#This Row],[Nbre vente]])</f>
        <v>54480</v>
      </c>
      <c r="P268" s="1">
        <v>6</v>
      </c>
      <c r="Q268" s="1">
        <f>SUM(financials[[#This Row],[remise unit]])*financials[[#This Row],[Nbre vente]]</f>
        <v>8172</v>
      </c>
      <c r="R268" s="1">
        <f>SUM(financials[[#This Row],[CA]])-financials[[#This Row],[remise tot]]</f>
        <v>46308</v>
      </c>
      <c r="S268" s="1">
        <f>SUM(financials[[#This Row],[vente]])-financials[[#This Row],[charge totale]]</f>
        <v>-1362</v>
      </c>
      <c r="T268" s="5">
        <v>41974</v>
      </c>
      <c r="U268" s="6">
        <v>12</v>
      </c>
      <c r="V268" s="4" t="s">
        <v>23</v>
      </c>
    </row>
    <row r="269" spans="1:22" x14ac:dyDescent="0.25">
      <c r="A269" t="s">
        <v>52</v>
      </c>
      <c r="B269" t="s">
        <v>9</v>
      </c>
      <c r="C269" t="s">
        <v>58</v>
      </c>
      <c r="D269" s="4" t="s">
        <v>25</v>
      </c>
      <c r="E269" s="4" t="s">
        <v>30</v>
      </c>
      <c r="F269">
        <v>2501</v>
      </c>
      <c r="G269" s="1">
        <v>200</v>
      </c>
      <c r="H269" s="1">
        <f>SUM(financials[[#This Row],[coût unit]]*financials[[#This Row],[Nbre vente]])</f>
        <v>500200</v>
      </c>
      <c r="I269" s="1">
        <f>SUM(financials[[#This Row],[charge totale]])*$G$528</f>
        <v>300120</v>
      </c>
      <c r="J269" s="1">
        <f>SUM(financials[[#This Row],[charge totale]])*$H$528</f>
        <v>200080</v>
      </c>
      <c r="K269" s="1">
        <f>SUM(financials[[#This Row],[charge fixe]:[charge variable]])*$G$529</f>
        <v>150060</v>
      </c>
      <c r="L269" s="1">
        <f>SUM(financials[[#This Row],[charge totale]])*$H$529</f>
        <v>350140</v>
      </c>
      <c r="M269" s="1">
        <v>210</v>
      </c>
      <c r="N269" s="1">
        <f>SUM(financials[[#This Row],[prix de vente]])-financials[[#This Row],[coût unit]]</f>
        <v>10</v>
      </c>
      <c r="O269" s="1">
        <f>SUM(financials[[#This Row],[prix de vente]]*financials[[#This Row],[Nbre vente]])</f>
        <v>525210</v>
      </c>
      <c r="P269" s="1">
        <v>6</v>
      </c>
      <c r="Q269" s="1">
        <f>SUM(financials[[#This Row],[remise unit]])*financials[[#This Row],[Nbre vente]]</f>
        <v>15006</v>
      </c>
      <c r="R269" s="1">
        <f>SUM(financials[[#This Row],[CA]])-financials[[#This Row],[remise tot]]</f>
        <v>510204</v>
      </c>
      <c r="S269" s="1">
        <f>SUM(financials[[#This Row],[vente]])-financials[[#This Row],[charge totale]]</f>
        <v>10004</v>
      </c>
      <c r="T269" s="5">
        <v>41699</v>
      </c>
      <c r="U269" s="6">
        <v>3</v>
      </c>
      <c r="V269" s="4" t="s">
        <v>14</v>
      </c>
    </row>
    <row r="270" spans="1:22" x14ac:dyDescent="0.25">
      <c r="A270" t="s">
        <v>55</v>
      </c>
      <c r="B270" t="s">
        <v>7</v>
      </c>
      <c r="C270" t="s">
        <v>58</v>
      </c>
      <c r="D270" s="4" t="s">
        <v>25</v>
      </c>
      <c r="E270" s="4" t="s">
        <v>30</v>
      </c>
      <c r="F270">
        <v>708</v>
      </c>
      <c r="G270" s="1">
        <v>200</v>
      </c>
      <c r="H270" s="1">
        <f>SUM(financials[[#This Row],[coût unit]]*financials[[#This Row],[Nbre vente]])</f>
        <v>141600</v>
      </c>
      <c r="I270" s="1">
        <f>SUM(financials[[#This Row],[charge totale]])*$G$528</f>
        <v>84960</v>
      </c>
      <c r="J270" s="1">
        <f>SUM(financials[[#This Row],[charge totale]])*$H$528</f>
        <v>56640</v>
      </c>
      <c r="K270" s="1">
        <f>SUM(financials[[#This Row],[charge fixe]:[charge variable]])*$G$529</f>
        <v>42480</v>
      </c>
      <c r="L270" s="1">
        <f>SUM(financials[[#This Row],[charge totale]])*$H$529</f>
        <v>99120</v>
      </c>
      <c r="M270" s="1">
        <v>210</v>
      </c>
      <c r="N270" s="1">
        <f>SUM(financials[[#This Row],[prix de vente]])-financials[[#This Row],[coût unit]]</f>
        <v>10</v>
      </c>
      <c r="O270" s="1">
        <f>SUM(financials[[#This Row],[prix de vente]]*financials[[#This Row],[Nbre vente]])</f>
        <v>148680</v>
      </c>
      <c r="P270" s="1">
        <v>6</v>
      </c>
      <c r="Q270" s="1">
        <f>SUM(financials[[#This Row],[remise unit]])*financials[[#This Row],[Nbre vente]]</f>
        <v>4248</v>
      </c>
      <c r="R270" s="1">
        <f>SUM(financials[[#This Row],[CA]])-financials[[#This Row],[remise tot]]</f>
        <v>144432</v>
      </c>
      <c r="S270" s="1">
        <f>SUM(financials[[#This Row],[vente]])-financials[[#This Row],[charge totale]]</f>
        <v>2832</v>
      </c>
      <c r="T270" s="5">
        <v>41791</v>
      </c>
      <c r="U270" s="6">
        <v>6</v>
      </c>
      <c r="V270" s="4" t="s">
        <v>17</v>
      </c>
    </row>
    <row r="271" spans="1:22" x14ac:dyDescent="0.25">
      <c r="A271" t="s">
        <v>55</v>
      </c>
      <c r="B271" t="s">
        <v>10</v>
      </c>
      <c r="C271" t="s">
        <v>58</v>
      </c>
      <c r="D271" s="4" t="s">
        <v>25</v>
      </c>
      <c r="E271" s="4" t="s">
        <v>30</v>
      </c>
      <c r="F271">
        <v>645</v>
      </c>
      <c r="G271" s="1">
        <v>200</v>
      </c>
      <c r="H271" s="1">
        <f>SUM(financials[[#This Row],[coût unit]]*financials[[#This Row],[Nbre vente]])</f>
        <v>129000</v>
      </c>
      <c r="I271" s="1">
        <f>SUM(financials[[#This Row],[charge totale]])*$G$528</f>
        <v>77400</v>
      </c>
      <c r="J271" s="1">
        <f>SUM(financials[[#This Row],[charge totale]])*$H$528</f>
        <v>51600</v>
      </c>
      <c r="K271" s="1">
        <f>SUM(financials[[#This Row],[charge fixe]:[charge variable]])*$G$529</f>
        <v>38700</v>
      </c>
      <c r="L271" s="1">
        <f>SUM(financials[[#This Row],[charge totale]])*$H$529</f>
        <v>90300</v>
      </c>
      <c r="M271" s="1">
        <v>210</v>
      </c>
      <c r="N271" s="1">
        <f>SUM(financials[[#This Row],[prix de vente]])-financials[[#This Row],[coût unit]]</f>
        <v>10</v>
      </c>
      <c r="O271" s="1">
        <f>SUM(financials[[#This Row],[prix de vente]]*financials[[#This Row],[Nbre vente]])</f>
        <v>135450</v>
      </c>
      <c r="P271" s="1">
        <v>6</v>
      </c>
      <c r="Q271" s="1">
        <f>SUM(financials[[#This Row],[remise unit]])*financials[[#This Row],[Nbre vente]]</f>
        <v>3870</v>
      </c>
      <c r="R271" s="1">
        <f>SUM(financials[[#This Row],[CA]])-financials[[#This Row],[remise tot]]</f>
        <v>131580</v>
      </c>
      <c r="S271" s="1">
        <f>SUM(financials[[#This Row],[vente]])-financials[[#This Row],[charge totale]]</f>
        <v>2580</v>
      </c>
      <c r="T271" s="5">
        <v>41821</v>
      </c>
      <c r="U271" s="6">
        <v>7</v>
      </c>
      <c r="V271" s="4" t="s">
        <v>18</v>
      </c>
    </row>
    <row r="272" spans="1:22" x14ac:dyDescent="0.25">
      <c r="A272" t="s">
        <v>53</v>
      </c>
      <c r="B272" t="s">
        <v>9</v>
      </c>
      <c r="C272" t="s">
        <v>58</v>
      </c>
      <c r="D272" s="4" t="s">
        <v>25</v>
      </c>
      <c r="E272" s="4" t="s">
        <v>30</v>
      </c>
      <c r="F272">
        <v>1562</v>
      </c>
      <c r="G272" s="1">
        <v>200</v>
      </c>
      <c r="H272" s="1">
        <f>SUM(financials[[#This Row],[coût unit]]*financials[[#This Row],[Nbre vente]])</f>
        <v>312400</v>
      </c>
      <c r="I272" s="1">
        <f>SUM(financials[[#This Row],[charge totale]])*$G$528</f>
        <v>187440</v>
      </c>
      <c r="J272" s="1">
        <f>SUM(financials[[#This Row],[charge totale]])*$H$528</f>
        <v>124960</v>
      </c>
      <c r="K272" s="1">
        <f>SUM(financials[[#This Row],[charge fixe]:[charge variable]])*$G$529</f>
        <v>93720</v>
      </c>
      <c r="L272" s="1">
        <f>SUM(financials[[#This Row],[charge totale]])*$H$529</f>
        <v>218680</v>
      </c>
      <c r="M272" s="1">
        <v>210</v>
      </c>
      <c r="N272" s="1">
        <f>SUM(financials[[#This Row],[prix de vente]])-financials[[#This Row],[coût unit]]</f>
        <v>10</v>
      </c>
      <c r="O272" s="1">
        <f>SUM(financials[[#This Row],[prix de vente]]*financials[[#This Row],[Nbre vente]])</f>
        <v>328020</v>
      </c>
      <c r="P272" s="1">
        <v>6</v>
      </c>
      <c r="Q272" s="1">
        <f>SUM(financials[[#This Row],[remise unit]])*financials[[#This Row],[Nbre vente]]</f>
        <v>9372</v>
      </c>
      <c r="R272" s="1">
        <f>SUM(financials[[#This Row],[CA]])-financials[[#This Row],[remise tot]]</f>
        <v>318648</v>
      </c>
      <c r="S272" s="1">
        <f>SUM(financials[[#This Row],[vente]])-financials[[#This Row],[charge totale]]</f>
        <v>6248</v>
      </c>
      <c r="T272" s="5">
        <v>41852</v>
      </c>
      <c r="U272" s="6">
        <v>8</v>
      </c>
      <c r="V272" s="4" t="s">
        <v>19</v>
      </c>
    </row>
    <row r="273" spans="1:22" x14ac:dyDescent="0.25">
      <c r="A273" t="s">
        <v>52</v>
      </c>
      <c r="B273" t="s">
        <v>10</v>
      </c>
      <c r="C273" t="s">
        <v>58</v>
      </c>
      <c r="D273" s="4" t="s">
        <v>25</v>
      </c>
      <c r="E273" s="4" t="s">
        <v>30</v>
      </c>
      <c r="F273">
        <v>711</v>
      </c>
      <c r="G273" s="1">
        <v>200</v>
      </c>
      <c r="H273" s="1">
        <f>SUM(financials[[#This Row],[coût unit]]*financials[[#This Row],[Nbre vente]])</f>
        <v>142200</v>
      </c>
      <c r="I273" s="1">
        <f>SUM(financials[[#This Row],[charge totale]])*$G$528</f>
        <v>85320</v>
      </c>
      <c r="J273" s="1">
        <f>SUM(financials[[#This Row],[charge totale]])*$H$528</f>
        <v>56880</v>
      </c>
      <c r="K273" s="1">
        <f>SUM(financials[[#This Row],[charge fixe]:[charge variable]])*$G$529</f>
        <v>42660</v>
      </c>
      <c r="L273" s="1">
        <f>SUM(financials[[#This Row],[charge totale]])*$H$529</f>
        <v>99540</v>
      </c>
      <c r="M273" s="1">
        <v>210</v>
      </c>
      <c r="N273" s="1">
        <f>SUM(financials[[#This Row],[prix de vente]])-financials[[#This Row],[coût unit]]</f>
        <v>10</v>
      </c>
      <c r="O273" s="1">
        <f>SUM(financials[[#This Row],[prix de vente]]*financials[[#This Row],[Nbre vente]])</f>
        <v>149310</v>
      </c>
      <c r="P273" s="1">
        <v>6</v>
      </c>
      <c r="Q273" s="1">
        <f>SUM(financials[[#This Row],[remise unit]])*financials[[#This Row],[Nbre vente]]</f>
        <v>4266</v>
      </c>
      <c r="R273" s="1">
        <f>SUM(financials[[#This Row],[CA]])-financials[[#This Row],[remise tot]]</f>
        <v>145044</v>
      </c>
      <c r="S273" s="1">
        <f>SUM(financials[[#This Row],[vente]])-financials[[#This Row],[charge totale]]</f>
        <v>2844</v>
      </c>
      <c r="T273" s="5">
        <v>41974</v>
      </c>
      <c r="U273" s="6">
        <v>12</v>
      </c>
      <c r="V273" s="4" t="s">
        <v>23</v>
      </c>
    </row>
    <row r="274" spans="1:22" hidden="1" x14ac:dyDescent="0.25">
      <c r="A274" t="s">
        <v>54</v>
      </c>
      <c r="B274" t="s">
        <v>11</v>
      </c>
      <c r="C274" t="s">
        <v>59</v>
      </c>
      <c r="D274" s="1" t="s">
        <v>62</v>
      </c>
      <c r="E274" s="4" t="s">
        <v>30</v>
      </c>
      <c r="F274">
        <v>1114</v>
      </c>
      <c r="G274" s="1">
        <v>55</v>
      </c>
      <c r="H274" s="1">
        <f>SUM(financials[[#This Row],[coût unit]]*financials[[#This Row],[Nbre vente]])</f>
        <v>61270</v>
      </c>
      <c r="I274" s="1">
        <f>SUM(financials[[#This Row],[charge totale]])*$G$528</f>
        <v>36762</v>
      </c>
      <c r="J274" s="1">
        <f>SUM(financials[[#This Row],[charge totale]])*$H$528</f>
        <v>24508</v>
      </c>
      <c r="K274" s="1">
        <f>SUM(financials[[#This Row],[charge fixe]:[charge variable]])*$G$529</f>
        <v>18381</v>
      </c>
      <c r="L274" s="1">
        <f>SUM(financials[[#This Row],[charge totale]])*$H$529</f>
        <v>42889</v>
      </c>
      <c r="M274" s="1">
        <v>60</v>
      </c>
      <c r="N274" s="1">
        <f>SUM(financials[[#This Row],[prix de vente]])-financials[[#This Row],[coût unit]]</f>
        <v>5</v>
      </c>
      <c r="O274" s="1">
        <f>SUM(financials[[#This Row],[prix de vente]]*financials[[#This Row],[Nbre vente]])</f>
        <v>66840</v>
      </c>
      <c r="P274" s="1">
        <v>6</v>
      </c>
      <c r="Q274" s="1">
        <f>SUM(financials[[#This Row],[remise unit]])*financials[[#This Row],[Nbre vente]]</f>
        <v>6684</v>
      </c>
      <c r="R274" s="1">
        <f>SUM(financials[[#This Row],[CA]])-financials[[#This Row],[remise tot]]</f>
        <v>60156</v>
      </c>
      <c r="S274" s="1">
        <f>SUM(financials[[#This Row],[vente]])-financials[[#This Row],[charge totale]]</f>
        <v>-1114</v>
      </c>
      <c r="T274" s="5">
        <v>41699</v>
      </c>
      <c r="U274" s="6">
        <v>3</v>
      </c>
      <c r="V274" s="4" t="s">
        <v>14</v>
      </c>
    </row>
    <row r="275" spans="1:22" hidden="1" x14ac:dyDescent="0.25">
      <c r="A275" t="s">
        <v>55</v>
      </c>
      <c r="B275" t="s">
        <v>10</v>
      </c>
      <c r="C275" t="s">
        <v>59</v>
      </c>
      <c r="D275" s="1" t="s">
        <v>62</v>
      </c>
      <c r="E275" s="4" t="s">
        <v>30</v>
      </c>
      <c r="F275">
        <v>1259</v>
      </c>
      <c r="G275" s="1">
        <v>55</v>
      </c>
      <c r="H275" s="1">
        <f>SUM(financials[[#This Row],[coût unit]]*financials[[#This Row],[Nbre vente]])</f>
        <v>69245</v>
      </c>
      <c r="I275" s="1">
        <f>SUM(financials[[#This Row],[charge totale]])*$G$528</f>
        <v>41547</v>
      </c>
      <c r="J275" s="1">
        <f>SUM(financials[[#This Row],[charge totale]])*$H$528</f>
        <v>27698</v>
      </c>
      <c r="K275" s="1">
        <f>SUM(financials[[#This Row],[charge fixe]:[charge variable]])*$G$529</f>
        <v>20773.5</v>
      </c>
      <c r="L275" s="1">
        <f>SUM(financials[[#This Row],[charge totale]])*$H$529</f>
        <v>48471.5</v>
      </c>
      <c r="M275" s="1">
        <v>60</v>
      </c>
      <c r="N275" s="1">
        <f>SUM(financials[[#This Row],[prix de vente]])-financials[[#This Row],[coût unit]]</f>
        <v>5</v>
      </c>
      <c r="O275" s="1">
        <f>SUM(financials[[#This Row],[prix de vente]]*financials[[#This Row],[Nbre vente]])</f>
        <v>75540</v>
      </c>
      <c r="P275" s="1">
        <v>6</v>
      </c>
      <c r="Q275" s="1">
        <f>SUM(financials[[#This Row],[remise unit]])*financials[[#This Row],[Nbre vente]]</f>
        <v>7554</v>
      </c>
      <c r="R275" s="1">
        <f>SUM(financials[[#This Row],[CA]])-financials[[#This Row],[remise tot]]</f>
        <v>67986</v>
      </c>
      <c r="S275" s="1">
        <f>SUM(financials[[#This Row],[vente]])-financials[[#This Row],[charge totale]]</f>
        <v>-1259</v>
      </c>
      <c r="T275" s="5">
        <v>41730</v>
      </c>
      <c r="U275" s="6">
        <v>4</v>
      </c>
      <c r="V275" s="4" t="s">
        <v>15</v>
      </c>
    </row>
    <row r="276" spans="1:22" hidden="1" x14ac:dyDescent="0.25">
      <c r="A276" t="s">
        <v>55</v>
      </c>
      <c r="B276" t="s">
        <v>10</v>
      </c>
      <c r="C276" t="s">
        <v>59</v>
      </c>
      <c r="D276" s="1" t="s">
        <v>62</v>
      </c>
      <c r="E276" s="4" t="s">
        <v>30</v>
      </c>
      <c r="F276">
        <v>1095</v>
      </c>
      <c r="G276" s="1">
        <v>55</v>
      </c>
      <c r="H276" s="1">
        <f>SUM(financials[[#This Row],[coût unit]]*financials[[#This Row],[Nbre vente]])</f>
        <v>60225</v>
      </c>
      <c r="I276" s="1">
        <f>SUM(financials[[#This Row],[charge totale]])*$G$528</f>
        <v>36135</v>
      </c>
      <c r="J276" s="1">
        <f>SUM(financials[[#This Row],[charge totale]])*$H$528</f>
        <v>24090</v>
      </c>
      <c r="K276" s="1">
        <f>SUM(financials[[#This Row],[charge fixe]:[charge variable]])*$G$529</f>
        <v>18067.5</v>
      </c>
      <c r="L276" s="1">
        <f>SUM(financials[[#This Row],[charge totale]])*$H$529</f>
        <v>42157.5</v>
      </c>
      <c r="M276" s="1">
        <v>60</v>
      </c>
      <c r="N276" s="1">
        <f>SUM(financials[[#This Row],[prix de vente]])-financials[[#This Row],[coût unit]]</f>
        <v>5</v>
      </c>
      <c r="O276" s="1">
        <f>SUM(financials[[#This Row],[prix de vente]]*financials[[#This Row],[Nbre vente]])</f>
        <v>65700</v>
      </c>
      <c r="P276" s="1">
        <v>6</v>
      </c>
      <c r="Q276" s="1">
        <f>SUM(financials[[#This Row],[remise unit]])*financials[[#This Row],[Nbre vente]]</f>
        <v>6570</v>
      </c>
      <c r="R276" s="1">
        <f>SUM(financials[[#This Row],[CA]])-financials[[#This Row],[remise tot]]</f>
        <v>59130</v>
      </c>
      <c r="S276" s="1">
        <f>SUM(financials[[#This Row],[vente]])-financials[[#This Row],[charge totale]]</f>
        <v>-1095</v>
      </c>
      <c r="T276" s="5">
        <v>41760</v>
      </c>
      <c r="U276" s="6">
        <v>5</v>
      </c>
      <c r="V276" s="4" t="s">
        <v>16</v>
      </c>
    </row>
    <row r="277" spans="1:22" hidden="1" x14ac:dyDescent="0.25">
      <c r="A277" t="s">
        <v>55</v>
      </c>
      <c r="B277" t="s">
        <v>10</v>
      </c>
      <c r="C277" t="s">
        <v>59</v>
      </c>
      <c r="D277" s="1" t="s">
        <v>62</v>
      </c>
      <c r="E277" s="4" t="s">
        <v>30</v>
      </c>
      <c r="F277">
        <v>1366</v>
      </c>
      <c r="G277" s="1">
        <v>55</v>
      </c>
      <c r="H277" s="1">
        <f>SUM(financials[[#This Row],[coût unit]]*financials[[#This Row],[Nbre vente]])</f>
        <v>75130</v>
      </c>
      <c r="I277" s="1">
        <f>SUM(financials[[#This Row],[charge totale]])*$G$528</f>
        <v>45078</v>
      </c>
      <c r="J277" s="1">
        <f>SUM(financials[[#This Row],[charge totale]])*$H$528</f>
        <v>30052</v>
      </c>
      <c r="K277" s="1">
        <f>SUM(financials[[#This Row],[charge fixe]:[charge variable]])*$G$529</f>
        <v>22539</v>
      </c>
      <c r="L277" s="1">
        <f>SUM(financials[[#This Row],[charge totale]])*$H$529</f>
        <v>52591</v>
      </c>
      <c r="M277" s="1">
        <v>60</v>
      </c>
      <c r="N277" s="1">
        <f>SUM(financials[[#This Row],[prix de vente]])-financials[[#This Row],[coût unit]]</f>
        <v>5</v>
      </c>
      <c r="O277" s="1">
        <f>SUM(financials[[#This Row],[prix de vente]]*financials[[#This Row],[Nbre vente]])</f>
        <v>81960</v>
      </c>
      <c r="P277" s="1">
        <v>6</v>
      </c>
      <c r="Q277" s="1">
        <f>SUM(financials[[#This Row],[remise unit]])*financials[[#This Row],[Nbre vente]]</f>
        <v>8196</v>
      </c>
      <c r="R277" s="1">
        <f>SUM(financials[[#This Row],[CA]])-financials[[#This Row],[remise tot]]</f>
        <v>73764</v>
      </c>
      <c r="S277" s="1">
        <f>SUM(financials[[#This Row],[vente]])-financials[[#This Row],[charge totale]]</f>
        <v>-1366</v>
      </c>
      <c r="T277" s="5">
        <v>41791</v>
      </c>
      <c r="U277" s="6">
        <v>6</v>
      </c>
      <c r="V277" s="4" t="s">
        <v>17</v>
      </c>
    </row>
    <row r="278" spans="1:22" hidden="1" x14ac:dyDescent="0.25">
      <c r="A278" t="s">
        <v>53</v>
      </c>
      <c r="B278" t="s">
        <v>11</v>
      </c>
      <c r="C278" t="s">
        <v>59</v>
      </c>
      <c r="D278" s="1" t="s">
        <v>62</v>
      </c>
      <c r="E278" s="4" t="s">
        <v>30</v>
      </c>
      <c r="F278">
        <v>2460</v>
      </c>
      <c r="G278" s="1">
        <v>55</v>
      </c>
      <c r="H278" s="1">
        <f>SUM(financials[[#This Row],[coût unit]]*financials[[#This Row],[Nbre vente]])</f>
        <v>135300</v>
      </c>
      <c r="I278" s="1">
        <f>SUM(financials[[#This Row],[charge totale]])*$G$528</f>
        <v>81180</v>
      </c>
      <c r="J278" s="1">
        <f>SUM(financials[[#This Row],[charge totale]])*$H$528</f>
        <v>54120</v>
      </c>
      <c r="K278" s="1">
        <f>SUM(financials[[#This Row],[charge fixe]:[charge variable]])*$G$529</f>
        <v>40590</v>
      </c>
      <c r="L278" s="1">
        <f>SUM(financials[[#This Row],[charge totale]])*$H$529</f>
        <v>94710</v>
      </c>
      <c r="M278" s="1">
        <v>60</v>
      </c>
      <c r="N278" s="1">
        <f>SUM(financials[[#This Row],[prix de vente]])-financials[[#This Row],[coût unit]]</f>
        <v>5</v>
      </c>
      <c r="O278" s="1">
        <f>SUM(financials[[#This Row],[prix de vente]]*financials[[#This Row],[Nbre vente]])</f>
        <v>147600</v>
      </c>
      <c r="P278" s="1">
        <v>6</v>
      </c>
      <c r="Q278" s="1">
        <f>SUM(financials[[#This Row],[remise unit]])*financials[[#This Row],[Nbre vente]]</f>
        <v>14760</v>
      </c>
      <c r="R278" s="1">
        <f>SUM(financials[[#This Row],[CA]])-financials[[#This Row],[remise tot]]</f>
        <v>132840</v>
      </c>
      <c r="S278" s="1">
        <f>SUM(financials[[#This Row],[vente]])-financials[[#This Row],[charge totale]]</f>
        <v>-2460</v>
      </c>
      <c r="T278" s="5">
        <v>41791</v>
      </c>
      <c r="U278" s="6">
        <v>6</v>
      </c>
      <c r="V278" s="4" t="s">
        <v>17</v>
      </c>
    </row>
    <row r="279" spans="1:22" hidden="1" x14ac:dyDescent="0.25">
      <c r="A279" t="s">
        <v>55</v>
      </c>
      <c r="B279" t="s">
        <v>56</v>
      </c>
      <c r="C279" t="s">
        <v>59</v>
      </c>
      <c r="D279" s="1" t="s">
        <v>62</v>
      </c>
      <c r="E279" s="4" t="s">
        <v>30</v>
      </c>
      <c r="F279">
        <v>678</v>
      </c>
      <c r="G279" s="1">
        <v>55</v>
      </c>
      <c r="H279" s="1">
        <f>SUM(financials[[#This Row],[coût unit]]*financials[[#This Row],[Nbre vente]])</f>
        <v>37290</v>
      </c>
      <c r="I279" s="1">
        <f>SUM(financials[[#This Row],[charge totale]])*$G$528</f>
        <v>22374</v>
      </c>
      <c r="J279" s="1">
        <f>SUM(financials[[#This Row],[charge totale]])*$H$528</f>
        <v>14916</v>
      </c>
      <c r="K279" s="1">
        <f>SUM(financials[[#This Row],[charge fixe]:[charge variable]])*$G$529</f>
        <v>11187</v>
      </c>
      <c r="L279" s="1">
        <f>SUM(financials[[#This Row],[charge totale]])*$H$529</f>
        <v>26103</v>
      </c>
      <c r="M279" s="1">
        <v>60</v>
      </c>
      <c r="N279" s="1">
        <f>SUM(financials[[#This Row],[prix de vente]])-financials[[#This Row],[coût unit]]</f>
        <v>5</v>
      </c>
      <c r="O279" s="1">
        <f>SUM(financials[[#This Row],[prix de vente]]*financials[[#This Row],[Nbre vente]])</f>
        <v>40680</v>
      </c>
      <c r="P279" s="1">
        <v>6</v>
      </c>
      <c r="Q279" s="1">
        <f>SUM(financials[[#This Row],[remise unit]])*financials[[#This Row],[Nbre vente]]</f>
        <v>4068</v>
      </c>
      <c r="R279" s="1">
        <f>SUM(financials[[#This Row],[CA]])-financials[[#This Row],[remise tot]]</f>
        <v>36612</v>
      </c>
      <c r="S279" s="1">
        <f>SUM(financials[[#This Row],[vente]])-financials[[#This Row],[charge totale]]</f>
        <v>-678</v>
      </c>
      <c r="T279" s="5">
        <v>41852</v>
      </c>
      <c r="U279" s="6">
        <v>8</v>
      </c>
      <c r="V279" s="4" t="s">
        <v>19</v>
      </c>
    </row>
    <row r="280" spans="1:22" hidden="1" x14ac:dyDescent="0.25">
      <c r="A280" t="s">
        <v>55</v>
      </c>
      <c r="B280" t="s">
        <v>10</v>
      </c>
      <c r="C280" t="s">
        <v>59</v>
      </c>
      <c r="D280" s="1" t="s">
        <v>62</v>
      </c>
      <c r="E280" s="4" t="s">
        <v>30</v>
      </c>
      <c r="F280">
        <v>1598</v>
      </c>
      <c r="G280" s="1">
        <v>55</v>
      </c>
      <c r="H280" s="1">
        <f>SUM(financials[[#This Row],[coût unit]]*financials[[#This Row],[Nbre vente]])</f>
        <v>87890</v>
      </c>
      <c r="I280" s="1">
        <f>SUM(financials[[#This Row],[charge totale]])*$G$528</f>
        <v>52734</v>
      </c>
      <c r="J280" s="1">
        <f>SUM(financials[[#This Row],[charge totale]])*$H$528</f>
        <v>35156</v>
      </c>
      <c r="K280" s="1">
        <f>SUM(financials[[#This Row],[charge fixe]:[charge variable]])*$G$529</f>
        <v>26367</v>
      </c>
      <c r="L280" s="1">
        <f>SUM(financials[[#This Row],[charge totale]])*$H$529</f>
        <v>61522.999999999993</v>
      </c>
      <c r="M280" s="1">
        <v>60</v>
      </c>
      <c r="N280" s="1">
        <f>SUM(financials[[#This Row],[prix de vente]])-financials[[#This Row],[coût unit]]</f>
        <v>5</v>
      </c>
      <c r="O280" s="1">
        <f>SUM(financials[[#This Row],[prix de vente]]*financials[[#This Row],[Nbre vente]])</f>
        <v>95880</v>
      </c>
      <c r="P280" s="1">
        <v>6</v>
      </c>
      <c r="Q280" s="1">
        <f>SUM(financials[[#This Row],[remise unit]])*financials[[#This Row],[Nbre vente]]</f>
        <v>9588</v>
      </c>
      <c r="R280" s="1">
        <f>SUM(financials[[#This Row],[CA]])-financials[[#This Row],[remise tot]]</f>
        <v>86292</v>
      </c>
      <c r="S280" s="1">
        <f>SUM(financials[[#This Row],[vente]])-financials[[#This Row],[charge totale]]</f>
        <v>-1598</v>
      </c>
      <c r="T280" s="5">
        <v>41852</v>
      </c>
      <c r="U280" s="6">
        <v>8</v>
      </c>
      <c r="V280" s="4" t="s">
        <v>19</v>
      </c>
    </row>
    <row r="281" spans="1:22" hidden="1" x14ac:dyDescent="0.25">
      <c r="A281" t="s">
        <v>55</v>
      </c>
      <c r="B281" t="s">
        <v>10</v>
      </c>
      <c r="C281" t="s">
        <v>59</v>
      </c>
      <c r="D281" s="1" t="s">
        <v>62</v>
      </c>
      <c r="E281" s="4" t="s">
        <v>30</v>
      </c>
      <c r="F281">
        <v>1934</v>
      </c>
      <c r="G281" s="1">
        <v>55</v>
      </c>
      <c r="H281" s="1">
        <f>SUM(financials[[#This Row],[coût unit]]*financials[[#This Row],[Nbre vente]])</f>
        <v>106370</v>
      </c>
      <c r="I281" s="1">
        <f>SUM(financials[[#This Row],[charge totale]])*$G$528</f>
        <v>63822</v>
      </c>
      <c r="J281" s="1">
        <f>SUM(financials[[#This Row],[charge totale]])*$H$528</f>
        <v>42548</v>
      </c>
      <c r="K281" s="1">
        <f>SUM(financials[[#This Row],[charge fixe]:[charge variable]])*$G$529</f>
        <v>31911</v>
      </c>
      <c r="L281" s="1">
        <f>SUM(financials[[#This Row],[charge totale]])*$H$529</f>
        <v>74459</v>
      </c>
      <c r="M281" s="1">
        <v>60</v>
      </c>
      <c r="N281" s="1">
        <f>SUM(financials[[#This Row],[prix de vente]])-financials[[#This Row],[coût unit]]</f>
        <v>5</v>
      </c>
      <c r="O281" s="1">
        <f>SUM(financials[[#This Row],[prix de vente]]*financials[[#This Row],[Nbre vente]])</f>
        <v>116040</v>
      </c>
      <c r="P281" s="1">
        <v>6</v>
      </c>
      <c r="Q281" s="1">
        <f>SUM(financials[[#This Row],[remise unit]])*financials[[#This Row],[Nbre vente]]</f>
        <v>11604</v>
      </c>
      <c r="R281" s="1">
        <f>SUM(financials[[#This Row],[CA]])-financials[[#This Row],[remise tot]]</f>
        <v>104436</v>
      </c>
      <c r="S281" s="1">
        <f>SUM(financials[[#This Row],[vente]])-financials[[#This Row],[charge totale]]</f>
        <v>-1934</v>
      </c>
      <c r="T281" s="5">
        <v>41883</v>
      </c>
      <c r="U281" s="6">
        <v>9</v>
      </c>
      <c r="V281" s="4" t="s">
        <v>20</v>
      </c>
    </row>
    <row r="282" spans="1:22" hidden="1" x14ac:dyDescent="0.25">
      <c r="A282" t="s">
        <v>55</v>
      </c>
      <c r="B282" t="s">
        <v>11</v>
      </c>
      <c r="C282" t="s">
        <v>59</v>
      </c>
      <c r="D282" s="1" t="s">
        <v>62</v>
      </c>
      <c r="E282" s="4" t="s">
        <v>30</v>
      </c>
      <c r="F282">
        <v>2993</v>
      </c>
      <c r="G282" s="1">
        <v>55</v>
      </c>
      <c r="H282" s="1">
        <f>SUM(financials[[#This Row],[coût unit]]*financials[[#This Row],[Nbre vente]])</f>
        <v>164615</v>
      </c>
      <c r="I282" s="1">
        <f>SUM(financials[[#This Row],[charge totale]])*$G$528</f>
        <v>98769</v>
      </c>
      <c r="J282" s="1">
        <f>SUM(financials[[#This Row],[charge totale]])*$H$528</f>
        <v>65846</v>
      </c>
      <c r="K282" s="1">
        <f>SUM(financials[[#This Row],[charge fixe]:[charge variable]])*$G$529</f>
        <v>49384.5</v>
      </c>
      <c r="L282" s="1">
        <f>SUM(financials[[#This Row],[charge totale]])*$H$529</f>
        <v>115230.49999999999</v>
      </c>
      <c r="M282" s="1">
        <v>60</v>
      </c>
      <c r="N282" s="1">
        <f>SUM(financials[[#This Row],[prix de vente]])-financials[[#This Row],[coût unit]]</f>
        <v>5</v>
      </c>
      <c r="O282" s="1">
        <f>SUM(financials[[#This Row],[prix de vente]]*financials[[#This Row],[Nbre vente]])</f>
        <v>179580</v>
      </c>
      <c r="P282" s="1">
        <v>6</v>
      </c>
      <c r="Q282" s="1">
        <f>SUM(financials[[#This Row],[remise unit]])*financials[[#This Row],[Nbre vente]]</f>
        <v>17958</v>
      </c>
      <c r="R282" s="1">
        <f>SUM(financials[[#This Row],[CA]])-financials[[#This Row],[remise tot]]</f>
        <v>161622</v>
      </c>
      <c r="S282" s="1">
        <f>SUM(financials[[#This Row],[vente]])-financials[[#This Row],[charge totale]]</f>
        <v>-2993</v>
      </c>
      <c r="T282" s="5">
        <v>41883</v>
      </c>
      <c r="U282" s="6">
        <v>9</v>
      </c>
      <c r="V282" s="4" t="s">
        <v>20</v>
      </c>
    </row>
    <row r="283" spans="1:22" hidden="1" x14ac:dyDescent="0.25">
      <c r="A283" t="s">
        <v>55</v>
      </c>
      <c r="B283" t="s">
        <v>11</v>
      </c>
      <c r="C283" t="s">
        <v>59</v>
      </c>
      <c r="D283" s="1" t="s">
        <v>62</v>
      </c>
      <c r="E283" s="4" t="s">
        <v>30</v>
      </c>
      <c r="F283">
        <v>1362</v>
      </c>
      <c r="G283" s="1">
        <v>55</v>
      </c>
      <c r="H283" s="1">
        <f>SUM(financials[[#This Row],[coût unit]]*financials[[#This Row],[Nbre vente]])</f>
        <v>74910</v>
      </c>
      <c r="I283" s="1">
        <f>SUM(financials[[#This Row],[charge totale]])*$G$528</f>
        <v>44946</v>
      </c>
      <c r="J283" s="1">
        <f>SUM(financials[[#This Row],[charge totale]])*$H$528</f>
        <v>29964</v>
      </c>
      <c r="K283" s="1">
        <f>SUM(financials[[#This Row],[charge fixe]:[charge variable]])*$G$529</f>
        <v>22473</v>
      </c>
      <c r="L283" s="1">
        <f>SUM(financials[[#This Row],[charge totale]])*$H$529</f>
        <v>52437</v>
      </c>
      <c r="M283" s="1">
        <v>60</v>
      </c>
      <c r="N283" s="1">
        <f>SUM(financials[[#This Row],[prix de vente]])-financials[[#This Row],[coût unit]]</f>
        <v>5</v>
      </c>
      <c r="O283" s="1">
        <f>SUM(financials[[#This Row],[prix de vente]]*financials[[#This Row],[Nbre vente]])</f>
        <v>81720</v>
      </c>
      <c r="P283" s="1">
        <v>6</v>
      </c>
      <c r="Q283" s="1">
        <f>SUM(financials[[#This Row],[remise unit]])*financials[[#This Row],[Nbre vente]]</f>
        <v>8172</v>
      </c>
      <c r="R283" s="1">
        <f>SUM(financials[[#This Row],[CA]])-financials[[#This Row],[remise tot]]</f>
        <v>73548</v>
      </c>
      <c r="S283" s="1">
        <f>SUM(financials[[#This Row],[vente]])-financials[[#This Row],[charge totale]]</f>
        <v>-1362</v>
      </c>
      <c r="T283" s="5">
        <v>41974</v>
      </c>
      <c r="U283" s="6">
        <v>12</v>
      </c>
      <c r="V283" s="4" t="s">
        <v>23</v>
      </c>
    </row>
    <row r="284" spans="1:22" hidden="1" x14ac:dyDescent="0.25">
      <c r="A284" t="s">
        <v>54</v>
      </c>
      <c r="B284" t="s">
        <v>7</v>
      </c>
      <c r="C284" t="s">
        <v>59</v>
      </c>
      <c r="D284" s="1" t="s">
        <v>61</v>
      </c>
      <c r="E284" s="4" t="s">
        <v>30</v>
      </c>
      <c r="F284">
        <v>598</v>
      </c>
      <c r="G284" s="1">
        <v>45</v>
      </c>
      <c r="H284" s="1">
        <f>SUM(financials[[#This Row],[coût unit]]*financials[[#This Row],[Nbre vente]])</f>
        <v>26910</v>
      </c>
      <c r="I284" s="1">
        <f>SUM(financials[[#This Row],[charge totale]])*$G$528</f>
        <v>16146</v>
      </c>
      <c r="J284" s="1">
        <f>SUM(financials[[#This Row],[charge totale]])*$H$528</f>
        <v>10764</v>
      </c>
      <c r="K284" s="1">
        <f>SUM(financials[[#This Row],[charge fixe]:[charge variable]])*$G$529</f>
        <v>8073</v>
      </c>
      <c r="L284" s="1">
        <f>SUM(financials[[#This Row],[charge totale]])*$H$529</f>
        <v>18837</v>
      </c>
      <c r="M284" s="1">
        <v>50</v>
      </c>
      <c r="N284" s="1">
        <f>SUM(financials[[#This Row],[prix de vente]])-financials[[#This Row],[coût unit]]</f>
        <v>5</v>
      </c>
      <c r="O284" s="1">
        <f>SUM(financials[[#This Row],[prix de vente]]*financials[[#This Row],[Nbre vente]])</f>
        <v>29900</v>
      </c>
      <c r="P284" s="1">
        <v>6</v>
      </c>
      <c r="Q284" s="1">
        <f>SUM(financials[[#This Row],[remise unit]])*financials[[#This Row],[Nbre vente]]</f>
        <v>3588</v>
      </c>
      <c r="R284" s="1">
        <f>SUM(financials[[#This Row],[CA]])-financials[[#This Row],[remise tot]]</f>
        <v>26312</v>
      </c>
      <c r="S284" s="1">
        <f>SUM(financials[[#This Row],[vente]])-financials[[#This Row],[charge totale]]</f>
        <v>-598</v>
      </c>
      <c r="T284" s="5">
        <v>41699</v>
      </c>
      <c r="U284" s="6">
        <v>3</v>
      </c>
      <c r="V284" s="4" t="s">
        <v>14</v>
      </c>
    </row>
    <row r="285" spans="1:22" hidden="1" x14ac:dyDescent="0.25">
      <c r="A285" t="s">
        <v>55</v>
      </c>
      <c r="B285" t="s">
        <v>56</v>
      </c>
      <c r="C285" t="s">
        <v>59</v>
      </c>
      <c r="D285" s="1" t="s">
        <v>61</v>
      </c>
      <c r="E285" s="4" t="s">
        <v>30</v>
      </c>
      <c r="F285">
        <v>2907</v>
      </c>
      <c r="G285" s="1">
        <v>45</v>
      </c>
      <c r="H285" s="1">
        <f>SUM(financials[[#This Row],[coût unit]]*financials[[#This Row],[Nbre vente]])</f>
        <v>130815</v>
      </c>
      <c r="I285" s="1">
        <f>SUM(financials[[#This Row],[charge totale]])*$G$528</f>
        <v>78489</v>
      </c>
      <c r="J285" s="1">
        <f>SUM(financials[[#This Row],[charge totale]])*$H$528</f>
        <v>52326</v>
      </c>
      <c r="K285" s="1">
        <f>SUM(financials[[#This Row],[charge fixe]:[charge variable]])*$G$529</f>
        <v>39244.5</v>
      </c>
      <c r="L285" s="1">
        <f>SUM(financials[[#This Row],[charge totale]])*$H$529</f>
        <v>91570.5</v>
      </c>
      <c r="M285" s="1">
        <v>50</v>
      </c>
      <c r="N285" s="1">
        <f>SUM(financials[[#This Row],[prix de vente]])-financials[[#This Row],[coût unit]]</f>
        <v>5</v>
      </c>
      <c r="O285" s="1">
        <f>SUM(financials[[#This Row],[prix de vente]]*financials[[#This Row],[Nbre vente]])</f>
        <v>145350</v>
      </c>
      <c r="P285" s="1">
        <v>6</v>
      </c>
      <c r="Q285" s="1">
        <f>SUM(financials[[#This Row],[remise unit]])*financials[[#This Row],[Nbre vente]]</f>
        <v>17442</v>
      </c>
      <c r="R285" s="1">
        <f>SUM(financials[[#This Row],[CA]])-financials[[#This Row],[remise tot]]</f>
        <v>127908</v>
      </c>
      <c r="S285" s="1">
        <f>SUM(financials[[#This Row],[vente]])-financials[[#This Row],[charge totale]]</f>
        <v>-2907</v>
      </c>
      <c r="T285" s="5">
        <v>41791</v>
      </c>
      <c r="U285" s="6">
        <v>6</v>
      </c>
      <c r="V285" s="4" t="s">
        <v>17</v>
      </c>
    </row>
    <row r="286" spans="1:22" hidden="1" x14ac:dyDescent="0.25">
      <c r="A286" t="s">
        <v>55</v>
      </c>
      <c r="B286" t="s">
        <v>10</v>
      </c>
      <c r="C286" t="s">
        <v>59</v>
      </c>
      <c r="D286" s="1" t="s">
        <v>61</v>
      </c>
      <c r="E286" s="4" t="s">
        <v>30</v>
      </c>
      <c r="F286">
        <v>2338</v>
      </c>
      <c r="G286" s="1">
        <v>45</v>
      </c>
      <c r="H286" s="1">
        <f>SUM(financials[[#This Row],[coût unit]]*financials[[#This Row],[Nbre vente]])</f>
        <v>105210</v>
      </c>
      <c r="I286" s="1">
        <f>SUM(financials[[#This Row],[charge totale]])*$G$528</f>
        <v>63126</v>
      </c>
      <c r="J286" s="1">
        <f>SUM(financials[[#This Row],[charge totale]])*$H$528</f>
        <v>42084</v>
      </c>
      <c r="K286" s="1">
        <f>SUM(financials[[#This Row],[charge fixe]:[charge variable]])*$G$529</f>
        <v>31563</v>
      </c>
      <c r="L286" s="1">
        <f>SUM(financials[[#This Row],[charge totale]])*$H$529</f>
        <v>73647</v>
      </c>
      <c r="M286" s="1">
        <v>50</v>
      </c>
      <c r="N286" s="1">
        <f>SUM(financials[[#This Row],[prix de vente]])-financials[[#This Row],[coût unit]]</f>
        <v>5</v>
      </c>
      <c r="O286" s="1">
        <f>SUM(financials[[#This Row],[prix de vente]]*financials[[#This Row],[Nbre vente]])</f>
        <v>116900</v>
      </c>
      <c r="P286" s="1">
        <v>6</v>
      </c>
      <c r="Q286" s="1">
        <f>SUM(financials[[#This Row],[remise unit]])*financials[[#This Row],[Nbre vente]]</f>
        <v>14028</v>
      </c>
      <c r="R286" s="1">
        <f>SUM(financials[[#This Row],[CA]])-financials[[#This Row],[remise tot]]</f>
        <v>102872</v>
      </c>
      <c r="S286" s="1">
        <f>SUM(financials[[#This Row],[vente]])-financials[[#This Row],[charge totale]]</f>
        <v>-2338</v>
      </c>
      <c r="T286" s="5">
        <v>41791</v>
      </c>
      <c r="U286" s="6">
        <v>6</v>
      </c>
      <c r="V286" s="4" t="s">
        <v>17</v>
      </c>
    </row>
    <row r="287" spans="1:22" hidden="1" x14ac:dyDescent="0.25">
      <c r="A287" t="s">
        <v>53</v>
      </c>
      <c r="B287" t="s">
        <v>11</v>
      </c>
      <c r="C287" t="s">
        <v>59</v>
      </c>
      <c r="D287" s="1" t="s">
        <v>61</v>
      </c>
      <c r="E287" s="4" t="s">
        <v>30</v>
      </c>
      <c r="F287">
        <v>635</v>
      </c>
      <c r="G287" s="1">
        <v>45</v>
      </c>
      <c r="H287" s="1">
        <f>SUM(financials[[#This Row],[coût unit]]*financials[[#This Row],[Nbre vente]])</f>
        <v>28575</v>
      </c>
      <c r="I287" s="1">
        <f>SUM(financials[[#This Row],[charge totale]])*$G$528</f>
        <v>17145</v>
      </c>
      <c r="J287" s="1">
        <f>SUM(financials[[#This Row],[charge totale]])*$H$528</f>
        <v>11430</v>
      </c>
      <c r="K287" s="1">
        <f>SUM(financials[[#This Row],[charge fixe]:[charge variable]])*$G$529</f>
        <v>8572.5</v>
      </c>
      <c r="L287" s="1">
        <f>SUM(financials[[#This Row],[charge totale]])*$H$529</f>
        <v>20002.5</v>
      </c>
      <c r="M287" s="1">
        <v>50</v>
      </c>
      <c r="N287" s="1">
        <f>SUM(financials[[#This Row],[prix de vente]])-financials[[#This Row],[coût unit]]</f>
        <v>5</v>
      </c>
      <c r="O287" s="1">
        <f>SUM(financials[[#This Row],[prix de vente]]*financials[[#This Row],[Nbre vente]])</f>
        <v>31750</v>
      </c>
      <c r="P287" s="1">
        <v>6</v>
      </c>
      <c r="Q287" s="1">
        <f>SUM(financials[[#This Row],[remise unit]])*financials[[#This Row],[Nbre vente]]</f>
        <v>3810</v>
      </c>
      <c r="R287" s="1">
        <f>SUM(financials[[#This Row],[CA]])-financials[[#This Row],[remise tot]]</f>
        <v>27940</v>
      </c>
      <c r="S287" s="1">
        <f>SUM(financials[[#This Row],[vente]])-financials[[#This Row],[charge totale]]</f>
        <v>-635</v>
      </c>
      <c r="T287" s="5">
        <v>41974</v>
      </c>
      <c r="U287" s="6">
        <v>12</v>
      </c>
      <c r="V287" s="4" t="s">
        <v>23</v>
      </c>
    </row>
    <row r="288" spans="1:22" x14ac:dyDescent="0.25">
      <c r="A288" t="s">
        <v>55</v>
      </c>
      <c r="B288" t="s">
        <v>9</v>
      </c>
      <c r="C288" t="s">
        <v>58</v>
      </c>
      <c r="D288" s="1" t="s">
        <v>63</v>
      </c>
      <c r="E288" s="4" t="s">
        <v>30</v>
      </c>
      <c r="F288">
        <v>574.5</v>
      </c>
      <c r="G288" s="1">
        <v>300</v>
      </c>
      <c r="H288" s="1">
        <f>SUM(financials[[#This Row],[coût unit]]*financials[[#This Row],[Nbre vente]])</f>
        <v>172350</v>
      </c>
      <c r="I288" s="1">
        <f>SUM(financials[[#This Row],[charge totale]])*$G$528</f>
        <v>103410</v>
      </c>
      <c r="J288" s="1">
        <f>SUM(financials[[#This Row],[charge totale]])*$H$528</f>
        <v>68940</v>
      </c>
      <c r="K288" s="1">
        <f>SUM(financials[[#This Row],[charge fixe]:[charge variable]])*$G$529</f>
        <v>51705</v>
      </c>
      <c r="L288" s="1">
        <f>SUM(financials[[#This Row],[charge totale]])*$H$529</f>
        <v>120644.99999999999</v>
      </c>
      <c r="M288" s="1">
        <v>340</v>
      </c>
      <c r="N288" s="1">
        <f>SUM(financials[[#This Row],[prix de vente]])-financials[[#This Row],[coût unit]]</f>
        <v>40</v>
      </c>
      <c r="O288" s="1">
        <f>SUM(financials[[#This Row],[prix de vente]]*financials[[#This Row],[Nbre vente]])</f>
        <v>195330</v>
      </c>
      <c r="P288" s="1">
        <v>6</v>
      </c>
      <c r="Q288" s="1">
        <f>SUM(financials[[#This Row],[remise unit]])*financials[[#This Row],[Nbre vente]]</f>
        <v>3447</v>
      </c>
      <c r="R288" s="1">
        <f>SUM(financials[[#This Row],[CA]])-financials[[#This Row],[remise tot]]</f>
        <v>191883</v>
      </c>
      <c r="S288" s="1">
        <f>SUM(financials[[#This Row],[vente]])-financials[[#This Row],[charge totale]]</f>
        <v>19533</v>
      </c>
      <c r="T288" s="5">
        <v>41730</v>
      </c>
      <c r="U288" s="6">
        <v>4</v>
      </c>
      <c r="V288" s="4" t="s">
        <v>15</v>
      </c>
    </row>
    <row r="289" spans="1:22" x14ac:dyDescent="0.25">
      <c r="A289" t="s">
        <v>55</v>
      </c>
      <c r="B289" t="s">
        <v>10</v>
      </c>
      <c r="C289" t="s">
        <v>58</v>
      </c>
      <c r="D289" s="1" t="s">
        <v>63</v>
      </c>
      <c r="E289" s="4" t="s">
        <v>30</v>
      </c>
      <c r="F289">
        <v>2338</v>
      </c>
      <c r="G289" s="1">
        <v>300</v>
      </c>
      <c r="H289" s="1">
        <f>SUM(financials[[#This Row],[coût unit]]*financials[[#This Row],[Nbre vente]])</f>
        <v>701400</v>
      </c>
      <c r="I289" s="1">
        <f>SUM(financials[[#This Row],[charge totale]])*$G$528</f>
        <v>420840</v>
      </c>
      <c r="J289" s="1">
        <f>SUM(financials[[#This Row],[charge totale]])*$H$528</f>
        <v>280560</v>
      </c>
      <c r="K289" s="1">
        <f>SUM(financials[[#This Row],[charge fixe]:[charge variable]])*$G$529</f>
        <v>210420</v>
      </c>
      <c r="L289" s="1">
        <f>SUM(financials[[#This Row],[charge totale]])*$H$529</f>
        <v>490979.99999999994</v>
      </c>
      <c r="M289" s="1">
        <v>340</v>
      </c>
      <c r="N289" s="1">
        <f>SUM(financials[[#This Row],[prix de vente]])-financials[[#This Row],[coût unit]]</f>
        <v>40</v>
      </c>
      <c r="O289" s="1">
        <f>SUM(financials[[#This Row],[prix de vente]]*financials[[#This Row],[Nbre vente]])</f>
        <v>794920</v>
      </c>
      <c r="P289" s="1">
        <v>6</v>
      </c>
      <c r="Q289" s="1">
        <f>SUM(financials[[#This Row],[remise unit]])*financials[[#This Row],[Nbre vente]]</f>
        <v>14028</v>
      </c>
      <c r="R289" s="1">
        <f>SUM(financials[[#This Row],[CA]])-financials[[#This Row],[remise tot]]</f>
        <v>780892</v>
      </c>
      <c r="S289" s="1">
        <f>SUM(financials[[#This Row],[vente]])-financials[[#This Row],[charge totale]]</f>
        <v>79492</v>
      </c>
      <c r="T289" s="5">
        <v>41791</v>
      </c>
      <c r="U289" s="6">
        <v>6</v>
      </c>
      <c r="V289" s="4" t="s">
        <v>17</v>
      </c>
    </row>
    <row r="290" spans="1:22" x14ac:dyDescent="0.25">
      <c r="A290" t="s">
        <v>55</v>
      </c>
      <c r="B290" t="s">
        <v>9</v>
      </c>
      <c r="C290" t="s">
        <v>58</v>
      </c>
      <c r="D290" s="1" t="s">
        <v>63</v>
      </c>
      <c r="E290" s="4" t="s">
        <v>30</v>
      </c>
      <c r="F290">
        <v>381</v>
      </c>
      <c r="G290" s="1">
        <v>300</v>
      </c>
      <c r="H290" s="1">
        <f>SUM(financials[[#This Row],[coût unit]]*financials[[#This Row],[Nbre vente]])</f>
        <v>114300</v>
      </c>
      <c r="I290" s="1">
        <f>SUM(financials[[#This Row],[charge totale]])*$G$528</f>
        <v>68580</v>
      </c>
      <c r="J290" s="1">
        <f>SUM(financials[[#This Row],[charge totale]])*$H$528</f>
        <v>45720</v>
      </c>
      <c r="K290" s="1">
        <f>SUM(financials[[#This Row],[charge fixe]:[charge variable]])*$G$529</f>
        <v>34290</v>
      </c>
      <c r="L290" s="1">
        <f>SUM(financials[[#This Row],[charge totale]])*$H$529</f>
        <v>80010</v>
      </c>
      <c r="M290" s="1">
        <v>340</v>
      </c>
      <c r="N290" s="1">
        <f>SUM(financials[[#This Row],[prix de vente]])-financials[[#This Row],[coût unit]]</f>
        <v>40</v>
      </c>
      <c r="O290" s="1">
        <f>SUM(financials[[#This Row],[prix de vente]]*financials[[#This Row],[Nbre vente]])</f>
        <v>129540</v>
      </c>
      <c r="P290" s="1">
        <v>6</v>
      </c>
      <c r="Q290" s="1">
        <f>SUM(financials[[#This Row],[remise unit]])*financials[[#This Row],[Nbre vente]]</f>
        <v>2286</v>
      </c>
      <c r="R290" s="1">
        <f>SUM(financials[[#This Row],[CA]])-financials[[#This Row],[remise tot]]</f>
        <v>127254</v>
      </c>
      <c r="S290" s="1">
        <f>SUM(financials[[#This Row],[vente]])-financials[[#This Row],[charge totale]]</f>
        <v>12954</v>
      </c>
      <c r="T290" s="5">
        <v>41852</v>
      </c>
      <c r="U290" s="6">
        <v>8</v>
      </c>
      <c r="V290" s="4" t="s">
        <v>19</v>
      </c>
    </row>
    <row r="291" spans="1:22" x14ac:dyDescent="0.25">
      <c r="A291" t="s">
        <v>55</v>
      </c>
      <c r="B291" t="s">
        <v>10</v>
      </c>
      <c r="C291" t="s">
        <v>58</v>
      </c>
      <c r="D291" s="1" t="s">
        <v>63</v>
      </c>
      <c r="E291" s="4" t="s">
        <v>30</v>
      </c>
      <c r="F291">
        <v>422</v>
      </c>
      <c r="G291" s="1">
        <v>300</v>
      </c>
      <c r="H291" s="1">
        <f>SUM(financials[[#This Row],[coût unit]]*financials[[#This Row],[Nbre vente]])</f>
        <v>126600</v>
      </c>
      <c r="I291" s="1">
        <f>SUM(financials[[#This Row],[charge totale]])*$G$528</f>
        <v>75960</v>
      </c>
      <c r="J291" s="1">
        <f>SUM(financials[[#This Row],[charge totale]])*$H$528</f>
        <v>50640</v>
      </c>
      <c r="K291" s="1">
        <f>SUM(financials[[#This Row],[charge fixe]:[charge variable]])*$G$529</f>
        <v>37980</v>
      </c>
      <c r="L291" s="1">
        <f>SUM(financials[[#This Row],[charge totale]])*$H$529</f>
        <v>88620</v>
      </c>
      <c r="M291" s="1">
        <v>340</v>
      </c>
      <c r="N291" s="1">
        <f>SUM(financials[[#This Row],[prix de vente]])-financials[[#This Row],[coût unit]]</f>
        <v>40</v>
      </c>
      <c r="O291" s="1">
        <f>SUM(financials[[#This Row],[prix de vente]]*financials[[#This Row],[Nbre vente]])</f>
        <v>143480</v>
      </c>
      <c r="P291" s="1">
        <v>6</v>
      </c>
      <c r="Q291" s="1">
        <f>SUM(financials[[#This Row],[remise unit]])*financials[[#This Row],[Nbre vente]]</f>
        <v>2532</v>
      </c>
      <c r="R291" s="1">
        <f>SUM(financials[[#This Row],[CA]])-financials[[#This Row],[remise tot]]</f>
        <v>140948</v>
      </c>
      <c r="S291" s="1">
        <f>SUM(financials[[#This Row],[vente]])-financials[[#This Row],[charge totale]]</f>
        <v>14348</v>
      </c>
      <c r="T291" s="5">
        <v>41852</v>
      </c>
      <c r="U291" s="6">
        <v>8</v>
      </c>
      <c r="V291" s="4" t="s">
        <v>19</v>
      </c>
    </row>
    <row r="292" spans="1:22" x14ac:dyDescent="0.25">
      <c r="A292" t="s">
        <v>53</v>
      </c>
      <c r="B292" t="s">
        <v>7</v>
      </c>
      <c r="C292" t="s">
        <v>58</v>
      </c>
      <c r="D292" s="1" t="s">
        <v>63</v>
      </c>
      <c r="E292" s="4" t="s">
        <v>30</v>
      </c>
      <c r="F292">
        <v>2134</v>
      </c>
      <c r="G292" s="1">
        <v>300</v>
      </c>
      <c r="H292" s="1">
        <f>SUM(financials[[#This Row],[coût unit]]*financials[[#This Row],[Nbre vente]])</f>
        <v>640200</v>
      </c>
      <c r="I292" s="1">
        <f>SUM(financials[[#This Row],[charge totale]])*$G$528</f>
        <v>384120</v>
      </c>
      <c r="J292" s="1">
        <f>SUM(financials[[#This Row],[charge totale]])*$H$528</f>
        <v>256080</v>
      </c>
      <c r="K292" s="1">
        <f>SUM(financials[[#This Row],[charge fixe]:[charge variable]])*$G$529</f>
        <v>192060</v>
      </c>
      <c r="L292" s="1">
        <f>SUM(financials[[#This Row],[charge totale]])*$H$529</f>
        <v>448140</v>
      </c>
      <c r="M292" s="1">
        <v>340</v>
      </c>
      <c r="N292" s="1">
        <f>SUM(financials[[#This Row],[prix de vente]])-financials[[#This Row],[coût unit]]</f>
        <v>40</v>
      </c>
      <c r="O292" s="1">
        <f>SUM(financials[[#This Row],[prix de vente]]*financials[[#This Row],[Nbre vente]])</f>
        <v>725560</v>
      </c>
      <c r="P292" s="1">
        <v>6</v>
      </c>
      <c r="Q292" s="1">
        <f>SUM(financials[[#This Row],[remise unit]])*financials[[#This Row],[Nbre vente]]</f>
        <v>12804</v>
      </c>
      <c r="R292" s="1">
        <f>SUM(financials[[#This Row],[CA]])-financials[[#This Row],[remise tot]]</f>
        <v>712756</v>
      </c>
      <c r="S292" s="1">
        <f>SUM(financials[[#This Row],[vente]])-financials[[#This Row],[charge totale]]</f>
        <v>72556</v>
      </c>
      <c r="T292" s="5">
        <v>41883</v>
      </c>
      <c r="U292" s="6">
        <v>9</v>
      </c>
      <c r="V292" s="4" t="s">
        <v>20</v>
      </c>
    </row>
    <row r="293" spans="1:22" x14ac:dyDescent="0.25">
      <c r="A293" t="s">
        <v>55</v>
      </c>
      <c r="B293" t="s">
        <v>7</v>
      </c>
      <c r="C293" t="s">
        <v>58</v>
      </c>
      <c r="D293" s="4" t="s">
        <v>27</v>
      </c>
      <c r="E293" s="4" t="s">
        <v>30</v>
      </c>
      <c r="F293">
        <v>708</v>
      </c>
      <c r="G293" s="1">
        <v>250</v>
      </c>
      <c r="H293" s="1">
        <f>SUM(financials[[#This Row],[coût unit]]*financials[[#This Row],[Nbre vente]])</f>
        <v>177000</v>
      </c>
      <c r="I293" s="1">
        <f>SUM(financials[[#This Row],[charge totale]])*$G$528</f>
        <v>106200</v>
      </c>
      <c r="J293" s="1">
        <f>SUM(financials[[#This Row],[charge totale]])*$H$528</f>
        <v>70800</v>
      </c>
      <c r="K293" s="1">
        <f>SUM(financials[[#This Row],[charge fixe]:[charge variable]])*$G$529</f>
        <v>53100</v>
      </c>
      <c r="L293" s="1">
        <f>SUM(financials[[#This Row],[charge totale]])*$H$529</f>
        <v>123899.99999999999</v>
      </c>
      <c r="M293" s="1">
        <v>270</v>
      </c>
      <c r="N293" s="1">
        <f>SUM(financials[[#This Row],[prix de vente]])-financials[[#This Row],[coût unit]]</f>
        <v>20</v>
      </c>
      <c r="O293" s="1">
        <f>SUM(financials[[#This Row],[prix de vente]]*financials[[#This Row],[Nbre vente]])</f>
        <v>191160</v>
      </c>
      <c r="P293" s="1">
        <v>6</v>
      </c>
      <c r="Q293" s="1">
        <f>SUM(financials[[#This Row],[remise unit]])*financials[[#This Row],[Nbre vente]]</f>
        <v>4248</v>
      </c>
      <c r="R293" s="1">
        <f>SUM(financials[[#This Row],[CA]])-financials[[#This Row],[remise tot]]</f>
        <v>186912</v>
      </c>
      <c r="S293" s="1">
        <f>SUM(financials[[#This Row],[vente]])-financials[[#This Row],[charge totale]]</f>
        <v>9912</v>
      </c>
      <c r="T293" s="5">
        <v>41791</v>
      </c>
      <c r="U293" s="6">
        <v>6</v>
      </c>
      <c r="V293" s="4" t="s">
        <v>17</v>
      </c>
    </row>
    <row r="294" spans="1:22" x14ac:dyDescent="0.25">
      <c r="A294" t="s">
        <v>55</v>
      </c>
      <c r="B294" t="s">
        <v>56</v>
      </c>
      <c r="C294" t="s">
        <v>58</v>
      </c>
      <c r="D294" s="4" t="s">
        <v>27</v>
      </c>
      <c r="E294" s="4" t="s">
        <v>30</v>
      </c>
      <c r="F294">
        <v>2907</v>
      </c>
      <c r="G294" s="1">
        <v>250</v>
      </c>
      <c r="H294" s="1">
        <f>SUM(financials[[#This Row],[coût unit]]*financials[[#This Row],[Nbre vente]])</f>
        <v>726750</v>
      </c>
      <c r="I294" s="1">
        <f>SUM(financials[[#This Row],[charge totale]])*$G$528</f>
        <v>436050</v>
      </c>
      <c r="J294" s="1">
        <f>SUM(financials[[#This Row],[charge totale]])*$H$528</f>
        <v>290700</v>
      </c>
      <c r="K294" s="1">
        <f>SUM(financials[[#This Row],[charge fixe]:[charge variable]])*$G$529</f>
        <v>218025</v>
      </c>
      <c r="L294" s="1">
        <f>SUM(financials[[#This Row],[charge totale]])*$H$529</f>
        <v>508724.99999999994</v>
      </c>
      <c r="M294" s="1">
        <v>270</v>
      </c>
      <c r="N294" s="1">
        <f>SUM(financials[[#This Row],[prix de vente]])-financials[[#This Row],[coût unit]]</f>
        <v>20</v>
      </c>
      <c r="O294" s="1">
        <f>SUM(financials[[#This Row],[prix de vente]]*financials[[#This Row],[Nbre vente]])</f>
        <v>784890</v>
      </c>
      <c r="P294" s="1">
        <v>6</v>
      </c>
      <c r="Q294" s="1">
        <f>SUM(financials[[#This Row],[remise unit]])*financials[[#This Row],[Nbre vente]]</f>
        <v>17442</v>
      </c>
      <c r="R294" s="1">
        <f>SUM(financials[[#This Row],[CA]])-financials[[#This Row],[remise tot]]</f>
        <v>767448</v>
      </c>
      <c r="S294" s="1">
        <f>SUM(financials[[#This Row],[vente]])-financials[[#This Row],[charge totale]]</f>
        <v>40698</v>
      </c>
      <c r="T294" s="5">
        <v>41791</v>
      </c>
      <c r="U294" s="6">
        <v>6</v>
      </c>
      <c r="V294" s="4" t="s">
        <v>17</v>
      </c>
    </row>
    <row r="295" spans="1:22" x14ac:dyDescent="0.25">
      <c r="A295" t="s">
        <v>55</v>
      </c>
      <c r="B295" t="s">
        <v>10</v>
      </c>
      <c r="C295" t="s">
        <v>58</v>
      </c>
      <c r="D295" s="4" t="s">
        <v>27</v>
      </c>
      <c r="E295" s="4" t="s">
        <v>30</v>
      </c>
      <c r="F295">
        <v>1366</v>
      </c>
      <c r="G295" s="1">
        <v>250</v>
      </c>
      <c r="H295" s="1">
        <f>SUM(financials[[#This Row],[coût unit]]*financials[[#This Row],[Nbre vente]])</f>
        <v>341500</v>
      </c>
      <c r="I295" s="1">
        <f>SUM(financials[[#This Row],[charge totale]])*$G$528</f>
        <v>204900</v>
      </c>
      <c r="J295" s="1">
        <f>SUM(financials[[#This Row],[charge totale]])*$H$528</f>
        <v>136600</v>
      </c>
      <c r="K295" s="1">
        <f>SUM(financials[[#This Row],[charge fixe]:[charge variable]])*$G$529</f>
        <v>102450</v>
      </c>
      <c r="L295" s="1">
        <f>SUM(financials[[#This Row],[charge totale]])*$H$529</f>
        <v>239049.99999999997</v>
      </c>
      <c r="M295" s="1">
        <v>270</v>
      </c>
      <c r="N295" s="1">
        <f>SUM(financials[[#This Row],[prix de vente]])-financials[[#This Row],[coût unit]]</f>
        <v>20</v>
      </c>
      <c r="O295" s="1">
        <f>SUM(financials[[#This Row],[prix de vente]]*financials[[#This Row],[Nbre vente]])</f>
        <v>368820</v>
      </c>
      <c r="P295" s="1">
        <v>6</v>
      </c>
      <c r="Q295" s="1">
        <f>SUM(financials[[#This Row],[remise unit]])*financials[[#This Row],[Nbre vente]]</f>
        <v>8196</v>
      </c>
      <c r="R295" s="1">
        <f>SUM(financials[[#This Row],[CA]])-financials[[#This Row],[remise tot]]</f>
        <v>360624</v>
      </c>
      <c r="S295" s="1">
        <f>SUM(financials[[#This Row],[vente]])-financials[[#This Row],[charge totale]]</f>
        <v>19124</v>
      </c>
      <c r="T295" s="5">
        <v>41791</v>
      </c>
      <c r="U295" s="6">
        <v>6</v>
      </c>
      <c r="V295" s="4" t="s">
        <v>17</v>
      </c>
    </row>
    <row r="296" spans="1:22" x14ac:dyDescent="0.25">
      <c r="A296" t="s">
        <v>53</v>
      </c>
      <c r="B296" t="s">
        <v>11</v>
      </c>
      <c r="C296" t="s">
        <v>58</v>
      </c>
      <c r="D296" s="4" t="s">
        <v>27</v>
      </c>
      <c r="E296" s="4" t="s">
        <v>30</v>
      </c>
      <c r="F296">
        <v>2460</v>
      </c>
      <c r="G296" s="1">
        <v>250</v>
      </c>
      <c r="H296" s="1">
        <f>SUM(financials[[#This Row],[coût unit]]*financials[[#This Row],[Nbre vente]])</f>
        <v>615000</v>
      </c>
      <c r="I296" s="1">
        <f>SUM(financials[[#This Row],[charge totale]])*$G$528</f>
        <v>369000</v>
      </c>
      <c r="J296" s="1">
        <f>SUM(financials[[#This Row],[charge totale]])*$H$528</f>
        <v>246000</v>
      </c>
      <c r="K296" s="1">
        <f>SUM(financials[[#This Row],[charge fixe]:[charge variable]])*$G$529</f>
        <v>184500</v>
      </c>
      <c r="L296" s="1">
        <f>SUM(financials[[#This Row],[charge totale]])*$H$529</f>
        <v>430500</v>
      </c>
      <c r="M296" s="1">
        <v>270</v>
      </c>
      <c r="N296" s="1">
        <f>SUM(financials[[#This Row],[prix de vente]])-financials[[#This Row],[coût unit]]</f>
        <v>20</v>
      </c>
      <c r="O296" s="1">
        <f>SUM(financials[[#This Row],[prix de vente]]*financials[[#This Row],[Nbre vente]])</f>
        <v>664200</v>
      </c>
      <c r="P296" s="1">
        <v>6</v>
      </c>
      <c r="Q296" s="1">
        <f>SUM(financials[[#This Row],[remise unit]])*financials[[#This Row],[Nbre vente]]</f>
        <v>14760</v>
      </c>
      <c r="R296" s="1">
        <f>SUM(financials[[#This Row],[CA]])-financials[[#This Row],[remise tot]]</f>
        <v>649440</v>
      </c>
      <c r="S296" s="1">
        <f>SUM(financials[[#This Row],[vente]])-financials[[#This Row],[charge totale]]</f>
        <v>34440</v>
      </c>
      <c r="T296" s="5">
        <v>41791</v>
      </c>
      <c r="U296" s="6">
        <v>6</v>
      </c>
      <c r="V296" s="4" t="s">
        <v>17</v>
      </c>
    </row>
    <row r="297" spans="1:22" x14ac:dyDescent="0.25">
      <c r="A297" t="s">
        <v>55</v>
      </c>
      <c r="B297" t="s">
        <v>10</v>
      </c>
      <c r="C297" t="s">
        <v>58</v>
      </c>
      <c r="D297" s="4" t="s">
        <v>27</v>
      </c>
      <c r="E297" s="4" t="s">
        <v>30</v>
      </c>
      <c r="F297">
        <v>1520</v>
      </c>
      <c r="G297" s="1">
        <v>250</v>
      </c>
      <c r="H297" s="1">
        <f>SUM(financials[[#This Row],[coût unit]]*financials[[#This Row],[Nbre vente]])</f>
        <v>380000</v>
      </c>
      <c r="I297" s="1">
        <f>SUM(financials[[#This Row],[charge totale]])*$G$528</f>
        <v>228000</v>
      </c>
      <c r="J297" s="1">
        <f>SUM(financials[[#This Row],[charge totale]])*$H$528</f>
        <v>152000</v>
      </c>
      <c r="K297" s="1">
        <f>SUM(financials[[#This Row],[charge fixe]:[charge variable]])*$G$529</f>
        <v>114000</v>
      </c>
      <c r="L297" s="1">
        <f>SUM(financials[[#This Row],[charge totale]])*$H$529</f>
        <v>266000</v>
      </c>
      <c r="M297" s="1">
        <v>270</v>
      </c>
      <c r="N297" s="1">
        <f>SUM(financials[[#This Row],[prix de vente]])-financials[[#This Row],[coût unit]]</f>
        <v>20</v>
      </c>
      <c r="O297" s="1">
        <f>SUM(financials[[#This Row],[prix de vente]]*financials[[#This Row],[Nbre vente]])</f>
        <v>410400</v>
      </c>
      <c r="P297" s="1">
        <v>6</v>
      </c>
      <c r="Q297" s="1">
        <f>SUM(financials[[#This Row],[remise unit]])*financials[[#This Row],[Nbre vente]]</f>
        <v>9120</v>
      </c>
      <c r="R297" s="1">
        <f>SUM(financials[[#This Row],[CA]])-financials[[#This Row],[remise tot]]</f>
        <v>401280</v>
      </c>
      <c r="S297" s="1">
        <f>SUM(financials[[#This Row],[vente]])-financials[[#This Row],[charge totale]]</f>
        <v>21280</v>
      </c>
      <c r="T297" s="5">
        <v>41944</v>
      </c>
      <c r="U297" s="6">
        <v>11</v>
      </c>
      <c r="V297" s="4" t="s">
        <v>22</v>
      </c>
    </row>
    <row r="298" spans="1:22" x14ac:dyDescent="0.25">
      <c r="A298" t="s">
        <v>52</v>
      </c>
      <c r="B298" t="s">
        <v>10</v>
      </c>
      <c r="C298" t="s">
        <v>58</v>
      </c>
      <c r="D298" s="4" t="s">
        <v>27</v>
      </c>
      <c r="E298" s="4" t="s">
        <v>30</v>
      </c>
      <c r="F298">
        <v>711</v>
      </c>
      <c r="G298" s="1">
        <v>250</v>
      </c>
      <c r="H298" s="1">
        <f>SUM(financials[[#This Row],[coût unit]]*financials[[#This Row],[Nbre vente]])</f>
        <v>177750</v>
      </c>
      <c r="I298" s="1">
        <f>SUM(financials[[#This Row],[charge totale]])*$G$528</f>
        <v>106650</v>
      </c>
      <c r="J298" s="1">
        <f>SUM(financials[[#This Row],[charge totale]])*$H$528</f>
        <v>71100</v>
      </c>
      <c r="K298" s="1">
        <f>SUM(financials[[#This Row],[charge fixe]:[charge variable]])*$G$529</f>
        <v>53325</v>
      </c>
      <c r="L298" s="1">
        <f>SUM(financials[[#This Row],[charge totale]])*$H$529</f>
        <v>124424.99999999999</v>
      </c>
      <c r="M298" s="1">
        <v>270</v>
      </c>
      <c r="N298" s="1">
        <f>SUM(financials[[#This Row],[prix de vente]])-financials[[#This Row],[coût unit]]</f>
        <v>20</v>
      </c>
      <c r="O298" s="1">
        <f>SUM(financials[[#This Row],[prix de vente]]*financials[[#This Row],[Nbre vente]])</f>
        <v>191970</v>
      </c>
      <c r="P298" s="1">
        <v>6</v>
      </c>
      <c r="Q298" s="1">
        <f>SUM(financials[[#This Row],[remise unit]])*financials[[#This Row],[Nbre vente]]</f>
        <v>4266</v>
      </c>
      <c r="R298" s="1">
        <f>SUM(financials[[#This Row],[CA]])-financials[[#This Row],[remise tot]]</f>
        <v>187704</v>
      </c>
      <c r="S298" s="1">
        <f>SUM(financials[[#This Row],[vente]])-financials[[#This Row],[charge totale]]</f>
        <v>9954</v>
      </c>
      <c r="T298" s="5">
        <v>41974</v>
      </c>
      <c r="U298" s="6">
        <v>12</v>
      </c>
      <c r="V298" s="4" t="s">
        <v>23</v>
      </c>
    </row>
    <row r="299" spans="1:22" x14ac:dyDescent="0.25">
      <c r="A299" t="s">
        <v>53</v>
      </c>
      <c r="B299" t="s">
        <v>11</v>
      </c>
      <c r="C299" t="s">
        <v>58</v>
      </c>
      <c r="D299" s="4" t="s">
        <v>27</v>
      </c>
      <c r="E299" s="4" t="s">
        <v>30</v>
      </c>
      <c r="F299">
        <v>635</v>
      </c>
      <c r="G299" s="1">
        <v>250</v>
      </c>
      <c r="H299" s="1">
        <f>SUM(financials[[#This Row],[coût unit]]*financials[[#This Row],[Nbre vente]])</f>
        <v>158750</v>
      </c>
      <c r="I299" s="1">
        <f>SUM(financials[[#This Row],[charge totale]])*$G$528</f>
        <v>95250</v>
      </c>
      <c r="J299" s="1">
        <f>SUM(financials[[#This Row],[charge totale]])*$H$528</f>
        <v>63500</v>
      </c>
      <c r="K299" s="1">
        <f>SUM(financials[[#This Row],[charge fixe]:[charge variable]])*$G$529</f>
        <v>47625</v>
      </c>
      <c r="L299" s="1">
        <f>SUM(financials[[#This Row],[charge totale]])*$H$529</f>
        <v>111125</v>
      </c>
      <c r="M299" s="1">
        <v>270</v>
      </c>
      <c r="N299" s="1">
        <f>SUM(financials[[#This Row],[prix de vente]])-financials[[#This Row],[coût unit]]</f>
        <v>20</v>
      </c>
      <c r="O299" s="1">
        <f>SUM(financials[[#This Row],[prix de vente]]*financials[[#This Row],[Nbre vente]])</f>
        <v>171450</v>
      </c>
      <c r="P299" s="1">
        <v>6</v>
      </c>
      <c r="Q299" s="1">
        <f>SUM(financials[[#This Row],[remise unit]])*financials[[#This Row],[Nbre vente]]</f>
        <v>3810</v>
      </c>
      <c r="R299" s="1">
        <f>SUM(financials[[#This Row],[CA]])-financials[[#This Row],[remise tot]]</f>
        <v>167640</v>
      </c>
      <c r="S299" s="1">
        <f>SUM(financials[[#This Row],[vente]])-financials[[#This Row],[charge totale]]</f>
        <v>8890</v>
      </c>
      <c r="T299" s="5">
        <v>41974</v>
      </c>
      <c r="U299" s="6">
        <v>12</v>
      </c>
      <c r="V299" s="4" t="s">
        <v>23</v>
      </c>
    </row>
    <row r="300" spans="1:22" x14ac:dyDescent="0.25">
      <c r="A300" t="s">
        <v>55</v>
      </c>
      <c r="B300" t="s">
        <v>56</v>
      </c>
      <c r="C300" t="s">
        <v>58</v>
      </c>
      <c r="D300" s="1" t="s">
        <v>63</v>
      </c>
      <c r="E300" s="4" t="s">
        <v>30</v>
      </c>
      <c r="F300">
        <v>436.5</v>
      </c>
      <c r="G300" s="1">
        <v>300</v>
      </c>
      <c r="H300" s="1">
        <f>SUM(financials[[#This Row],[coût unit]]*financials[[#This Row],[Nbre vente]])</f>
        <v>130950</v>
      </c>
      <c r="I300" s="1">
        <f>SUM(financials[[#This Row],[charge totale]])*$G$528</f>
        <v>78570</v>
      </c>
      <c r="J300" s="1">
        <f>SUM(financials[[#This Row],[charge totale]])*$H$528</f>
        <v>52380</v>
      </c>
      <c r="K300" s="1">
        <f>SUM(financials[[#This Row],[charge fixe]:[charge variable]])*$G$529</f>
        <v>39285</v>
      </c>
      <c r="L300" s="1">
        <f>SUM(financials[[#This Row],[charge totale]])*$H$529</f>
        <v>91665</v>
      </c>
      <c r="M300" s="1">
        <v>340</v>
      </c>
      <c r="N300" s="1">
        <f>SUM(financials[[#This Row],[prix de vente]])-financials[[#This Row],[coût unit]]</f>
        <v>40</v>
      </c>
      <c r="O300" s="1">
        <f>SUM(financials[[#This Row],[prix de vente]]*financials[[#This Row],[Nbre vente]])</f>
        <v>148410</v>
      </c>
      <c r="P300" s="1">
        <v>6</v>
      </c>
      <c r="Q300" s="1">
        <f>SUM(financials[[#This Row],[remise unit]])*financials[[#This Row],[Nbre vente]]</f>
        <v>2619</v>
      </c>
      <c r="R300" s="1">
        <f>SUM(financials[[#This Row],[CA]])-financials[[#This Row],[remise tot]]</f>
        <v>145791</v>
      </c>
      <c r="S300" s="1">
        <f>SUM(financials[[#This Row],[vente]])-financials[[#This Row],[charge totale]]</f>
        <v>14841</v>
      </c>
      <c r="T300" s="5">
        <v>41821</v>
      </c>
      <c r="U300" s="6">
        <v>7</v>
      </c>
      <c r="V300" s="4" t="s">
        <v>18</v>
      </c>
    </row>
    <row r="301" spans="1:22" hidden="1" x14ac:dyDescent="0.25">
      <c r="A301" t="s">
        <v>53</v>
      </c>
      <c r="B301" t="s">
        <v>7</v>
      </c>
      <c r="C301" t="s">
        <v>59</v>
      </c>
      <c r="D301" s="1" t="s">
        <v>60</v>
      </c>
      <c r="E301" s="4" t="s">
        <v>30</v>
      </c>
      <c r="F301">
        <v>1094</v>
      </c>
      <c r="G301" s="1">
        <v>35</v>
      </c>
      <c r="H301" s="1">
        <f>SUM(financials[[#This Row],[coût unit]]*financials[[#This Row],[Nbre vente]])</f>
        <v>38290</v>
      </c>
      <c r="I301" s="1">
        <f>SUM(financials[[#This Row],[charge totale]])*$G$528</f>
        <v>22974</v>
      </c>
      <c r="J301" s="1">
        <f>SUM(financials[[#This Row],[charge totale]])*$H$528</f>
        <v>15316</v>
      </c>
      <c r="K301" s="1">
        <f>SUM(financials[[#This Row],[charge fixe]:[charge variable]])*$G$529</f>
        <v>11487</v>
      </c>
      <c r="L301" s="1">
        <f>SUM(financials[[#This Row],[charge totale]])*$H$529</f>
        <v>26803</v>
      </c>
      <c r="M301" s="1">
        <v>40</v>
      </c>
      <c r="N301" s="1">
        <f>SUM(financials[[#This Row],[prix de vente]])-financials[[#This Row],[coût unit]]</f>
        <v>5</v>
      </c>
      <c r="O301" s="1">
        <f>SUM(financials[[#This Row],[prix de vente]]*financials[[#This Row],[Nbre vente]])</f>
        <v>43760</v>
      </c>
      <c r="P301" s="1">
        <v>6</v>
      </c>
      <c r="Q301" s="1">
        <f>SUM(financials[[#This Row],[remise unit]])*financials[[#This Row],[Nbre vente]]</f>
        <v>6564</v>
      </c>
      <c r="R301" s="1">
        <f>SUM(financials[[#This Row],[CA]])-financials[[#This Row],[remise tot]]</f>
        <v>37196</v>
      </c>
      <c r="S301" s="1">
        <f>SUM(financials[[#This Row],[vente]])-financials[[#This Row],[charge totale]]</f>
        <v>-1094</v>
      </c>
      <c r="T301" s="5">
        <v>41791</v>
      </c>
      <c r="U301" s="6">
        <v>6</v>
      </c>
      <c r="V301" s="4" t="s">
        <v>17</v>
      </c>
    </row>
    <row r="302" spans="1:22" x14ac:dyDescent="0.25">
      <c r="A302" t="s">
        <v>53</v>
      </c>
      <c r="B302" t="s">
        <v>7</v>
      </c>
      <c r="C302" t="s">
        <v>58</v>
      </c>
      <c r="D302" s="4" t="s">
        <v>25</v>
      </c>
      <c r="E302" s="4" t="s">
        <v>30</v>
      </c>
      <c r="F302">
        <v>3802</v>
      </c>
      <c r="G302" s="1">
        <v>200</v>
      </c>
      <c r="H302" s="1">
        <f>SUM(financials[[#This Row],[coût unit]]*financials[[#This Row],[Nbre vente]])</f>
        <v>760400</v>
      </c>
      <c r="I302" s="1">
        <f>SUM(financials[[#This Row],[charge totale]])*$G$528</f>
        <v>456240</v>
      </c>
      <c r="J302" s="1">
        <f>SUM(financials[[#This Row],[charge totale]])*$H$528</f>
        <v>304160</v>
      </c>
      <c r="K302" s="1">
        <f>SUM(financials[[#This Row],[charge fixe]:[charge variable]])*$G$529</f>
        <v>228120</v>
      </c>
      <c r="L302" s="1">
        <f>SUM(financials[[#This Row],[charge totale]])*$H$529</f>
        <v>532280</v>
      </c>
      <c r="M302" s="1">
        <v>210</v>
      </c>
      <c r="N302" s="1">
        <f>SUM(financials[[#This Row],[prix de vente]])-financials[[#This Row],[coût unit]]</f>
        <v>10</v>
      </c>
      <c r="O302" s="1">
        <f>SUM(financials[[#This Row],[prix de vente]]*financials[[#This Row],[Nbre vente]])</f>
        <v>798420</v>
      </c>
      <c r="P302" s="1">
        <v>6</v>
      </c>
      <c r="Q302" s="1">
        <f>SUM(financials[[#This Row],[remise unit]])*financials[[#This Row],[Nbre vente]]</f>
        <v>22812</v>
      </c>
      <c r="R302" s="1">
        <f>SUM(financials[[#This Row],[CA]])-financials[[#This Row],[remise tot]]</f>
        <v>775608</v>
      </c>
      <c r="S302" s="1">
        <f>SUM(financials[[#This Row],[vente]])-financials[[#This Row],[charge totale]]</f>
        <v>15208</v>
      </c>
      <c r="T302" s="5">
        <v>41730</v>
      </c>
      <c r="U302" s="6">
        <v>4</v>
      </c>
      <c r="V302" s="4" t="s">
        <v>15</v>
      </c>
    </row>
    <row r="303" spans="1:22" x14ac:dyDescent="0.25">
      <c r="A303" t="s">
        <v>55</v>
      </c>
      <c r="B303" t="s">
        <v>9</v>
      </c>
      <c r="C303" t="s">
        <v>58</v>
      </c>
      <c r="D303" s="4" t="s">
        <v>25</v>
      </c>
      <c r="E303" s="4" t="s">
        <v>30</v>
      </c>
      <c r="F303">
        <v>1666</v>
      </c>
      <c r="G303" s="1">
        <v>200</v>
      </c>
      <c r="H303" s="1">
        <f>SUM(financials[[#This Row],[coût unit]]*financials[[#This Row],[Nbre vente]])</f>
        <v>333200</v>
      </c>
      <c r="I303" s="1">
        <f>SUM(financials[[#This Row],[charge totale]])*$G$528</f>
        <v>199920</v>
      </c>
      <c r="J303" s="1">
        <f>SUM(financials[[#This Row],[charge totale]])*$H$528</f>
        <v>133280</v>
      </c>
      <c r="K303" s="1">
        <f>SUM(financials[[#This Row],[charge fixe]:[charge variable]])*$G$529</f>
        <v>99960</v>
      </c>
      <c r="L303" s="1">
        <f>SUM(financials[[#This Row],[charge totale]])*$H$529</f>
        <v>233239.99999999997</v>
      </c>
      <c r="M303" s="1">
        <v>210</v>
      </c>
      <c r="N303" s="1">
        <f>SUM(financials[[#This Row],[prix de vente]])-financials[[#This Row],[coût unit]]</f>
        <v>10</v>
      </c>
      <c r="O303" s="1">
        <f>SUM(financials[[#This Row],[prix de vente]]*financials[[#This Row],[Nbre vente]])</f>
        <v>349860</v>
      </c>
      <c r="P303" s="1">
        <v>6</v>
      </c>
      <c r="Q303" s="1">
        <f>SUM(financials[[#This Row],[remise unit]])*financials[[#This Row],[Nbre vente]]</f>
        <v>9996</v>
      </c>
      <c r="R303" s="1">
        <f>SUM(financials[[#This Row],[CA]])-financials[[#This Row],[remise tot]]</f>
        <v>339864</v>
      </c>
      <c r="S303" s="1">
        <f>SUM(financials[[#This Row],[vente]])-financials[[#This Row],[charge totale]]</f>
        <v>6664</v>
      </c>
      <c r="T303" s="5">
        <v>41760</v>
      </c>
      <c r="U303" s="6">
        <v>5</v>
      </c>
      <c r="V303" s="4" t="s">
        <v>16</v>
      </c>
    </row>
    <row r="304" spans="1:22" x14ac:dyDescent="0.25">
      <c r="A304" t="s">
        <v>54</v>
      </c>
      <c r="B304" t="s">
        <v>7</v>
      </c>
      <c r="C304" t="s">
        <v>58</v>
      </c>
      <c r="D304" s="4" t="s">
        <v>25</v>
      </c>
      <c r="E304" s="4" t="s">
        <v>30</v>
      </c>
      <c r="F304">
        <v>2321</v>
      </c>
      <c r="G304" s="1">
        <v>200</v>
      </c>
      <c r="H304" s="1">
        <f>SUM(financials[[#This Row],[coût unit]]*financials[[#This Row],[Nbre vente]])</f>
        <v>464200</v>
      </c>
      <c r="I304" s="1">
        <f>SUM(financials[[#This Row],[charge totale]])*$G$528</f>
        <v>278520</v>
      </c>
      <c r="J304" s="1">
        <f>SUM(financials[[#This Row],[charge totale]])*$H$528</f>
        <v>185680</v>
      </c>
      <c r="K304" s="1">
        <f>SUM(financials[[#This Row],[charge fixe]:[charge variable]])*$G$529</f>
        <v>139260</v>
      </c>
      <c r="L304" s="1">
        <f>SUM(financials[[#This Row],[charge totale]])*$H$529</f>
        <v>324940</v>
      </c>
      <c r="M304" s="1">
        <v>210</v>
      </c>
      <c r="N304" s="1">
        <f>SUM(financials[[#This Row],[prix de vente]])-financials[[#This Row],[coût unit]]</f>
        <v>10</v>
      </c>
      <c r="O304" s="1">
        <f>SUM(financials[[#This Row],[prix de vente]]*financials[[#This Row],[Nbre vente]])</f>
        <v>487410</v>
      </c>
      <c r="P304" s="1">
        <v>6</v>
      </c>
      <c r="Q304" s="1">
        <f>SUM(financials[[#This Row],[remise unit]])*financials[[#This Row],[Nbre vente]]</f>
        <v>13926</v>
      </c>
      <c r="R304" s="1">
        <f>SUM(financials[[#This Row],[CA]])-financials[[#This Row],[remise tot]]</f>
        <v>473484</v>
      </c>
      <c r="S304" s="1">
        <f>SUM(financials[[#This Row],[vente]])-financials[[#This Row],[charge totale]]</f>
        <v>9284</v>
      </c>
      <c r="T304" s="5">
        <v>41944</v>
      </c>
      <c r="U304" s="6">
        <v>11</v>
      </c>
      <c r="V304" s="4" t="s">
        <v>22</v>
      </c>
    </row>
    <row r="305" spans="1:22" x14ac:dyDescent="0.25">
      <c r="A305" t="s">
        <v>54</v>
      </c>
      <c r="B305" t="s">
        <v>56</v>
      </c>
      <c r="C305" t="s">
        <v>58</v>
      </c>
      <c r="D305" s="4" t="s">
        <v>25</v>
      </c>
      <c r="E305" s="4" t="s">
        <v>30</v>
      </c>
      <c r="F305">
        <v>2797</v>
      </c>
      <c r="G305" s="1">
        <v>200</v>
      </c>
      <c r="H305" s="1">
        <f>SUM(financials[[#This Row],[coût unit]]*financials[[#This Row],[Nbre vente]])</f>
        <v>559400</v>
      </c>
      <c r="I305" s="1">
        <f>SUM(financials[[#This Row],[charge totale]])*$G$528</f>
        <v>335640</v>
      </c>
      <c r="J305" s="1">
        <f>SUM(financials[[#This Row],[charge totale]])*$H$528</f>
        <v>223760</v>
      </c>
      <c r="K305" s="1">
        <f>SUM(financials[[#This Row],[charge fixe]:[charge variable]])*$G$529</f>
        <v>167820</v>
      </c>
      <c r="L305" s="1">
        <f>SUM(financials[[#This Row],[charge totale]])*$H$529</f>
        <v>391580</v>
      </c>
      <c r="M305" s="1">
        <v>210</v>
      </c>
      <c r="N305" s="1">
        <f>SUM(financials[[#This Row],[prix de vente]])-financials[[#This Row],[coût unit]]</f>
        <v>10</v>
      </c>
      <c r="O305" s="1">
        <f>SUM(financials[[#This Row],[prix de vente]]*financials[[#This Row],[Nbre vente]])</f>
        <v>587370</v>
      </c>
      <c r="P305" s="1">
        <v>6</v>
      </c>
      <c r="Q305" s="1">
        <f>SUM(financials[[#This Row],[remise unit]])*financials[[#This Row],[Nbre vente]]</f>
        <v>16782</v>
      </c>
      <c r="R305" s="1">
        <f>SUM(financials[[#This Row],[CA]])-financials[[#This Row],[remise tot]]</f>
        <v>570588</v>
      </c>
      <c r="S305" s="1">
        <f>SUM(financials[[#This Row],[vente]])-financials[[#This Row],[charge totale]]</f>
        <v>11188</v>
      </c>
      <c r="T305" s="5">
        <v>41974</v>
      </c>
      <c r="U305" s="6">
        <v>12</v>
      </c>
      <c r="V305" s="4" t="s">
        <v>23</v>
      </c>
    </row>
    <row r="306" spans="1:22" hidden="1" x14ac:dyDescent="0.25">
      <c r="A306" t="s">
        <v>53</v>
      </c>
      <c r="B306" t="s">
        <v>11</v>
      </c>
      <c r="C306" t="s">
        <v>59</v>
      </c>
      <c r="D306" s="1" t="s">
        <v>62</v>
      </c>
      <c r="E306" s="4" t="s">
        <v>30</v>
      </c>
      <c r="F306">
        <v>2565</v>
      </c>
      <c r="G306" s="1">
        <v>55</v>
      </c>
      <c r="H306" s="1">
        <f>SUM(financials[[#This Row],[coût unit]]*financials[[#This Row],[Nbre vente]])</f>
        <v>141075</v>
      </c>
      <c r="I306" s="1">
        <f>SUM(financials[[#This Row],[charge totale]])*$G$528</f>
        <v>84645</v>
      </c>
      <c r="J306" s="1">
        <f>SUM(financials[[#This Row],[charge totale]])*$H$528</f>
        <v>56430</v>
      </c>
      <c r="K306" s="1">
        <f>SUM(financials[[#This Row],[charge fixe]:[charge variable]])*$G$529</f>
        <v>42322.5</v>
      </c>
      <c r="L306" s="1">
        <f>SUM(financials[[#This Row],[charge totale]])*$H$529</f>
        <v>98752.5</v>
      </c>
      <c r="M306" s="1">
        <v>60</v>
      </c>
      <c r="N306" s="1">
        <f>SUM(financials[[#This Row],[prix de vente]])-financials[[#This Row],[coût unit]]</f>
        <v>5</v>
      </c>
      <c r="O306" s="1">
        <f>SUM(financials[[#This Row],[prix de vente]]*financials[[#This Row],[Nbre vente]])</f>
        <v>153900</v>
      </c>
      <c r="P306" s="1">
        <v>6</v>
      </c>
      <c r="Q306" s="1">
        <f>SUM(financials[[#This Row],[remise unit]])*financials[[#This Row],[Nbre vente]]</f>
        <v>15390</v>
      </c>
      <c r="R306" s="1">
        <f>SUM(financials[[#This Row],[CA]])-financials[[#This Row],[remise tot]]</f>
        <v>138510</v>
      </c>
      <c r="S306" s="1">
        <f>SUM(financials[[#This Row],[vente]])-financials[[#This Row],[charge totale]]</f>
        <v>-2565</v>
      </c>
      <c r="T306" s="5">
        <v>41640</v>
      </c>
      <c r="U306" s="6">
        <v>1</v>
      </c>
      <c r="V306" s="4" t="s">
        <v>12</v>
      </c>
    </row>
    <row r="307" spans="1:22" hidden="1" x14ac:dyDescent="0.25">
      <c r="A307" t="s">
        <v>55</v>
      </c>
      <c r="B307" t="s">
        <v>11</v>
      </c>
      <c r="C307" t="s">
        <v>59</v>
      </c>
      <c r="D307" s="1" t="s">
        <v>62</v>
      </c>
      <c r="E307" s="4" t="s">
        <v>30</v>
      </c>
      <c r="F307">
        <v>2417</v>
      </c>
      <c r="G307" s="1">
        <v>55</v>
      </c>
      <c r="H307" s="1">
        <f>SUM(financials[[#This Row],[coût unit]]*financials[[#This Row],[Nbre vente]])</f>
        <v>132935</v>
      </c>
      <c r="I307" s="1">
        <f>SUM(financials[[#This Row],[charge totale]])*$G$528</f>
        <v>79761</v>
      </c>
      <c r="J307" s="1">
        <f>SUM(financials[[#This Row],[charge totale]])*$H$528</f>
        <v>53174</v>
      </c>
      <c r="K307" s="1">
        <f>SUM(financials[[#This Row],[charge fixe]:[charge variable]])*$G$529</f>
        <v>39880.5</v>
      </c>
      <c r="L307" s="1">
        <f>SUM(financials[[#This Row],[charge totale]])*$H$529</f>
        <v>93054.5</v>
      </c>
      <c r="M307" s="1">
        <v>60</v>
      </c>
      <c r="N307" s="1">
        <f>SUM(financials[[#This Row],[prix de vente]])-financials[[#This Row],[coût unit]]</f>
        <v>5</v>
      </c>
      <c r="O307" s="1">
        <f>SUM(financials[[#This Row],[prix de vente]]*financials[[#This Row],[Nbre vente]])</f>
        <v>145020</v>
      </c>
      <c r="P307" s="1">
        <v>6</v>
      </c>
      <c r="Q307" s="1">
        <f>SUM(financials[[#This Row],[remise unit]])*financials[[#This Row],[Nbre vente]]</f>
        <v>14502</v>
      </c>
      <c r="R307" s="1">
        <f>SUM(financials[[#This Row],[CA]])-financials[[#This Row],[remise tot]]</f>
        <v>130518</v>
      </c>
      <c r="S307" s="1">
        <f>SUM(financials[[#This Row],[vente]])-financials[[#This Row],[charge totale]]</f>
        <v>-2417</v>
      </c>
      <c r="T307" s="5">
        <v>41640</v>
      </c>
      <c r="U307" s="6">
        <v>1</v>
      </c>
      <c r="V307" s="4" t="s">
        <v>12</v>
      </c>
    </row>
    <row r="308" spans="1:22" hidden="1" x14ac:dyDescent="0.25">
      <c r="A308" t="s">
        <v>52</v>
      </c>
      <c r="B308" t="s">
        <v>56</v>
      </c>
      <c r="C308" t="s">
        <v>59</v>
      </c>
      <c r="D308" s="1" t="s">
        <v>62</v>
      </c>
      <c r="E308" s="4" t="s">
        <v>30</v>
      </c>
      <c r="F308">
        <v>3675</v>
      </c>
      <c r="G308" s="1">
        <v>55</v>
      </c>
      <c r="H308" s="1">
        <f>SUM(financials[[#This Row],[coût unit]]*financials[[#This Row],[Nbre vente]])</f>
        <v>202125</v>
      </c>
      <c r="I308" s="1">
        <f>SUM(financials[[#This Row],[charge totale]])*$G$528</f>
        <v>121275</v>
      </c>
      <c r="J308" s="1">
        <f>SUM(financials[[#This Row],[charge totale]])*$H$528</f>
        <v>80850</v>
      </c>
      <c r="K308" s="1">
        <f>SUM(financials[[#This Row],[charge fixe]:[charge variable]])*$G$529</f>
        <v>60637.5</v>
      </c>
      <c r="L308" s="1">
        <f>SUM(financials[[#This Row],[charge totale]])*$H$529</f>
        <v>141487.5</v>
      </c>
      <c r="M308" s="1">
        <v>60</v>
      </c>
      <c r="N308" s="1">
        <f>SUM(financials[[#This Row],[prix de vente]])-financials[[#This Row],[coût unit]]</f>
        <v>5</v>
      </c>
      <c r="O308" s="1">
        <f>SUM(financials[[#This Row],[prix de vente]]*financials[[#This Row],[Nbre vente]])</f>
        <v>220500</v>
      </c>
      <c r="P308" s="1">
        <v>6</v>
      </c>
      <c r="Q308" s="1">
        <f>SUM(financials[[#This Row],[remise unit]])*financials[[#This Row],[Nbre vente]]</f>
        <v>22050</v>
      </c>
      <c r="R308" s="1">
        <f>SUM(financials[[#This Row],[CA]])-financials[[#This Row],[remise tot]]</f>
        <v>198450</v>
      </c>
      <c r="S308" s="1">
        <f>SUM(financials[[#This Row],[vente]])-financials[[#This Row],[charge totale]]</f>
        <v>-3675</v>
      </c>
      <c r="T308" s="5">
        <v>41730</v>
      </c>
      <c r="U308" s="6">
        <v>4</v>
      </c>
      <c r="V308" s="4" t="s">
        <v>15</v>
      </c>
    </row>
    <row r="309" spans="1:22" hidden="1" x14ac:dyDescent="0.25">
      <c r="A309" t="s">
        <v>53</v>
      </c>
      <c r="B309" t="s">
        <v>7</v>
      </c>
      <c r="C309" t="s">
        <v>59</v>
      </c>
      <c r="D309" s="1" t="s">
        <v>62</v>
      </c>
      <c r="E309" s="4" t="s">
        <v>30</v>
      </c>
      <c r="F309">
        <v>1094</v>
      </c>
      <c r="G309" s="1">
        <v>55</v>
      </c>
      <c r="H309" s="1">
        <f>SUM(financials[[#This Row],[coût unit]]*financials[[#This Row],[Nbre vente]])</f>
        <v>60170</v>
      </c>
      <c r="I309" s="1">
        <f>SUM(financials[[#This Row],[charge totale]])*$G$528</f>
        <v>36102</v>
      </c>
      <c r="J309" s="1">
        <f>SUM(financials[[#This Row],[charge totale]])*$H$528</f>
        <v>24068</v>
      </c>
      <c r="K309" s="1">
        <f>SUM(financials[[#This Row],[charge fixe]:[charge variable]])*$G$529</f>
        <v>18051</v>
      </c>
      <c r="L309" s="1">
        <f>SUM(financials[[#This Row],[charge totale]])*$H$529</f>
        <v>42119</v>
      </c>
      <c r="M309" s="1">
        <v>60</v>
      </c>
      <c r="N309" s="1">
        <f>SUM(financials[[#This Row],[prix de vente]])-financials[[#This Row],[coût unit]]</f>
        <v>5</v>
      </c>
      <c r="O309" s="1">
        <f>SUM(financials[[#This Row],[prix de vente]]*financials[[#This Row],[Nbre vente]])</f>
        <v>65640</v>
      </c>
      <c r="P309" s="1">
        <v>6</v>
      </c>
      <c r="Q309" s="1">
        <f>SUM(financials[[#This Row],[remise unit]])*financials[[#This Row],[Nbre vente]]</f>
        <v>6564</v>
      </c>
      <c r="R309" s="1">
        <f>SUM(financials[[#This Row],[CA]])-financials[[#This Row],[remise tot]]</f>
        <v>59076</v>
      </c>
      <c r="S309" s="1">
        <f>SUM(financials[[#This Row],[vente]])-financials[[#This Row],[charge totale]]</f>
        <v>-1094</v>
      </c>
      <c r="T309" s="5">
        <v>41791</v>
      </c>
      <c r="U309" s="6">
        <v>6</v>
      </c>
      <c r="V309" s="4" t="s">
        <v>17</v>
      </c>
    </row>
    <row r="310" spans="1:22" hidden="1" x14ac:dyDescent="0.25">
      <c r="A310" t="s">
        <v>52</v>
      </c>
      <c r="B310" t="s">
        <v>9</v>
      </c>
      <c r="C310" t="s">
        <v>59</v>
      </c>
      <c r="D310" s="1" t="s">
        <v>62</v>
      </c>
      <c r="E310" s="4" t="s">
        <v>30</v>
      </c>
      <c r="F310">
        <v>1227</v>
      </c>
      <c r="G310" s="1">
        <v>55</v>
      </c>
      <c r="H310" s="1">
        <f>SUM(financials[[#This Row],[coût unit]]*financials[[#This Row],[Nbre vente]])</f>
        <v>67485</v>
      </c>
      <c r="I310" s="1">
        <f>SUM(financials[[#This Row],[charge totale]])*$G$528</f>
        <v>40491</v>
      </c>
      <c r="J310" s="1">
        <f>SUM(financials[[#This Row],[charge totale]])*$H$528</f>
        <v>26994</v>
      </c>
      <c r="K310" s="1">
        <f>SUM(financials[[#This Row],[charge fixe]:[charge variable]])*$G$529</f>
        <v>20245.5</v>
      </c>
      <c r="L310" s="1">
        <f>SUM(financials[[#This Row],[charge totale]])*$H$529</f>
        <v>47239.5</v>
      </c>
      <c r="M310" s="1">
        <v>60</v>
      </c>
      <c r="N310" s="1">
        <f>SUM(financials[[#This Row],[prix de vente]])-financials[[#This Row],[coût unit]]</f>
        <v>5</v>
      </c>
      <c r="O310" s="1">
        <f>SUM(financials[[#This Row],[prix de vente]]*financials[[#This Row],[Nbre vente]])</f>
        <v>73620</v>
      </c>
      <c r="P310" s="1">
        <v>6</v>
      </c>
      <c r="Q310" s="1">
        <f>SUM(financials[[#This Row],[remise unit]])*financials[[#This Row],[Nbre vente]]</f>
        <v>7362</v>
      </c>
      <c r="R310" s="1">
        <f>SUM(financials[[#This Row],[CA]])-financials[[#This Row],[remise tot]]</f>
        <v>66258</v>
      </c>
      <c r="S310" s="1">
        <f>SUM(financials[[#This Row],[vente]])-financials[[#This Row],[charge totale]]</f>
        <v>-1227</v>
      </c>
      <c r="T310" s="5">
        <v>41913</v>
      </c>
      <c r="U310" s="6">
        <v>10</v>
      </c>
      <c r="V310" s="4" t="s">
        <v>21</v>
      </c>
    </row>
    <row r="311" spans="1:22" hidden="1" x14ac:dyDescent="0.25">
      <c r="A311" t="s">
        <v>53</v>
      </c>
      <c r="B311" t="s">
        <v>9</v>
      </c>
      <c r="C311" t="s">
        <v>59</v>
      </c>
      <c r="D311" s="1" t="s">
        <v>62</v>
      </c>
      <c r="E311" s="4" t="s">
        <v>30</v>
      </c>
      <c r="F311">
        <v>1324</v>
      </c>
      <c r="G311" s="1">
        <v>55</v>
      </c>
      <c r="H311" s="1">
        <f>SUM(financials[[#This Row],[coût unit]]*financials[[#This Row],[Nbre vente]])</f>
        <v>72820</v>
      </c>
      <c r="I311" s="1">
        <f>SUM(financials[[#This Row],[charge totale]])*$G$528</f>
        <v>43692</v>
      </c>
      <c r="J311" s="1">
        <f>SUM(financials[[#This Row],[charge totale]])*$H$528</f>
        <v>29128</v>
      </c>
      <c r="K311" s="1">
        <f>SUM(financials[[#This Row],[charge fixe]:[charge variable]])*$G$529</f>
        <v>21846</v>
      </c>
      <c r="L311" s="1">
        <f>SUM(financials[[#This Row],[charge totale]])*$H$529</f>
        <v>50974</v>
      </c>
      <c r="M311" s="1">
        <v>60</v>
      </c>
      <c r="N311" s="1">
        <f>SUM(financials[[#This Row],[prix de vente]])-financials[[#This Row],[coût unit]]</f>
        <v>5</v>
      </c>
      <c r="O311" s="1">
        <f>SUM(financials[[#This Row],[prix de vente]]*financials[[#This Row],[Nbre vente]])</f>
        <v>79440</v>
      </c>
      <c r="P311" s="1">
        <v>6</v>
      </c>
      <c r="Q311" s="1">
        <f>SUM(financials[[#This Row],[remise unit]])*financials[[#This Row],[Nbre vente]]</f>
        <v>7944</v>
      </c>
      <c r="R311" s="1">
        <f>SUM(financials[[#This Row],[CA]])-financials[[#This Row],[remise tot]]</f>
        <v>71496</v>
      </c>
      <c r="S311" s="1">
        <f>SUM(financials[[#This Row],[vente]])-financials[[#This Row],[charge totale]]</f>
        <v>-1324</v>
      </c>
      <c r="T311" s="5">
        <v>41944</v>
      </c>
      <c r="U311" s="6">
        <v>11</v>
      </c>
      <c r="V311" s="4" t="s">
        <v>22</v>
      </c>
    </row>
    <row r="312" spans="1:22" hidden="1" x14ac:dyDescent="0.25">
      <c r="A312" t="s">
        <v>54</v>
      </c>
      <c r="B312" t="s">
        <v>56</v>
      </c>
      <c r="C312" t="s">
        <v>59</v>
      </c>
      <c r="D312" s="1" t="s">
        <v>62</v>
      </c>
      <c r="E312" s="4" t="s">
        <v>30</v>
      </c>
      <c r="F312">
        <v>2797</v>
      </c>
      <c r="G312" s="1">
        <v>55</v>
      </c>
      <c r="H312" s="1">
        <f>SUM(financials[[#This Row],[coût unit]]*financials[[#This Row],[Nbre vente]])</f>
        <v>153835</v>
      </c>
      <c r="I312" s="1">
        <f>SUM(financials[[#This Row],[charge totale]])*$G$528</f>
        <v>92301</v>
      </c>
      <c r="J312" s="1">
        <f>SUM(financials[[#This Row],[charge totale]])*$H$528</f>
        <v>61534</v>
      </c>
      <c r="K312" s="1">
        <f>SUM(financials[[#This Row],[charge fixe]:[charge variable]])*$G$529</f>
        <v>46150.5</v>
      </c>
      <c r="L312" s="1">
        <f>SUM(financials[[#This Row],[charge totale]])*$H$529</f>
        <v>107684.5</v>
      </c>
      <c r="M312" s="1">
        <v>60</v>
      </c>
      <c r="N312" s="1">
        <f>SUM(financials[[#This Row],[prix de vente]])-financials[[#This Row],[coût unit]]</f>
        <v>5</v>
      </c>
      <c r="O312" s="1">
        <f>SUM(financials[[#This Row],[prix de vente]]*financials[[#This Row],[Nbre vente]])</f>
        <v>167820</v>
      </c>
      <c r="P312" s="1">
        <v>6</v>
      </c>
      <c r="Q312" s="1">
        <f>SUM(financials[[#This Row],[remise unit]])*financials[[#This Row],[Nbre vente]]</f>
        <v>16782</v>
      </c>
      <c r="R312" s="1">
        <f>SUM(financials[[#This Row],[CA]])-financials[[#This Row],[remise tot]]</f>
        <v>151038</v>
      </c>
      <c r="S312" s="1">
        <f>SUM(financials[[#This Row],[vente]])-financials[[#This Row],[charge totale]]</f>
        <v>-2797</v>
      </c>
      <c r="T312" s="5">
        <v>41974</v>
      </c>
      <c r="U312" s="6">
        <v>12</v>
      </c>
      <c r="V312" s="4" t="s">
        <v>23</v>
      </c>
    </row>
    <row r="313" spans="1:22" hidden="1" x14ac:dyDescent="0.25">
      <c r="A313" t="s">
        <v>52</v>
      </c>
      <c r="B313" t="s">
        <v>11</v>
      </c>
      <c r="C313" t="s">
        <v>59</v>
      </c>
      <c r="D313" s="1" t="s">
        <v>61</v>
      </c>
      <c r="E313" s="4" t="s">
        <v>30</v>
      </c>
      <c r="F313">
        <v>245</v>
      </c>
      <c r="G313" s="1">
        <v>45</v>
      </c>
      <c r="H313" s="1">
        <f>SUM(financials[[#This Row],[coût unit]]*financials[[#This Row],[Nbre vente]])</f>
        <v>11025</v>
      </c>
      <c r="I313" s="1">
        <f>SUM(financials[[#This Row],[charge totale]])*$G$528</f>
        <v>6615</v>
      </c>
      <c r="J313" s="1">
        <f>SUM(financials[[#This Row],[charge totale]])*$H$528</f>
        <v>4410</v>
      </c>
      <c r="K313" s="1">
        <f>SUM(financials[[#This Row],[charge fixe]:[charge variable]])*$G$529</f>
        <v>3307.5</v>
      </c>
      <c r="L313" s="1">
        <f>SUM(financials[[#This Row],[charge totale]])*$H$529</f>
        <v>7717.4999999999991</v>
      </c>
      <c r="M313" s="1">
        <v>50</v>
      </c>
      <c r="N313" s="1">
        <f>SUM(financials[[#This Row],[prix de vente]])-financials[[#This Row],[coût unit]]</f>
        <v>5</v>
      </c>
      <c r="O313" s="1">
        <f>SUM(financials[[#This Row],[prix de vente]]*financials[[#This Row],[Nbre vente]])</f>
        <v>12250</v>
      </c>
      <c r="P313" s="1">
        <v>6</v>
      </c>
      <c r="Q313" s="1">
        <f>SUM(financials[[#This Row],[remise unit]])*financials[[#This Row],[Nbre vente]]</f>
        <v>1470</v>
      </c>
      <c r="R313" s="1">
        <f>SUM(financials[[#This Row],[CA]])-financials[[#This Row],[remise tot]]</f>
        <v>10780</v>
      </c>
      <c r="S313" s="1">
        <f>SUM(financials[[#This Row],[vente]])-financials[[#This Row],[charge totale]]</f>
        <v>-245</v>
      </c>
      <c r="T313" s="5">
        <v>41760</v>
      </c>
      <c r="U313" s="6">
        <v>5</v>
      </c>
      <c r="V313" s="4" t="s">
        <v>16</v>
      </c>
    </row>
    <row r="314" spans="1:22" hidden="1" x14ac:dyDescent="0.25">
      <c r="A314" t="s">
        <v>53</v>
      </c>
      <c r="B314" t="s">
        <v>7</v>
      </c>
      <c r="C314" t="s">
        <v>59</v>
      </c>
      <c r="D314" s="1" t="s">
        <v>61</v>
      </c>
      <c r="E314" s="4" t="s">
        <v>30</v>
      </c>
      <c r="F314">
        <v>3793</v>
      </c>
      <c r="G314" s="1">
        <v>45</v>
      </c>
      <c r="H314" s="1">
        <f>SUM(financials[[#This Row],[coût unit]]*financials[[#This Row],[Nbre vente]])</f>
        <v>170685</v>
      </c>
      <c r="I314" s="1">
        <f>SUM(financials[[#This Row],[charge totale]])*$G$528</f>
        <v>102411</v>
      </c>
      <c r="J314" s="1">
        <f>SUM(financials[[#This Row],[charge totale]])*$H$528</f>
        <v>68274</v>
      </c>
      <c r="K314" s="1">
        <f>SUM(financials[[#This Row],[charge fixe]:[charge variable]])*$G$529</f>
        <v>51205.5</v>
      </c>
      <c r="L314" s="1">
        <f>SUM(financials[[#This Row],[charge totale]])*$H$529</f>
        <v>119479.49999999999</v>
      </c>
      <c r="M314" s="1">
        <v>50</v>
      </c>
      <c r="N314" s="1">
        <f>SUM(financials[[#This Row],[prix de vente]])-financials[[#This Row],[coût unit]]</f>
        <v>5</v>
      </c>
      <c r="O314" s="1">
        <f>SUM(financials[[#This Row],[prix de vente]]*financials[[#This Row],[Nbre vente]])</f>
        <v>189650</v>
      </c>
      <c r="P314" s="1">
        <v>6</v>
      </c>
      <c r="Q314" s="1">
        <f>SUM(financials[[#This Row],[remise unit]])*financials[[#This Row],[Nbre vente]]</f>
        <v>22758</v>
      </c>
      <c r="R314" s="1">
        <f>SUM(financials[[#This Row],[CA]])-financials[[#This Row],[remise tot]]</f>
        <v>166892</v>
      </c>
      <c r="S314" s="1">
        <f>SUM(financials[[#This Row],[vente]])-financials[[#This Row],[charge totale]]</f>
        <v>-3793</v>
      </c>
      <c r="T314" s="5">
        <v>41821</v>
      </c>
      <c r="U314" s="6">
        <v>7</v>
      </c>
      <c r="V314" s="4" t="s">
        <v>18</v>
      </c>
    </row>
    <row r="315" spans="1:22" hidden="1" x14ac:dyDescent="0.25">
      <c r="A315" t="s">
        <v>55</v>
      </c>
      <c r="B315" t="s">
        <v>10</v>
      </c>
      <c r="C315" t="s">
        <v>59</v>
      </c>
      <c r="D315" s="1" t="s">
        <v>61</v>
      </c>
      <c r="E315" s="4" t="s">
        <v>30</v>
      </c>
      <c r="F315">
        <v>1307</v>
      </c>
      <c r="G315" s="1">
        <v>45</v>
      </c>
      <c r="H315" s="1">
        <f>SUM(financials[[#This Row],[coût unit]]*financials[[#This Row],[Nbre vente]])</f>
        <v>58815</v>
      </c>
      <c r="I315" s="1">
        <f>SUM(financials[[#This Row],[charge totale]])*$G$528</f>
        <v>35289</v>
      </c>
      <c r="J315" s="1">
        <f>SUM(financials[[#This Row],[charge totale]])*$H$528</f>
        <v>23526</v>
      </c>
      <c r="K315" s="1">
        <f>SUM(financials[[#This Row],[charge fixe]:[charge variable]])*$G$529</f>
        <v>17644.5</v>
      </c>
      <c r="L315" s="1">
        <f>SUM(financials[[#This Row],[charge totale]])*$H$529</f>
        <v>41170.5</v>
      </c>
      <c r="M315" s="1">
        <v>50</v>
      </c>
      <c r="N315" s="1">
        <f>SUM(financials[[#This Row],[prix de vente]])-financials[[#This Row],[coût unit]]</f>
        <v>5</v>
      </c>
      <c r="O315" s="1">
        <f>SUM(financials[[#This Row],[prix de vente]]*financials[[#This Row],[Nbre vente]])</f>
        <v>65350</v>
      </c>
      <c r="P315" s="1">
        <v>6</v>
      </c>
      <c r="Q315" s="1">
        <f>SUM(financials[[#This Row],[remise unit]])*financials[[#This Row],[Nbre vente]]</f>
        <v>7842</v>
      </c>
      <c r="R315" s="1">
        <f>SUM(financials[[#This Row],[CA]])-financials[[#This Row],[remise tot]]</f>
        <v>57508</v>
      </c>
      <c r="S315" s="1">
        <f>SUM(financials[[#This Row],[vente]])-financials[[#This Row],[charge totale]]</f>
        <v>-1307</v>
      </c>
      <c r="T315" s="5">
        <v>41821</v>
      </c>
      <c r="U315" s="6">
        <v>7</v>
      </c>
      <c r="V315" s="4" t="s">
        <v>18</v>
      </c>
    </row>
    <row r="316" spans="1:22" hidden="1" x14ac:dyDescent="0.25">
      <c r="A316" t="s">
        <v>54</v>
      </c>
      <c r="B316" t="s">
        <v>7</v>
      </c>
      <c r="C316" t="s">
        <v>59</v>
      </c>
      <c r="D316" s="1" t="s">
        <v>61</v>
      </c>
      <c r="E316" s="4" t="s">
        <v>30</v>
      </c>
      <c r="F316">
        <v>567</v>
      </c>
      <c r="G316" s="1">
        <v>45</v>
      </c>
      <c r="H316" s="1">
        <f>SUM(financials[[#This Row],[coût unit]]*financials[[#This Row],[Nbre vente]])</f>
        <v>25515</v>
      </c>
      <c r="I316" s="1">
        <f>SUM(financials[[#This Row],[charge totale]])*$G$528</f>
        <v>15309</v>
      </c>
      <c r="J316" s="1">
        <f>SUM(financials[[#This Row],[charge totale]])*$H$528</f>
        <v>10206</v>
      </c>
      <c r="K316" s="1">
        <f>SUM(financials[[#This Row],[charge fixe]:[charge variable]])*$G$529</f>
        <v>7654.5</v>
      </c>
      <c r="L316" s="1">
        <f>SUM(financials[[#This Row],[charge totale]])*$H$529</f>
        <v>17860.5</v>
      </c>
      <c r="M316" s="1">
        <v>50</v>
      </c>
      <c r="N316" s="1">
        <f>SUM(financials[[#This Row],[prix de vente]])-financials[[#This Row],[coût unit]]</f>
        <v>5</v>
      </c>
      <c r="O316" s="1">
        <f>SUM(financials[[#This Row],[prix de vente]]*financials[[#This Row],[Nbre vente]])</f>
        <v>28350</v>
      </c>
      <c r="P316" s="1">
        <v>6</v>
      </c>
      <c r="Q316" s="1">
        <f>SUM(financials[[#This Row],[remise unit]])*financials[[#This Row],[Nbre vente]]</f>
        <v>3402</v>
      </c>
      <c r="R316" s="1">
        <f>SUM(financials[[#This Row],[CA]])-financials[[#This Row],[remise tot]]</f>
        <v>24948</v>
      </c>
      <c r="S316" s="1">
        <f>SUM(financials[[#This Row],[vente]])-financials[[#This Row],[charge totale]]</f>
        <v>-567</v>
      </c>
      <c r="T316" s="5">
        <v>41883</v>
      </c>
      <c r="U316" s="6">
        <v>9</v>
      </c>
      <c r="V316" s="4" t="s">
        <v>20</v>
      </c>
    </row>
    <row r="317" spans="1:22" hidden="1" x14ac:dyDescent="0.25">
      <c r="A317" t="s">
        <v>54</v>
      </c>
      <c r="B317" t="s">
        <v>11</v>
      </c>
      <c r="C317" t="s">
        <v>59</v>
      </c>
      <c r="D317" s="1" t="s">
        <v>61</v>
      </c>
      <c r="E317" s="4" t="s">
        <v>30</v>
      </c>
      <c r="F317">
        <v>2110</v>
      </c>
      <c r="G317" s="1">
        <v>45</v>
      </c>
      <c r="H317" s="1">
        <f>SUM(financials[[#This Row],[coût unit]]*financials[[#This Row],[Nbre vente]])</f>
        <v>94950</v>
      </c>
      <c r="I317" s="1">
        <f>SUM(financials[[#This Row],[charge totale]])*$G$528</f>
        <v>56970</v>
      </c>
      <c r="J317" s="1">
        <f>SUM(financials[[#This Row],[charge totale]])*$H$528</f>
        <v>37980</v>
      </c>
      <c r="K317" s="1">
        <f>SUM(financials[[#This Row],[charge fixe]:[charge variable]])*$G$529</f>
        <v>28485</v>
      </c>
      <c r="L317" s="1">
        <f>SUM(financials[[#This Row],[charge totale]])*$H$529</f>
        <v>66465</v>
      </c>
      <c r="M317" s="1">
        <v>50</v>
      </c>
      <c r="N317" s="1">
        <f>SUM(financials[[#This Row],[prix de vente]])-financials[[#This Row],[coût unit]]</f>
        <v>5</v>
      </c>
      <c r="O317" s="1">
        <f>SUM(financials[[#This Row],[prix de vente]]*financials[[#This Row],[Nbre vente]])</f>
        <v>105500</v>
      </c>
      <c r="P317" s="1">
        <v>6</v>
      </c>
      <c r="Q317" s="1">
        <f>SUM(financials[[#This Row],[remise unit]])*financials[[#This Row],[Nbre vente]]</f>
        <v>12660</v>
      </c>
      <c r="R317" s="1">
        <f>SUM(financials[[#This Row],[CA]])-financials[[#This Row],[remise tot]]</f>
        <v>92840</v>
      </c>
      <c r="S317" s="1">
        <f>SUM(financials[[#This Row],[vente]])-financials[[#This Row],[charge totale]]</f>
        <v>-2110</v>
      </c>
      <c r="T317" s="5">
        <v>41883</v>
      </c>
      <c r="U317" s="6">
        <v>9</v>
      </c>
      <c r="V317" s="4" t="s">
        <v>20</v>
      </c>
    </row>
    <row r="318" spans="1:22" hidden="1" x14ac:dyDescent="0.25">
      <c r="A318" t="s">
        <v>55</v>
      </c>
      <c r="B318" t="s">
        <v>7</v>
      </c>
      <c r="C318" t="s">
        <v>59</v>
      </c>
      <c r="D318" s="1" t="s">
        <v>61</v>
      </c>
      <c r="E318" s="4" t="s">
        <v>30</v>
      </c>
      <c r="F318">
        <v>1269</v>
      </c>
      <c r="G318" s="1">
        <v>45</v>
      </c>
      <c r="H318" s="1">
        <f>SUM(financials[[#This Row],[coût unit]]*financials[[#This Row],[Nbre vente]])</f>
        <v>57105</v>
      </c>
      <c r="I318" s="1">
        <f>SUM(financials[[#This Row],[charge totale]])*$G$528</f>
        <v>34263</v>
      </c>
      <c r="J318" s="1">
        <f>SUM(financials[[#This Row],[charge totale]])*$H$528</f>
        <v>22842</v>
      </c>
      <c r="K318" s="1">
        <f>SUM(financials[[#This Row],[charge fixe]:[charge variable]])*$G$529</f>
        <v>17131.5</v>
      </c>
      <c r="L318" s="1">
        <f>SUM(financials[[#This Row],[charge totale]])*$H$529</f>
        <v>39973.5</v>
      </c>
      <c r="M318" s="1">
        <v>50</v>
      </c>
      <c r="N318" s="1">
        <f>SUM(financials[[#This Row],[prix de vente]])-financials[[#This Row],[coût unit]]</f>
        <v>5</v>
      </c>
      <c r="O318" s="1">
        <f>SUM(financials[[#This Row],[prix de vente]]*financials[[#This Row],[Nbre vente]])</f>
        <v>63450</v>
      </c>
      <c r="P318" s="1">
        <v>6</v>
      </c>
      <c r="Q318" s="1">
        <f>SUM(financials[[#This Row],[remise unit]])*financials[[#This Row],[Nbre vente]]</f>
        <v>7614</v>
      </c>
      <c r="R318" s="1">
        <f>SUM(financials[[#This Row],[CA]])-financials[[#This Row],[remise tot]]</f>
        <v>55836</v>
      </c>
      <c r="S318" s="1">
        <f>SUM(financials[[#This Row],[vente]])-financials[[#This Row],[charge totale]]</f>
        <v>-1269</v>
      </c>
      <c r="T318" s="5">
        <v>41913</v>
      </c>
      <c r="U318" s="6">
        <v>10</v>
      </c>
      <c r="V318" s="4" t="s">
        <v>21</v>
      </c>
    </row>
    <row r="319" spans="1:22" x14ac:dyDescent="0.25">
      <c r="A319" t="s">
        <v>54</v>
      </c>
      <c r="B319" t="s">
        <v>56</v>
      </c>
      <c r="C319" t="s">
        <v>58</v>
      </c>
      <c r="D319" s="1" t="s">
        <v>63</v>
      </c>
      <c r="E319" s="4" t="s">
        <v>30</v>
      </c>
      <c r="F319">
        <v>1956</v>
      </c>
      <c r="G319" s="1">
        <v>300</v>
      </c>
      <c r="H319" s="1">
        <f>SUM(financials[[#This Row],[coût unit]]*financials[[#This Row],[Nbre vente]])</f>
        <v>586800</v>
      </c>
      <c r="I319" s="1">
        <f>SUM(financials[[#This Row],[charge totale]])*$G$528</f>
        <v>352080</v>
      </c>
      <c r="J319" s="1">
        <f>SUM(financials[[#This Row],[charge totale]])*$H$528</f>
        <v>234720</v>
      </c>
      <c r="K319" s="1">
        <f>SUM(financials[[#This Row],[charge fixe]:[charge variable]])*$G$529</f>
        <v>176040</v>
      </c>
      <c r="L319" s="1">
        <f>SUM(financials[[#This Row],[charge totale]])*$H$529</f>
        <v>410760</v>
      </c>
      <c r="M319" s="1">
        <v>340</v>
      </c>
      <c r="N319" s="1">
        <f>SUM(financials[[#This Row],[prix de vente]])-financials[[#This Row],[coût unit]]</f>
        <v>40</v>
      </c>
      <c r="O319" s="1">
        <f>SUM(financials[[#This Row],[prix de vente]]*financials[[#This Row],[Nbre vente]])</f>
        <v>665040</v>
      </c>
      <c r="P319" s="1">
        <v>6</v>
      </c>
      <c r="Q319" s="1">
        <f>SUM(financials[[#This Row],[remise unit]])*financials[[#This Row],[Nbre vente]]</f>
        <v>11736</v>
      </c>
      <c r="R319" s="1">
        <f>SUM(financials[[#This Row],[CA]])-financials[[#This Row],[remise tot]]</f>
        <v>653304</v>
      </c>
      <c r="S319" s="1">
        <f>SUM(financials[[#This Row],[vente]])-financials[[#This Row],[charge totale]]</f>
        <v>66504</v>
      </c>
      <c r="T319" s="5">
        <v>41640</v>
      </c>
      <c r="U319" s="6">
        <v>1</v>
      </c>
      <c r="V319" s="4" t="s">
        <v>12</v>
      </c>
    </row>
    <row r="320" spans="1:22" x14ac:dyDescent="0.25">
      <c r="A320" t="s">
        <v>53</v>
      </c>
      <c r="B320" t="s">
        <v>10</v>
      </c>
      <c r="C320" t="s">
        <v>58</v>
      </c>
      <c r="D320" s="1" t="s">
        <v>63</v>
      </c>
      <c r="E320" s="4" t="s">
        <v>30</v>
      </c>
      <c r="F320">
        <v>2659</v>
      </c>
      <c r="G320" s="1">
        <v>300</v>
      </c>
      <c r="H320" s="1">
        <f>SUM(financials[[#This Row],[coût unit]]*financials[[#This Row],[Nbre vente]])</f>
        <v>797700</v>
      </c>
      <c r="I320" s="1">
        <f>SUM(financials[[#This Row],[charge totale]])*$G$528</f>
        <v>478620</v>
      </c>
      <c r="J320" s="1">
        <f>SUM(financials[[#This Row],[charge totale]])*$H$528</f>
        <v>319080</v>
      </c>
      <c r="K320" s="1">
        <f>SUM(financials[[#This Row],[charge fixe]:[charge variable]])*$G$529</f>
        <v>239310</v>
      </c>
      <c r="L320" s="1">
        <f>SUM(financials[[#This Row],[charge totale]])*$H$529</f>
        <v>558390</v>
      </c>
      <c r="M320" s="1">
        <v>340</v>
      </c>
      <c r="N320" s="1">
        <f>SUM(financials[[#This Row],[prix de vente]])-financials[[#This Row],[coût unit]]</f>
        <v>40</v>
      </c>
      <c r="O320" s="1">
        <f>SUM(financials[[#This Row],[prix de vente]]*financials[[#This Row],[Nbre vente]])</f>
        <v>904060</v>
      </c>
      <c r="P320" s="1">
        <v>6</v>
      </c>
      <c r="Q320" s="1">
        <f>SUM(financials[[#This Row],[remise unit]])*financials[[#This Row],[Nbre vente]]</f>
        <v>15954</v>
      </c>
      <c r="R320" s="1">
        <f>SUM(financials[[#This Row],[CA]])-financials[[#This Row],[remise tot]]</f>
        <v>888106</v>
      </c>
      <c r="S320" s="1">
        <f>SUM(financials[[#This Row],[vente]])-financials[[#This Row],[charge totale]]</f>
        <v>90406</v>
      </c>
      <c r="T320" s="5">
        <v>41671</v>
      </c>
      <c r="U320" s="6">
        <v>2</v>
      </c>
      <c r="V320" s="4" t="s">
        <v>13</v>
      </c>
    </row>
    <row r="321" spans="1:22" x14ac:dyDescent="0.25">
      <c r="A321" t="s">
        <v>55</v>
      </c>
      <c r="B321" t="s">
        <v>56</v>
      </c>
      <c r="C321" t="s">
        <v>58</v>
      </c>
      <c r="D321" s="1" t="s">
        <v>63</v>
      </c>
      <c r="E321" s="4" t="s">
        <v>30</v>
      </c>
      <c r="F321">
        <v>1351.5</v>
      </c>
      <c r="G321" s="1">
        <v>300</v>
      </c>
      <c r="H321" s="1">
        <f>SUM(financials[[#This Row],[coût unit]]*financials[[#This Row],[Nbre vente]])</f>
        <v>405450</v>
      </c>
      <c r="I321" s="1">
        <f>SUM(financials[[#This Row],[charge totale]])*$G$528</f>
        <v>243270</v>
      </c>
      <c r="J321" s="1">
        <f>SUM(financials[[#This Row],[charge totale]])*$H$528</f>
        <v>162180</v>
      </c>
      <c r="K321" s="1">
        <f>SUM(financials[[#This Row],[charge fixe]:[charge variable]])*$G$529</f>
        <v>121635</v>
      </c>
      <c r="L321" s="1">
        <f>SUM(financials[[#This Row],[charge totale]])*$H$529</f>
        <v>283815</v>
      </c>
      <c r="M321" s="1">
        <v>340</v>
      </c>
      <c r="N321" s="1">
        <f>SUM(financials[[#This Row],[prix de vente]])-financials[[#This Row],[coût unit]]</f>
        <v>40</v>
      </c>
      <c r="O321" s="1">
        <f>SUM(financials[[#This Row],[prix de vente]]*financials[[#This Row],[Nbre vente]])</f>
        <v>459510</v>
      </c>
      <c r="P321" s="1">
        <v>6</v>
      </c>
      <c r="Q321" s="1">
        <f>SUM(financials[[#This Row],[remise unit]])*financials[[#This Row],[Nbre vente]]</f>
        <v>8109</v>
      </c>
      <c r="R321" s="1">
        <f>SUM(financials[[#This Row],[CA]])-financials[[#This Row],[remise tot]]</f>
        <v>451401</v>
      </c>
      <c r="S321" s="1">
        <f>SUM(financials[[#This Row],[vente]])-financials[[#This Row],[charge totale]]</f>
        <v>45951</v>
      </c>
      <c r="T321" s="5">
        <v>41730</v>
      </c>
      <c r="U321" s="6">
        <v>4</v>
      </c>
      <c r="V321" s="4" t="s">
        <v>15</v>
      </c>
    </row>
    <row r="322" spans="1:22" x14ac:dyDescent="0.25">
      <c r="A322" t="s">
        <v>54</v>
      </c>
      <c r="B322" t="s">
        <v>10</v>
      </c>
      <c r="C322" t="s">
        <v>58</v>
      </c>
      <c r="D322" s="1" t="s">
        <v>63</v>
      </c>
      <c r="E322" s="4" t="s">
        <v>30</v>
      </c>
      <c r="F322">
        <v>880</v>
      </c>
      <c r="G322" s="1">
        <v>300</v>
      </c>
      <c r="H322" s="1">
        <f>SUM(financials[[#This Row],[coût unit]]*financials[[#This Row],[Nbre vente]])</f>
        <v>264000</v>
      </c>
      <c r="I322" s="1">
        <f>SUM(financials[[#This Row],[charge totale]])*$G$528</f>
        <v>158400</v>
      </c>
      <c r="J322" s="1">
        <f>SUM(financials[[#This Row],[charge totale]])*$H$528</f>
        <v>105600</v>
      </c>
      <c r="K322" s="1">
        <f>SUM(financials[[#This Row],[charge fixe]:[charge variable]])*$G$529</f>
        <v>79200</v>
      </c>
      <c r="L322" s="1">
        <f>SUM(financials[[#This Row],[charge totale]])*$H$529</f>
        <v>184800</v>
      </c>
      <c r="M322" s="1">
        <v>340</v>
      </c>
      <c r="N322" s="1">
        <f>SUM(financials[[#This Row],[prix de vente]])-financials[[#This Row],[coût unit]]</f>
        <v>40</v>
      </c>
      <c r="O322" s="1">
        <f>SUM(financials[[#This Row],[prix de vente]]*financials[[#This Row],[Nbre vente]])</f>
        <v>299200</v>
      </c>
      <c r="P322" s="1">
        <v>6</v>
      </c>
      <c r="Q322" s="1">
        <f>SUM(financials[[#This Row],[remise unit]])*financials[[#This Row],[Nbre vente]]</f>
        <v>5280</v>
      </c>
      <c r="R322" s="1">
        <f>SUM(financials[[#This Row],[CA]])-financials[[#This Row],[remise tot]]</f>
        <v>293920</v>
      </c>
      <c r="S322" s="1">
        <f>SUM(financials[[#This Row],[vente]])-financials[[#This Row],[charge totale]]</f>
        <v>29920</v>
      </c>
      <c r="T322" s="5">
        <v>41760</v>
      </c>
      <c r="U322" s="6">
        <v>5</v>
      </c>
      <c r="V322" s="4" t="s">
        <v>16</v>
      </c>
    </row>
    <row r="323" spans="1:22" x14ac:dyDescent="0.25">
      <c r="A323" t="s">
        <v>53</v>
      </c>
      <c r="B323" t="s">
        <v>56</v>
      </c>
      <c r="C323" t="s">
        <v>58</v>
      </c>
      <c r="D323" s="1" t="s">
        <v>63</v>
      </c>
      <c r="E323" s="4" t="s">
        <v>30</v>
      </c>
      <c r="F323">
        <v>1867</v>
      </c>
      <c r="G323" s="1">
        <v>300</v>
      </c>
      <c r="H323" s="1">
        <f>SUM(financials[[#This Row],[coût unit]]*financials[[#This Row],[Nbre vente]])</f>
        <v>560100</v>
      </c>
      <c r="I323" s="1">
        <f>SUM(financials[[#This Row],[charge totale]])*$G$528</f>
        <v>336060</v>
      </c>
      <c r="J323" s="1">
        <f>SUM(financials[[#This Row],[charge totale]])*$H$528</f>
        <v>224040</v>
      </c>
      <c r="K323" s="1">
        <f>SUM(financials[[#This Row],[charge fixe]:[charge variable]])*$G$529</f>
        <v>168030</v>
      </c>
      <c r="L323" s="1">
        <f>SUM(financials[[#This Row],[charge totale]])*$H$529</f>
        <v>392070</v>
      </c>
      <c r="M323" s="1">
        <v>340</v>
      </c>
      <c r="N323" s="1">
        <f>SUM(financials[[#This Row],[prix de vente]])-financials[[#This Row],[coût unit]]</f>
        <v>40</v>
      </c>
      <c r="O323" s="1">
        <f>SUM(financials[[#This Row],[prix de vente]]*financials[[#This Row],[Nbre vente]])</f>
        <v>634780</v>
      </c>
      <c r="P323" s="1">
        <v>6</v>
      </c>
      <c r="Q323" s="1">
        <f>SUM(financials[[#This Row],[remise unit]])*financials[[#This Row],[Nbre vente]]</f>
        <v>11202</v>
      </c>
      <c r="R323" s="1">
        <f>SUM(financials[[#This Row],[CA]])-financials[[#This Row],[remise tot]]</f>
        <v>623578</v>
      </c>
      <c r="S323" s="1">
        <f>SUM(financials[[#This Row],[vente]])-financials[[#This Row],[charge totale]]</f>
        <v>63478</v>
      </c>
      <c r="T323" s="5">
        <v>41883</v>
      </c>
      <c r="U323" s="6">
        <v>9</v>
      </c>
      <c r="V323" s="4" t="s">
        <v>20</v>
      </c>
    </row>
    <row r="324" spans="1:22" x14ac:dyDescent="0.25">
      <c r="A324" t="s">
        <v>52</v>
      </c>
      <c r="B324" t="s">
        <v>9</v>
      </c>
      <c r="C324" t="s">
        <v>58</v>
      </c>
      <c r="D324" s="1" t="s">
        <v>63</v>
      </c>
      <c r="E324" s="4" t="s">
        <v>30</v>
      </c>
      <c r="F324">
        <v>1227</v>
      </c>
      <c r="G324" s="1">
        <v>300</v>
      </c>
      <c r="H324" s="1">
        <f>SUM(financials[[#This Row],[coût unit]]*financials[[#This Row],[Nbre vente]])</f>
        <v>368100</v>
      </c>
      <c r="I324" s="1">
        <f>SUM(financials[[#This Row],[charge totale]])*$G$528</f>
        <v>220860</v>
      </c>
      <c r="J324" s="1">
        <f>SUM(financials[[#This Row],[charge totale]])*$H$528</f>
        <v>147240</v>
      </c>
      <c r="K324" s="1">
        <f>SUM(financials[[#This Row],[charge fixe]:[charge variable]])*$G$529</f>
        <v>110430</v>
      </c>
      <c r="L324" s="1">
        <f>SUM(financials[[#This Row],[charge totale]])*$H$529</f>
        <v>257669.99999999997</v>
      </c>
      <c r="M324" s="1">
        <v>340</v>
      </c>
      <c r="N324" s="1">
        <f>SUM(financials[[#This Row],[prix de vente]])-financials[[#This Row],[coût unit]]</f>
        <v>40</v>
      </c>
      <c r="O324" s="1">
        <f>SUM(financials[[#This Row],[prix de vente]]*financials[[#This Row],[Nbre vente]])</f>
        <v>417180</v>
      </c>
      <c r="P324" s="1">
        <v>6</v>
      </c>
      <c r="Q324" s="1">
        <f>SUM(financials[[#This Row],[remise unit]])*financials[[#This Row],[Nbre vente]]</f>
        <v>7362</v>
      </c>
      <c r="R324" s="1">
        <f>SUM(financials[[#This Row],[CA]])-financials[[#This Row],[remise tot]]</f>
        <v>409818</v>
      </c>
      <c r="S324" s="1">
        <f>SUM(financials[[#This Row],[vente]])-financials[[#This Row],[charge totale]]</f>
        <v>41718</v>
      </c>
      <c r="T324" s="5">
        <v>41913</v>
      </c>
      <c r="U324" s="6">
        <v>10</v>
      </c>
      <c r="V324" s="4" t="s">
        <v>21</v>
      </c>
    </row>
    <row r="325" spans="1:22" x14ac:dyDescent="0.25">
      <c r="A325" t="s">
        <v>54</v>
      </c>
      <c r="B325" t="s">
        <v>11</v>
      </c>
      <c r="C325" t="s">
        <v>58</v>
      </c>
      <c r="D325" s="1" t="s">
        <v>63</v>
      </c>
      <c r="E325" s="4" t="s">
        <v>30</v>
      </c>
      <c r="F325">
        <v>877</v>
      </c>
      <c r="G325" s="1">
        <v>300</v>
      </c>
      <c r="H325" s="1">
        <f>SUM(financials[[#This Row],[coût unit]]*financials[[#This Row],[Nbre vente]])</f>
        <v>263100</v>
      </c>
      <c r="I325" s="1">
        <f>SUM(financials[[#This Row],[charge totale]])*$G$528</f>
        <v>157860</v>
      </c>
      <c r="J325" s="1">
        <f>SUM(financials[[#This Row],[charge totale]])*$H$528</f>
        <v>105240</v>
      </c>
      <c r="K325" s="1">
        <f>SUM(financials[[#This Row],[charge fixe]:[charge variable]])*$G$529</f>
        <v>78930</v>
      </c>
      <c r="L325" s="1">
        <f>SUM(financials[[#This Row],[charge totale]])*$H$529</f>
        <v>184170</v>
      </c>
      <c r="M325" s="1">
        <v>340</v>
      </c>
      <c r="N325" s="1">
        <f>SUM(financials[[#This Row],[prix de vente]])-financials[[#This Row],[coût unit]]</f>
        <v>40</v>
      </c>
      <c r="O325" s="1">
        <f>SUM(financials[[#This Row],[prix de vente]]*financials[[#This Row],[Nbre vente]])</f>
        <v>298180</v>
      </c>
      <c r="P325" s="1">
        <v>6</v>
      </c>
      <c r="Q325" s="1">
        <f>SUM(financials[[#This Row],[remise unit]])*financials[[#This Row],[Nbre vente]]</f>
        <v>5262</v>
      </c>
      <c r="R325" s="1">
        <f>SUM(financials[[#This Row],[CA]])-financials[[#This Row],[remise tot]]</f>
        <v>292918</v>
      </c>
      <c r="S325" s="1">
        <f>SUM(financials[[#This Row],[vente]])-financials[[#This Row],[charge totale]]</f>
        <v>29818</v>
      </c>
      <c r="T325" s="5">
        <v>41944</v>
      </c>
      <c r="U325" s="6">
        <v>11</v>
      </c>
      <c r="V325" s="4" t="s">
        <v>22</v>
      </c>
    </row>
    <row r="326" spans="1:22" x14ac:dyDescent="0.25">
      <c r="A326" t="s">
        <v>55</v>
      </c>
      <c r="B326" t="s">
        <v>56</v>
      </c>
      <c r="C326" t="s">
        <v>58</v>
      </c>
      <c r="D326" s="4" t="s">
        <v>27</v>
      </c>
      <c r="E326" s="4" t="s">
        <v>30</v>
      </c>
      <c r="F326">
        <v>2071</v>
      </c>
      <c r="G326" s="1">
        <v>250</v>
      </c>
      <c r="H326" s="1">
        <f>SUM(financials[[#This Row],[coût unit]]*financials[[#This Row],[Nbre vente]])</f>
        <v>517750</v>
      </c>
      <c r="I326" s="1">
        <f>SUM(financials[[#This Row],[charge totale]])*$G$528</f>
        <v>310650</v>
      </c>
      <c r="J326" s="1">
        <f>SUM(financials[[#This Row],[charge totale]])*$H$528</f>
        <v>207100</v>
      </c>
      <c r="K326" s="1">
        <f>SUM(financials[[#This Row],[charge fixe]:[charge variable]])*$G$529</f>
        <v>155325</v>
      </c>
      <c r="L326" s="1">
        <f>SUM(financials[[#This Row],[charge totale]])*$H$529</f>
        <v>362425</v>
      </c>
      <c r="M326" s="1">
        <v>270</v>
      </c>
      <c r="N326" s="1">
        <f>SUM(financials[[#This Row],[prix de vente]])-financials[[#This Row],[coût unit]]</f>
        <v>20</v>
      </c>
      <c r="O326" s="1">
        <f>SUM(financials[[#This Row],[prix de vente]]*financials[[#This Row],[Nbre vente]])</f>
        <v>559170</v>
      </c>
      <c r="P326" s="1">
        <v>6</v>
      </c>
      <c r="Q326" s="1">
        <f>SUM(financials[[#This Row],[remise unit]])*financials[[#This Row],[Nbre vente]]</f>
        <v>12426</v>
      </c>
      <c r="R326" s="1">
        <f>SUM(financials[[#This Row],[CA]])-financials[[#This Row],[remise tot]]</f>
        <v>546744</v>
      </c>
      <c r="S326" s="1">
        <f>SUM(financials[[#This Row],[vente]])-financials[[#This Row],[charge totale]]</f>
        <v>28994</v>
      </c>
      <c r="T326" s="5">
        <v>41883</v>
      </c>
      <c r="U326" s="6">
        <v>9</v>
      </c>
      <c r="V326" s="4" t="s">
        <v>20</v>
      </c>
    </row>
    <row r="327" spans="1:22" x14ac:dyDescent="0.25">
      <c r="A327" t="s">
        <v>55</v>
      </c>
      <c r="B327" t="s">
        <v>7</v>
      </c>
      <c r="C327" t="s">
        <v>58</v>
      </c>
      <c r="D327" s="4" t="s">
        <v>27</v>
      </c>
      <c r="E327" s="4" t="s">
        <v>30</v>
      </c>
      <c r="F327">
        <v>1269</v>
      </c>
      <c r="G327" s="1">
        <v>250</v>
      </c>
      <c r="H327" s="1">
        <f>SUM(financials[[#This Row],[coût unit]]*financials[[#This Row],[Nbre vente]])</f>
        <v>317250</v>
      </c>
      <c r="I327" s="1">
        <f>SUM(financials[[#This Row],[charge totale]])*$G$528</f>
        <v>190350</v>
      </c>
      <c r="J327" s="1">
        <f>SUM(financials[[#This Row],[charge totale]])*$H$528</f>
        <v>126900</v>
      </c>
      <c r="K327" s="1">
        <f>SUM(financials[[#This Row],[charge fixe]:[charge variable]])*$G$529</f>
        <v>95175</v>
      </c>
      <c r="L327" s="1">
        <f>SUM(financials[[#This Row],[charge totale]])*$H$529</f>
        <v>222075</v>
      </c>
      <c r="M327" s="1">
        <v>270</v>
      </c>
      <c r="N327" s="1">
        <f>SUM(financials[[#This Row],[prix de vente]])-financials[[#This Row],[coût unit]]</f>
        <v>20</v>
      </c>
      <c r="O327" s="1">
        <f>SUM(financials[[#This Row],[prix de vente]]*financials[[#This Row],[Nbre vente]])</f>
        <v>342630</v>
      </c>
      <c r="P327" s="1">
        <v>6</v>
      </c>
      <c r="Q327" s="1">
        <f>SUM(financials[[#This Row],[remise unit]])*financials[[#This Row],[Nbre vente]]</f>
        <v>7614</v>
      </c>
      <c r="R327" s="1">
        <f>SUM(financials[[#This Row],[CA]])-financials[[#This Row],[remise tot]]</f>
        <v>335016</v>
      </c>
      <c r="S327" s="1">
        <f>SUM(financials[[#This Row],[vente]])-financials[[#This Row],[charge totale]]</f>
        <v>17766</v>
      </c>
      <c r="T327" s="5">
        <v>41913</v>
      </c>
      <c r="U327" s="6">
        <v>10</v>
      </c>
      <c r="V327" s="4" t="s">
        <v>21</v>
      </c>
    </row>
    <row r="328" spans="1:22" x14ac:dyDescent="0.25">
      <c r="A328" t="s">
        <v>55</v>
      </c>
      <c r="B328" t="s">
        <v>11</v>
      </c>
      <c r="C328" t="s">
        <v>58</v>
      </c>
      <c r="D328" s="4" t="s">
        <v>27</v>
      </c>
      <c r="E328" s="4" t="s">
        <v>30</v>
      </c>
      <c r="F328">
        <v>1694</v>
      </c>
      <c r="G328" s="1">
        <v>250</v>
      </c>
      <c r="H328" s="1">
        <f>SUM(financials[[#This Row],[coût unit]]*financials[[#This Row],[Nbre vente]])</f>
        <v>423500</v>
      </c>
      <c r="I328" s="1">
        <f>SUM(financials[[#This Row],[charge totale]])*$G$528</f>
        <v>254100</v>
      </c>
      <c r="J328" s="1">
        <f>SUM(financials[[#This Row],[charge totale]])*$H$528</f>
        <v>169400</v>
      </c>
      <c r="K328" s="1">
        <f>SUM(financials[[#This Row],[charge fixe]:[charge variable]])*$G$529</f>
        <v>127050</v>
      </c>
      <c r="L328" s="1">
        <f>SUM(financials[[#This Row],[charge totale]])*$H$529</f>
        <v>296450</v>
      </c>
      <c r="M328" s="1">
        <v>270</v>
      </c>
      <c r="N328" s="1">
        <f>SUM(financials[[#This Row],[prix de vente]])-financials[[#This Row],[coût unit]]</f>
        <v>20</v>
      </c>
      <c r="O328" s="1">
        <f>SUM(financials[[#This Row],[prix de vente]]*financials[[#This Row],[Nbre vente]])</f>
        <v>457380</v>
      </c>
      <c r="P328" s="1">
        <v>6</v>
      </c>
      <c r="Q328" s="1">
        <f>SUM(financials[[#This Row],[remise unit]])*financials[[#This Row],[Nbre vente]]</f>
        <v>10164</v>
      </c>
      <c r="R328" s="1">
        <f>SUM(financials[[#This Row],[CA]])-financials[[#This Row],[remise tot]]</f>
        <v>447216</v>
      </c>
      <c r="S328" s="1">
        <f>SUM(financials[[#This Row],[vente]])-financials[[#This Row],[charge totale]]</f>
        <v>23716</v>
      </c>
      <c r="T328" s="5">
        <v>41944</v>
      </c>
      <c r="U328" s="6">
        <v>11</v>
      </c>
      <c r="V328" s="4" t="s">
        <v>22</v>
      </c>
    </row>
    <row r="329" spans="1:22" hidden="1" x14ac:dyDescent="0.25">
      <c r="A329" t="s">
        <v>55</v>
      </c>
      <c r="B329" t="s">
        <v>10</v>
      </c>
      <c r="C329" t="s">
        <v>59</v>
      </c>
      <c r="D329" s="1" t="s">
        <v>60</v>
      </c>
      <c r="E329" s="4" t="s">
        <v>30</v>
      </c>
      <c r="F329">
        <v>663</v>
      </c>
      <c r="G329" s="1">
        <v>35</v>
      </c>
      <c r="H329" s="1">
        <f>SUM(financials[[#This Row],[coût unit]]*financials[[#This Row],[Nbre vente]])</f>
        <v>23205</v>
      </c>
      <c r="I329" s="1">
        <f>SUM(financials[[#This Row],[charge totale]])*$G$528</f>
        <v>13923</v>
      </c>
      <c r="J329" s="1">
        <f>SUM(financials[[#This Row],[charge totale]])*$H$528</f>
        <v>9282</v>
      </c>
      <c r="K329" s="1">
        <f>SUM(financials[[#This Row],[charge fixe]:[charge variable]])*$G$529</f>
        <v>6961.5</v>
      </c>
      <c r="L329" s="1">
        <f>SUM(financials[[#This Row],[charge totale]])*$H$529</f>
        <v>16243.499999999998</v>
      </c>
      <c r="M329" s="1">
        <v>40</v>
      </c>
      <c r="N329" s="1">
        <f>SUM(financials[[#This Row],[prix de vente]])-financials[[#This Row],[coût unit]]</f>
        <v>5</v>
      </c>
      <c r="O329" s="1">
        <f>SUM(financials[[#This Row],[prix de vente]]*financials[[#This Row],[Nbre vente]])</f>
        <v>26520</v>
      </c>
      <c r="P329" s="1">
        <v>6</v>
      </c>
      <c r="Q329" s="1">
        <f>SUM(financials[[#This Row],[remise unit]])*financials[[#This Row],[Nbre vente]]</f>
        <v>3978</v>
      </c>
      <c r="R329" s="1">
        <f>SUM(financials[[#This Row],[CA]])-financials[[#This Row],[remise tot]]</f>
        <v>22542</v>
      </c>
      <c r="S329" s="1">
        <f>SUM(financials[[#This Row],[vente]])-financials[[#This Row],[charge totale]]</f>
        <v>-663</v>
      </c>
      <c r="T329" s="5">
        <v>41760</v>
      </c>
      <c r="U329" s="6">
        <v>5</v>
      </c>
      <c r="V329" s="4" t="s">
        <v>16</v>
      </c>
    </row>
    <row r="330" spans="1:22" hidden="1" x14ac:dyDescent="0.25">
      <c r="A330" t="s">
        <v>55</v>
      </c>
      <c r="B330" t="s">
        <v>7</v>
      </c>
      <c r="C330" t="s">
        <v>59</v>
      </c>
      <c r="D330" s="1" t="s">
        <v>60</v>
      </c>
      <c r="E330" s="4" t="s">
        <v>30</v>
      </c>
      <c r="F330">
        <v>819</v>
      </c>
      <c r="G330" s="1">
        <v>35</v>
      </c>
      <c r="H330" s="1">
        <f>SUM(financials[[#This Row],[coût unit]]*financials[[#This Row],[Nbre vente]])</f>
        <v>28665</v>
      </c>
      <c r="I330" s="1">
        <f>SUM(financials[[#This Row],[charge totale]])*$G$528</f>
        <v>17199</v>
      </c>
      <c r="J330" s="1">
        <f>SUM(financials[[#This Row],[charge totale]])*$H$528</f>
        <v>11466</v>
      </c>
      <c r="K330" s="1">
        <f>SUM(financials[[#This Row],[charge fixe]:[charge variable]])*$G$529</f>
        <v>8599.5</v>
      </c>
      <c r="L330" s="1">
        <f>SUM(financials[[#This Row],[charge totale]])*$H$529</f>
        <v>20065.5</v>
      </c>
      <c r="M330" s="1">
        <v>40</v>
      </c>
      <c r="N330" s="1">
        <f>SUM(financials[[#This Row],[prix de vente]])-financials[[#This Row],[coût unit]]</f>
        <v>5</v>
      </c>
      <c r="O330" s="1">
        <f>SUM(financials[[#This Row],[prix de vente]]*financials[[#This Row],[Nbre vente]])</f>
        <v>32760</v>
      </c>
      <c r="P330" s="1">
        <v>6</v>
      </c>
      <c r="Q330" s="1">
        <f>SUM(financials[[#This Row],[remise unit]])*financials[[#This Row],[Nbre vente]]</f>
        <v>4914</v>
      </c>
      <c r="R330" s="1">
        <f>SUM(financials[[#This Row],[CA]])-financials[[#This Row],[remise tot]]</f>
        <v>27846</v>
      </c>
      <c r="S330" s="1">
        <f>SUM(financials[[#This Row],[vente]])-financials[[#This Row],[charge totale]]</f>
        <v>-819</v>
      </c>
      <c r="T330" s="5">
        <v>41821</v>
      </c>
      <c r="U330" s="6">
        <v>7</v>
      </c>
      <c r="V330" s="4" t="s">
        <v>18</v>
      </c>
    </row>
    <row r="331" spans="1:22" hidden="1" x14ac:dyDescent="0.25">
      <c r="A331" t="s">
        <v>54</v>
      </c>
      <c r="B331" t="s">
        <v>10</v>
      </c>
      <c r="C331" t="s">
        <v>59</v>
      </c>
      <c r="D331" s="1" t="s">
        <v>60</v>
      </c>
      <c r="E331" s="4" t="s">
        <v>30</v>
      </c>
      <c r="F331">
        <v>1580</v>
      </c>
      <c r="G331" s="1">
        <v>35</v>
      </c>
      <c r="H331" s="1">
        <f>SUM(financials[[#This Row],[coût unit]]*financials[[#This Row],[Nbre vente]])</f>
        <v>55300</v>
      </c>
      <c r="I331" s="1">
        <f>SUM(financials[[#This Row],[charge totale]])*$G$528</f>
        <v>33180</v>
      </c>
      <c r="J331" s="1">
        <f>SUM(financials[[#This Row],[charge totale]])*$H$528</f>
        <v>22120</v>
      </c>
      <c r="K331" s="1">
        <f>SUM(financials[[#This Row],[charge fixe]:[charge variable]])*$G$529</f>
        <v>16590</v>
      </c>
      <c r="L331" s="1">
        <f>SUM(financials[[#This Row],[charge totale]])*$H$529</f>
        <v>38710</v>
      </c>
      <c r="M331" s="1">
        <v>40</v>
      </c>
      <c r="N331" s="1">
        <f>SUM(financials[[#This Row],[prix de vente]])-financials[[#This Row],[coût unit]]</f>
        <v>5</v>
      </c>
      <c r="O331" s="1">
        <f>SUM(financials[[#This Row],[prix de vente]]*financials[[#This Row],[Nbre vente]])</f>
        <v>63200</v>
      </c>
      <c r="P331" s="1">
        <v>6</v>
      </c>
      <c r="Q331" s="1">
        <f>SUM(financials[[#This Row],[remise unit]])*financials[[#This Row],[Nbre vente]]</f>
        <v>9480</v>
      </c>
      <c r="R331" s="1">
        <f>SUM(financials[[#This Row],[CA]])-financials[[#This Row],[remise tot]]</f>
        <v>53720</v>
      </c>
      <c r="S331" s="1">
        <f>SUM(financials[[#This Row],[vente]])-financials[[#This Row],[charge totale]]</f>
        <v>-1580</v>
      </c>
      <c r="T331" s="5">
        <v>41883</v>
      </c>
      <c r="U331" s="6">
        <v>9</v>
      </c>
      <c r="V331" s="4" t="s">
        <v>20</v>
      </c>
    </row>
    <row r="332" spans="1:22" hidden="1" x14ac:dyDescent="0.25">
      <c r="A332" t="s">
        <v>55</v>
      </c>
      <c r="B332" t="s">
        <v>11</v>
      </c>
      <c r="C332" t="s">
        <v>59</v>
      </c>
      <c r="D332" s="1" t="s">
        <v>60</v>
      </c>
      <c r="E332" s="4" t="s">
        <v>30</v>
      </c>
      <c r="F332">
        <v>521</v>
      </c>
      <c r="G332" s="1">
        <v>35</v>
      </c>
      <c r="H332" s="1">
        <f>SUM(financials[[#This Row],[coût unit]]*financials[[#This Row],[Nbre vente]])</f>
        <v>18235</v>
      </c>
      <c r="I332" s="1">
        <f>SUM(financials[[#This Row],[charge totale]])*$G$528</f>
        <v>10941</v>
      </c>
      <c r="J332" s="1">
        <f>SUM(financials[[#This Row],[charge totale]])*$H$528</f>
        <v>7294</v>
      </c>
      <c r="K332" s="1">
        <f>SUM(financials[[#This Row],[charge fixe]:[charge variable]])*$G$529</f>
        <v>5470.5</v>
      </c>
      <c r="L332" s="1">
        <f>SUM(financials[[#This Row],[charge totale]])*$H$529</f>
        <v>12764.5</v>
      </c>
      <c r="M332" s="1">
        <v>40</v>
      </c>
      <c r="N332" s="1">
        <f>SUM(financials[[#This Row],[prix de vente]])-financials[[#This Row],[coût unit]]</f>
        <v>5</v>
      </c>
      <c r="O332" s="1">
        <f>SUM(financials[[#This Row],[prix de vente]]*financials[[#This Row],[Nbre vente]])</f>
        <v>20840</v>
      </c>
      <c r="P332" s="1">
        <v>6</v>
      </c>
      <c r="Q332" s="1">
        <f>SUM(financials[[#This Row],[remise unit]])*financials[[#This Row],[Nbre vente]]</f>
        <v>3126</v>
      </c>
      <c r="R332" s="1">
        <f>SUM(financials[[#This Row],[CA]])-financials[[#This Row],[remise tot]]</f>
        <v>17714</v>
      </c>
      <c r="S332" s="1">
        <f>SUM(financials[[#This Row],[vente]])-financials[[#This Row],[charge totale]]</f>
        <v>-521</v>
      </c>
      <c r="T332" s="5">
        <v>41974</v>
      </c>
      <c r="U332" s="6">
        <v>12</v>
      </c>
      <c r="V332" s="4" t="s">
        <v>23</v>
      </c>
    </row>
    <row r="333" spans="1:22" hidden="1" x14ac:dyDescent="0.25">
      <c r="A333" t="s">
        <v>55</v>
      </c>
      <c r="B333" t="s">
        <v>56</v>
      </c>
      <c r="C333" t="s">
        <v>59</v>
      </c>
      <c r="D333" s="1" t="s">
        <v>62</v>
      </c>
      <c r="E333" s="4" t="s">
        <v>30</v>
      </c>
      <c r="F333">
        <v>973</v>
      </c>
      <c r="G333" s="1">
        <v>55</v>
      </c>
      <c r="H333" s="1">
        <f>SUM(financials[[#This Row],[coût unit]]*financials[[#This Row],[Nbre vente]])</f>
        <v>53515</v>
      </c>
      <c r="I333" s="1">
        <f>SUM(financials[[#This Row],[charge totale]])*$G$528</f>
        <v>32109</v>
      </c>
      <c r="J333" s="1">
        <f>SUM(financials[[#This Row],[charge totale]])*$H$528</f>
        <v>21406</v>
      </c>
      <c r="K333" s="1">
        <f>SUM(financials[[#This Row],[charge fixe]:[charge variable]])*$G$529</f>
        <v>16054.5</v>
      </c>
      <c r="L333" s="1">
        <f>SUM(financials[[#This Row],[charge totale]])*$H$529</f>
        <v>37460.5</v>
      </c>
      <c r="M333" s="1">
        <v>60</v>
      </c>
      <c r="N333" s="1">
        <f>SUM(financials[[#This Row],[prix de vente]])-financials[[#This Row],[coût unit]]</f>
        <v>5</v>
      </c>
      <c r="O333" s="1">
        <f>SUM(financials[[#This Row],[prix de vente]]*financials[[#This Row],[Nbre vente]])</f>
        <v>58380</v>
      </c>
      <c r="P333" s="1">
        <v>6</v>
      </c>
      <c r="Q333" s="1">
        <f>SUM(financials[[#This Row],[remise unit]])*financials[[#This Row],[Nbre vente]]</f>
        <v>5838</v>
      </c>
      <c r="R333" s="1">
        <f>SUM(financials[[#This Row],[CA]])-financials[[#This Row],[remise tot]]</f>
        <v>52542</v>
      </c>
      <c r="S333" s="1">
        <f>SUM(financials[[#This Row],[vente]])-financials[[#This Row],[charge totale]]</f>
        <v>-973</v>
      </c>
      <c r="T333" s="5">
        <v>41699</v>
      </c>
      <c r="U333" s="6">
        <v>3</v>
      </c>
      <c r="V333" s="4" t="s">
        <v>14</v>
      </c>
    </row>
    <row r="334" spans="1:22" hidden="1" x14ac:dyDescent="0.25">
      <c r="A334" t="s">
        <v>55</v>
      </c>
      <c r="B334" t="s">
        <v>11</v>
      </c>
      <c r="C334" t="s">
        <v>59</v>
      </c>
      <c r="D334" s="1" t="s">
        <v>62</v>
      </c>
      <c r="E334" s="4" t="s">
        <v>30</v>
      </c>
      <c r="F334">
        <v>1038</v>
      </c>
      <c r="G334" s="1">
        <v>55</v>
      </c>
      <c r="H334" s="1">
        <f>SUM(financials[[#This Row],[coût unit]]*financials[[#This Row],[Nbre vente]])</f>
        <v>57090</v>
      </c>
      <c r="I334" s="1">
        <f>SUM(financials[[#This Row],[charge totale]])*$G$528</f>
        <v>34254</v>
      </c>
      <c r="J334" s="1">
        <f>SUM(financials[[#This Row],[charge totale]])*$H$528</f>
        <v>22836</v>
      </c>
      <c r="K334" s="1">
        <f>SUM(financials[[#This Row],[charge fixe]:[charge variable]])*$G$529</f>
        <v>17127</v>
      </c>
      <c r="L334" s="1">
        <f>SUM(financials[[#This Row],[charge totale]])*$H$529</f>
        <v>39963</v>
      </c>
      <c r="M334" s="1">
        <v>60</v>
      </c>
      <c r="N334" s="1">
        <f>SUM(financials[[#This Row],[prix de vente]])-financials[[#This Row],[coût unit]]</f>
        <v>5</v>
      </c>
      <c r="O334" s="1">
        <f>SUM(financials[[#This Row],[prix de vente]]*financials[[#This Row],[Nbre vente]])</f>
        <v>62280</v>
      </c>
      <c r="P334" s="1">
        <v>6</v>
      </c>
      <c r="Q334" s="1">
        <f>SUM(financials[[#This Row],[remise unit]])*financials[[#This Row],[Nbre vente]]</f>
        <v>6228</v>
      </c>
      <c r="R334" s="1">
        <f>SUM(financials[[#This Row],[CA]])-financials[[#This Row],[remise tot]]</f>
        <v>56052</v>
      </c>
      <c r="S334" s="1">
        <f>SUM(financials[[#This Row],[vente]])-financials[[#This Row],[charge totale]]</f>
        <v>-1038</v>
      </c>
      <c r="T334" s="5">
        <v>41791</v>
      </c>
      <c r="U334" s="6">
        <v>6</v>
      </c>
      <c r="V334" s="4" t="s">
        <v>17</v>
      </c>
    </row>
    <row r="335" spans="1:22" hidden="1" x14ac:dyDescent="0.25">
      <c r="A335" t="s">
        <v>55</v>
      </c>
      <c r="B335" t="s">
        <v>10</v>
      </c>
      <c r="C335" t="s">
        <v>59</v>
      </c>
      <c r="D335" s="1" t="s">
        <v>62</v>
      </c>
      <c r="E335" s="4" t="s">
        <v>30</v>
      </c>
      <c r="F335">
        <v>360</v>
      </c>
      <c r="G335" s="1">
        <v>55</v>
      </c>
      <c r="H335" s="1">
        <f>SUM(financials[[#This Row],[coût unit]]*financials[[#This Row],[Nbre vente]])</f>
        <v>19800</v>
      </c>
      <c r="I335" s="1">
        <f>SUM(financials[[#This Row],[charge totale]])*$G$528</f>
        <v>11880</v>
      </c>
      <c r="J335" s="1">
        <f>SUM(financials[[#This Row],[charge totale]])*$H$528</f>
        <v>7920</v>
      </c>
      <c r="K335" s="1">
        <f>SUM(financials[[#This Row],[charge fixe]:[charge variable]])*$G$529</f>
        <v>5940</v>
      </c>
      <c r="L335" s="1">
        <f>SUM(financials[[#This Row],[charge totale]])*$H$529</f>
        <v>13860</v>
      </c>
      <c r="M335" s="1">
        <v>60</v>
      </c>
      <c r="N335" s="1">
        <f>SUM(financials[[#This Row],[prix de vente]])-financials[[#This Row],[coût unit]]</f>
        <v>5</v>
      </c>
      <c r="O335" s="1">
        <f>SUM(financials[[#This Row],[prix de vente]]*financials[[#This Row],[Nbre vente]])</f>
        <v>21600</v>
      </c>
      <c r="P335" s="1">
        <v>6</v>
      </c>
      <c r="Q335" s="1">
        <f>SUM(financials[[#This Row],[remise unit]])*financials[[#This Row],[Nbre vente]]</f>
        <v>2160</v>
      </c>
      <c r="R335" s="1">
        <f>SUM(financials[[#This Row],[CA]])-financials[[#This Row],[remise tot]]</f>
        <v>19440</v>
      </c>
      <c r="S335" s="1">
        <f>SUM(financials[[#This Row],[vente]])-financials[[#This Row],[charge totale]]</f>
        <v>-360</v>
      </c>
      <c r="T335" s="5">
        <v>41913</v>
      </c>
      <c r="U335" s="6">
        <v>10</v>
      </c>
      <c r="V335" s="4" t="s">
        <v>21</v>
      </c>
    </row>
    <row r="336" spans="1:22" hidden="1" x14ac:dyDescent="0.25">
      <c r="A336" t="s">
        <v>54</v>
      </c>
      <c r="B336" t="s">
        <v>9</v>
      </c>
      <c r="C336" t="s">
        <v>59</v>
      </c>
      <c r="D336" s="1" t="s">
        <v>61</v>
      </c>
      <c r="E336" s="4" t="s">
        <v>30</v>
      </c>
      <c r="F336">
        <v>1967</v>
      </c>
      <c r="G336" s="1">
        <v>45</v>
      </c>
      <c r="H336" s="1">
        <f>SUM(financials[[#This Row],[coût unit]]*financials[[#This Row],[Nbre vente]])</f>
        <v>88515</v>
      </c>
      <c r="I336" s="1">
        <f>SUM(financials[[#This Row],[charge totale]])*$G$528</f>
        <v>53109</v>
      </c>
      <c r="J336" s="1">
        <f>SUM(financials[[#This Row],[charge totale]])*$H$528</f>
        <v>35406</v>
      </c>
      <c r="K336" s="1">
        <f>SUM(financials[[#This Row],[charge fixe]:[charge variable]])*$G$529</f>
        <v>26554.5</v>
      </c>
      <c r="L336" s="1">
        <f>SUM(financials[[#This Row],[charge totale]])*$H$529</f>
        <v>61960.499999999993</v>
      </c>
      <c r="M336" s="1">
        <v>50</v>
      </c>
      <c r="N336" s="1">
        <f>SUM(financials[[#This Row],[prix de vente]])-financials[[#This Row],[coût unit]]</f>
        <v>5</v>
      </c>
      <c r="O336" s="1">
        <f>SUM(financials[[#This Row],[prix de vente]]*financials[[#This Row],[Nbre vente]])</f>
        <v>98350</v>
      </c>
      <c r="P336" s="1">
        <v>6</v>
      </c>
      <c r="Q336" s="1">
        <f>SUM(financials[[#This Row],[remise unit]])*financials[[#This Row],[Nbre vente]]</f>
        <v>11802</v>
      </c>
      <c r="R336" s="1">
        <f>SUM(financials[[#This Row],[CA]])-financials[[#This Row],[remise tot]]</f>
        <v>86548</v>
      </c>
      <c r="S336" s="1">
        <f>SUM(financials[[#This Row],[vente]])-financials[[#This Row],[charge totale]]</f>
        <v>-1967</v>
      </c>
      <c r="T336" s="5">
        <v>41699</v>
      </c>
      <c r="U336" s="6">
        <v>3</v>
      </c>
      <c r="V336" s="4" t="s">
        <v>14</v>
      </c>
    </row>
    <row r="337" spans="1:22" hidden="1" x14ac:dyDescent="0.25">
      <c r="A337" t="s">
        <v>52</v>
      </c>
      <c r="B337" t="s">
        <v>11</v>
      </c>
      <c r="C337" t="s">
        <v>59</v>
      </c>
      <c r="D337" s="1" t="s">
        <v>61</v>
      </c>
      <c r="E337" s="4" t="s">
        <v>30</v>
      </c>
      <c r="F337">
        <v>2628</v>
      </c>
      <c r="G337" s="1">
        <v>45</v>
      </c>
      <c r="H337" s="1">
        <f>SUM(financials[[#This Row],[coût unit]]*financials[[#This Row],[Nbre vente]])</f>
        <v>118260</v>
      </c>
      <c r="I337" s="1">
        <f>SUM(financials[[#This Row],[charge totale]])*$G$528</f>
        <v>70956</v>
      </c>
      <c r="J337" s="1">
        <f>SUM(financials[[#This Row],[charge totale]])*$H$528</f>
        <v>47304</v>
      </c>
      <c r="K337" s="1">
        <f>SUM(financials[[#This Row],[charge fixe]:[charge variable]])*$G$529</f>
        <v>35478</v>
      </c>
      <c r="L337" s="1">
        <f>SUM(financials[[#This Row],[charge totale]])*$H$529</f>
        <v>82782</v>
      </c>
      <c r="M337" s="1">
        <v>50</v>
      </c>
      <c r="N337" s="1">
        <f>SUM(financials[[#This Row],[prix de vente]])-financials[[#This Row],[coût unit]]</f>
        <v>5</v>
      </c>
      <c r="O337" s="1">
        <f>SUM(financials[[#This Row],[prix de vente]]*financials[[#This Row],[Nbre vente]])</f>
        <v>131400</v>
      </c>
      <c r="P337" s="1">
        <v>6</v>
      </c>
      <c r="Q337" s="1">
        <f>SUM(financials[[#This Row],[remise unit]])*financials[[#This Row],[Nbre vente]]</f>
        <v>15768</v>
      </c>
      <c r="R337" s="1">
        <f>SUM(financials[[#This Row],[CA]])-financials[[#This Row],[remise tot]]</f>
        <v>115632</v>
      </c>
      <c r="S337" s="1">
        <f>SUM(financials[[#This Row],[vente]])-financials[[#This Row],[charge totale]]</f>
        <v>-2628</v>
      </c>
      <c r="T337" s="5">
        <v>41730</v>
      </c>
      <c r="U337" s="6">
        <v>4</v>
      </c>
      <c r="V337" s="4" t="s">
        <v>15</v>
      </c>
    </row>
    <row r="338" spans="1:22" x14ac:dyDescent="0.25">
      <c r="A338" t="s">
        <v>55</v>
      </c>
      <c r="B338" t="s">
        <v>10</v>
      </c>
      <c r="C338" t="s">
        <v>58</v>
      </c>
      <c r="D338" s="1" t="s">
        <v>63</v>
      </c>
      <c r="E338" s="4" t="s">
        <v>30</v>
      </c>
      <c r="F338">
        <v>360</v>
      </c>
      <c r="G338" s="1">
        <v>300</v>
      </c>
      <c r="H338" s="1">
        <f>SUM(financials[[#This Row],[coût unit]]*financials[[#This Row],[Nbre vente]])</f>
        <v>108000</v>
      </c>
      <c r="I338" s="1">
        <f>SUM(financials[[#This Row],[charge totale]])*$G$528</f>
        <v>64800</v>
      </c>
      <c r="J338" s="1">
        <f>SUM(financials[[#This Row],[charge totale]])*$H$528</f>
        <v>43200</v>
      </c>
      <c r="K338" s="1">
        <f>SUM(financials[[#This Row],[charge fixe]:[charge variable]])*$G$529</f>
        <v>32400</v>
      </c>
      <c r="L338" s="1">
        <f>SUM(financials[[#This Row],[charge totale]])*$H$529</f>
        <v>75600</v>
      </c>
      <c r="M338" s="1">
        <v>340</v>
      </c>
      <c r="N338" s="1">
        <f>SUM(financials[[#This Row],[prix de vente]])-financials[[#This Row],[coût unit]]</f>
        <v>40</v>
      </c>
      <c r="O338" s="1">
        <f>SUM(financials[[#This Row],[prix de vente]]*financials[[#This Row],[Nbre vente]])</f>
        <v>122400</v>
      </c>
      <c r="P338" s="1">
        <v>6</v>
      </c>
      <c r="Q338" s="1">
        <f>SUM(financials[[#This Row],[remise unit]])*financials[[#This Row],[Nbre vente]]</f>
        <v>2160</v>
      </c>
      <c r="R338" s="1">
        <f>SUM(financials[[#This Row],[CA]])-financials[[#This Row],[remise tot]]</f>
        <v>120240</v>
      </c>
      <c r="S338" s="1">
        <f>SUM(financials[[#This Row],[vente]])-financials[[#This Row],[charge totale]]</f>
        <v>12240</v>
      </c>
      <c r="T338" s="5">
        <v>41913</v>
      </c>
      <c r="U338" s="6">
        <v>10</v>
      </c>
      <c r="V338" s="4" t="s">
        <v>21</v>
      </c>
    </row>
    <row r="339" spans="1:22" x14ac:dyDescent="0.25">
      <c r="A339" t="s">
        <v>55</v>
      </c>
      <c r="B339" t="s">
        <v>11</v>
      </c>
      <c r="C339" t="s">
        <v>58</v>
      </c>
      <c r="D339" s="1" t="s">
        <v>63</v>
      </c>
      <c r="E339" s="4" t="s">
        <v>30</v>
      </c>
      <c r="F339">
        <v>521</v>
      </c>
      <c r="G339" s="1">
        <v>300</v>
      </c>
      <c r="H339" s="1">
        <f>SUM(financials[[#This Row],[coût unit]]*financials[[#This Row],[Nbre vente]])</f>
        <v>156300</v>
      </c>
      <c r="I339" s="1">
        <f>SUM(financials[[#This Row],[charge totale]])*$G$528</f>
        <v>93780</v>
      </c>
      <c r="J339" s="1">
        <f>SUM(financials[[#This Row],[charge totale]])*$H$528</f>
        <v>62520</v>
      </c>
      <c r="K339" s="1">
        <f>SUM(financials[[#This Row],[charge fixe]:[charge variable]])*$G$529</f>
        <v>46890</v>
      </c>
      <c r="L339" s="1">
        <f>SUM(financials[[#This Row],[charge totale]])*$H$529</f>
        <v>109410</v>
      </c>
      <c r="M339" s="1">
        <v>340</v>
      </c>
      <c r="N339" s="1">
        <f>SUM(financials[[#This Row],[prix de vente]])-financials[[#This Row],[coût unit]]</f>
        <v>40</v>
      </c>
      <c r="O339" s="1">
        <f>SUM(financials[[#This Row],[prix de vente]]*financials[[#This Row],[Nbre vente]])</f>
        <v>177140</v>
      </c>
      <c r="P339" s="1">
        <v>6</v>
      </c>
      <c r="Q339" s="1">
        <f>SUM(financials[[#This Row],[remise unit]])*financials[[#This Row],[Nbre vente]]</f>
        <v>3126</v>
      </c>
      <c r="R339" s="1">
        <f>SUM(financials[[#This Row],[CA]])-financials[[#This Row],[remise tot]]</f>
        <v>174014</v>
      </c>
      <c r="S339" s="1">
        <f>SUM(financials[[#This Row],[vente]])-financials[[#This Row],[charge totale]]</f>
        <v>17714</v>
      </c>
      <c r="T339" s="5">
        <v>41974</v>
      </c>
      <c r="U339" s="6">
        <v>12</v>
      </c>
      <c r="V339" s="4" t="s">
        <v>23</v>
      </c>
    </row>
    <row r="340" spans="1:22" x14ac:dyDescent="0.25">
      <c r="A340" t="s">
        <v>55</v>
      </c>
      <c r="B340" t="s">
        <v>11</v>
      </c>
      <c r="C340" t="s">
        <v>58</v>
      </c>
      <c r="D340" s="4" t="s">
        <v>27</v>
      </c>
      <c r="E340" s="4" t="s">
        <v>30</v>
      </c>
      <c r="F340">
        <v>1038</v>
      </c>
      <c r="G340" s="1">
        <v>250</v>
      </c>
      <c r="H340" s="1">
        <f>SUM(financials[[#This Row],[coût unit]]*financials[[#This Row],[Nbre vente]])</f>
        <v>259500</v>
      </c>
      <c r="I340" s="1">
        <f>SUM(financials[[#This Row],[charge totale]])*$G$528</f>
        <v>155700</v>
      </c>
      <c r="J340" s="1">
        <f>SUM(financials[[#This Row],[charge totale]])*$H$528</f>
        <v>103800</v>
      </c>
      <c r="K340" s="1">
        <f>SUM(financials[[#This Row],[charge fixe]:[charge variable]])*$G$529</f>
        <v>77850</v>
      </c>
      <c r="L340" s="1">
        <f>SUM(financials[[#This Row],[charge totale]])*$H$529</f>
        <v>181650</v>
      </c>
      <c r="M340" s="1">
        <v>270</v>
      </c>
      <c r="N340" s="1">
        <f>SUM(financials[[#This Row],[prix de vente]])-financials[[#This Row],[coût unit]]</f>
        <v>20</v>
      </c>
      <c r="O340" s="1">
        <f>SUM(financials[[#This Row],[prix de vente]]*financials[[#This Row],[Nbre vente]])</f>
        <v>280260</v>
      </c>
      <c r="P340" s="1">
        <v>6</v>
      </c>
      <c r="Q340" s="1">
        <f>SUM(financials[[#This Row],[remise unit]])*financials[[#This Row],[Nbre vente]]</f>
        <v>6228</v>
      </c>
      <c r="R340" s="1">
        <f>SUM(financials[[#This Row],[CA]])-financials[[#This Row],[remise tot]]</f>
        <v>274032</v>
      </c>
      <c r="S340" s="1">
        <f>SUM(financials[[#This Row],[vente]])-financials[[#This Row],[charge totale]]</f>
        <v>14532</v>
      </c>
      <c r="T340" s="5">
        <v>41791</v>
      </c>
      <c r="U340" s="6">
        <v>6</v>
      </c>
      <c r="V340" s="4" t="s">
        <v>17</v>
      </c>
    </row>
    <row r="341" spans="1:22" x14ac:dyDescent="0.25">
      <c r="A341" t="s">
        <v>52</v>
      </c>
      <c r="B341" t="s">
        <v>7</v>
      </c>
      <c r="C341" t="s">
        <v>58</v>
      </c>
      <c r="D341" s="4" t="s">
        <v>27</v>
      </c>
      <c r="E341" s="4" t="s">
        <v>30</v>
      </c>
      <c r="F341">
        <v>1630.5</v>
      </c>
      <c r="G341" s="1">
        <v>250</v>
      </c>
      <c r="H341" s="1">
        <f>SUM(financials[[#This Row],[coût unit]]*financials[[#This Row],[Nbre vente]])</f>
        <v>407625</v>
      </c>
      <c r="I341" s="1">
        <f>SUM(financials[[#This Row],[charge totale]])*$G$528</f>
        <v>244575</v>
      </c>
      <c r="J341" s="1">
        <f>SUM(financials[[#This Row],[charge totale]])*$H$528</f>
        <v>163050</v>
      </c>
      <c r="K341" s="1">
        <f>SUM(financials[[#This Row],[charge fixe]:[charge variable]])*$G$529</f>
        <v>122287.5</v>
      </c>
      <c r="L341" s="1">
        <f>SUM(financials[[#This Row],[charge totale]])*$H$529</f>
        <v>285337.5</v>
      </c>
      <c r="M341" s="1">
        <v>270</v>
      </c>
      <c r="N341" s="1">
        <f>SUM(financials[[#This Row],[prix de vente]])-financials[[#This Row],[coût unit]]</f>
        <v>20</v>
      </c>
      <c r="O341" s="1">
        <f>SUM(financials[[#This Row],[prix de vente]]*financials[[#This Row],[Nbre vente]])</f>
        <v>440235</v>
      </c>
      <c r="P341" s="1">
        <v>6</v>
      </c>
      <c r="Q341" s="1">
        <f>SUM(financials[[#This Row],[remise unit]])*financials[[#This Row],[Nbre vente]]</f>
        <v>9783</v>
      </c>
      <c r="R341" s="1">
        <f>SUM(financials[[#This Row],[CA]])-financials[[#This Row],[remise tot]]</f>
        <v>430452</v>
      </c>
      <c r="S341" s="1">
        <f>SUM(financials[[#This Row],[vente]])-financials[[#This Row],[charge totale]]</f>
        <v>22827</v>
      </c>
      <c r="T341" s="5">
        <v>41821</v>
      </c>
      <c r="U341" s="6">
        <v>7</v>
      </c>
      <c r="V341" s="4" t="s">
        <v>18</v>
      </c>
    </row>
    <row r="342" spans="1:22" x14ac:dyDescent="0.25">
      <c r="A342" t="s">
        <v>55</v>
      </c>
      <c r="B342" t="s">
        <v>56</v>
      </c>
      <c r="C342" t="s">
        <v>58</v>
      </c>
      <c r="D342" s="4" t="s">
        <v>25</v>
      </c>
      <c r="E342" s="4" t="s">
        <v>31</v>
      </c>
      <c r="F342">
        <v>2328</v>
      </c>
      <c r="G342" s="1">
        <v>200</v>
      </c>
      <c r="H342" s="1">
        <f>SUM(financials[[#This Row],[coût unit]]*financials[[#This Row],[Nbre vente]])</f>
        <v>465600</v>
      </c>
      <c r="I342" s="1">
        <f>SUM(financials[[#This Row],[charge totale]])*$G$528</f>
        <v>279360</v>
      </c>
      <c r="J342" s="1">
        <f>SUM(financials[[#This Row],[charge totale]])*$H$528</f>
        <v>186240</v>
      </c>
      <c r="K342" s="1">
        <f>SUM(financials[[#This Row],[charge fixe]:[charge variable]])*$G$529</f>
        <v>139680</v>
      </c>
      <c r="L342" s="1">
        <f>SUM(financials[[#This Row],[charge totale]])*$H$529</f>
        <v>325920</v>
      </c>
      <c r="M342" s="1">
        <v>210</v>
      </c>
      <c r="N342" s="1">
        <f>SUM(financials[[#This Row],[prix de vente]])-financials[[#This Row],[coût unit]]</f>
        <v>10</v>
      </c>
      <c r="O342" s="1">
        <f>SUM(financials[[#This Row],[prix de vente]]*financials[[#This Row],[Nbre vente]])</f>
        <v>488880</v>
      </c>
      <c r="P342" s="1">
        <v>9</v>
      </c>
      <c r="Q342" s="1">
        <f>SUM(financials[[#This Row],[remise unit]])*financials[[#This Row],[Nbre vente]]</f>
        <v>20952</v>
      </c>
      <c r="R342" s="1">
        <f>SUM(financials[[#This Row],[CA]])-financials[[#This Row],[remise tot]]</f>
        <v>467928</v>
      </c>
      <c r="S342" s="1">
        <f>SUM(financials[[#This Row],[vente]])-financials[[#This Row],[charge totale]]</f>
        <v>2328</v>
      </c>
      <c r="T342" s="5">
        <v>41883</v>
      </c>
      <c r="U342" s="6">
        <v>9</v>
      </c>
      <c r="V342" s="4" t="s">
        <v>20</v>
      </c>
    </row>
    <row r="343" spans="1:22" hidden="1" x14ac:dyDescent="0.25">
      <c r="A343" t="s">
        <v>54</v>
      </c>
      <c r="B343" t="s">
        <v>56</v>
      </c>
      <c r="C343" t="s">
        <v>59</v>
      </c>
      <c r="D343" s="1" t="s">
        <v>60</v>
      </c>
      <c r="E343" s="4" t="s">
        <v>31</v>
      </c>
      <c r="F343">
        <v>3445.5</v>
      </c>
      <c r="G343" s="1">
        <v>35</v>
      </c>
      <c r="H343" s="1">
        <f>SUM(financials[[#This Row],[coût unit]]*financials[[#This Row],[Nbre vente]])</f>
        <v>120592.5</v>
      </c>
      <c r="I343" s="1">
        <f>SUM(financials[[#This Row],[charge totale]])*$G$528</f>
        <v>72355.5</v>
      </c>
      <c r="J343" s="1">
        <f>SUM(financials[[#This Row],[charge totale]])*$H$528</f>
        <v>48237</v>
      </c>
      <c r="K343" s="1">
        <f>SUM(financials[[#This Row],[charge fixe]:[charge variable]])*$G$529</f>
        <v>36177.75</v>
      </c>
      <c r="L343" s="1">
        <f>SUM(financials[[#This Row],[charge totale]])*$H$529</f>
        <v>84414.75</v>
      </c>
      <c r="M343" s="1">
        <v>40</v>
      </c>
      <c r="N343" s="1">
        <f>SUM(financials[[#This Row],[prix de vente]])-financials[[#This Row],[coût unit]]</f>
        <v>5</v>
      </c>
      <c r="O343" s="1">
        <f>SUM(financials[[#This Row],[prix de vente]]*financials[[#This Row],[Nbre vente]])</f>
        <v>137820</v>
      </c>
      <c r="P343" s="1">
        <v>9</v>
      </c>
      <c r="Q343" s="1">
        <f>SUM(financials[[#This Row],[remise unit]])*financials[[#This Row],[Nbre vente]]</f>
        <v>31009.5</v>
      </c>
      <c r="R343" s="1">
        <f>SUM(financials[[#This Row],[CA]])-financials[[#This Row],[remise tot]]</f>
        <v>106810.5</v>
      </c>
      <c r="S343" s="1">
        <f>SUM(financials[[#This Row],[vente]])-financials[[#This Row],[charge totale]]</f>
        <v>-13782</v>
      </c>
      <c r="T343" s="5">
        <v>41730</v>
      </c>
      <c r="U343" s="6">
        <v>4</v>
      </c>
      <c r="V343" s="4" t="s">
        <v>15</v>
      </c>
    </row>
    <row r="344" spans="1:22" x14ac:dyDescent="0.25">
      <c r="A344" t="s">
        <v>55</v>
      </c>
      <c r="B344" t="s">
        <v>56</v>
      </c>
      <c r="C344" t="s">
        <v>58</v>
      </c>
      <c r="D344" s="4" t="s">
        <v>25</v>
      </c>
      <c r="E344" s="4" t="s">
        <v>31</v>
      </c>
      <c r="F344">
        <v>2313</v>
      </c>
      <c r="G344" s="1">
        <v>200</v>
      </c>
      <c r="H344" s="1">
        <f>SUM(financials[[#This Row],[coût unit]]*financials[[#This Row],[Nbre vente]])</f>
        <v>462600</v>
      </c>
      <c r="I344" s="1">
        <f>SUM(financials[[#This Row],[charge totale]])*$G$528</f>
        <v>277560</v>
      </c>
      <c r="J344" s="1">
        <f>SUM(financials[[#This Row],[charge totale]])*$H$528</f>
        <v>185040</v>
      </c>
      <c r="K344" s="1">
        <f>SUM(financials[[#This Row],[charge fixe]:[charge variable]])*$G$529</f>
        <v>138780</v>
      </c>
      <c r="L344" s="1">
        <f>SUM(financials[[#This Row],[charge totale]])*$H$529</f>
        <v>323820</v>
      </c>
      <c r="M344" s="1">
        <v>210</v>
      </c>
      <c r="N344" s="1">
        <f>SUM(financials[[#This Row],[prix de vente]])-financials[[#This Row],[coût unit]]</f>
        <v>10</v>
      </c>
      <c r="O344" s="1">
        <f>SUM(financials[[#This Row],[prix de vente]]*financials[[#This Row],[Nbre vente]])</f>
        <v>485730</v>
      </c>
      <c r="P344" s="1">
        <v>9</v>
      </c>
      <c r="Q344" s="1">
        <f>SUM(financials[[#This Row],[remise unit]])*financials[[#This Row],[Nbre vente]]</f>
        <v>20817</v>
      </c>
      <c r="R344" s="1">
        <f>SUM(financials[[#This Row],[CA]])-financials[[#This Row],[remise tot]]</f>
        <v>464913</v>
      </c>
      <c r="S344" s="1">
        <f>SUM(financials[[#This Row],[vente]])-financials[[#This Row],[charge totale]]</f>
        <v>2313</v>
      </c>
      <c r="T344" s="5">
        <v>41760</v>
      </c>
      <c r="U344" s="6">
        <v>5</v>
      </c>
      <c r="V344" s="4" t="s">
        <v>16</v>
      </c>
    </row>
    <row r="345" spans="1:22" x14ac:dyDescent="0.25">
      <c r="A345" t="s">
        <v>52</v>
      </c>
      <c r="B345" t="s">
        <v>9</v>
      </c>
      <c r="C345" t="s">
        <v>58</v>
      </c>
      <c r="D345" s="4" t="s">
        <v>25</v>
      </c>
      <c r="E345" s="4" t="s">
        <v>31</v>
      </c>
      <c r="F345">
        <v>2072</v>
      </c>
      <c r="G345" s="1">
        <v>200</v>
      </c>
      <c r="H345" s="1">
        <f>SUM(financials[[#This Row],[coût unit]]*financials[[#This Row],[Nbre vente]])</f>
        <v>414400</v>
      </c>
      <c r="I345" s="1">
        <f>SUM(financials[[#This Row],[charge totale]])*$G$528</f>
        <v>248640</v>
      </c>
      <c r="J345" s="1">
        <f>SUM(financials[[#This Row],[charge totale]])*$H$528</f>
        <v>165760</v>
      </c>
      <c r="K345" s="1">
        <f>SUM(financials[[#This Row],[charge fixe]:[charge variable]])*$G$529</f>
        <v>124320</v>
      </c>
      <c r="L345" s="1">
        <f>SUM(financials[[#This Row],[charge totale]])*$H$529</f>
        <v>290080</v>
      </c>
      <c r="M345" s="1">
        <v>210</v>
      </c>
      <c r="N345" s="1">
        <f>SUM(financials[[#This Row],[prix de vente]])-financials[[#This Row],[coût unit]]</f>
        <v>10</v>
      </c>
      <c r="O345" s="1">
        <f>SUM(financials[[#This Row],[prix de vente]]*financials[[#This Row],[Nbre vente]])</f>
        <v>435120</v>
      </c>
      <c r="P345" s="1">
        <v>9</v>
      </c>
      <c r="Q345" s="1">
        <f>SUM(financials[[#This Row],[remise unit]])*financials[[#This Row],[Nbre vente]]</f>
        <v>18648</v>
      </c>
      <c r="R345" s="1">
        <f>SUM(financials[[#This Row],[CA]])-financials[[#This Row],[remise tot]]</f>
        <v>416472</v>
      </c>
      <c r="S345" s="1">
        <f>SUM(financials[[#This Row],[vente]])-financials[[#This Row],[charge totale]]</f>
        <v>2072</v>
      </c>
      <c r="T345" s="5">
        <v>41974</v>
      </c>
      <c r="U345" s="6">
        <v>12</v>
      </c>
      <c r="V345" s="4" t="s">
        <v>23</v>
      </c>
    </row>
    <row r="346" spans="1:22" hidden="1" x14ac:dyDescent="0.25">
      <c r="A346" t="s">
        <v>55</v>
      </c>
      <c r="B346" t="s">
        <v>9</v>
      </c>
      <c r="C346" t="s">
        <v>59</v>
      </c>
      <c r="D346" s="1" t="s">
        <v>62</v>
      </c>
      <c r="E346" s="4" t="s">
        <v>31</v>
      </c>
      <c r="F346">
        <v>1954</v>
      </c>
      <c r="G346" s="1">
        <v>55</v>
      </c>
      <c r="H346" s="1">
        <f>SUM(financials[[#This Row],[coût unit]]*financials[[#This Row],[Nbre vente]])</f>
        <v>107470</v>
      </c>
      <c r="I346" s="1">
        <f>SUM(financials[[#This Row],[charge totale]])*$G$528</f>
        <v>64482</v>
      </c>
      <c r="J346" s="1">
        <f>SUM(financials[[#This Row],[charge totale]])*$H$528</f>
        <v>42988</v>
      </c>
      <c r="K346" s="1">
        <f>SUM(financials[[#This Row],[charge fixe]:[charge variable]])*$G$529</f>
        <v>32241</v>
      </c>
      <c r="L346" s="1">
        <f>SUM(financials[[#This Row],[charge totale]])*$H$529</f>
        <v>75229</v>
      </c>
      <c r="M346" s="1">
        <v>60</v>
      </c>
      <c r="N346" s="1">
        <f>SUM(financials[[#This Row],[prix de vente]])-financials[[#This Row],[coût unit]]</f>
        <v>5</v>
      </c>
      <c r="O346" s="1">
        <f>SUM(financials[[#This Row],[prix de vente]]*financials[[#This Row],[Nbre vente]])</f>
        <v>117240</v>
      </c>
      <c r="P346" s="1">
        <v>9</v>
      </c>
      <c r="Q346" s="1">
        <f>SUM(financials[[#This Row],[remise unit]])*financials[[#This Row],[Nbre vente]]</f>
        <v>17586</v>
      </c>
      <c r="R346" s="1">
        <f>SUM(financials[[#This Row],[CA]])-financials[[#This Row],[remise tot]]</f>
        <v>99654</v>
      </c>
      <c r="S346" s="1">
        <f>SUM(financials[[#This Row],[vente]])-financials[[#This Row],[charge totale]]</f>
        <v>-7816</v>
      </c>
      <c r="T346" s="5">
        <v>41699</v>
      </c>
      <c r="U346" s="6">
        <v>3</v>
      </c>
      <c r="V346" s="4" t="s">
        <v>14</v>
      </c>
    </row>
    <row r="347" spans="1:22" hidden="1" x14ac:dyDescent="0.25">
      <c r="A347" t="s">
        <v>53</v>
      </c>
      <c r="B347" t="s">
        <v>11</v>
      </c>
      <c r="C347" t="s">
        <v>59</v>
      </c>
      <c r="D347" s="1" t="s">
        <v>62</v>
      </c>
      <c r="E347" s="4" t="s">
        <v>31</v>
      </c>
      <c r="F347">
        <v>591</v>
      </c>
      <c r="G347" s="1">
        <v>55</v>
      </c>
      <c r="H347" s="1">
        <f>SUM(financials[[#This Row],[coût unit]]*financials[[#This Row],[Nbre vente]])</f>
        <v>32505</v>
      </c>
      <c r="I347" s="1">
        <f>SUM(financials[[#This Row],[charge totale]])*$G$528</f>
        <v>19503</v>
      </c>
      <c r="J347" s="1">
        <f>SUM(financials[[#This Row],[charge totale]])*$H$528</f>
        <v>13002</v>
      </c>
      <c r="K347" s="1">
        <f>SUM(financials[[#This Row],[charge fixe]:[charge variable]])*$G$529</f>
        <v>9751.5</v>
      </c>
      <c r="L347" s="1">
        <f>SUM(financials[[#This Row],[charge totale]])*$H$529</f>
        <v>22753.5</v>
      </c>
      <c r="M347" s="1">
        <v>60</v>
      </c>
      <c r="N347" s="1">
        <f>SUM(financials[[#This Row],[prix de vente]])-financials[[#This Row],[coût unit]]</f>
        <v>5</v>
      </c>
      <c r="O347" s="1">
        <f>SUM(financials[[#This Row],[prix de vente]]*financials[[#This Row],[Nbre vente]])</f>
        <v>35460</v>
      </c>
      <c r="P347" s="1">
        <v>9</v>
      </c>
      <c r="Q347" s="1">
        <f>SUM(financials[[#This Row],[remise unit]])*financials[[#This Row],[Nbre vente]]</f>
        <v>5319</v>
      </c>
      <c r="R347" s="1">
        <f>SUM(financials[[#This Row],[CA]])-financials[[#This Row],[remise tot]]</f>
        <v>30141</v>
      </c>
      <c r="S347" s="1">
        <f>SUM(financials[[#This Row],[vente]])-financials[[#This Row],[charge totale]]</f>
        <v>-2364</v>
      </c>
      <c r="T347" s="5">
        <v>41760</v>
      </c>
      <c r="U347" s="6">
        <v>5</v>
      </c>
      <c r="V347" s="4" t="s">
        <v>16</v>
      </c>
    </row>
    <row r="348" spans="1:22" hidden="1" x14ac:dyDescent="0.25">
      <c r="A348" t="s">
        <v>55</v>
      </c>
      <c r="B348" t="s">
        <v>10</v>
      </c>
      <c r="C348" t="s">
        <v>59</v>
      </c>
      <c r="D348" s="1" t="s">
        <v>62</v>
      </c>
      <c r="E348" s="4" t="s">
        <v>31</v>
      </c>
      <c r="F348">
        <v>241</v>
      </c>
      <c r="G348" s="1">
        <v>55</v>
      </c>
      <c r="H348" s="1">
        <f>SUM(financials[[#This Row],[coût unit]]*financials[[#This Row],[Nbre vente]])</f>
        <v>13255</v>
      </c>
      <c r="I348" s="1">
        <f>SUM(financials[[#This Row],[charge totale]])*$G$528</f>
        <v>7953</v>
      </c>
      <c r="J348" s="1">
        <f>SUM(financials[[#This Row],[charge totale]])*$H$528</f>
        <v>5302</v>
      </c>
      <c r="K348" s="1">
        <f>SUM(financials[[#This Row],[charge fixe]:[charge variable]])*$G$529</f>
        <v>3976.5</v>
      </c>
      <c r="L348" s="1">
        <f>SUM(financials[[#This Row],[charge totale]])*$H$529</f>
        <v>9278.5</v>
      </c>
      <c r="M348" s="1">
        <v>60</v>
      </c>
      <c r="N348" s="1">
        <f>SUM(financials[[#This Row],[prix de vente]])-financials[[#This Row],[coût unit]]</f>
        <v>5</v>
      </c>
      <c r="O348" s="1">
        <f>SUM(financials[[#This Row],[prix de vente]]*financials[[#This Row],[Nbre vente]])</f>
        <v>14460</v>
      </c>
      <c r="P348" s="1">
        <v>9</v>
      </c>
      <c r="Q348" s="1">
        <f>SUM(financials[[#This Row],[remise unit]])*financials[[#This Row],[Nbre vente]]</f>
        <v>2169</v>
      </c>
      <c r="R348" s="1">
        <f>SUM(financials[[#This Row],[CA]])-financials[[#This Row],[remise tot]]</f>
        <v>12291</v>
      </c>
      <c r="S348" s="1">
        <f>SUM(financials[[#This Row],[vente]])-financials[[#This Row],[charge totale]]</f>
        <v>-964</v>
      </c>
      <c r="T348" s="5">
        <v>41913</v>
      </c>
      <c r="U348" s="6">
        <v>10</v>
      </c>
      <c r="V348" s="4" t="s">
        <v>21</v>
      </c>
    </row>
    <row r="349" spans="1:22" hidden="1" x14ac:dyDescent="0.25">
      <c r="A349" t="s">
        <v>52</v>
      </c>
      <c r="B349" t="s">
        <v>10</v>
      </c>
      <c r="C349" t="s">
        <v>59</v>
      </c>
      <c r="D349" s="1" t="s">
        <v>61</v>
      </c>
      <c r="E349" s="4" t="s">
        <v>31</v>
      </c>
      <c r="F349">
        <v>681</v>
      </c>
      <c r="G349" s="1">
        <v>45</v>
      </c>
      <c r="H349" s="1">
        <f>SUM(financials[[#This Row],[coût unit]]*financials[[#This Row],[Nbre vente]])</f>
        <v>30645</v>
      </c>
      <c r="I349" s="1">
        <f>SUM(financials[[#This Row],[charge totale]])*$G$528</f>
        <v>18387</v>
      </c>
      <c r="J349" s="1">
        <f>SUM(financials[[#This Row],[charge totale]])*$H$528</f>
        <v>12258</v>
      </c>
      <c r="K349" s="1">
        <f>SUM(financials[[#This Row],[charge fixe]:[charge variable]])*$G$529</f>
        <v>9193.5</v>
      </c>
      <c r="L349" s="1">
        <f>SUM(financials[[#This Row],[charge totale]])*$H$529</f>
        <v>21451.5</v>
      </c>
      <c r="M349" s="1">
        <v>50</v>
      </c>
      <c r="N349" s="1">
        <f>SUM(financials[[#This Row],[prix de vente]])-financials[[#This Row],[coût unit]]</f>
        <v>5</v>
      </c>
      <c r="O349" s="1">
        <f>SUM(financials[[#This Row],[prix de vente]]*financials[[#This Row],[Nbre vente]])</f>
        <v>34050</v>
      </c>
      <c r="P349" s="1">
        <v>9</v>
      </c>
      <c r="Q349" s="1">
        <f>SUM(financials[[#This Row],[remise unit]])*financials[[#This Row],[Nbre vente]]</f>
        <v>6129</v>
      </c>
      <c r="R349" s="1">
        <f>SUM(financials[[#This Row],[CA]])-financials[[#This Row],[remise tot]]</f>
        <v>27921</v>
      </c>
      <c r="S349" s="1">
        <f>SUM(financials[[#This Row],[vente]])-financials[[#This Row],[charge totale]]</f>
        <v>-2724</v>
      </c>
      <c r="T349" s="5">
        <v>41640</v>
      </c>
      <c r="U349" s="6">
        <v>1</v>
      </c>
      <c r="V349" s="4" t="s">
        <v>12</v>
      </c>
    </row>
    <row r="350" spans="1:22" hidden="1" x14ac:dyDescent="0.25">
      <c r="A350" t="s">
        <v>52</v>
      </c>
      <c r="B350" t="s">
        <v>10</v>
      </c>
      <c r="C350" t="s">
        <v>59</v>
      </c>
      <c r="D350" s="1" t="s">
        <v>61</v>
      </c>
      <c r="E350" s="4" t="s">
        <v>31</v>
      </c>
      <c r="F350">
        <v>510</v>
      </c>
      <c r="G350" s="1">
        <v>45</v>
      </c>
      <c r="H350" s="1">
        <f>SUM(financials[[#This Row],[coût unit]]*financials[[#This Row],[Nbre vente]])</f>
        <v>22950</v>
      </c>
      <c r="I350" s="1">
        <f>SUM(financials[[#This Row],[charge totale]])*$G$528</f>
        <v>13770</v>
      </c>
      <c r="J350" s="1">
        <f>SUM(financials[[#This Row],[charge totale]])*$H$528</f>
        <v>9180</v>
      </c>
      <c r="K350" s="1">
        <f>SUM(financials[[#This Row],[charge fixe]:[charge variable]])*$G$529</f>
        <v>6885</v>
      </c>
      <c r="L350" s="1">
        <f>SUM(financials[[#This Row],[charge totale]])*$H$529</f>
        <v>16064.999999999998</v>
      </c>
      <c r="M350" s="1">
        <v>50</v>
      </c>
      <c r="N350" s="1">
        <f>SUM(financials[[#This Row],[prix de vente]])-financials[[#This Row],[coût unit]]</f>
        <v>5</v>
      </c>
      <c r="O350" s="1">
        <f>SUM(financials[[#This Row],[prix de vente]]*financials[[#This Row],[Nbre vente]])</f>
        <v>25500</v>
      </c>
      <c r="P350" s="1">
        <v>9</v>
      </c>
      <c r="Q350" s="1">
        <f>SUM(financials[[#This Row],[remise unit]])*financials[[#This Row],[Nbre vente]]</f>
        <v>4590</v>
      </c>
      <c r="R350" s="1">
        <f>SUM(financials[[#This Row],[CA]])-financials[[#This Row],[remise tot]]</f>
        <v>20910</v>
      </c>
      <c r="S350" s="1">
        <f>SUM(financials[[#This Row],[vente]])-financials[[#This Row],[charge totale]]</f>
        <v>-2040</v>
      </c>
      <c r="T350" s="5">
        <v>41730</v>
      </c>
      <c r="U350" s="6">
        <v>4</v>
      </c>
      <c r="V350" s="4" t="s">
        <v>15</v>
      </c>
    </row>
    <row r="351" spans="1:22" hidden="1" x14ac:dyDescent="0.25">
      <c r="A351" t="s">
        <v>52</v>
      </c>
      <c r="B351" t="s">
        <v>56</v>
      </c>
      <c r="C351" t="s">
        <v>59</v>
      </c>
      <c r="D351" s="1" t="s">
        <v>61</v>
      </c>
      <c r="E351" s="4" t="s">
        <v>31</v>
      </c>
      <c r="F351">
        <v>790</v>
      </c>
      <c r="G351" s="1">
        <v>45</v>
      </c>
      <c r="H351" s="1">
        <f>SUM(financials[[#This Row],[coût unit]]*financials[[#This Row],[Nbre vente]])</f>
        <v>35550</v>
      </c>
      <c r="I351" s="1">
        <f>SUM(financials[[#This Row],[charge totale]])*$G$528</f>
        <v>21330</v>
      </c>
      <c r="J351" s="1">
        <f>SUM(financials[[#This Row],[charge totale]])*$H$528</f>
        <v>14220</v>
      </c>
      <c r="K351" s="1">
        <f>SUM(financials[[#This Row],[charge fixe]:[charge variable]])*$G$529</f>
        <v>10665</v>
      </c>
      <c r="L351" s="1">
        <f>SUM(financials[[#This Row],[charge totale]])*$H$529</f>
        <v>24885</v>
      </c>
      <c r="M351" s="1">
        <v>50</v>
      </c>
      <c r="N351" s="1">
        <f>SUM(financials[[#This Row],[prix de vente]])-financials[[#This Row],[coût unit]]</f>
        <v>5</v>
      </c>
      <c r="O351" s="1">
        <f>SUM(financials[[#This Row],[prix de vente]]*financials[[#This Row],[Nbre vente]])</f>
        <v>39500</v>
      </c>
      <c r="P351" s="1">
        <v>9</v>
      </c>
      <c r="Q351" s="1">
        <f>SUM(financials[[#This Row],[remise unit]])*financials[[#This Row],[Nbre vente]]</f>
        <v>7110</v>
      </c>
      <c r="R351" s="1">
        <f>SUM(financials[[#This Row],[CA]])-financials[[#This Row],[remise tot]]</f>
        <v>32390</v>
      </c>
      <c r="S351" s="1">
        <f>SUM(financials[[#This Row],[vente]])-financials[[#This Row],[charge totale]]</f>
        <v>-3160</v>
      </c>
      <c r="T351" s="5">
        <v>41760</v>
      </c>
      <c r="U351" s="6">
        <v>5</v>
      </c>
      <c r="V351" s="4" t="s">
        <v>16</v>
      </c>
    </row>
    <row r="352" spans="1:22" hidden="1" x14ac:dyDescent="0.25">
      <c r="A352" t="s">
        <v>55</v>
      </c>
      <c r="B352" t="s">
        <v>9</v>
      </c>
      <c r="C352" t="s">
        <v>59</v>
      </c>
      <c r="D352" s="1" t="s">
        <v>61</v>
      </c>
      <c r="E352" s="4" t="s">
        <v>31</v>
      </c>
      <c r="F352">
        <v>639</v>
      </c>
      <c r="G352" s="1">
        <v>45</v>
      </c>
      <c r="H352" s="1">
        <f>SUM(financials[[#This Row],[coût unit]]*financials[[#This Row],[Nbre vente]])</f>
        <v>28755</v>
      </c>
      <c r="I352" s="1">
        <f>SUM(financials[[#This Row],[charge totale]])*$G$528</f>
        <v>17253</v>
      </c>
      <c r="J352" s="1">
        <f>SUM(financials[[#This Row],[charge totale]])*$H$528</f>
        <v>11502</v>
      </c>
      <c r="K352" s="1">
        <f>SUM(financials[[#This Row],[charge fixe]:[charge variable]])*$G$529</f>
        <v>8626.5</v>
      </c>
      <c r="L352" s="1">
        <f>SUM(financials[[#This Row],[charge totale]])*$H$529</f>
        <v>20128.5</v>
      </c>
      <c r="M352" s="1">
        <v>50</v>
      </c>
      <c r="N352" s="1">
        <f>SUM(financials[[#This Row],[prix de vente]])-financials[[#This Row],[coût unit]]</f>
        <v>5</v>
      </c>
      <c r="O352" s="1">
        <f>SUM(financials[[#This Row],[prix de vente]]*financials[[#This Row],[Nbre vente]])</f>
        <v>31950</v>
      </c>
      <c r="P352" s="1">
        <v>9</v>
      </c>
      <c r="Q352" s="1">
        <f>SUM(financials[[#This Row],[remise unit]])*financials[[#This Row],[Nbre vente]]</f>
        <v>5751</v>
      </c>
      <c r="R352" s="1">
        <f>SUM(financials[[#This Row],[CA]])-financials[[#This Row],[remise tot]]</f>
        <v>26199</v>
      </c>
      <c r="S352" s="1">
        <f>SUM(financials[[#This Row],[vente]])-financials[[#This Row],[charge totale]]</f>
        <v>-2556</v>
      </c>
      <c r="T352" s="5">
        <v>41821</v>
      </c>
      <c r="U352" s="6">
        <v>7</v>
      </c>
      <c r="V352" s="4" t="s">
        <v>18</v>
      </c>
    </row>
    <row r="353" spans="1:22" hidden="1" x14ac:dyDescent="0.25">
      <c r="A353" t="s">
        <v>54</v>
      </c>
      <c r="B353" t="s">
        <v>56</v>
      </c>
      <c r="C353" t="s">
        <v>59</v>
      </c>
      <c r="D353" s="1" t="s">
        <v>61</v>
      </c>
      <c r="E353" s="4" t="s">
        <v>31</v>
      </c>
      <c r="F353">
        <v>1596</v>
      </c>
      <c r="G353" s="1">
        <v>45</v>
      </c>
      <c r="H353" s="1">
        <f>SUM(financials[[#This Row],[coût unit]]*financials[[#This Row],[Nbre vente]])</f>
        <v>71820</v>
      </c>
      <c r="I353" s="1">
        <f>SUM(financials[[#This Row],[charge totale]])*$G$528</f>
        <v>43092</v>
      </c>
      <c r="J353" s="1">
        <f>SUM(financials[[#This Row],[charge totale]])*$H$528</f>
        <v>28728</v>
      </c>
      <c r="K353" s="1">
        <f>SUM(financials[[#This Row],[charge fixe]:[charge variable]])*$G$529</f>
        <v>21546</v>
      </c>
      <c r="L353" s="1">
        <f>SUM(financials[[#This Row],[charge totale]])*$H$529</f>
        <v>50274</v>
      </c>
      <c r="M353" s="1">
        <v>50</v>
      </c>
      <c r="N353" s="1">
        <f>SUM(financials[[#This Row],[prix de vente]])-financials[[#This Row],[coût unit]]</f>
        <v>5</v>
      </c>
      <c r="O353" s="1">
        <f>SUM(financials[[#This Row],[prix de vente]]*financials[[#This Row],[Nbre vente]])</f>
        <v>79800</v>
      </c>
      <c r="P353" s="1">
        <v>9</v>
      </c>
      <c r="Q353" s="1">
        <f>SUM(financials[[#This Row],[remise unit]])*financials[[#This Row],[Nbre vente]]</f>
        <v>14364</v>
      </c>
      <c r="R353" s="1">
        <f>SUM(financials[[#This Row],[CA]])-financials[[#This Row],[remise tot]]</f>
        <v>65436</v>
      </c>
      <c r="S353" s="1">
        <f>SUM(financials[[#This Row],[vente]])-financials[[#This Row],[charge totale]]</f>
        <v>-6384</v>
      </c>
      <c r="T353" s="5">
        <v>41883</v>
      </c>
      <c r="U353" s="6">
        <v>9</v>
      </c>
      <c r="V353" s="4" t="s">
        <v>20</v>
      </c>
    </row>
    <row r="354" spans="1:22" hidden="1" x14ac:dyDescent="0.25">
      <c r="A354" t="s">
        <v>55</v>
      </c>
      <c r="B354" t="s">
        <v>10</v>
      </c>
      <c r="C354" t="s">
        <v>59</v>
      </c>
      <c r="D354" s="1" t="s">
        <v>61</v>
      </c>
      <c r="E354" s="4" t="s">
        <v>31</v>
      </c>
      <c r="F354">
        <v>241</v>
      </c>
      <c r="G354" s="1">
        <v>45</v>
      </c>
      <c r="H354" s="1">
        <f>SUM(financials[[#This Row],[coût unit]]*financials[[#This Row],[Nbre vente]])</f>
        <v>10845</v>
      </c>
      <c r="I354" s="1">
        <f>SUM(financials[[#This Row],[charge totale]])*$G$528</f>
        <v>6507</v>
      </c>
      <c r="J354" s="1">
        <f>SUM(financials[[#This Row],[charge totale]])*$H$528</f>
        <v>4338</v>
      </c>
      <c r="K354" s="1">
        <f>SUM(financials[[#This Row],[charge fixe]:[charge variable]])*$G$529</f>
        <v>3253.5</v>
      </c>
      <c r="L354" s="1">
        <f>SUM(financials[[#This Row],[charge totale]])*$H$529</f>
        <v>7591.4999999999991</v>
      </c>
      <c r="M354" s="1">
        <v>50</v>
      </c>
      <c r="N354" s="1">
        <f>SUM(financials[[#This Row],[prix de vente]])-financials[[#This Row],[coût unit]]</f>
        <v>5</v>
      </c>
      <c r="O354" s="1">
        <f>SUM(financials[[#This Row],[prix de vente]]*financials[[#This Row],[Nbre vente]])</f>
        <v>12050</v>
      </c>
      <c r="P354" s="1">
        <v>9</v>
      </c>
      <c r="Q354" s="1">
        <f>SUM(financials[[#This Row],[remise unit]])*financials[[#This Row],[Nbre vente]]</f>
        <v>2169</v>
      </c>
      <c r="R354" s="1">
        <f>SUM(financials[[#This Row],[CA]])-financials[[#This Row],[remise tot]]</f>
        <v>9881</v>
      </c>
      <c r="S354" s="1">
        <f>SUM(financials[[#This Row],[vente]])-financials[[#This Row],[charge totale]]</f>
        <v>-964</v>
      </c>
      <c r="T354" s="5">
        <v>41913</v>
      </c>
      <c r="U354" s="6">
        <v>10</v>
      </c>
      <c r="V354" s="4" t="s">
        <v>21</v>
      </c>
    </row>
    <row r="355" spans="1:22" hidden="1" x14ac:dyDescent="0.25">
      <c r="A355" t="s">
        <v>55</v>
      </c>
      <c r="B355" t="s">
        <v>10</v>
      </c>
      <c r="C355" t="s">
        <v>59</v>
      </c>
      <c r="D355" s="1" t="s">
        <v>61</v>
      </c>
      <c r="E355" s="4" t="s">
        <v>31</v>
      </c>
      <c r="F355">
        <v>2665</v>
      </c>
      <c r="G355" s="1">
        <v>45</v>
      </c>
      <c r="H355" s="1">
        <f>SUM(financials[[#This Row],[coût unit]]*financials[[#This Row],[Nbre vente]])</f>
        <v>119925</v>
      </c>
      <c r="I355" s="1">
        <f>SUM(financials[[#This Row],[charge totale]])*$G$528</f>
        <v>71955</v>
      </c>
      <c r="J355" s="1">
        <f>SUM(financials[[#This Row],[charge totale]])*$H$528</f>
        <v>47970</v>
      </c>
      <c r="K355" s="1">
        <f>SUM(financials[[#This Row],[charge fixe]:[charge variable]])*$G$529</f>
        <v>35977.5</v>
      </c>
      <c r="L355" s="1">
        <f>SUM(financials[[#This Row],[charge totale]])*$H$529</f>
        <v>83947.5</v>
      </c>
      <c r="M355" s="1">
        <v>50</v>
      </c>
      <c r="N355" s="1">
        <f>SUM(financials[[#This Row],[prix de vente]])-financials[[#This Row],[coût unit]]</f>
        <v>5</v>
      </c>
      <c r="O355" s="1">
        <f>SUM(financials[[#This Row],[prix de vente]]*financials[[#This Row],[Nbre vente]])</f>
        <v>133250</v>
      </c>
      <c r="P355" s="1">
        <v>9</v>
      </c>
      <c r="Q355" s="1">
        <f>SUM(financials[[#This Row],[remise unit]])*financials[[#This Row],[Nbre vente]]</f>
        <v>23985</v>
      </c>
      <c r="R355" s="1">
        <f>SUM(financials[[#This Row],[CA]])-financials[[#This Row],[remise tot]]</f>
        <v>109265</v>
      </c>
      <c r="S355" s="1">
        <f>SUM(financials[[#This Row],[vente]])-financials[[#This Row],[charge totale]]</f>
        <v>-10660</v>
      </c>
      <c r="T355" s="5">
        <v>41944</v>
      </c>
      <c r="U355" s="6">
        <v>11</v>
      </c>
      <c r="V355" s="4" t="s">
        <v>22</v>
      </c>
    </row>
    <row r="356" spans="1:22" hidden="1" x14ac:dyDescent="0.25">
      <c r="A356" t="s">
        <v>53</v>
      </c>
      <c r="B356" t="s">
        <v>9</v>
      </c>
      <c r="C356" t="s">
        <v>59</v>
      </c>
      <c r="D356" s="1" t="s">
        <v>61</v>
      </c>
      <c r="E356" s="4" t="s">
        <v>31</v>
      </c>
      <c r="F356">
        <v>853</v>
      </c>
      <c r="G356" s="1">
        <v>45</v>
      </c>
      <c r="H356" s="1">
        <f>SUM(financials[[#This Row],[coût unit]]*financials[[#This Row],[Nbre vente]])</f>
        <v>38385</v>
      </c>
      <c r="I356" s="1">
        <f>SUM(financials[[#This Row],[charge totale]])*$G$528</f>
        <v>23031</v>
      </c>
      <c r="J356" s="1">
        <f>SUM(financials[[#This Row],[charge totale]])*$H$528</f>
        <v>15354</v>
      </c>
      <c r="K356" s="1">
        <f>SUM(financials[[#This Row],[charge fixe]:[charge variable]])*$G$529</f>
        <v>11515.5</v>
      </c>
      <c r="L356" s="1">
        <f>SUM(financials[[#This Row],[charge totale]])*$H$529</f>
        <v>26869.5</v>
      </c>
      <c r="M356" s="1">
        <v>50</v>
      </c>
      <c r="N356" s="1">
        <f>SUM(financials[[#This Row],[prix de vente]])-financials[[#This Row],[coût unit]]</f>
        <v>5</v>
      </c>
      <c r="O356" s="1">
        <f>SUM(financials[[#This Row],[prix de vente]]*financials[[#This Row],[Nbre vente]])</f>
        <v>42650</v>
      </c>
      <c r="P356" s="1">
        <v>9</v>
      </c>
      <c r="Q356" s="1">
        <f>SUM(financials[[#This Row],[remise unit]])*financials[[#This Row],[Nbre vente]]</f>
        <v>7677</v>
      </c>
      <c r="R356" s="1">
        <f>SUM(financials[[#This Row],[CA]])-financials[[#This Row],[remise tot]]</f>
        <v>34973</v>
      </c>
      <c r="S356" s="1">
        <f>SUM(financials[[#This Row],[vente]])-financials[[#This Row],[charge totale]]</f>
        <v>-3412</v>
      </c>
      <c r="T356" s="5">
        <v>41974</v>
      </c>
      <c r="U356" s="6">
        <v>12</v>
      </c>
      <c r="V356" s="4" t="s">
        <v>23</v>
      </c>
    </row>
    <row r="357" spans="1:22" x14ac:dyDescent="0.25">
      <c r="A357" t="s">
        <v>54</v>
      </c>
      <c r="B357" t="s">
        <v>11</v>
      </c>
      <c r="C357" t="s">
        <v>58</v>
      </c>
      <c r="D357" s="1" t="s">
        <v>63</v>
      </c>
      <c r="E357" s="4" t="s">
        <v>31</v>
      </c>
      <c r="F357">
        <v>341</v>
      </c>
      <c r="G357" s="1">
        <v>300</v>
      </c>
      <c r="H357" s="1">
        <f>SUM(financials[[#This Row],[coût unit]]*financials[[#This Row],[Nbre vente]])</f>
        <v>102300</v>
      </c>
      <c r="I357" s="1">
        <f>SUM(financials[[#This Row],[charge totale]])*$G$528</f>
        <v>61380</v>
      </c>
      <c r="J357" s="1">
        <f>SUM(financials[[#This Row],[charge totale]])*$H$528</f>
        <v>40920</v>
      </c>
      <c r="K357" s="1">
        <f>SUM(financials[[#This Row],[charge fixe]:[charge variable]])*$G$529</f>
        <v>30690</v>
      </c>
      <c r="L357" s="1">
        <f>SUM(financials[[#This Row],[charge totale]])*$H$529</f>
        <v>71610</v>
      </c>
      <c r="M357" s="1">
        <v>340</v>
      </c>
      <c r="N357" s="1">
        <f>SUM(financials[[#This Row],[prix de vente]])-financials[[#This Row],[coût unit]]</f>
        <v>40</v>
      </c>
      <c r="O357" s="1">
        <f>SUM(financials[[#This Row],[prix de vente]]*financials[[#This Row],[Nbre vente]])</f>
        <v>115940</v>
      </c>
      <c r="P357" s="1">
        <v>9</v>
      </c>
      <c r="Q357" s="1">
        <f>SUM(financials[[#This Row],[remise unit]])*financials[[#This Row],[Nbre vente]]</f>
        <v>3069</v>
      </c>
      <c r="R357" s="1">
        <f>SUM(financials[[#This Row],[CA]])-financials[[#This Row],[remise tot]]</f>
        <v>112871</v>
      </c>
      <c r="S357" s="1">
        <f>SUM(financials[[#This Row],[vente]])-financials[[#This Row],[charge totale]]</f>
        <v>10571</v>
      </c>
      <c r="T357" s="5">
        <v>41760</v>
      </c>
      <c r="U357" s="6">
        <v>5</v>
      </c>
      <c r="V357" s="4" t="s">
        <v>16</v>
      </c>
    </row>
    <row r="358" spans="1:22" x14ac:dyDescent="0.25">
      <c r="A358" t="s">
        <v>52</v>
      </c>
      <c r="B358" t="s">
        <v>11</v>
      </c>
      <c r="C358" t="s">
        <v>58</v>
      </c>
      <c r="D358" s="1" t="s">
        <v>63</v>
      </c>
      <c r="E358" s="4" t="s">
        <v>31</v>
      </c>
      <c r="F358">
        <v>641</v>
      </c>
      <c r="G358" s="1">
        <v>300</v>
      </c>
      <c r="H358" s="1">
        <f>SUM(financials[[#This Row],[coût unit]]*financials[[#This Row],[Nbre vente]])</f>
        <v>192300</v>
      </c>
      <c r="I358" s="1">
        <f>SUM(financials[[#This Row],[charge totale]])*$G$528</f>
        <v>115380</v>
      </c>
      <c r="J358" s="1">
        <f>SUM(financials[[#This Row],[charge totale]])*$H$528</f>
        <v>76920</v>
      </c>
      <c r="K358" s="1">
        <f>SUM(financials[[#This Row],[charge fixe]:[charge variable]])*$G$529</f>
        <v>57690</v>
      </c>
      <c r="L358" s="1">
        <f>SUM(financials[[#This Row],[charge totale]])*$H$529</f>
        <v>134610</v>
      </c>
      <c r="M358" s="1">
        <v>340</v>
      </c>
      <c r="N358" s="1">
        <f>SUM(financials[[#This Row],[prix de vente]])-financials[[#This Row],[coût unit]]</f>
        <v>40</v>
      </c>
      <c r="O358" s="1">
        <f>SUM(financials[[#This Row],[prix de vente]]*financials[[#This Row],[Nbre vente]])</f>
        <v>217940</v>
      </c>
      <c r="P358" s="1">
        <v>9</v>
      </c>
      <c r="Q358" s="1">
        <f>SUM(financials[[#This Row],[remise unit]])*financials[[#This Row],[Nbre vente]]</f>
        <v>5769</v>
      </c>
      <c r="R358" s="1">
        <f>SUM(financials[[#This Row],[CA]])-financials[[#This Row],[remise tot]]</f>
        <v>212171</v>
      </c>
      <c r="S358" s="1">
        <f>SUM(financials[[#This Row],[vente]])-financials[[#This Row],[charge totale]]</f>
        <v>19871</v>
      </c>
      <c r="T358" s="5">
        <v>41821</v>
      </c>
      <c r="U358" s="6">
        <v>7</v>
      </c>
      <c r="V358" s="4" t="s">
        <v>18</v>
      </c>
    </row>
    <row r="359" spans="1:22" x14ac:dyDescent="0.25">
      <c r="A359" t="s">
        <v>55</v>
      </c>
      <c r="B359" t="s">
        <v>56</v>
      </c>
      <c r="C359" t="s">
        <v>58</v>
      </c>
      <c r="D359" s="1" t="s">
        <v>63</v>
      </c>
      <c r="E359" s="4" t="s">
        <v>31</v>
      </c>
      <c r="F359">
        <v>2807</v>
      </c>
      <c r="G359" s="1">
        <v>300</v>
      </c>
      <c r="H359" s="1">
        <f>SUM(financials[[#This Row],[coût unit]]*financials[[#This Row],[Nbre vente]])</f>
        <v>842100</v>
      </c>
      <c r="I359" s="1">
        <f>SUM(financials[[#This Row],[charge totale]])*$G$528</f>
        <v>505260</v>
      </c>
      <c r="J359" s="1">
        <f>SUM(financials[[#This Row],[charge totale]])*$H$528</f>
        <v>336840</v>
      </c>
      <c r="K359" s="1">
        <f>SUM(financials[[#This Row],[charge fixe]:[charge variable]])*$G$529</f>
        <v>252630</v>
      </c>
      <c r="L359" s="1">
        <f>SUM(financials[[#This Row],[charge totale]])*$H$529</f>
        <v>589470</v>
      </c>
      <c r="M359" s="1">
        <v>340</v>
      </c>
      <c r="N359" s="1">
        <f>SUM(financials[[#This Row],[prix de vente]])-financials[[#This Row],[coût unit]]</f>
        <v>40</v>
      </c>
      <c r="O359" s="1">
        <f>SUM(financials[[#This Row],[prix de vente]]*financials[[#This Row],[Nbre vente]])</f>
        <v>954380</v>
      </c>
      <c r="P359" s="1">
        <v>9</v>
      </c>
      <c r="Q359" s="1">
        <f>SUM(financials[[#This Row],[remise unit]])*financials[[#This Row],[Nbre vente]]</f>
        <v>25263</v>
      </c>
      <c r="R359" s="1">
        <f>SUM(financials[[#This Row],[CA]])-financials[[#This Row],[remise tot]]</f>
        <v>929117</v>
      </c>
      <c r="S359" s="1">
        <f>SUM(financials[[#This Row],[vente]])-financials[[#This Row],[charge totale]]</f>
        <v>87017</v>
      </c>
      <c r="T359" s="5">
        <v>41852</v>
      </c>
      <c r="U359" s="6">
        <v>8</v>
      </c>
      <c r="V359" s="4" t="s">
        <v>19</v>
      </c>
    </row>
    <row r="360" spans="1:22" x14ac:dyDescent="0.25">
      <c r="A360" t="s">
        <v>53</v>
      </c>
      <c r="B360" t="s">
        <v>11</v>
      </c>
      <c r="C360" t="s">
        <v>58</v>
      </c>
      <c r="D360" s="1" t="s">
        <v>63</v>
      </c>
      <c r="E360" s="4" t="s">
        <v>31</v>
      </c>
      <c r="F360">
        <v>432</v>
      </c>
      <c r="G360" s="1">
        <v>300</v>
      </c>
      <c r="H360" s="1">
        <f>SUM(financials[[#This Row],[coût unit]]*financials[[#This Row],[Nbre vente]])</f>
        <v>129600</v>
      </c>
      <c r="I360" s="1">
        <f>SUM(financials[[#This Row],[charge totale]])*$G$528</f>
        <v>77760</v>
      </c>
      <c r="J360" s="1">
        <f>SUM(financials[[#This Row],[charge totale]])*$H$528</f>
        <v>51840</v>
      </c>
      <c r="K360" s="1">
        <f>SUM(financials[[#This Row],[charge fixe]:[charge variable]])*$G$529</f>
        <v>38880</v>
      </c>
      <c r="L360" s="1">
        <f>SUM(financials[[#This Row],[charge totale]])*$H$529</f>
        <v>90720</v>
      </c>
      <c r="M360" s="1">
        <v>340</v>
      </c>
      <c r="N360" s="1">
        <f>SUM(financials[[#This Row],[prix de vente]])-financials[[#This Row],[coût unit]]</f>
        <v>40</v>
      </c>
      <c r="O360" s="1">
        <f>SUM(financials[[#This Row],[prix de vente]]*financials[[#This Row],[Nbre vente]])</f>
        <v>146880</v>
      </c>
      <c r="P360" s="1">
        <v>9</v>
      </c>
      <c r="Q360" s="1">
        <f>SUM(financials[[#This Row],[remise unit]])*financials[[#This Row],[Nbre vente]]</f>
        <v>3888</v>
      </c>
      <c r="R360" s="1">
        <f>SUM(financials[[#This Row],[CA]])-financials[[#This Row],[remise tot]]</f>
        <v>142992</v>
      </c>
      <c r="S360" s="1">
        <f>SUM(financials[[#This Row],[vente]])-financials[[#This Row],[charge totale]]</f>
        <v>13392</v>
      </c>
      <c r="T360" s="5">
        <v>41883</v>
      </c>
      <c r="U360" s="6">
        <v>9</v>
      </c>
      <c r="V360" s="4" t="s">
        <v>20</v>
      </c>
    </row>
    <row r="361" spans="1:22" x14ac:dyDescent="0.25">
      <c r="A361" t="s">
        <v>54</v>
      </c>
      <c r="B361" t="s">
        <v>7</v>
      </c>
      <c r="C361" t="s">
        <v>58</v>
      </c>
      <c r="D361" s="1" t="s">
        <v>63</v>
      </c>
      <c r="E361" s="4" t="s">
        <v>31</v>
      </c>
      <c r="F361">
        <v>2529</v>
      </c>
      <c r="G361" s="1">
        <v>300</v>
      </c>
      <c r="H361" s="1">
        <f>SUM(financials[[#This Row],[coût unit]]*financials[[#This Row],[Nbre vente]])</f>
        <v>758700</v>
      </c>
      <c r="I361" s="1">
        <f>SUM(financials[[#This Row],[charge totale]])*$G$528</f>
        <v>455220</v>
      </c>
      <c r="J361" s="1">
        <f>SUM(financials[[#This Row],[charge totale]])*$H$528</f>
        <v>303480</v>
      </c>
      <c r="K361" s="1">
        <f>SUM(financials[[#This Row],[charge fixe]:[charge variable]])*$G$529</f>
        <v>227610</v>
      </c>
      <c r="L361" s="1">
        <f>SUM(financials[[#This Row],[charge totale]])*$H$529</f>
        <v>531090</v>
      </c>
      <c r="M361" s="1">
        <v>340</v>
      </c>
      <c r="N361" s="1">
        <f>SUM(financials[[#This Row],[prix de vente]])-financials[[#This Row],[coût unit]]</f>
        <v>40</v>
      </c>
      <c r="O361" s="1">
        <f>SUM(financials[[#This Row],[prix de vente]]*financials[[#This Row],[Nbre vente]])</f>
        <v>859860</v>
      </c>
      <c r="P361" s="1">
        <v>9</v>
      </c>
      <c r="Q361" s="1">
        <f>SUM(financials[[#This Row],[remise unit]])*financials[[#This Row],[Nbre vente]]</f>
        <v>22761</v>
      </c>
      <c r="R361" s="1">
        <f>SUM(financials[[#This Row],[CA]])-financials[[#This Row],[remise tot]]</f>
        <v>837099</v>
      </c>
      <c r="S361" s="1">
        <f>SUM(financials[[#This Row],[vente]])-financials[[#This Row],[charge totale]]</f>
        <v>78399</v>
      </c>
      <c r="T361" s="5">
        <v>41944</v>
      </c>
      <c r="U361" s="6">
        <v>11</v>
      </c>
      <c r="V361" s="4" t="s">
        <v>22</v>
      </c>
    </row>
    <row r="362" spans="1:22" x14ac:dyDescent="0.25">
      <c r="A362" t="s">
        <v>54</v>
      </c>
      <c r="B362" t="s">
        <v>56</v>
      </c>
      <c r="C362" t="s">
        <v>58</v>
      </c>
      <c r="D362" s="1" t="s">
        <v>27</v>
      </c>
      <c r="E362" s="4" t="s">
        <v>31</v>
      </c>
      <c r="F362">
        <v>579</v>
      </c>
      <c r="G362" s="1">
        <v>250</v>
      </c>
      <c r="H362" s="1">
        <f>SUM(financials[[#This Row],[coût unit]]*financials[[#This Row],[Nbre vente]])</f>
        <v>144750</v>
      </c>
      <c r="I362" s="1">
        <f>SUM(financials[[#This Row],[charge totale]])*$G$528</f>
        <v>86850</v>
      </c>
      <c r="J362" s="1">
        <f>SUM(financials[[#This Row],[charge totale]])*$H$528</f>
        <v>57900</v>
      </c>
      <c r="K362" s="1">
        <f>SUM(financials[[#This Row],[charge fixe]:[charge variable]])*$G$529</f>
        <v>43425</v>
      </c>
      <c r="L362" s="1">
        <f>SUM(financials[[#This Row],[charge totale]])*$H$529</f>
        <v>101325</v>
      </c>
      <c r="M362" s="1">
        <v>270</v>
      </c>
      <c r="N362" s="1">
        <f>SUM(financials[[#This Row],[prix de vente]])-financials[[#This Row],[coût unit]]</f>
        <v>20</v>
      </c>
      <c r="O362" s="1">
        <f>SUM(financials[[#This Row],[prix de vente]]*financials[[#This Row],[Nbre vente]])</f>
        <v>156330</v>
      </c>
      <c r="P362" s="1">
        <v>9</v>
      </c>
      <c r="Q362" s="1">
        <f>SUM(financials[[#This Row],[remise unit]])*financials[[#This Row],[Nbre vente]]</f>
        <v>5211</v>
      </c>
      <c r="R362" s="1">
        <f>SUM(financials[[#This Row],[CA]])-financials[[#This Row],[remise tot]]</f>
        <v>151119</v>
      </c>
      <c r="S362" s="1">
        <f>SUM(financials[[#This Row],[vente]])-financials[[#This Row],[charge totale]]</f>
        <v>6369</v>
      </c>
      <c r="T362" s="5">
        <v>41640</v>
      </c>
      <c r="U362" s="6">
        <v>1</v>
      </c>
      <c r="V362" s="4" t="s">
        <v>12</v>
      </c>
    </row>
    <row r="363" spans="1:22" x14ac:dyDescent="0.25">
      <c r="A363" t="s">
        <v>55</v>
      </c>
      <c r="B363" t="s">
        <v>7</v>
      </c>
      <c r="C363" t="s">
        <v>58</v>
      </c>
      <c r="D363" s="4" t="s">
        <v>27</v>
      </c>
      <c r="E363" s="4" t="s">
        <v>31</v>
      </c>
      <c r="F363">
        <v>2240</v>
      </c>
      <c r="G363" s="1">
        <v>250</v>
      </c>
      <c r="H363" s="1">
        <f>SUM(financials[[#This Row],[coût unit]]*financials[[#This Row],[Nbre vente]])</f>
        <v>560000</v>
      </c>
      <c r="I363" s="1">
        <f>SUM(financials[[#This Row],[charge totale]])*$G$528</f>
        <v>336000</v>
      </c>
      <c r="J363" s="1">
        <f>SUM(financials[[#This Row],[charge totale]])*$H$528</f>
        <v>224000</v>
      </c>
      <c r="K363" s="1">
        <f>SUM(financials[[#This Row],[charge fixe]:[charge variable]])*$G$529</f>
        <v>168000</v>
      </c>
      <c r="L363" s="1">
        <f>SUM(financials[[#This Row],[charge totale]])*$H$529</f>
        <v>392000</v>
      </c>
      <c r="M363" s="1">
        <v>270</v>
      </c>
      <c r="N363" s="1">
        <f>SUM(financials[[#This Row],[prix de vente]])-financials[[#This Row],[coût unit]]</f>
        <v>20</v>
      </c>
      <c r="O363" s="1">
        <f>SUM(financials[[#This Row],[prix de vente]]*financials[[#This Row],[Nbre vente]])</f>
        <v>604800</v>
      </c>
      <c r="P363" s="1">
        <v>9</v>
      </c>
      <c r="Q363" s="1">
        <f>SUM(financials[[#This Row],[remise unit]])*financials[[#This Row],[Nbre vente]]</f>
        <v>20160</v>
      </c>
      <c r="R363" s="1">
        <f>SUM(financials[[#This Row],[CA]])-financials[[#This Row],[remise tot]]</f>
        <v>584640</v>
      </c>
      <c r="S363" s="1">
        <f>SUM(financials[[#This Row],[vente]])-financials[[#This Row],[charge totale]]</f>
        <v>24640</v>
      </c>
      <c r="T363" s="5">
        <v>41671</v>
      </c>
      <c r="U363" s="6">
        <v>2</v>
      </c>
      <c r="V363" s="4" t="s">
        <v>13</v>
      </c>
    </row>
    <row r="364" spans="1:22" x14ac:dyDescent="0.25">
      <c r="A364" t="s">
        <v>53</v>
      </c>
      <c r="B364" t="s">
        <v>56</v>
      </c>
      <c r="C364" t="s">
        <v>58</v>
      </c>
      <c r="D364" s="4" t="s">
        <v>27</v>
      </c>
      <c r="E364" s="4" t="s">
        <v>31</v>
      </c>
      <c r="F364">
        <v>2993</v>
      </c>
      <c r="G364" s="1">
        <v>250</v>
      </c>
      <c r="H364" s="1">
        <f>SUM(financials[[#This Row],[coût unit]]*financials[[#This Row],[Nbre vente]])</f>
        <v>748250</v>
      </c>
      <c r="I364" s="1">
        <f>SUM(financials[[#This Row],[charge totale]])*$G$528</f>
        <v>448950</v>
      </c>
      <c r="J364" s="1">
        <f>SUM(financials[[#This Row],[charge totale]])*$H$528</f>
        <v>299300</v>
      </c>
      <c r="K364" s="1">
        <f>SUM(financials[[#This Row],[charge fixe]:[charge variable]])*$G$529</f>
        <v>224475</v>
      </c>
      <c r="L364" s="1">
        <f>SUM(financials[[#This Row],[charge totale]])*$H$529</f>
        <v>523774.99999999994</v>
      </c>
      <c r="M364" s="1">
        <v>270</v>
      </c>
      <c r="N364" s="1">
        <f>SUM(financials[[#This Row],[prix de vente]])-financials[[#This Row],[coût unit]]</f>
        <v>20</v>
      </c>
      <c r="O364" s="1">
        <f>SUM(financials[[#This Row],[prix de vente]]*financials[[#This Row],[Nbre vente]])</f>
        <v>808110</v>
      </c>
      <c r="P364" s="1">
        <v>9</v>
      </c>
      <c r="Q364" s="1">
        <f>SUM(financials[[#This Row],[remise unit]])*financials[[#This Row],[Nbre vente]]</f>
        <v>26937</v>
      </c>
      <c r="R364" s="1">
        <f>SUM(financials[[#This Row],[CA]])-financials[[#This Row],[remise tot]]</f>
        <v>781173</v>
      </c>
      <c r="S364" s="1">
        <f>SUM(financials[[#This Row],[vente]])-financials[[#This Row],[charge totale]]</f>
        <v>32923</v>
      </c>
      <c r="T364" s="5">
        <v>41699</v>
      </c>
      <c r="U364" s="6">
        <v>3</v>
      </c>
      <c r="V364" s="4" t="s">
        <v>14</v>
      </c>
    </row>
    <row r="365" spans="1:22" x14ac:dyDescent="0.25">
      <c r="A365" t="s">
        <v>54</v>
      </c>
      <c r="B365" t="s">
        <v>7</v>
      </c>
      <c r="C365" t="s">
        <v>58</v>
      </c>
      <c r="D365" s="4" t="s">
        <v>27</v>
      </c>
      <c r="E365" s="4" t="s">
        <v>31</v>
      </c>
      <c r="F365">
        <v>3520</v>
      </c>
      <c r="G365" s="1">
        <v>250</v>
      </c>
      <c r="H365" s="1">
        <f>SUM(financials[[#This Row],[coût unit]]*financials[[#This Row],[Nbre vente]])</f>
        <v>880000</v>
      </c>
      <c r="I365" s="1">
        <f>SUM(financials[[#This Row],[charge totale]])*$G$528</f>
        <v>528000</v>
      </c>
      <c r="J365" s="1">
        <f>SUM(financials[[#This Row],[charge totale]])*$H$528</f>
        <v>352000</v>
      </c>
      <c r="K365" s="1">
        <f>SUM(financials[[#This Row],[charge fixe]:[charge variable]])*$G$529</f>
        <v>264000</v>
      </c>
      <c r="L365" s="1">
        <f>SUM(financials[[#This Row],[charge totale]])*$H$529</f>
        <v>616000</v>
      </c>
      <c r="M365" s="1">
        <v>270</v>
      </c>
      <c r="N365" s="1">
        <f>SUM(financials[[#This Row],[prix de vente]])-financials[[#This Row],[coût unit]]</f>
        <v>20</v>
      </c>
      <c r="O365" s="1">
        <f>SUM(financials[[#This Row],[prix de vente]]*financials[[#This Row],[Nbre vente]])</f>
        <v>950400</v>
      </c>
      <c r="P365" s="1">
        <v>9</v>
      </c>
      <c r="Q365" s="1">
        <f>SUM(financials[[#This Row],[remise unit]])*financials[[#This Row],[Nbre vente]]</f>
        <v>31680</v>
      </c>
      <c r="R365" s="1">
        <f>SUM(financials[[#This Row],[CA]])-financials[[#This Row],[remise tot]]</f>
        <v>918720</v>
      </c>
      <c r="S365" s="1">
        <f>SUM(financials[[#This Row],[vente]])-financials[[#This Row],[charge totale]]</f>
        <v>38720</v>
      </c>
      <c r="T365" s="5">
        <v>41730</v>
      </c>
      <c r="U365" s="6">
        <v>4</v>
      </c>
      <c r="V365" s="4" t="s">
        <v>15</v>
      </c>
    </row>
    <row r="366" spans="1:22" x14ac:dyDescent="0.25">
      <c r="A366" t="s">
        <v>55</v>
      </c>
      <c r="B366" t="s">
        <v>11</v>
      </c>
      <c r="C366" t="s">
        <v>58</v>
      </c>
      <c r="D366" s="4" t="s">
        <v>27</v>
      </c>
      <c r="E366" s="4" t="s">
        <v>31</v>
      </c>
      <c r="F366">
        <v>2039</v>
      </c>
      <c r="G366" s="1">
        <v>250</v>
      </c>
      <c r="H366" s="1">
        <f>SUM(financials[[#This Row],[coût unit]]*financials[[#This Row],[Nbre vente]])</f>
        <v>509750</v>
      </c>
      <c r="I366" s="1">
        <f>SUM(financials[[#This Row],[charge totale]])*$G$528</f>
        <v>305850</v>
      </c>
      <c r="J366" s="1">
        <f>SUM(financials[[#This Row],[charge totale]])*$H$528</f>
        <v>203900</v>
      </c>
      <c r="K366" s="1">
        <f>SUM(financials[[#This Row],[charge fixe]:[charge variable]])*$G$529</f>
        <v>152925</v>
      </c>
      <c r="L366" s="1">
        <f>SUM(financials[[#This Row],[charge totale]])*$H$529</f>
        <v>356825</v>
      </c>
      <c r="M366" s="1">
        <v>270</v>
      </c>
      <c r="N366" s="1">
        <f>SUM(financials[[#This Row],[prix de vente]])-financials[[#This Row],[coût unit]]</f>
        <v>20</v>
      </c>
      <c r="O366" s="1">
        <f>SUM(financials[[#This Row],[prix de vente]]*financials[[#This Row],[Nbre vente]])</f>
        <v>550530</v>
      </c>
      <c r="P366" s="1">
        <v>9</v>
      </c>
      <c r="Q366" s="1">
        <f>SUM(financials[[#This Row],[remise unit]])*financials[[#This Row],[Nbre vente]]</f>
        <v>18351</v>
      </c>
      <c r="R366" s="1">
        <f>SUM(financials[[#This Row],[CA]])-financials[[#This Row],[remise tot]]</f>
        <v>532179</v>
      </c>
      <c r="S366" s="1">
        <f>SUM(financials[[#This Row],[vente]])-financials[[#This Row],[charge totale]]</f>
        <v>22429</v>
      </c>
      <c r="T366" s="5">
        <v>41760</v>
      </c>
      <c r="U366" s="6">
        <v>5</v>
      </c>
      <c r="V366" s="4" t="s">
        <v>16</v>
      </c>
    </row>
    <row r="367" spans="1:22" x14ac:dyDescent="0.25">
      <c r="A367" t="s">
        <v>54</v>
      </c>
      <c r="B367" t="s">
        <v>10</v>
      </c>
      <c r="C367" t="s">
        <v>58</v>
      </c>
      <c r="D367" s="4" t="s">
        <v>27</v>
      </c>
      <c r="E367" s="4" t="s">
        <v>31</v>
      </c>
      <c r="F367">
        <v>2574</v>
      </c>
      <c r="G367" s="1">
        <v>250</v>
      </c>
      <c r="H367" s="1">
        <f>SUM(financials[[#This Row],[coût unit]]*financials[[#This Row],[Nbre vente]])</f>
        <v>643500</v>
      </c>
      <c r="I367" s="1">
        <f>SUM(financials[[#This Row],[charge totale]])*$G$528</f>
        <v>386100</v>
      </c>
      <c r="J367" s="1">
        <f>SUM(financials[[#This Row],[charge totale]])*$H$528</f>
        <v>257400</v>
      </c>
      <c r="K367" s="1">
        <f>SUM(financials[[#This Row],[charge fixe]:[charge variable]])*$G$529</f>
        <v>193050</v>
      </c>
      <c r="L367" s="1">
        <f>SUM(financials[[#This Row],[charge totale]])*$H$529</f>
        <v>450450</v>
      </c>
      <c r="M367" s="1">
        <v>270</v>
      </c>
      <c r="N367" s="1">
        <f>SUM(financials[[#This Row],[prix de vente]])-financials[[#This Row],[coût unit]]</f>
        <v>20</v>
      </c>
      <c r="O367" s="1">
        <f>SUM(financials[[#This Row],[prix de vente]]*financials[[#This Row],[Nbre vente]])</f>
        <v>694980</v>
      </c>
      <c r="P367" s="1">
        <v>9</v>
      </c>
      <c r="Q367" s="1">
        <f>SUM(financials[[#This Row],[remise unit]])*financials[[#This Row],[Nbre vente]]</f>
        <v>23166</v>
      </c>
      <c r="R367" s="1">
        <f>SUM(financials[[#This Row],[CA]])-financials[[#This Row],[remise tot]]</f>
        <v>671814</v>
      </c>
      <c r="S367" s="1">
        <f>SUM(financials[[#This Row],[vente]])-financials[[#This Row],[charge totale]]</f>
        <v>28314</v>
      </c>
      <c r="T367" s="5">
        <v>41852</v>
      </c>
      <c r="U367" s="6">
        <v>8</v>
      </c>
      <c r="V367" s="4" t="s">
        <v>19</v>
      </c>
    </row>
    <row r="368" spans="1:22" x14ac:dyDescent="0.25">
      <c r="A368" t="s">
        <v>55</v>
      </c>
      <c r="B368" t="s">
        <v>7</v>
      </c>
      <c r="C368" t="s">
        <v>58</v>
      </c>
      <c r="D368" s="4" t="s">
        <v>27</v>
      </c>
      <c r="E368" s="4" t="s">
        <v>31</v>
      </c>
      <c r="F368">
        <v>707</v>
      </c>
      <c r="G368" s="1">
        <v>250</v>
      </c>
      <c r="H368" s="1">
        <f>SUM(financials[[#This Row],[coût unit]]*financials[[#This Row],[Nbre vente]])</f>
        <v>176750</v>
      </c>
      <c r="I368" s="1">
        <f>SUM(financials[[#This Row],[charge totale]])*$G$528</f>
        <v>106050</v>
      </c>
      <c r="J368" s="1">
        <f>SUM(financials[[#This Row],[charge totale]])*$H$528</f>
        <v>70700</v>
      </c>
      <c r="K368" s="1">
        <f>SUM(financials[[#This Row],[charge fixe]:[charge variable]])*$G$529</f>
        <v>53025</v>
      </c>
      <c r="L368" s="1">
        <f>SUM(financials[[#This Row],[charge totale]])*$H$529</f>
        <v>123724.99999999999</v>
      </c>
      <c r="M368" s="1">
        <v>270</v>
      </c>
      <c r="N368" s="1">
        <f>SUM(financials[[#This Row],[prix de vente]])-financials[[#This Row],[coût unit]]</f>
        <v>20</v>
      </c>
      <c r="O368" s="1">
        <f>SUM(financials[[#This Row],[prix de vente]]*financials[[#This Row],[Nbre vente]])</f>
        <v>190890</v>
      </c>
      <c r="P368" s="1">
        <v>9</v>
      </c>
      <c r="Q368" s="1">
        <f>SUM(financials[[#This Row],[remise unit]])*financials[[#This Row],[Nbre vente]]</f>
        <v>6363</v>
      </c>
      <c r="R368" s="1">
        <f>SUM(financials[[#This Row],[CA]])-financials[[#This Row],[remise tot]]</f>
        <v>184527</v>
      </c>
      <c r="S368" s="1">
        <f>SUM(financials[[#This Row],[vente]])-financials[[#This Row],[charge totale]]</f>
        <v>7777</v>
      </c>
      <c r="T368" s="5">
        <v>41883</v>
      </c>
      <c r="U368" s="6">
        <v>9</v>
      </c>
      <c r="V368" s="4" t="s">
        <v>20</v>
      </c>
    </row>
    <row r="369" spans="1:22" x14ac:dyDescent="0.25">
      <c r="A369" t="s">
        <v>52</v>
      </c>
      <c r="B369" t="s">
        <v>9</v>
      </c>
      <c r="C369" t="s">
        <v>58</v>
      </c>
      <c r="D369" s="4" t="s">
        <v>27</v>
      </c>
      <c r="E369" s="4" t="s">
        <v>31</v>
      </c>
      <c r="F369">
        <v>2072</v>
      </c>
      <c r="G369" s="1">
        <v>250</v>
      </c>
      <c r="H369" s="1">
        <f>SUM(financials[[#This Row],[coût unit]]*financials[[#This Row],[Nbre vente]])</f>
        <v>518000</v>
      </c>
      <c r="I369" s="1">
        <f>SUM(financials[[#This Row],[charge totale]])*$G$528</f>
        <v>310800</v>
      </c>
      <c r="J369" s="1">
        <f>SUM(financials[[#This Row],[charge totale]])*$H$528</f>
        <v>207200</v>
      </c>
      <c r="K369" s="1">
        <f>SUM(financials[[#This Row],[charge fixe]:[charge variable]])*$G$529</f>
        <v>155400</v>
      </c>
      <c r="L369" s="1">
        <f>SUM(financials[[#This Row],[charge totale]])*$H$529</f>
        <v>362600</v>
      </c>
      <c r="M369" s="1">
        <v>270</v>
      </c>
      <c r="N369" s="1">
        <f>SUM(financials[[#This Row],[prix de vente]])-financials[[#This Row],[coût unit]]</f>
        <v>20</v>
      </c>
      <c r="O369" s="1">
        <f>SUM(financials[[#This Row],[prix de vente]]*financials[[#This Row],[Nbre vente]])</f>
        <v>559440</v>
      </c>
      <c r="P369" s="1">
        <v>9</v>
      </c>
      <c r="Q369" s="1">
        <f>SUM(financials[[#This Row],[remise unit]])*financials[[#This Row],[Nbre vente]]</f>
        <v>18648</v>
      </c>
      <c r="R369" s="1">
        <f>SUM(financials[[#This Row],[CA]])-financials[[#This Row],[remise tot]]</f>
        <v>540792</v>
      </c>
      <c r="S369" s="1">
        <f>SUM(financials[[#This Row],[vente]])-financials[[#This Row],[charge totale]]</f>
        <v>22792</v>
      </c>
      <c r="T369" s="5">
        <v>41974</v>
      </c>
      <c r="U369" s="6">
        <v>12</v>
      </c>
      <c r="V369" s="4" t="s">
        <v>23</v>
      </c>
    </row>
    <row r="370" spans="1:22" x14ac:dyDescent="0.25">
      <c r="A370" t="s">
        <v>53</v>
      </c>
      <c r="B370" t="s">
        <v>9</v>
      </c>
      <c r="C370" t="s">
        <v>58</v>
      </c>
      <c r="D370" s="4" t="s">
        <v>27</v>
      </c>
      <c r="E370" s="4" t="s">
        <v>31</v>
      </c>
      <c r="F370">
        <v>853</v>
      </c>
      <c r="G370" s="1">
        <v>250</v>
      </c>
      <c r="H370" s="1">
        <f>SUM(financials[[#This Row],[coût unit]]*financials[[#This Row],[Nbre vente]])</f>
        <v>213250</v>
      </c>
      <c r="I370" s="1">
        <f>SUM(financials[[#This Row],[charge totale]])*$G$528</f>
        <v>127950</v>
      </c>
      <c r="J370" s="1">
        <f>SUM(financials[[#This Row],[charge totale]])*$H$528</f>
        <v>85300</v>
      </c>
      <c r="K370" s="1">
        <f>SUM(financials[[#This Row],[charge fixe]:[charge variable]])*$G$529</f>
        <v>63975</v>
      </c>
      <c r="L370" s="1">
        <f>SUM(financials[[#This Row],[charge totale]])*$H$529</f>
        <v>149275</v>
      </c>
      <c r="M370" s="1">
        <v>270</v>
      </c>
      <c r="N370" s="1">
        <f>SUM(financials[[#This Row],[prix de vente]])-financials[[#This Row],[coût unit]]</f>
        <v>20</v>
      </c>
      <c r="O370" s="1">
        <f>SUM(financials[[#This Row],[prix de vente]]*financials[[#This Row],[Nbre vente]])</f>
        <v>230310</v>
      </c>
      <c r="P370" s="1">
        <v>9</v>
      </c>
      <c r="Q370" s="1">
        <f>SUM(financials[[#This Row],[remise unit]])*financials[[#This Row],[Nbre vente]]</f>
        <v>7677</v>
      </c>
      <c r="R370" s="1">
        <f>SUM(financials[[#This Row],[CA]])-financials[[#This Row],[remise tot]]</f>
        <v>222633</v>
      </c>
      <c r="S370" s="1">
        <f>SUM(financials[[#This Row],[vente]])-financials[[#This Row],[charge totale]]</f>
        <v>9383</v>
      </c>
      <c r="T370" s="5">
        <v>41974</v>
      </c>
      <c r="U370" s="6">
        <v>12</v>
      </c>
      <c r="V370" s="4" t="s">
        <v>23</v>
      </c>
    </row>
    <row r="371" spans="1:22" hidden="1" x14ac:dyDescent="0.25">
      <c r="A371" t="s">
        <v>55</v>
      </c>
      <c r="B371" t="s">
        <v>9</v>
      </c>
      <c r="C371" t="s">
        <v>59</v>
      </c>
      <c r="D371" s="1" t="s">
        <v>62</v>
      </c>
      <c r="E371" s="4" t="s">
        <v>31</v>
      </c>
      <c r="F371">
        <v>2532</v>
      </c>
      <c r="G371" s="1">
        <v>55</v>
      </c>
      <c r="H371" s="1">
        <f>SUM(financials[[#This Row],[coût unit]]*financials[[#This Row],[Nbre vente]])</f>
        <v>139260</v>
      </c>
      <c r="I371" s="1">
        <f>SUM(financials[[#This Row],[charge totale]])*$G$528</f>
        <v>83556</v>
      </c>
      <c r="J371" s="1">
        <f>SUM(financials[[#This Row],[charge totale]])*$H$528</f>
        <v>55704</v>
      </c>
      <c r="K371" s="1">
        <f>SUM(financials[[#This Row],[charge fixe]:[charge variable]])*$G$529</f>
        <v>41778</v>
      </c>
      <c r="L371" s="1">
        <f>SUM(financials[[#This Row],[charge totale]])*$H$529</f>
        <v>97482</v>
      </c>
      <c r="M371" s="1">
        <v>60</v>
      </c>
      <c r="N371" s="1">
        <f>SUM(financials[[#This Row],[prix de vente]])-financials[[#This Row],[coût unit]]</f>
        <v>5</v>
      </c>
      <c r="O371" s="1">
        <f>SUM(financials[[#This Row],[prix de vente]]*financials[[#This Row],[Nbre vente]])</f>
        <v>151920</v>
      </c>
      <c r="P371" s="1">
        <v>9</v>
      </c>
      <c r="Q371" s="1">
        <f>SUM(financials[[#This Row],[remise unit]])*financials[[#This Row],[Nbre vente]]</f>
        <v>22788</v>
      </c>
      <c r="R371" s="1">
        <f>SUM(financials[[#This Row],[CA]])-financials[[#This Row],[remise tot]]</f>
        <v>129132</v>
      </c>
      <c r="S371" s="1">
        <f>SUM(financials[[#This Row],[vente]])-financials[[#This Row],[charge totale]]</f>
        <v>-10128</v>
      </c>
      <c r="T371" s="5">
        <v>41730</v>
      </c>
      <c r="U371" s="6">
        <v>4</v>
      </c>
      <c r="V371" s="4" t="s">
        <v>15</v>
      </c>
    </row>
    <row r="372" spans="1:22" hidden="1" x14ac:dyDescent="0.25">
      <c r="A372" t="s">
        <v>52</v>
      </c>
      <c r="B372" t="s">
        <v>7</v>
      </c>
      <c r="C372" t="s">
        <v>59</v>
      </c>
      <c r="D372" s="1" t="s">
        <v>61</v>
      </c>
      <c r="E372" s="4" t="s">
        <v>31</v>
      </c>
      <c r="F372">
        <v>384</v>
      </c>
      <c r="G372" s="1">
        <v>45</v>
      </c>
      <c r="H372" s="1">
        <f>SUM(financials[[#This Row],[coût unit]]*financials[[#This Row],[Nbre vente]])</f>
        <v>17280</v>
      </c>
      <c r="I372" s="1">
        <f>SUM(financials[[#This Row],[charge totale]])*$G$528</f>
        <v>10368</v>
      </c>
      <c r="J372" s="1">
        <f>SUM(financials[[#This Row],[charge totale]])*$H$528</f>
        <v>6912</v>
      </c>
      <c r="K372" s="1">
        <f>SUM(financials[[#This Row],[charge fixe]:[charge variable]])*$G$529</f>
        <v>5184</v>
      </c>
      <c r="L372" s="1">
        <f>SUM(financials[[#This Row],[charge totale]])*$H$529</f>
        <v>12096</v>
      </c>
      <c r="M372" s="1">
        <v>50</v>
      </c>
      <c r="N372" s="1">
        <f>SUM(financials[[#This Row],[prix de vente]])-financials[[#This Row],[coût unit]]</f>
        <v>5</v>
      </c>
      <c r="O372" s="1">
        <f>SUM(financials[[#This Row],[prix de vente]]*financials[[#This Row],[Nbre vente]])</f>
        <v>19200</v>
      </c>
      <c r="P372" s="1">
        <v>9</v>
      </c>
      <c r="Q372" s="1">
        <f>SUM(financials[[#This Row],[remise unit]])*financials[[#This Row],[Nbre vente]]</f>
        <v>3456</v>
      </c>
      <c r="R372" s="1">
        <f>SUM(financials[[#This Row],[CA]])-financials[[#This Row],[remise tot]]</f>
        <v>15744</v>
      </c>
      <c r="S372" s="1">
        <f>SUM(financials[[#This Row],[vente]])-financials[[#This Row],[charge totale]]</f>
        <v>-1536</v>
      </c>
      <c r="T372" s="5">
        <v>41640</v>
      </c>
      <c r="U372" s="6">
        <v>1</v>
      </c>
      <c r="V372" s="4" t="s">
        <v>12</v>
      </c>
    </row>
    <row r="373" spans="1:22" hidden="1" x14ac:dyDescent="0.25">
      <c r="A373" t="s">
        <v>54</v>
      </c>
      <c r="B373" t="s">
        <v>10</v>
      </c>
      <c r="C373" t="s">
        <v>59</v>
      </c>
      <c r="D373" s="1" t="s">
        <v>61</v>
      </c>
      <c r="E373" s="4" t="s">
        <v>31</v>
      </c>
      <c r="F373">
        <v>472</v>
      </c>
      <c r="G373" s="1">
        <v>45</v>
      </c>
      <c r="H373" s="1">
        <f>SUM(financials[[#This Row],[coût unit]]*financials[[#This Row],[Nbre vente]])</f>
        <v>21240</v>
      </c>
      <c r="I373" s="1">
        <f>SUM(financials[[#This Row],[charge totale]])*$G$528</f>
        <v>12744</v>
      </c>
      <c r="J373" s="1">
        <f>SUM(financials[[#This Row],[charge totale]])*$H$528</f>
        <v>8496</v>
      </c>
      <c r="K373" s="1">
        <f>SUM(financials[[#This Row],[charge fixe]:[charge variable]])*$G$529</f>
        <v>6372</v>
      </c>
      <c r="L373" s="1">
        <f>SUM(financials[[#This Row],[charge totale]])*$H$529</f>
        <v>14867.999999999998</v>
      </c>
      <c r="M373" s="1">
        <v>50</v>
      </c>
      <c r="N373" s="1">
        <f>SUM(financials[[#This Row],[prix de vente]])-financials[[#This Row],[coût unit]]</f>
        <v>5</v>
      </c>
      <c r="O373" s="1">
        <f>SUM(financials[[#This Row],[prix de vente]]*financials[[#This Row],[Nbre vente]])</f>
        <v>23600</v>
      </c>
      <c r="P373" s="1">
        <v>9</v>
      </c>
      <c r="Q373" s="1">
        <f>SUM(financials[[#This Row],[remise unit]])*financials[[#This Row],[Nbre vente]]</f>
        <v>4248</v>
      </c>
      <c r="R373" s="1">
        <f>SUM(financials[[#This Row],[CA]])-financials[[#This Row],[remise tot]]</f>
        <v>19352</v>
      </c>
      <c r="S373" s="1">
        <f>SUM(financials[[#This Row],[vente]])-financials[[#This Row],[charge totale]]</f>
        <v>-1888</v>
      </c>
      <c r="T373" s="5">
        <v>41913</v>
      </c>
      <c r="U373" s="6">
        <v>10</v>
      </c>
      <c r="V373" s="4" t="s">
        <v>21</v>
      </c>
    </row>
    <row r="374" spans="1:22" x14ac:dyDescent="0.25">
      <c r="A374" t="s">
        <v>55</v>
      </c>
      <c r="B374" t="s">
        <v>56</v>
      </c>
      <c r="C374" t="s">
        <v>58</v>
      </c>
      <c r="D374" s="1" t="s">
        <v>63</v>
      </c>
      <c r="E374" s="4" t="s">
        <v>31</v>
      </c>
      <c r="F374">
        <v>1579</v>
      </c>
      <c r="G374" s="1">
        <v>300</v>
      </c>
      <c r="H374" s="1">
        <f>SUM(financials[[#This Row],[coût unit]]*financials[[#This Row],[Nbre vente]])</f>
        <v>473700</v>
      </c>
      <c r="I374" s="1">
        <f>SUM(financials[[#This Row],[charge totale]])*$G$528</f>
        <v>284220</v>
      </c>
      <c r="J374" s="1">
        <f>SUM(financials[[#This Row],[charge totale]])*$H$528</f>
        <v>189480</v>
      </c>
      <c r="K374" s="1">
        <f>SUM(financials[[#This Row],[charge fixe]:[charge variable]])*$G$529</f>
        <v>142110</v>
      </c>
      <c r="L374" s="1">
        <f>SUM(financials[[#This Row],[charge totale]])*$H$529</f>
        <v>331590</v>
      </c>
      <c r="M374" s="1">
        <v>340</v>
      </c>
      <c r="N374" s="1">
        <f>SUM(financials[[#This Row],[prix de vente]])-financials[[#This Row],[coût unit]]</f>
        <v>40</v>
      </c>
      <c r="O374" s="1">
        <f>SUM(financials[[#This Row],[prix de vente]]*financials[[#This Row],[Nbre vente]])</f>
        <v>536860</v>
      </c>
      <c r="P374" s="1">
        <v>9</v>
      </c>
      <c r="Q374" s="1">
        <f>SUM(financials[[#This Row],[remise unit]])*financials[[#This Row],[Nbre vente]]</f>
        <v>14211</v>
      </c>
      <c r="R374" s="1">
        <f>SUM(financials[[#This Row],[CA]])-financials[[#This Row],[remise tot]]</f>
        <v>522649</v>
      </c>
      <c r="S374" s="1">
        <f>SUM(financials[[#This Row],[vente]])-financials[[#This Row],[charge totale]]</f>
        <v>48949</v>
      </c>
      <c r="T374" s="5">
        <v>41699</v>
      </c>
      <c r="U374" s="6">
        <v>3</v>
      </c>
      <c r="V374" s="4" t="s">
        <v>14</v>
      </c>
    </row>
    <row r="375" spans="1:22" x14ac:dyDescent="0.25">
      <c r="A375" t="s">
        <v>52</v>
      </c>
      <c r="B375" t="s">
        <v>56</v>
      </c>
      <c r="C375" t="s">
        <v>58</v>
      </c>
      <c r="D375" s="4" t="s">
        <v>27</v>
      </c>
      <c r="E375" s="4" t="s">
        <v>31</v>
      </c>
      <c r="F375">
        <v>3199</v>
      </c>
      <c r="G375" s="1">
        <v>250</v>
      </c>
      <c r="H375" s="1">
        <f>SUM(financials[[#This Row],[coût unit]]*financials[[#This Row],[Nbre vente]])</f>
        <v>799750</v>
      </c>
      <c r="I375" s="1">
        <f>SUM(financials[[#This Row],[charge totale]])*$G$528</f>
        <v>479850</v>
      </c>
      <c r="J375" s="1">
        <f>SUM(financials[[#This Row],[charge totale]])*$H$528</f>
        <v>319900</v>
      </c>
      <c r="K375" s="1">
        <f>SUM(financials[[#This Row],[charge fixe]:[charge variable]])*$G$529</f>
        <v>239925</v>
      </c>
      <c r="L375" s="1">
        <f>SUM(financials[[#This Row],[charge totale]])*$H$529</f>
        <v>559825</v>
      </c>
      <c r="M375" s="1">
        <v>270</v>
      </c>
      <c r="N375" s="1">
        <f>SUM(financials[[#This Row],[prix de vente]])-financials[[#This Row],[coût unit]]</f>
        <v>20</v>
      </c>
      <c r="O375" s="1">
        <f>SUM(financials[[#This Row],[prix de vente]]*financials[[#This Row],[Nbre vente]])</f>
        <v>863730</v>
      </c>
      <c r="P375" s="1">
        <v>9</v>
      </c>
      <c r="Q375" s="1">
        <f>SUM(financials[[#This Row],[remise unit]])*financials[[#This Row],[Nbre vente]]</f>
        <v>28791</v>
      </c>
      <c r="R375" s="1">
        <f>SUM(financials[[#This Row],[CA]])-financials[[#This Row],[remise tot]]</f>
        <v>834939</v>
      </c>
      <c r="S375" s="1">
        <f>SUM(financials[[#This Row],[vente]])-financials[[#This Row],[charge totale]]</f>
        <v>35189</v>
      </c>
      <c r="T375" s="5">
        <v>41821</v>
      </c>
      <c r="U375" s="6">
        <v>7</v>
      </c>
      <c r="V375" s="4" t="s">
        <v>18</v>
      </c>
    </row>
    <row r="376" spans="1:22" x14ac:dyDescent="0.25">
      <c r="A376" t="s">
        <v>54</v>
      </c>
      <c r="B376" t="s">
        <v>10</v>
      </c>
      <c r="C376" t="s">
        <v>58</v>
      </c>
      <c r="D376" s="4" t="s">
        <v>27</v>
      </c>
      <c r="E376" s="4" t="s">
        <v>31</v>
      </c>
      <c r="F376">
        <v>472</v>
      </c>
      <c r="G376" s="1">
        <v>250</v>
      </c>
      <c r="H376" s="1">
        <f>SUM(financials[[#This Row],[coût unit]]*financials[[#This Row],[Nbre vente]])</f>
        <v>118000</v>
      </c>
      <c r="I376" s="1">
        <f>SUM(financials[[#This Row],[charge totale]])*$G$528</f>
        <v>70800</v>
      </c>
      <c r="J376" s="1">
        <f>SUM(financials[[#This Row],[charge totale]])*$H$528</f>
        <v>47200</v>
      </c>
      <c r="K376" s="1">
        <f>SUM(financials[[#This Row],[charge fixe]:[charge variable]])*$G$529</f>
        <v>35400</v>
      </c>
      <c r="L376" s="1">
        <f>SUM(financials[[#This Row],[charge totale]])*$H$529</f>
        <v>82600</v>
      </c>
      <c r="M376" s="1">
        <v>270</v>
      </c>
      <c r="N376" s="1">
        <f>SUM(financials[[#This Row],[prix de vente]])-financials[[#This Row],[coût unit]]</f>
        <v>20</v>
      </c>
      <c r="O376" s="1">
        <f>SUM(financials[[#This Row],[prix de vente]]*financials[[#This Row],[Nbre vente]])</f>
        <v>127440</v>
      </c>
      <c r="P376" s="1">
        <v>9</v>
      </c>
      <c r="Q376" s="1">
        <f>SUM(financials[[#This Row],[remise unit]])*financials[[#This Row],[Nbre vente]]</f>
        <v>4248</v>
      </c>
      <c r="R376" s="1">
        <f>SUM(financials[[#This Row],[CA]])-financials[[#This Row],[remise tot]]</f>
        <v>123192</v>
      </c>
      <c r="S376" s="1">
        <f>SUM(financials[[#This Row],[vente]])-financials[[#This Row],[charge totale]]</f>
        <v>5192</v>
      </c>
      <c r="T376" s="5">
        <v>41913</v>
      </c>
      <c r="U376" s="6">
        <v>10</v>
      </c>
      <c r="V376" s="4" t="s">
        <v>21</v>
      </c>
    </row>
    <row r="377" spans="1:22" hidden="1" x14ac:dyDescent="0.25">
      <c r="A377" t="s">
        <v>54</v>
      </c>
      <c r="B377" t="s">
        <v>7</v>
      </c>
      <c r="C377" t="s">
        <v>59</v>
      </c>
      <c r="D377" s="1" t="s">
        <v>60</v>
      </c>
      <c r="E377" s="4" t="s">
        <v>31</v>
      </c>
      <c r="F377">
        <v>1937</v>
      </c>
      <c r="G377" s="1">
        <v>35</v>
      </c>
      <c r="H377" s="1">
        <f>SUM(financials[[#This Row],[coût unit]]*financials[[#This Row],[Nbre vente]])</f>
        <v>67795</v>
      </c>
      <c r="I377" s="1">
        <f>SUM(financials[[#This Row],[charge totale]])*$G$528</f>
        <v>40677</v>
      </c>
      <c r="J377" s="1">
        <f>SUM(financials[[#This Row],[charge totale]])*$H$528</f>
        <v>27118</v>
      </c>
      <c r="K377" s="1">
        <f>SUM(financials[[#This Row],[charge fixe]:[charge variable]])*$G$529</f>
        <v>20338.5</v>
      </c>
      <c r="L377" s="1">
        <f>SUM(financials[[#This Row],[charge totale]])*$H$529</f>
        <v>47456.5</v>
      </c>
      <c r="M377" s="1">
        <v>40</v>
      </c>
      <c r="N377" s="1">
        <f>SUM(financials[[#This Row],[prix de vente]])-financials[[#This Row],[coût unit]]</f>
        <v>5</v>
      </c>
      <c r="O377" s="1">
        <f>SUM(financials[[#This Row],[prix de vente]]*financials[[#This Row],[Nbre vente]])</f>
        <v>77480</v>
      </c>
      <c r="P377" s="1">
        <v>9</v>
      </c>
      <c r="Q377" s="1">
        <f>SUM(financials[[#This Row],[remise unit]])*financials[[#This Row],[Nbre vente]]</f>
        <v>17433</v>
      </c>
      <c r="R377" s="1">
        <f>SUM(financials[[#This Row],[CA]])-financials[[#This Row],[remise tot]]</f>
        <v>60047</v>
      </c>
      <c r="S377" s="1">
        <f>SUM(financials[[#This Row],[vente]])-financials[[#This Row],[charge totale]]</f>
        <v>-7748</v>
      </c>
      <c r="T377" s="5">
        <v>41671</v>
      </c>
      <c r="U377" s="6">
        <v>2</v>
      </c>
      <c r="V377" s="4" t="s">
        <v>13</v>
      </c>
    </row>
    <row r="378" spans="1:22" hidden="1" x14ac:dyDescent="0.25">
      <c r="A378" t="s">
        <v>55</v>
      </c>
      <c r="B378" t="s">
        <v>10</v>
      </c>
      <c r="C378" t="s">
        <v>59</v>
      </c>
      <c r="D378" s="1" t="s">
        <v>60</v>
      </c>
      <c r="E378" s="4" t="s">
        <v>31</v>
      </c>
      <c r="F378">
        <v>792</v>
      </c>
      <c r="G378" s="1">
        <v>35</v>
      </c>
      <c r="H378" s="1">
        <f>SUM(financials[[#This Row],[coût unit]]*financials[[#This Row],[Nbre vente]])</f>
        <v>27720</v>
      </c>
      <c r="I378" s="1">
        <f>SUM(financials[[#This Row],[charge totale]])*$G$528</f>
        <v>16632</v>
      </c>
      <c r="J378" s="1">
        <f>SUM(financials[[#This Row],[charge totale]])*$H$528</f>
        <v>11088</v>
      </c>
      <c r="K378" s="1">
        <f>SUM(financials[[#This Row],[charge fixe]:[charge variable]])*$G$529</f>
        <v>8316</v>
      </c>
      <c r="L378" s="1">
        <f>SUM(financials[[#This Row],[charge totale]])*$H$529</f>
        <v>19404</v>
      </c>
      <c r="M378" s="1">
        <v>40</v>
      </c>
      <c r="N378" s="1">
        <f>SUM(financials[[#This Row],[prix de vente]])-financials[[#This Row],[coût unit]]</f>
        <v>5</v>
      </c>
      <c r="O378" s="1">
        <f>SUM(financials[[#This Row],[prix de vente]]*financials[[#This Row],[Nbre vente]])</f>
        <v>31680</v>
      </c>
      <c r="P378" s="1">
        <v>9</v>
      </c>
      <c r="Q378" s="1">
        <f>SUM(financials[[#This Row],[remise unit]])*financials[[#This Row],[Nbre vente]]</f>
        <v>7128</v>
      </c>
      <c r="R378" s="1">
        <f>SUM(financials[[#This Row],[CA]])-financials[[#This Row],[remise tot]]</f>
        <v>24552</v>
      </c>
      <c r="S378" s="1">
        <f>SUM(financials[[#This Row],[vente]])-financials[[#This Row],[charge totale]]</f>
        <v>-3168</v>
      </c>
      <c r="T378" s="5">
        <v>41699</v>
      </c>
      <c r="U378" s="6">
        <v>3</v>
      </c>
      <c r="V378" s="4" t="s">
        <v>14</v>
      </c>
    </row>
    <row r="379" spans="1:22" hidden="1" x14ac:dyDescent="0.25">
      <c r="A379" t="s">
        <v>53</v>
      </c>
      <c r="B379" t="s">
        <v>10</v>
      </c>
      <c r="C379" t="s">
        <v>59</v>
      </c>
      <c r="D379" s="1" t="s">
        <v>60</v>
      </c>
      <c r="E379" s="4" t="s">
        <v>31</v>
      </c>
      <c r="F379">
        <v>2811</v>
      </c>
      <c r="G379" s="1">
        <v>35</v>
      </c>
      <c r="H379" s="1">
        <f>SUM(financials[[#This Row],[coût unit]]*financials[[#This Row],[Nbre vente]])</f>
        <v>98385</v>
      </c>
      <c r="I379" s="1">
        <f>SUM(financials[[#This Row],[charge totale]])*$G$528</f>
        <v>59031</v>
      </c>
      <c r="J379" s="1">
        <f>SUM(financials[[#This Row],[charge totale]])*$H$528</f>
        <v>39354</v>
      </c>
      <c r="K379" s="1">
        <f>SUM(financials[[#This Row],[charge fixe]:[charge variable]])*$G$529</f>
        <v>29515.5</v>
      </c>
      <c r="L379" s="1">
        <f>SUM(financials[[#This Row],[charge totale]])*$H$529</f>
        <v>68869.5</v>
      </c>
      <c r="M379" s="1">
        <v>40</v>
      </c>
      <c r="N379" s="1">
        <f>SUM(financials[[#This Row],[prix de vente]])-financials[[#This Row],[coût unit]]</f>
        <v>5</v>
      </c>
      <c r="O379" s="1">
        <f>SUM(financials[[#This Row],[prix de vente]]*financials[[#This Row],[Nbre vente]])</f>
        <v>112440</v>
      </c>
      <c r="P379" s="1">
        <v>9</v>
      </c>
      <c r="Q379" s="1">
        <f>SUM(financials[[#This Row],[remise unit]])*financials[[#This Row],[Nbre vente]]</f>
        <v>25299</v>
      </c>
      <c r="R379" s="1">
        <f>SUM(financials[[#This Row],[CA]])-financials[[#This Row],[remise tot]]</f>
        <v>87141</v>
      </c>
      <c r="S379" s="1">
        <f>SUM(financials[[#This Row],[vente]])-financials[[#This Row],[charge totale]]</f>
        <v>-11244</v>
      </c>
      <c r="T379" s="5">
        <v>41821</v>
      </c>
      <c r="U379" s="6">
        <v>7</v>
      </c>
      <c r="V379" s="4" t="s">
        <v>18</v>
      </c>
    </row>
    <row r="380" spans="1:22" hidden="1" x14ac:dyDescent="0.25">
      <c r="A380" t="s">
        <v>54</v>
      </c>
      <c r="B380" t="s">
        <v>9</v>
      </c>
      <c r="C380" t="s">
        <v>59</v>
      </c>
      <c r="D380" s="1" t="s">
        <v>60</v>
      </c>
      <c r="E380" s="4" t="s">
        <v>31</v>
      </c>
      <c r="F380">
        <v>2441</v>
      </c>
      <c r="G380" s="1">
        <v>35</v>
      </c>
      <c r="H380" s="1">
        <f>SUM(financials[[#This Row],[coût unit]]*financials[[#This Row],[Nbre vente]])</f>
        <v>85435</v>
      </c>
      <c r="I380" s="1">
        <f>SUM(financials[[#This Row],[charge totale]])*$G$528</f>
        <v>51261</v>
      </c>
      <c r="J380" s="1">
        <f>SUM(financials[[#This Row],[charge totale]])*$H$528</f>
        <v>34174</v>
      </c>
      <c r="K380" s="1">
        <f>SUM(financials[[#This Row],[charge fixe]:[charge variable]])*$G$529</f>
        <v>25630.5</v>
      </c>
      <c r="L380" s="1">
        <f>SUM(financials[[#This Row],[charge totale]])*$H$529</f>
        <v>59804.499999999993</v>
      </c>
      <c r="M380" s="1">
        <v>40</v>
      </c>
      <c r="N380" s="1">
        <f>SUM(financials[[#This Row],[prix de vente]])-financials[[#This Row],[coût unit]]</f>
        <v>5</v>
      </c>
      <c r="O380" s="1">
        <f>SUM(financials[[#This Row],[prix de vente]]*financials[[#This Row],[Nbre vente]])</f>
        <v>97640</v>
      </c>
      <c r="P380" s="1">
        <v>9</v>
      </c>
      <c r="Q380" s="1">
        <f>SUM(financials[[#This Row],[remise unit]])*financials[[#This Row],[Nbre vente]]</f>
        <v>21969</v>
      </c>
      <c r="R380" s="1">
        <f>SUM(financials[[#This Row],[CA]])-financials[[#This Row],[remise tot]]</f>
        <v>75671</v>
      </c>
      <c r="S380" s="1">
        <f>SUM(financials[[#This Row],[vente]])-financials[[#This Row],[charge totale]]</f>
        <v>-9764</v>
      </c>
      <c r="T380" s="5">
        <v>41913</v>
      </c>
      <c r="U380" s="6">
        <v>10</v>
      </c>
      <c r="V380" s="4" t="s">
        <v>21</v>
      </c>
    </row>
    <row r="381" spans="1:22" x14ac:dyDescent="0.25">
      <c r="A381" t="s">
        <v>55</v>
      </c>
      <c r="B381" t="s">
        <v>10</v>
      </c>
      <c r="C381" t="s">
        <v>58</v>
      </c>
      <c r="D381" s="4" t="s">
        <v>25</v>
      </c>
      <c r="E381" s="4" t="s">
        <v>31</v>
      </c>
      <c r="F381">
        <v>766</v>
      </c>
      <c r="G381" s="1">
        <v>200</v>
      </c>
      <c r="H381" s="1">
        <f>SUM(financials[[#This Row],[coût unit]]*financials[[#This Row],[Nbre vente]])</f>
        <v>153200</v>
      </c>
      <c r="I381" s="1">
        <f>SUM(financials[[#This Row],[charge totale]])*$G$528</f>
        <v>91920</v>
      </c>
      <c r="J381" s="1">
        <f>SUM(financials[[#This Row],[charge totale]])*$H$528</f>
        <v>61280</v>
      </c>
      <c r="K381" s="1">
        <f>SUM(financials[[#This Row],[charge fixe]:[charge variable]])*$G$529</f>
        <v>45960</v>
      </c>
      <c r="L381" s="1">
        <f>SUM(financials[[#This Row],[charge totale]])*$H$529</f>
        <v>107240</v>
      </c>
      <c r="M381" s="1">
        <v>210</v>
      </c>
      <c r="N381" s="1">
        <f>SUM(financials[[#This Row],[prix de vente]])-financials[[#This Row],[coût unit]]</f>
        <v>10</v>
      </c>
      <c r="O381" s="1">
        <f>SUM(financials[[#This Row],[prix de vente]]*financials[[#This Row],[Nbre vente]])</f>
        <v>160860</v>
      </c>
      <c r="P381" s="1">
        <v>9</v>
      </c>
      <c r="Q381" s="1">
        <f>SUM(financials[[#This Row],[remise unit]])*financials[[#This Row],[Nbre vente]]</f>
        <v>6894</v>
      </c>
      <c r="R381" s="1">
        <f>SUM(financials[[#This Row],[CA]])-financials[[#This Row],[remise tot]]</f>
        <v>153966</v>
      </c>
      <c r="S381" s="1">
        <f>SUM(financials[[#This Row],[vente]])-financials[[#This Row],[charge totale]]</f>
        <v>766</v>
      </c>
      <c r="T381" s="5">
        <v>41640</v>
      </c>
      <c r="U381" s="6">
        <v>1</v>
      </c>
      <c r="V381" s="4" t="s">
        <v>12</v>
      </c>
    </row>
    <row r="382" spans="1:22" x14ac:dyDescent="0.25">
      <c r="A382" t="s">
        <v>52</v>
      </c>
      <c r="B382" t="s">
        <v>11</v>
      </c>
      <c r="C382" t="s">
        <v>58</v>
      </c>
      <c r="D382" s="4" t="s">
        <v>25</v>
      </c>
      <c r="E382" s="4" t="s">
        <v>31</v>
      </c>
      <c r="F382">
        <v>2157</v>
      </c>
      <c r="G382" s="1">
        <v>200</v>
      </c>
      <c r="H382" s="1">
        <f>SUM(financials[[#This Row],[coût unit]]*financials[[#This Row],[Nbre vente]])</f>
        <v>431400</v>
      </c>
      <c r="I382" s="1">
        <f>SUM(financials[[#This Row],[charge totale]])*$G$528</f>
        <v>258840</v>
      </c>
      <c r="J382" s="1">
        <f>SUM(financials[[#This Row],[charge totale]])*$H$528</f>
        <v>172560</v>
      </c>
      <c r="K382" s="1">
        <f>SUM(financials[[#This Row],[charge fixe]:[charge variable]])*$G$529</f>
        <v>129420</v>
      </c>
      <c r="L382" s="1">
        <f>SUM(financials[[#This Row],[charge totale]])*$H$529</f>
        <v>301980</v>
      </c>
      <c r="M382" s="1">
        <v>210</v>
      </c>
      <c r="N382" s="1">
        <f>SUM(financials[[#This Row],[prix de vente]])-financials[[#This Row],[coût unit]]</f>
        <v>10</v>
      </c>
      <c r="O382" s="1">
        <f>SUM(financials[[#This Row],[prix de vente]]*financials[[#This Row],[Nbre vente]])</f>
        <v>452970</v>
      </c>
      <c r="P382" s="1">
        <v>9</v>
      </c>
      <c r="Q382" s="1">
        <f>SUM(financials[[#This Row],[remise unit]])*financials[[#This Row],[Nbre vente]]</f>
        <v>19413</v>
      </c>
      <c r="R382" s="1">
        <f>SUM(financials[[#This Row],[CA]])-financials[[#This Row],[remise tot]]</f>
        <v>433557</v>
      </c>
      <c r="S382" s="1">
        <f>SUM(financials[[#This Row],[vente]])-financials[[#This Row],[charge totale]]</f>
        <v>2157</v>
      </c>
      <c r="T382" s="5">
        <v>41974</v>
      </c>
      <c r="U382" s="6">
        <v>12</v>
      </c>
      <c r="V382" s="4" t="s">
        <v>23</v>
      </c>
    </row>
    <row r="383" spans="1:22" hidden="1" x14ac:dyDescent="0.25">
      <c r="A383" t="s">
        <v>53</v>
      </c>
      <c r="B383" t="s">
        <v>7</v>
      </c>
      <c r="C383" t="s">
        <v>59</v>
      </c>
      <c r="D383" s="1" t="s">
        <v>62</v>
      </c>
      <c r="E383" s="4" t="s">
        <v>31</v>
      </c>
      <c r="F383">
        <v>873</v>
      </c>
      <c r="G383" s="1">
        <v>55</v>
      </c>
      <c r="H383" s="1">
        <f>SUM(financials[[#This Row],[coût unit]]*financials[[#This Row],[Nbre vente]])</f>
        <v>48015</v>
      </c>
      <c r="I383" s="1">
        <f>SUM(financials[[#This Row],[charge totale]])*$G$528</f>
        <v>28809</v>
      </c>
      <c r="J383" s="1">
        <f>SUM(financials[[#This Row],[charge totale]])*$H$528</f>
        <v>19206</v>
      </c>
      <c r="K383" s="1">
        <f>SUM(financials[[#This Row],[charge fixe]:[charge variable]])*$G$529</f>
        <v>14404.5</v>
      </c>
      <c r="L383" s="1">
        <f>SUM(financials[[#This Row],[charge totale]])*$H$529</f>
        <v>33610.5</v>
      </c>
      <c r="M383" s="1">
        <v>60</v>
      </c>
      <c r="N383" s="1">
        <f>SUM(financials[[#This Row],[prix de vente]])-financials[[#This Row],[coût unit]]</f>
        <v>5</v>
      </c>
      <c r="O383" s="1">
        <f>SUM(financials[[#This Row],[prix de vente]]*financials[[#This Row],[Nbre vente]])</f>
        <v>52380</v>
      </c>
      <c r="P383" s="1">
        <v>9</v>
      </c>
      <c r="Q383" s="1">
        <f>SUM(financials[[#This Row],[remise unit]])*financials[[#This Row],[Nbre vente]]</f>
        <v>7857</v>
      </c>
      <c r="R383" s="1">
        <f>SUM(financials[[#This Row],[CA]])-financials[[#This Row],[remise tot]]</f>
        <v>44523</v>
      </c>
      <c r="S383" s="1">
        <f>SUM(financials[[#This Row],[vente]])-financials[[#This Row],[charge totale]]</f>
        <v>-3492</v>
      </c>
      <c r="T383" s="5">
        <v>41640</v>
      </c>
      <c r="U383" s="6">
        <v>1</v>
      </c>
      <c r="V383" s="4" t="s">
        <v>12</v>
      </c>
    </row>
    <row r="384" spans="1:22" hidden="1" x14ac:dyDescent="0.25">
      <c r="A384" t="s">
        <v>55</v>
      </c>
      <c r="B384" t="s">
        <v>11</v>
      </c>
      <c r="C384" t="s">
        <v>59</v>
      </c>
      <c r="D384" s="1" t="s">
        <v>62</v>
      </c>
      <c r="E384" s="4" t="s">
        <v>31</v>
      </c>
      <c r="F384">
        <v>1122</v>
      </c>
      <c r="G384" s="1">
        <v>55</v>
      </c>
      <c r="H384" s="1">
        <f>SUM(financials[[#This Row],[coût unit]]*financials[[#This Row],[Nbre vente]])</f>
        <v>61710</v>
      </c>
      <c r="I384" s="1">
        <f>SUM(financials[[#This Row],[charge totale]])*$G$528</f>
        <v>37026</v>
      </c>
      <c r="J384" s="1">
        <f>SUM(financials[[#This Row],[charge totale]])*$H$528</f>
        <v>24684</v>
      </c>
      <c r="K384" s="1">
        <f>SUM(financials[[#This Row],[charge fixe]:[charge variable]])*$G$529</f>
        <v>18513</v>
      </c>
      <c r="L384" s="1">
        <f>SUM(financials[[#This Row],[charge totale]])*$H$529</f>
        <v>43197</v>
      </c>
      <c r="M384" s="1">
        <v>60</v>
      </c>
      <c r="N384" s="1">
        <f>SUM(financials[[#This Row],[prix de vente]])-financials[[#This Row],[coût unit]]</f>
        <v>5</v>
      </c>
      <c r="O384" s="1">
        <f>SUM(financials[[#This Row],[prix de vente]]*financials[[#This Row],[Nbre vente]])</f>
        <v>67320</v>
      </c>
      <c r="P384" s="1">
        <v>9</v>
      </c>
      <c r="Q384" s="1">
        <f>SUM(financials[[#This Row],[remise unit]])*financials[[#This Row],[Nbre vente]]</f>
        <v>10098</v>
      </c>
      <c r="R384" s="1">
        <f>SUM(financials[[#This Row],[CA]])-financials[[#This Row],[remise tot]]</f>
        <v>57222</v>
      </c>
      <c r="S384" s="1">
        <f>SUM(financials[[#This Row],[vente]])-financials[[#This Row],[charge totale]]</f>
        <v>-4488</v>
      </c>
      <c r="T384" s="5">
        <v>41699</v>
      </c>
      <c r="U384" s="6">
        <v>3</v>
      </c>
      <c r="V384" s="4" t="s">
        <v>14</v>
      </c>
    </row>
    <row r="385" spans="1:22" hidden="1" x14ac:dyDescent="0.25">
      <c r="A385" t="s">
        <v>55</v>
      </c>
      <c r="B385" t="s">
        <v>7</v>
      </c>
      <c r="C385" t="s">
        <v>59</v>
      </c>
      <c r="D385" s="1" t="s">
        <v>62</v>
      </c>
      <c r="E385" s="4" t="s">
        <v>31</v>
      </c>
      <c r="F385">
        <v>2104.5</v>
      </c>
      <c r="G385" s="1">
        <v>55</v>
      </c>
      <c r="H385" s="1">
        <f>SUM(financials[[#This Row],[coût unit]]*financials[[#This Row],[Nbre vente]])</f>
        <v>115747.5</v>
      </c>
      <c r="I385" s="1">
        <f>SUM(financials[[#This Row],[charge totale]])*$G$528</f>
        <v>69448.5</v>
      </c>
      <c r="J385" s="1">
        <f>SUM(financials[[#This Row],[charge totale]])*$H$528</f>
        <v>46299</v>
      </c>
      <c r="K385" s="1">
        <f>SUM(financials[[#This Row],[charge fixe]:[charge variable]])*$G$529</f>
        <v>34724.25</v>
      </c>
      <c r="L385" s="1">
        <f>SUM(financials[[#This Row],[charge totale]])*$H$529</f>
        <v>81023.25</v>
      </c>
      <c r="M385" s="1">
        <v>60</v>
      </c>
      <c r="N385" s="1">
        <f>SUM(financials[[#This Row],[prix de vente]])-financials[[#This Row],[coût unit]]</f>
        <v>5</v>
      </c>
      <c r="O385" s="1">
        <f>SUM(financials[[#This Row],[prix de vente]]*financials[[#This Row],[Nbre vente]])</f>
        <v>126270</v>
      </c>
      <c r="P385" s="1">
        <v>9</v>
      </c>
      <c r="Q385" s="1">
        <f>SUM(financials[[#This Row],[remise unit]])*financials[[#This Row],[Nbre vente]]</f>
        <v>18940.5</v>
      </c>
      <c r="R385" s="1">
        <f>SUM(financials[[#This Row],[CA]])-financials[[#This Row],[remise tot]]</f>
        <v>107329.5</v>
      </c>
      <c r="S385" s="1">
        <f>SUM(financials[[#This Row],[vente]])-financials[[#This Row],[charge totale]]</f>
        <v>-8418</v>
      </c>
      <c r="T385" s="5">
        <v>41821</v>
      </c>
      <c r="U385" s="6">
        <v>7</v>
      </c>
      <c r="V385" s="4" t="s">
        <v>18</v>
      </c>
    </row>
    <row r="386" spans="1:22" hidden="1" x14ac:dyDescent="0.25">
      <c r="A386" t="s">
        <v>54</v>
      </c>
      <c r="B386" t="s">
        <v>7</v>
      </c>
      <c r="C386" t="s">
        <v>59</v>
      </c>
      <c r="D386" s="1" t="s">
        <v>62</v>
      </c>
      <c r="E386" s="4" t="s">
        <v>31</v>
      </c>
      <c r="F386">
        <v>4026</v>
      </c>
      <c r="G386" s="1">
        <v>55</v>
      </c>
      <c r="H386" s="1">
        <f>SUM(financials[[#This Row],[coût unit]]*financials[[#This Row],[Nbre vente]])</f>
        <v>221430</v>
      </c>
      <c r="I386" s="1">
        <f>SUM(financials[[#This Row],[charge totale]])*$G$528</f>
        <v>132858</v>
      </c>
      <c r="J386" s="1">
        <f>SUM(financials[[#This Row],[charge totale]])*$H$528</f>
        <v>88572</v>
      </c>
      <c r="K386" s="1">
        <f>SUM(financials[[#This Row],[charge fixe]:[charge variable]])*$G$529</f>
        <v>66429</v>
      </c>
      <c r="L386" s="1">
        <f>SUM(financials[[#This Row],[charge totale]])*$H$529</f>
        <v>155001</v>
      </c>
      <c r="M386" s="1">
        <v>60</v>
      </c>
      <c r="N386" s="1">
        <f>SUM(financials[[#This Row],[prix de vente]])-financials[[#This Row],[coût unit]]</f>
        <v>5</v>
      </c>
      <c r="O386" s="1">
        <f>SUM(financials[[#This Row],[prix de vente]]*financials[[#This Row],[Nbre vente]])</f>
        <v>241560</v>
      </c>
      <c r="P386" s="1">
        <v>9</v>
      </c>
      <c r="Q386" s="1">
        <f>SUM(financials[[#This Row],[remise unit]])*financials[[#This Row],[Nbre vente]]</f>
        <v>36234</v>
      </c>
      <c r="R386" s="1">
        <f>SUM(financials[[#This Row],[CA]])-financials[[#This Row],[remise tot]]</f>
        <v>205326</v>
      </c>
      <c r="S386" s="1">
        <f>SUM(financials[[#This Row],[vente]])-financials[[#This Row],[charge totale]]</f>
        <v>-16104</v>
      </c>
      <c r="T386" s="5">
        <v>41821</v>
      </c>
      <c r="U386" s="6">
        <v>7</v>
      </c>
      <c r="V386" s="4" t="s">
        <v>18</v>
      </c>
    </row>
    <row r="387" spans="1:22" hidden="1" x14ac:dyDescent="0.25">
      <c r="A387" t="s">
        <v>54</v>
      </c>
      <c r="B387" t="s">
        <v>9</v>
      </c>
      <c r="C387" t="s">
        <v>59</v>
      </c>
      <c r="D387" s="1" t="s">
        <v>62</v>
      </c>
      <c r="E387" s="4" t="s">
        <v>31</v>
      </c>
      <c r="F387">
        <v>2425.5</v>
      </c>
      <c r="G387" s="1">
        <v>55</v>
      </c>
      <c r="H387" s="1">
        <f>SUM(financials[[#This Row],[coût unit]]*financials[[#This Row],[Nbre vente]])</f>
        <v>133402.5</v>
      </c>
      <c r="I387" s="1">
        <f>SUM(financials[[#This Row],[charge totale]])*$G$528</f>
        <v>80041.5</v>
      </c>
      <c r="J387" s="1">
        <f>SUM(financials[[#This Row],[charge totale]])*$H$528</f>
        <v>53361</v>
      </c>
      <c r="K387" s="1">
        <f>SUM(financials[[#This Row],[charge fixe]:[charge variable]])*$G$529</f>
        <v>40020.75</v>
      </c>
      <c r="L387" s="1">
        <f>SUM(financials[[#This Row],[charge totale]])*$H$529</f>
        <v>93381.75</v>
      </c>
      <c r="M387" s="1">
        <v>60</v>
      </c>
      <c r="N387" s="1">
        <f>SUM(financials[[#This Row],[prix de vente]])-financials[[#This Row],[coût unit]]</f>
        <v>5</v>
      </c>
      <c r="O387" s="1">
        <f>SUM(financials[[#This Row],[prix de vente]]*financials[[#This Row],[Nbre vente]])</f>
        <v>145530</v>
      </c>
      <c r="P387" s="1">
        <v>9</v>
      </c>
      <c r="Q387" s="1">
        <f>SUM(financials[[#This Row],[remise unit]])*financials[[#This Row],[Nbre vente]]</f>
        <v>21829.5</v>
      </c>
      <c r="R387" s="1">
        <f>SUM(financials[[#This Row],[CA]])-financials[[#This Row],[remise tot]]</f>
        <v>123700.5</v>
      </c>
      <c r="S387" s="1">
        <f>SUM(financials[[#This Row],[vente]])-financials[[#This Row],[charge totale]]</f>
        <v>-9702</v>
      </c>
      <c r="T387" s="5">
        <v>41821</v>
      </c>
      <c r="U387" s="6">
        <v>7</v>
      </c>
      <c r="V387" s="4" t="s">
        <v>18</v>
      </c>
    </row>
    <row r="388" spans="1:22" hidden="1" x14ac:dyDescent="0.25">
      <c r="A388" t="s">
        <v>55</v>
      </c>
      <c r="B388" t="s">
        <v>7</v>
      </c>
      <c r="C388" t="s">
        <v>59</v>
      </c>
      <c r="D388" s="1" t="s">
        <v>62</v>
      </c>
      <c r="E388" s="4" t="s">
        <v>31</v>
      </c>
      <c r="F388">
        <v>2394</v>
      </c>
      <c r="G388" s="1">
        <v>55</v>
      </c>
      <c r="H388" s="1">
        <f>SUM(financials[[#This Row],[coût unit]]*financials[[#This Row],[Nbre vente]])</f>
        <v>131670</v>
      </c>
      <c r="I388" s="1">
        <f>SUM(financials[[#This Row],[charge totale]])*$G$528</f>
        <v>79002</v>
      </c>
      <c r="J388" s="1">
        <f>SUM(financials[[#This Row],[charge totale]])*$H$528</f>
        <v>52668</v>
      </c>
      <c r="K388" s="1">
        <f>SUM(financials[[#This Row],[charge fixe]:[charge variable]])*$G$529</f>
        <v>39501</v>
      </c>
      <c r="L388" s="1">
        <f>SUM(financials[[#This Row],[charge totale]])*$H$529</f>
        <v>92169</v>
      </c>
      <c r="M388" s="1">
        <v>60</v>
      </c>
      <c r="N388" s="1">
        <f>SUM(financials[[#This Row],[prix de vente]])-financials[[#This Row],[coût unit]]</f>
        <v>5</v>
      </c>
      <c r="O388" s="1">
        <f>SUM(financials[[#This Row],[prix de vente]]*financials[[#This Row],[Nbre vente]])</f>
        <v>143640</v>
      </c>
      <c r="P388" s="1">
        <v>9</v>
      </c>
      <c r="Q388" s="1">
        <f>SUM(financials[[#This Row],[remise unit]])*financials[[#This Row],[Nbre vente]]</f>
        <v>21546</v>
      </c>
      <c r="R388" s="1">
        <f>SUM(financials[[#This Row],[CA]])-financials[[#This Row],[remise tot]]</f>
        <v>122094</v>
      </c>
      <c r="S388" s="1">
        <f>SUM(financials[[#This Row],[vente]])-financials[[#This Row],[charge totale]]</f>
        <v>-9576</v>
      </c>
      <c r="T388" s="5">
        <v>41852</v>
      </c>
      <c r="U388" s="6">
        <v>8</v>
      </c>
      <c r="V388" s="4" t="s">
        <v>19</v>
      </c>
    </row>
    <row r="389" spans="1:22" hidden="1" x14ac:dyDescent="0.25">
      <c r="A389" t="s">
        <v>52</v>
      </c>
      <c r="B389" t="s">
        <v>11</v>
      </c>
      <c r="C389" t="s">
        <v>59</v>
      </c>
      <c r="D389" s="1" t="s">
        <v>62</v>
      </c>
      <c r="E389" s="4" t="s">
        <v>31</v>
      </c>
      <c r="F389">
        <v>1984</v>
      </c>
      <c r="G389" s="1">
        <v>55</v>
      </c>
      <c r="H389" s="1">
        <f>SUM(financials[[#This Row],[coût unit]]*financials[[#This Row],[Nbre vente]])</f>
        <v>109120</v>
      </c>
      <c r="I389" s="1">
        <f>SUM(financials[[#This Row],[charge totale]])*$G$528</f>
        <v>65472</v>
      </c>
      <c r="J389" s="1">
        <f>SUM(financials[[#This Row],[charge totale]])*$H$528</f>
        <v>43648</v>
      </c>
      <c r="K389" s="1">
        <f>SUM(financials[[#This Row],[charge fixe]:[charge variable]])*$G$529</f>
        <v>32736</v>
      </c>
      <c r="L389" s="1">
        <f>SUM(financials[[#This Row],[charge totale]])*$H$529</f>
        <v>76384</v>
      </c>
      <c r="M389" s="1">
        <v>60</v>
      </c>
      <c r="N389" s="1">
        <f>SUM(financials[[#This Row],[prix de vente]])-financials[[#This Row],[coût unit]]</f>
        <v>5</v>
      </c>
      <c r="O389" s="1">
        <f>SUM(financials[[#This Row],[prix de vente]]*financials[[#This Row],[Nbre vente]])</f>
        <v>119040</v>
      </c>
      <c r="P389" s="1">
        <v>9</v>
      </c>
      <c r="Q389" s="1">
        <f>SUM(financials[[#This Row],[remise unit]])*financials[[#This Row],[Nbre vente]]</f>
        <v>17856</v>
      </c>
      <c r="R389" s="1">
        <f>SUM(financials[[#This Row],[CA]])-financials[[#This Row],[remise tot]]</f>
        <v>101184</v>
      </c>
      <c r="S389" s="1">
        <f>SUM(financials[[#This Row],[vente]])-financials[[#This Row],[charge totale]]</f>
        <v>-7936</v>
      </c>
      <c r="T389" s="5">
        <v>41852</v>
      </c>
      <c r="U389" s="6">
        <v>8</v>
      </c>
      <c r="V389" s="4" t="s">
        <v>19</v>
      </c>
    </row>
    <row r="390" spans="1:22" hidden="1" x14ac:dyDescent="0.25">
      <c r="A390" t="s">
        <v>54</v>
      </c>
      <c r="B390" t="s">
        <v>9</v>
      </c>
      <c r="C390" t="s">
        <v>59</v>
      </c>
      <c r="D390" s="1" t="s">
        <v>62</v>
      </c>
      <c r="E390" s="4" t="s">
        <v>31</v>
      </c>
      <c r="F390">
        <v>2441</v>
      </c>
      <c r="G390" s="1">
        <v>55</v>
      </c>
      <c r="H390" s="1">
        <f>SUM(financials[[#This Row],[coût unit]]*financials[[#This Row],[Nbre vente]])</f>
        <v>134255</v>
      </c>
      <c r="I390" s="1">
        <f>SUM(financials[[#This Row],[charge totale]])*$G$528</f>
        <v>80553</v>
      </c>
      <c r="J390" s="1">
        <f>SUM(financials[[#This Row],[charge totale]])*$H$528</f>
        <v>53702</v>
      </c>
      <c r="K390" s="1">
        <f>SUM(financials[[#This Row],[charge fixe]:[charge variable]])*$G$529</f>
        <v>40276.5</v>
      </c>
      <c r="L390" s="1">
        <f>SUM(financials[[#This Row],[charge totale]])*$H$529</f>
        <v>93978.5</v>
      </c>
      <c r="M390" s="1">
        <v>60</v>
      </c>
      <c r="N390" s="1">
        <f>SUM(financials[[#This Row],[prix de vente]])-financials[[#This Row],[coût unit]]</f>
        <v>5</v>
      </c>
      <c r="O390" s="1">
        <f>SUM(financials[[#This Row],[prix de vente]]*financials[[#This Row],[Nbre vente]])</f>
        <v>146460</v>
      </c>
      <c r="P390" s="1">
        <v>9</v>
      </c>
      <c r="Q390" s="1">
        <f>SUM(financials[[#This Row],[remise unit]])*financials[[#This Row],[Nbre vente]]</f>
        <v>21969</v>
      </c>
      <c r="R390" s="1">
        <f>SUM(financials[[#This Row],[CA]])-financials[[#This Row],[remise tot]]</f>
        <v>124491</v>
      </c>
      <c r="S390" s="1">
        <f>SUM(financials[[#This Row],[vente]])-financials[[#This Row],[charge totale]]</f>
        <v>-9764</v>
      </c>
      <c r="T390" s="5">
        <v>41913</v>
      </c>
      <c r="U390" s="6">
        <v>10</v>
      </c>
      <c r="V390" s="4" t="s">
        <v>21</v>
      </c>
    </row>
    <row r="391" spans="1:22" hidden="1" x14ac:dyDescent="0.25">
      <c r="A391" t="s">
        <v>53</v>
      </c>
      <c r="B391" t="s">
        <v>7</v>
      </c>
      <c r="C391" t="s">
        <v>59</v>
      </c>
      <c r="D391" s="1" t="s">
        <v>62</v>
      </c>
      <c r="E391" s="4" t="s">
        <v>31</v>
      </c>
      <c r="F391">
        <v>1366</v>
      </c>
      <c r="G391" s="1">
        <v>55</v>
      </c>
      <c r="H391" s="1">
        <f>SUM(financials[[#This Row],[coût unit]]*financials[[#This Row],[Nbre vente]])</f>
        <v>75130</v>
      </c>
      <c r="I391" s="1">
        <f>SUM(financials[[#This Row],[charge totale]])*$G$528</f>
        <v>45078</v>
      </c>
      <c r="J391" s="1">
        <f>SUM(financials[[#This Row],[charge totale]])*$H$528</f>
        <v>30052</v>
      </c>
      <c r="K391" s="1">
        <f>SUM(financials[[#This Row],[charge fixe]:[charge variable]])*$G$529</f>
        <v>22539</v>
      </c>
      <c r="L391" s="1">
        <f>SUM(financials[[#This Row],[charge totale]])*$H$529</f>
        <v>52591</v>
      </c>
      <c r="M391" s="1">
        <v>60</v>
      </c>
      <c r="N391" s="1">
        <f>SUM(financials[[#This Row],[prix de vente]])-financials[[#This Row],[coût unit]]</f>
        <v>5</v>
      </c>
      <c r="O391" s="1">
        <f>SUM(financials[[#This Row],[prix de vente]]*financials[[#This Row],[Nbre vente]])</f>
        <v>81960</v>
      </c>
      <c r="P391" s="1">
        <v>9</v>
      </c>
      <c r="Q391" s="1">
        <f>SUM(financials[[#This Row],[remise unit]])*financials[[#This Row],[Nbre vente]]</f>
        <v>12294</v>
      </c>
      <c r="R391" s="1">
        <f>SUM(financials[[#This Row],[CA]])-financials[[#This Row],[remise tot]]</f>
        <v>69666</v>
      </c>
      <c r="S391" s="1">
        <f>SUM(financials[[#This Row],[vente]])-financials[[#This Row],[charge totale]]</f>
        <v>-5464</v>
      </c>
      <c r="T391" s="5">
        <v>41944</v>
      </c>
      <c r="U391" s="6">
        <v>11</v>
      </c>
      <c r="V391" s="4" t="s">
        <v>22</v>
      </c>
    </row>
    <row r="392" spans="1:22" hidden="1" x14ac:dyDescent="0.25">
      <c r="A392" t="s">
        <v>55</v>
      </c>
      <c r="B392" t="s">
        <v>7</v>
      </c>
      <c r="C392" t="s">
        <v>59</v>
      </c>
      <c r="D392" s="1" t="s">
        <v>61</v>
      </c>
      <c r="E392" s="4" t="s">
        <v>31</v>
      </c>
      <c r="F392">
        <v>1808</v>
      </c>
      <c r="G392" s="1">
        <v>45</v>
      </c>
      <c r="H392" s="1">
        <f>SUM(financials[[#This Row],[coût unit]]*financials[[#This Row],[Nbre vente]])</f>
        <v>81360</v>
      </c>
      <c r="I392" s="1">
        <f>SUM(financials[[#This Row],[charge totale]])*$G$528</f>
        <v>48816</v>
      </c>
      <c r="J392" s="1">
        <f>SUM(financials[[#This Row],[charge totale]])*$H$528</f>
        <v>32544</v>
      </c>
      <c r="K392" s="1">
        <f>SUM(financials[[#This Row],[charge fixe]:[charge variable]])*$G$529</f>
        <v>24408</v>
      </c>
      <c r="L392" s="1">
        <f>SUM(financials[[#This Row],[charge totale]])*$H$529</f>
        <v>56952</v>
      </c>
      <c r="M392" s="1">
        <v>50</v>
      </c>
      <c r="N392" s="1">
        <f>SUM(financials[[#This Row],[prix de vente]])-financials[[#This Row],[coût unit]]</f>
        <v>5</v>
      </c>
      <c r="O392" s="1">
        <f>SUM(financials[[#This Row],[prix de vente]]*financials[[#This Row],[Nbre vente]])</f>
        <v>90400</v>
      </c>
      <c r="P392" s="1">
        <v>9</v>
      </c>
      <c r="Q392" s="1">
        <f>SUM(financials[[#This Row],[remise unit]])*financials[[#This Row],[Nbre vente]]</f>
        <v>16272</v>
      </c>
      <c r="R392" s="1">
        <f>SUM(financials[[#This Row],[CA]])-financials[[#This Row],[remise tot]]</f>
        <v>74128</v>
      </c>
      <c r="S392" s="1">
        <f>SUM(financials[[#This Row],[vente]])-financials[[#This Row],[charge totale]]</f>
        <v>-7232</v>
      </c>
      <c r="T392" s="5">
        <v>41944</v>
      </c>
      <c r="U392" s="6">
        <v>11</v>
      </c>
      <c r="V392" s="4" t="s">
        <v>22</v>
      </c>
    </row>
    <row r="393" spans="1:22" x14ac:dyDescent="0.25">
      <c r="A393" t="s">
        <v>54</v>
      </c>
      <c r="B393" t="s">
        <v>9</v>
      </c>
      <c r="C393" t="s">
        <v>58</v>
      </c>
      <c r="D393" s="1" t="s">
        <v>63</v>
      </c>
      <c r="E393" s="4" t="s">
        <v>31</v>
      </c>
      <c r="F393">
        <v>1734</v>
      </c>
      <c r="G393" s="1">
        <v>300</v>
      </c>
      <c r="H393" s="1">
        <f>SUM(financials[[#This Row],[coût unit]]*financials[[#This Row],[Nbre vente]])</f>
        <v>520200</v>
      </c>
      <c r="I393" s="1">
        <f>SUM(financials[[#This Row],[charge totale]])*$G$528</f>
        <v>312120</v>
      </c>
      <c r="J393" s="1">
        <f>SUM(financials[[#This Row],[charge totale]])*$H$528</f>
        <v>208080</v>
      </c>
      <c r="K393" s="1">
        <f>SUM(financials[[#This Row],[charge fixe]:[charge variable]])*$G$529</f>
        <v>156060</v>
      </c>
      <c r="L393" s="1">
        <f>SUM(financials[[#This Row],[charge totale]])*$H$529</f>
        <v>364140</v>
      </c>
      <c r="M393" s="1">
        <v>340</v>
      </c>
      <c r="N393" s="1">
        <f>SUM(financials[[#This Row],[prix de vente]])-financials[[#This Row],[coût unit]]</f>
        <v>40</v>
      </c>
      <c r="O393" s="1">
        <f>SUM(financials[[#This Row],[prix de vente]]*financials[[#This Row],[Nbre vente]])</f>
        <v>589560</v>
      </c>
      <c r="P393" s="1">
        <v>9</v>
      </c>
      <c r="Q393" s="1">
        <f>SUM(financials[[#This Row],[remise unit]])*financials[[#This Row],[Nbre vente]]</f>
        <v>15606</v>
      </c>
      <c r="R393" s="1">
        <f>SUM(financials[[#This Row],[CA]])-financials[[#This Row],[remise tot]]</f>
        <v>573954</v>
      </c>
      <c r="S393" s="1">
        <f>SUM(financials[[#This Row],[vente]])-financials[[#This Row],[charge totale]]</f>
        <v>53754</v>
      </c>
      <c r="T393" s="5">
        <v>41640</v>
      </c>
      <c r="U393" s="6">
        <v>1</v>
      </c>
      <c r="V393" s="4" t="s">
        <v>12</v>
      </c>
    </row>
    <row r="394" spans="1:22" x14ac:dyDescent="0.25">
      <c r="A394" t="s">
        <v>54</v>
      </c>
      <c r="B394" t="s">
        <v>11</v>
      </c>
      <c r="C394" t="s">
        <v>58</v>
      </c>
      <c r="D394" s="1" t="s">
        <v>63</v>
      </c>
      <c r="E394" s="4" t="s">
        <v>31</v>
      </c>
      <c r="F394">
        <v>554</v>
      </c>
      <c r="G394" s="1">
        <v>300</v>
      </c>
      <c r="H394" s="1">
        <f>SUM(financials[[#This Row],[coût unit]]*financials[[#This Row],[Nbre vente]])</f>
        <v>166200</v>
      </c>
      <c r="I394" s="1">
        <f>SUM(financials[[#This Row],[charge totale]])*$G$528</f>
        <v>99720</v>
      </c>
      <c r="J394" s="1">
        <f>SUM(financials[[#This Row],[charge totale]])*$H$528</f>
        <v>66480</v>
      </c>
      <c r="K394" s="1">
        <f>SUM(financials[[#This Row],[charge fixe]:[charge variable]])*$G$529</f>
        <v>49860</v>
      </c>
      <c r="L394" s="1">
        <f>SUM(financials[[#This Row],[charge totale]])*$H$529</f>
        <v>116339.99999999999</v>
      </c>
      <c r="M394" s="1">
        <v>340</v>
      </c>
      <c r="N394" s="1">
        <f>SUM(financials[[#This Row],[prix de vente]])-financials[[#This Row],[coût unit]]</f>
        <v>40</v>
      </c>
      <c r="O394" s="1">
        <f>SUM(financials[[#This Row],[prix de vente]]*financials[[#This Row],[Nbre vente]])</f>
        <v>188360</v>
      </c>
      <c r="P394" s="1">
        <v>9</v>
      </c>
      <c r="Q394" s="1">
        <f>SUM(financials[[#This Row],[remise unit]])*financials[[#This Row],[Nbre vente]]</f>
        <v>4986</v>
      </c>
      <c r="R394" s="1">
        <f>SUM(financials[[#This Row],[CA]])-financials[[#This Row],[remise tot]]</f>
        <v>183374</v>
      </c>
      <c r="S394" s="1">
        <f>SUM(financials[[#This Row],[vente]])-financials[[#This Row],[charge totale]]</f>
        <v>17174</v>
      </c>
      <c r="T394" s="5">
        <v>41640</v>
      </c>
      <c r="U394" s="6">
        <v>1</v>
      </c>
      <c r="V394" s="4" t="s">
        <v>12</v>
      </c>
    </row>
    <row r="395" spans="1:22" x14ac:dyDescent="0.25">
      <c r="A395" t="s">
        <v>54</v>
      </c>
      <c r="B395" t="s">
        <v>10</v>
      </c>
      <c r="C395" t="s">
        <v>58</v>
      </c>
      <c r="D395" s="4" t="s">
        <v>27</v>
      </c>
      <c r="E395" s="4" t="s">
        <v>31</v>
      </c>
      <c r="F395">
        <v>3165</v>
      </c>
      <c r="G395" s="1">
        <v>250</v>
      </c>
      <c r="H395" s="1">
        <f>SUM(financials[[#This Row],[coût unit]]*financials[[#This Row],[Nbre vente]])</f>
        <v>791250</v>
      </c>
      <c r="I395" s="1">
        <f>SUM(financials[[#This Row],[charge totale]])*$G$528</f>
        <v>474750</v>
      </c>
      <c r="J395" s="1">
        <f>SUM(financials[[#This Row],[charge totale]])*$H$528</f>
        <v>316500</v>
      </c>
      <c r="K395" s="1">
        <f>SUM(financials[[#This Row],[charge fixe]:[charge variable]])*$G$529</f>
        <v>237375</v>
      </c>
      <c r="L395" s="1">
        <f>SUM(financials[[#This Row],[charge totale]])*$H$529</f>
        <v>553875</v>
      </c>
      <c r="M395" s="1">
        <v>270</v>
      </c>
      <c r="N395" s="1">
        <f>SUM(financials[[#This Row],[prix de vente]])-financials[[#This Row],[coût unit]]</f>
        <v>20</v>
      </c>
      <c r="O395" s="1">
        <f>SUM(financials[[#This Row],[prix de vente]]*financials[[#This Row],[Nbre vente]])</f>
        <v>854550</v>
      </c>
      <c r="P395" s="1">
        <v>9</v>
      </c>
      <c r="Q395" s="1">
        <f>SUM(financials[[#This Row],[remise unit]])*financials[[#This Row],[Nbre vente]]</f>
        <v>28485</v>
      </c>
      <c r="R395" s="1">
        <f>SUM(financials[[#This Row],[CA]])-financials[[#This Row],[remise tot]]</f>
        <v>826065</v>
      </c>
      <c r="S395" s="1">
        <f>SUM(financials[[#This Row],[vente]])-financials[[#This Row],[charge totale]]</f>
        <v>34815</v>
      </c>
      <c r="T395" s="5">
        <v>41640</v>
      </c>
      <c r="U395" s="6">
        <v>1</v>
      </c>
      <c r="V395" s="4" t="s">
        <v>12</v>
      </c>
    </row>
    <row r="396" spans="1:22" x14ac:dyDescent="0.25">
      <c r="A396" t="s">
        <v>55</v>
      </c>
      <c r="B396" t="s">
        <v>11</v>
      </c>
      <c r="C396" t="s">
        <v>58</v>
      </c>
      <c r="D396" s="4" t="s">
        <v>27</v>
      </c>
      <c r="E396" s="4" t="s">
        <v>31</v>
      </c>
      <c r="F396">
        <v>2629</v>
      </c>
      <c r="G396" s="1">
        <v>250</v>
      </c>
      <c r="H396" s="1">
        <f>SUM(financials[[#This Row],[coût unit]]*financials[[#This Row],[Nbre vente]])</f>
        <v>657250</v>
      </c>
      <c r="I396" s="1">
        <f>SUM(financials[[#This Row],[charge totale]])*$G$528</f>
        <v>394350</v>
      </c>
      <c r="J396" s="1">
        <f>SUM(financials[[#This Row],[charge totale]])*$H$528</f>
        <v>262900</v>
      </c>
      <c r="K396" s="1">
        <f>SUM(financials[[#This Row],[charge fixe]:[charge variable]])*$G$529</f>
        <v>197175</v>
      </c>
      <c r="L396" s="1">
        <f>SUM(financials[[#This Row],[charge totale]])*$H$529</f>
        <v>460074.99999999994</v>
      </c>
      <c r="M396" s="1">
        <v>270</v>
      </c>
      <c r="N396" s="1">
        <f>SUM(financials[[#This Row],[prix de vente]])-financials[[#This Row],[coût unit]]</f>
        <v>20</v>
      </c>
      <c r="O396" s="1">
        <f>SUM(financials[[#This Row],[prix de vente]]*financials[[#This Row],[Nbre vente]])</f>
        <v>709830</v>
      </c>
      <c r="P396" s="1">
        <v>9</v>
      </c>
      <c r="Q396" s="1">
        <f>SUM(financials[[#This Row],[remise unit]])*financials[[#This Row],[Nbre vente]]</f>
        <v>23661</v>
      </c>
      <c r="R396" s="1">
        <f>SUM(financials[[#This Row],[CA]])-financials[[#This Row],[remise tot]]</f>
        <v>686169</v>
      </c>
      <c r="S396" s="1">
        <f>SUM(financials[[#This Row],[vente]])-financials[[#This Row],[charge totale]]</f>
        <v>28919</v>
      </c>
      <c r="T396" s="5">
        <v>41640</v>
      </c>
      <c r="U396" s="6">
        <v>1</v>
      </c>
      <c r="V396" s="4" t="s">
        <v>12</v>
      </c>
    </row>
    <row r="397" spans="1:22" x14ac:dyDescent="0.25">
      <c r="A397" t="s">
        <v>54</v>
      </c>
      <c r="B397" t="s">
        <v>9</v>
      </c>
      <c r="C397" t="s">
        <v>58</v>
      </c>
      <c r="D397" s="4" t="s">
        <v>27</v>
      </c>
      <c r="E397" s="4" t="s">
        <v>31</v>
      </c>
      <c r="F397">
        <v>1433</v>
      </c>
      <c r="G397" s="1">
        <v>250</v>
      </c>
      <c r="H397" s="1">
        <f>SUM(financials[[#This Row],[coût unit]]*financials[[#This Row],[Nbre vente]])</f>
        <v>358250</v>
      </c>
      <c r="I397" s="1">
        <f>SUM(financials[[#This Row],[charge totale]])*$G$528</f>
        <v>214950</v>
      </c>
      <c r="J397" s="1">
        <f>SUM(financials[[#This Row],[charge totale]])*$H$528</f>
        <v>143300</v>
      </c>
      <c r="K397" s="1">
        <f>SUM(financials[[#This Row],[charge fixe]:[charge variable]])*$G$529</f>
        <v>107475</v>
      </c>
      <c r="L397" s="1">
        <f>SUM(financials[[#This Row],[charge totale]])*$H$529</f>
        <v>250774.99999999997</v>
      </c>
      <c r="M397" s="1">
        <v>270</v>
      </c>
      <c r="N397" s="1">
        <f>SUM(financials[[#This Row],[prix de vente]])-financials[[#This Row],[coût unit]]</f>
        <v>20</v>
      </c>
      <c r="O397" s="1">
        <f>SUM(financials[[#This Row],[prix de vente]]*financials[[#This Row],[Nbre vente]])</f>
        <v>386910</v>
      </c>
      <c r="P397" s="1">
        <v>9</v>
      </c>
      <c r="Q397" s="1">
        <f>SUM(financials[[#This Row],[remise unit]])*financials[[#This Row],[Nbre vente]]</f>
        <v>12897</v>
      </c>
      <c r="R397" s="1">
        <f>SUM(financials[[#This Row],[CA]])-financials[[#This Row],[remise tot]]</f>
        <v>374013</v>
      </c>
      <c r="S397" s="1">
        <f>SUM(financials[[#This Row],[vente]])-financials[[#This Row],[charge totale]]</f>
        <v>15763</v>
      </c>
      <c r="T397" s="5">
        <v>41760</v>
      </c>
      <c r="U397" s="6">
        <v>5</v>
      </c>
      <c r="V397" s="4" t="s">
        <v>16</v>
      </c>
    </row>
    <row r="398" spans="1:22" x14ac:dyDescent="0.25">
      <c r="A398" t="s">
        <v>52</v>
      </c>
      <c r="B398" t="s">
        <v>11</v>
      </c>
      <c r="C398" t="s">
        <v>58</v>
      </c>
      <c r="D398" s="4" t="s">
        <v>27</v>
      </c>
      <c r="E398" s="4" t="s">
        <v>31</v>
      </c>
      <c r="F398">
        <v>2157</v>
      </c>
      <c r="G398" s="1">
        <v>250</v>
      </c>
      <c r="H398" s="1">
        <f>SUM(financials[[#This Row],[coût unit]]*financials[[#This Row],[Nbre vente]])</f>
        <v>539250</v>
      </c>
      <c r="I398" s="1">
        <f>SUM(financials[[#This Row],[charge totale]])*$G$528</f>
        <v>323550</v>
      </c>
      <c r="J398" s="1">
        <f>SUM(financials[[#This Row],[charge totale]])*$H$528</f>
        <v>215700</v>
      </c>
      <c r="K398" s="1">
        <f>SUM(financials[[#This Row],[charge fixe]:[charge variable]])*$G$529</f>
        <v>161775</v>
      </c>
      <c r="L398" s="1">
        <f>SUM(financials[[#This Row],[charge totale]])*$H$529</f>
        <v>377475</v>
      </c>
      <c r="M398" s="1">
        <v>270</v>
      </c>
      <c r="N398" s="1">
        <f>SUM(financials[[#This Row],[prix de vente]])-financials[[#This Row],[coût unit]]</f>
        <v>20</v>
      </c>
      <c r="O398" s="1">
        <f>SUM(financials[[#This Row],[prix de vente]]*financials[[#This Row],[Nbre vente]])</f>
        <v>582390</v>
      </c>
      <c r="P398" s="1">
        <v>9</v>
      </c>
      <c r="Q398" s="1">
        <f>SUM(financials[[#This Row],[remise unit]])*financials[[#This Row],[Nbre vente]]</f>
        <v>19413</v>
      </c>
      <c r="R398" s="1">
        <f>SUM(financials[[#This Row],[CA]])-financials[[#This Row],[remise tot]]</f>
        <v>562977</v>
      </c>
      <c r="S398" s="1">
        <f>SUM(financials[[#This Row],[vente]])-financials[[#This Row],[charge totale]]</f>
        <v>23727</v>
      </c>
      <c r="T398" s="5">
        <v>41974</v>
      </c>
      <c r="U398" s="6">
        <v>12</v>
      </c>
      <c r="V398" s="4" t="s">
        <v>23</v>
      </c>
    </row>
    <row r="399" spans="1:22" hidden="1" x14ac:dyDescent="0.25">
      <c r="A399" t="s">
        <v>55</v>
      </c>
      <c r="B399" t="s">
        <v>11</v>
      </c>
      <c r="C399" t="s">
        <v>59</v>
      </c>
      <c r="D399" s="1" t="s">
        <v>60</v>
      </c>
      <c r="E399" s="4" t="s">
        <v>31</v>
      </c>
      <c r="F399">
        <v>886</v>
      </c>
      <c r="G399" s="1">
        <v>35</v>
      </c>
      <c r="H399" s="1">
        <f>SUM(financials[[#This Row],[coût unit]]*financials[[#This Row],[Nbre vente]])</f>
        <v>31010</v>
      </c>
      <c r="I399" s="1">
        <f>SUM(financials[[#This Row],[charge totale]])*$G$528</f>
        <v>18606</v>
      </c>
      <c r="J399" s="1">
        <f>SUM(financials[[#This Row],[charge totale]])*$H$528</f>
        <v>12404</v>
      </c>
      <c r="K399" s="1">
        <f>SUM(financials[[#This Row],[charge fixe]:[charge variable]])*$G$529</f>
        <v>9303</v>
      </c>
      <c r="L399" s="1">
        <f>SUM(financials[[#This Row],[charge totale]])*$H$529</f>
        <v>21707</v>
      </c>
      <c r="M399" s="1">
        <v>40</v>
      </c>
      <c r="N399" s="1">
        <f>SUM(financials[[#This Row],[prix de vente]])-financials[[#This Row],[coût unit]]</f>
        <v>5</v>
      </c>
      <c r="O399" s="1">
        <f>SUM(financials[[#This Row],[prix de vente]]*financials[[#This Row],[Nbre vente]])</f>
        <v>35440</v>
      </c>
      <c r="P399" s="1">
        <v>9</v>
      </c>
      <c r="Q399" s="1">
        <f>SUM(financials[[#This Row],[remise unit]])*financials[[#This Row],[Nbre vente]]</f>
        <v>7974</v>
      </c>
      <c r="R399" s="1">
        <f>SUM(financials[[#This Row],[CA]])-financials[[#This Row],[remise tot]]</f>
        <v>27466</v>
      </c>
      <c r="S399" s="1">
        <f>SUM(financials[[#This Row],[vente]])-financials[[#This Row],[charge totale]]</f>
        <v>-3544</v>
      </c>
      <c r="T399" s="5">
        <v>41791</v>
      </c>
      <c r="U399" s="6">
        <v>6</v>
      </c>
      <c r="V399" s="4" t="s">
        <v>17</v>
      </c>
    </row>
    <row r="400" spans="1:22" hidden="1" x14ac:dyDescent="0.25">
      <c r="A400" t="s">
        <v>54</v>
      </c>
      <c r="B400" t="s">
        <v>11</v>
      </c>
      <c r="C400" t="s">
        <v>59</v>
      </c>
      <c r="D400" s="1" t="s">
        <v>60</v>
      </c>
      <c r="E400" s="4" t="s">
        <v>31</v>
      </c>
      <c r="F400">
        <v>2156</v>
      </c>
      <c r="G400" s="1">
        <v>35</v>
      </c>
      <c r="H400" s="1">
        <f>SUM(financials[[#This Row],[coût unit]]*financials[[#This Row],[Nbre vente]])</f>
        <v>75460</v>
      </c>
      <c r="I400" s="1">
        <f>SUM(financials[[#This Row],[charge totale]])*$G$528</f>
        <v>45276</v>
      </c>
      <c r="J400" s="1">
        <f>SUM(financials[[#This Row],[charge totale]])*$H$528</f>
        <v>30184</v>
      </c>
      <c r="K400" s="1">
        <f>SUM(financials[[#This Row],[charge fixe]:[charge variable]])*$G$529</f>
        <v>22638</v>
      </c>
      <c r="L400" s="1">
        <f>SUM(financials[[#This Row],[charge totale]])*$H$529</f>
        <v>52822</v>
      </c>
      <c r="M400" s="1">
        <v>40</v>
      </c>
      <c r="N400" s="1">
        <f>SUM(financials[[#This Row],[prix de vente]])-financials[[#This Row],[coût unit]]</f>
        <v>5</v>
      </c>
      <c r="O400" s="1">
        <f>SUM(financials[[#This Row],[prix de vente]]*financials[[#This Row],[Nbre vente]])</f>
        <v>86240</v>
      </c>
      <c r="P400" s="1">
        <v>9</v>
      </c>
      <c r="Q400" s="1">
        <f>SUM(financials[[#This Row],[remise unit]])*financials[[#This Row],[Nbre vente]]</f>
        <v>19404</v>
      </c>
      <c r="R400" s="1">
        <f>SUM(financials[[#This Row],[CA]])-financials[[#This Row],[remise tot]]</f>
        <v>66836</v>
      </c>
      <c r="S400" s="1">
        <f>SUM(financials[[#This Row],[vente]])-financials[[#This Row],[charge totale]]</f>
        <v>-8624</v>
      </c>
      <c r="T400" s="5">
        <v>41913</v>
      </c>
      <c r="U400" s="6">
        <v>10</v>
      </c>
      <c r="V400" s="4" t="s">
        <v>21</v>
      </c>
    </row>
    <row r="401" spans="1:22" hidden="1" x14ac:dyDescent="0.25">
      <c r="A401" t="s">
        <v>52</v>
      </c>
      <c r="B401" t="s">
        <v>7</v>
      </c>
      <c r="C401" t="s">
        <v>59</v>
      </c>
      <c r="D401" s="1" t="s">
        <v>60</v>
      </c>
      <c r="E401" s="4" t="s">
        <v>31</v>
      </c>
      <c r="F401">
        <v>2689</v>
      </c>
      <c r="G401" s="1">
        <v>35</v>
      </c>
      <c r="H401" s="1">
        <f>SUM(financials[[#This Row],[coût unit]]*financials[[#This Row],[Nbre vente]])</f>
        <v>94115</v>
      </c>
      <c r="I401" s="1">
        <f>SUM(financials[[#This Row],[charge totale]])*$G$528</f>
        <v>56469</v>
      </c>
      <c r="J401" s="1">
        <f>SUM(financials[[#This Row],[charge totale]])*$H$528</f>
        <v>37646</v>
      </c>
      <c r="K401" s="1">
        <f>SUM(financials[[#This Row],[charge fixe]:[charge variable]])*$G$529</f>
        <v>28234.5</v>
      </c>
      <c r="L401" s="1">
        <f>SUM(financials[[#This Row],[charge totale]])*$H$529</f>
        <v>65880.5</v>
      </c>
      <c r="M401" s="1">
        <v>40</v>
      </c>
      <c r="N401" s="1">
        <f>SUM(financials[[#This Row],[prix de vente]])-financials[[#This Row],[coût unit]]</f>
        <v>5</v>
      </c>
      <c r="O401" s="1">
        <f>SUM(financials[[#This Row],[prix de vente]]*financials[[#This Row],[Nbre vente]])</f>
        <v>107560</v>
      </c>
      <c r="P401" s="1">
        <v>9</v>
      </c>
      <c r="Q401" s="1">
        <f>SUM(financials[[#This Row],[remise unit]])*financials[[#This Row],[Nbre vente]]</f>
        <v>24201</v>
      </c>
      <c r="R401" s="1">
        <f>SUM(financials[[#This Row],[CA]])-financials[[#This Row],[remise tot]]</f>
        <v>83359</v>
      </c>
      <c r="S401" s="1">
        <f>SUM(financials[[#This Row],[vente]])-financials[[#This Row],[charge totale]]</f>
        <v>-10756</v>
      </c>
      <c r="T401" s="5">
        <v>41944</v>
      </c>
      <c r="U401" s="6">
        <v>11</v>
      </c>
      <c r="V401" s="4" t="s">
        <v>22</v>
      </c>
    </row>
    <row r="402" spans="1:22" x14ac:dyDescent="0.25">
      <c r="A402" t="s">
        <v>52</v>
      </c>
      <c r="B402" t="s">
        <v>56</v>
      </c>
      <c r="C402" t="s">
        <v>58</v>
      </c>
      <c r="D402" s="4" t="s">
        <v>25</v>
      </c>
      <c r="E402" s="4" t="s">
        <v>31</v>
      </c>
      <c r="F402">
        <v>677</v>
      </c>
      <c r="G402" s="1">
        <v>200</v>
      </c>
      <c r="H402" s="1">
        <f>SUM(financials[[#This Row],[coût unit]]*financials[[#This Row],[Nbre vente]])</f>
        <v>135400</v>
      </c>
      <c r="I402" s="1">
        <f>SUM(financials[[#This Row],[charge totale]])*$G$528</f>
        <v>81240</v>
      </c>
      <c r="J402" s="1">
        <f>SUM(financials[[#This Row],[charge totale]])*$H$528</f>
        <v>54160</v>
      </c>
      <c r="K402" s="1">
        <f>SUM(financials[[#This Row],[charge fixe]:[charge variable]])*$G$529</f>
        <v>40620</v>
      </c>
      <c r="L402" s="1">
        <f>SUM(financials[[#This Row],[charge totale]])*$H$529</f>
        <v>94780</v>
      </c>
      <c r="M402" s="1">
        <v>210</v>
      </c>
      <c r="N402" s="1">
        <f>SUM(financials[[#This Row],[prix de vente]])-financials[[#This Row],[coût unit]]</f>
        <v>10</v>
      </c>
      <c r="O402" s="1">
        <f>SUM(financials[[#This Row],[prix de vente]]*financials[[#This Row],[Nbre vente]])</f>
        <v>142170</v>
      </c>
      <c r="P402" s="1">
        <v>9</v>
      </c>
      <c r="Q402" s="1">
        <f>SUM(financials[[#This Row],[remise unit]])*financials[[#This Row],[Nbre vente]]</f>
        <v>6093</v>
      </c>
      <c r="R402" s="1">
        <f>SUM(financials[[#This Row],[CA]])-financials[[#This Row],[remise tot]]</f>
        <v>136077</v>
      </c>
      <c r="S402" s="1">
        <f>SUM(financials[[#This Row],[vente]])-financials[[#This Row],[charge totale]]</f>
        <v>677</v>
      </c>
      <c r="T402" s="5">
        <v>41699</v>
      </c>
      <c r="U402" s="6">
        <v>3</v>
      </c>
      <c r="V402" s="4" t="s">
        <v>14</v>
      </c>
    </row>
    <row r="403" spans="1:22" x14ac:dyDescent="0.25">
      <c r="A403" t="s">
        <v>53</v>
      </c>
      <c r="B403" t="s">
        <v>9</v>
      </c>
      <c r="C403" t="s">
        <v>58</v>
      </c>
      <c r="D403" s="4" t="s">
        <v>25</v>
      </c>
      <c r="E403" s="4" t="s">
        <v>31</v>
      </c>
      <c r="F403">
        <v>1773</v>
      </c>
      <c r="G403" s="1">
        <v>200</v>
      </c>
      <c r="H403" s="1">
        <f>SUM(financials[[#This Row],[coût unit]]*financials[[#This Row],[Nbre vente]])</f>
        <v>354600</v>
      </c>
      <c r="I403" s="1">
        <f>SUM(financials[[#This Row],[charge totale]])*$G$528</f>
        <v>212760</v>
      </c>
      <c r="J403" s="1">
        <f>SUM(financials[[#This Row],[charge totale]])*$H$528</f>
        <v>141840</v>
      </c>
      <c r="K403" s="1">
        <f>SUM(financials[[#This Row],[charge fixe]:[charge variable]])*$G$529</f>
        <v>106380</v>
      </c>
      <c r="L403" s="1">
        <f>SUM(financials[[#This Row],[charge totale]])*$H$529</f>
        <v>248219.99999999997</v>
      </c>
      <c r="M403" s="1">
        <v>210</v>
      </c>
      <c r="N403" s="1">
        <f>SUM(financials[[#This Row],[prix de vente]])-financials[[#This Row],[coût unit]]</f>
        <v>10</v>
      </c>
      <c r="O403" s="1">
        <f>SUM(financials[[#This Row],[prix de vente]]*financials[[#This Row],[Nbre vente]])</f>
        <v>372330</v>
      </c>
      <c r="P403" s="1">
        <v>9</v>
      </c>
      <c r="Q403" s="1">
        <f>SUM(financials[[#This Row],[remise unit]])*financials[[#This Row],[Nbre vente]]</f>
        <v>15957</v>
      </c>
      <c r="R403" s="1">
        <f>SUM(financials[[#This Row],[CA]])-financials[[#This Row],[remise tot]]</f>
        <v>356373</v>
      </c>
      <c r="S403" s="1">
        <f>SUM(financials[[#This Row],[vente]])-financials[[#This Row],[charge totale]]</f>
        <v>1773</v>
      </c>
      <c r="T403" s="5">
        <v>41730</v>
      </c>
      <c r="U403" s="6">
        <v>4</v>
      </c>
      <c r="V403" s="4" t="s">
        <v>15</v>
      </c>
    </row>
    <row r="404" spans="1:22" x14ac:dyDescent="0.25">
      <c r="A404" t="s">
        <v>55</v>
      </c>
      <c r="B404" t="s">
        <v>11</v>
      </c>
      <c r="C404" t="s">
        <v>58</v>
      </c>
      <c r="D404" s="4" t="s">
        <v>25</v>
      </c>
      <c r="E404" s="4" t="s">
        <v>31</v>
      </c>
      <c r="F404">
        <v>2420</v>
      </c>
      <c r="G404" s="1">
        <v>200</v>
      </c>
      <c r="H404" s="1">
        <f>SUM(financials[[#This Row],[coût unit]]*financials[[#This Row],[Nbre vente]])</f>
        <v>484000</v>
      </c>
      <c r="I404" s="1">
        <f>SUM(financials[[#This Row],[charge totale]])*$G$528</f>
        <v>290400</v>
      </c>
      <c r="J404" s="1">
        <f>SUM(financials[[#This Row],[charge totale]])*$H$528</f>
        <v>193600</v>
      </c>
      <c r="K404" s="1">
        <f>SUM(financials[[#This Row],[charge fixe]:[charge variable]])*$G$529</f>
        <v>145200</v>
      </c>
      <c r="L404" s="1">
        <f>SUM(financials[[#This Row],[charge totale]])*$H$529</f>
        <v>338800</v>
      </c>
      <c r="M404" s="1">
        <v>210</v>
      </c>
      <c r="N404" s="1">
        <f>SUM(financials[[#This Row],[prix de vente]])-financials[[#This Row],[coût unit]]</f>
        <v>10</v>
      </c>
      <c r="O404" s="1">
        <f>SUM(financials[[#This Row],[prix de vente]]*financials[[#This Row],[Nbre vente]])</f>
        <v>508200</v>
      </c>
      <c r="P404" s="1">
        <v>9</v>
      </c>
      <c r="Q404" s="1">
        <f>SUM(financials[[#This Row],[remise unit]])*financials[[#This Row],[Nbre vente]]</f>
        <v>21780</v>
      </c>
      <c r="R404" s="1">
        <f>SUM(financials[[#This Row],[CA]])-financials[[#This Row],[remise tot]]</f>
        <v>486420</v>
      </c>
      <c r="S404" s="1">
        <f>SUM(financials[[#This Row],[vente]])-financials[[#This Row],[charge totale]]</f>
        <v>2420</v>
      </c>
      <c r="T404" s="5">
        <v>41883</v>
      </c>
      <c r="U404" s="6">
        <v>9</v>
      </c>
      <c r="V404" s="4" t="s">
        <v>20</v>
      </c>
    </row>
    <row r="405" spans="1:22" x14ac:dyDescent="0.25">
      <c r="A405" t="s">
        <v>55</v>
      </c>
      <c r="B405" t="s">
        <v>7</v>
      </c>
      <c r="C405" t="s">
        <v>58</v>
      </c>
      <c r="D405" s="4" t="s">
        <v>25</v>
      </c>
      <c r="E405" s="4" t="s">
        <v>31</v>
      </c>
      <c r="F405">
        <v>2734</v>
      </c>
      <c r="G405" s="1">
        <v>200</v>
      </c>
      <c r="H405" s="1">
        <f>SUM(financials[[#This Row],[coût unit]]*financials[[#This Row],[Nbre vente]])</f>
        <v>546800</v>
      </c>
      <c r="I405" s="1">
        <f>SUM(financials[[#This Row],[charge totale]])*$G$528</f>
        <v>328080</v>
      </c>
      <c r="J405" s="1">
        <f>SUM(financials[[#This Row],[charge totale]])*$H$528</f>
        <v>218720</v>
      </c>
      <c r="K405" s="1">
        <f>SUM(financials[[#This Row],[charge fixe]:[charge variable]])*$G$529</f>
        <v>164040</v>
      </c>
      <c r="L405" s="1">
        <f>SUM(financials[[#This Row],[charge totale]])*$H$529</f>
        <v>382760</v>
      </c>
      <c r="M405" s="1">
        <v>210</v>
      </c>
      <c r="N405" s="1">
        <f>SUM(financials[[#This Row],[prix de vente]])-financials[[#This Row],[coût unit]]</f>
        <v>10</v>
      </c>
      <c r="O405" s="1">
        <f>SUM(financials[[#This Row],[prix de vente]]*financials[[#This Row],[Nbre vente]])</f>
        <v>574140</v>
      </c>
      <c r="P405" s="1">
        <v>9</v>
      </c>
      <c r="Q405" s="1">
        <f>SUM(financials[[#This Row],[remise unit]])*financials[[#This Row],[Nbre vente]]</f>
        <v>24606</v>
      </c>
      <c r="R405" s="1">
        <f>SUM(financials[[#This Row],[CA]])-financials[[#This Row],[remise tot]]</f>
        <v>549534</v>
      </c>
      <c r="S405" s="1">
        <f>SUM(financials[[#This Row],[vente]])-financials[[#This Row],[charge totale]]</f>
        <v>2734</v>
      </c>
      <c r="T405" s="5">
        <v>41913</v>
      </c>
      <c r="U405" s="6">
        <v>10</v>
      </c>
      <c r="V405" s="4" t="s">
        <v>21</v>
      </c>
    </row>
    <row r="406" spans="1:22" hidden="1" x14ac:dyDescent="0.25">
      <c r="A406" t="s">
        <v>53</v>
      </c>
      <c r="B406" t="s">
        <v>56</v>
      </c>
      <c r="C406" t="s">
        <v>59</v>
      </c>
      <c r="D406" s="1" t="s">
        <v>62</v>
      </c>
      <c r="E406" s="4" t="s">
        <v>31</v>
      </c>
      <c r="F406">
        <v>3495</v>
      </c>
      <c r="G406" s="1">
        <v>55</v>
      </c>
      <c r="H406" s="1">
        <f>SUM(financials[[#This Row],[coût unit]]*financials[[#This Row],[Nbre vente]])</f>
        <v>192225</v>
      </c>
      <c r="I406" s="1">
        <f>SUM(financials[[#This Row],[charge totale]])*$G$528</f>
        <v>115335</v>
      </c>
      <c r="J406" s="1">
        <f>SUM(financials[[#This Row],[charge totale]])*$H$528</f>
        <v>76890</v>
      </c>
      <c r="K406" s="1">
        <f>SUM(financials[[#This Row],[charge fixe]:[charge variable]])*$G$529</f>
        <v>57667.5</v>
      </c>
      <c r="L406" s="1">
        <f>SUM(financials[[#This Row],[charge totale]])*$H$529</f>
        <v>134557.5</v>
      </c>
      <c r="M406" s="1">
        <v>60</v>
      </c>
      <c r="N406" s="1">
        <f>SUM(financials[[#This Row],[prix de vente]])-financials[[#This Row],[coût unit]]</f>
        <v>5</v>
      </c>
      <c r="O406" s="1">
        <f>SUM(financials[[#This Row],[prix de vente]]*financials[[#This Row],[Nbre vente]])</f>
        <v>209700</v>
      </c>
      <c r="P406" s="1">
        <v>9</v>
      </c>
      <c r="Q406" s="1">
        <f>SUM(financials[[#This Row],[remise unit]])*financials[[#This Row],[Nbre vente]]</f>
        <v>31455</v>
      </c>
      <c r="R406" s="1">
        <f>SUM(financials[[#This Row],[CA]])-financials[[#This Row],[remise tot]]</f>
        <v>178245</v>
      </c>
      <c r="S406" s="1">
        <f>SUM(financials[[#This Row],[vente]])-financials[[#This Row],[charge totale]]</f>
        <v>-13980</v>
      </c>
      <c r="T406" s="5">
        <v>41640</v>
      </c>
      <c r="U406" s="6">
        <v>1</v>
      </c>
      <c r="V406" s="4" t="s">
        <v>12</v>
      </c>
    </row>
    <row r="407" spans="1:22" hidden="1" x14ac:dyDescent="0.25">
      <c r="A407" t="s">
        <v>55</v>
      </c>
      <c r="B407" t="s">
        <v>11</v>
      </c>
      <c r="C407" t="s">
        <v>59</v>
      </c>
      <c r="D407" s="1" t="s">
        <v>62</v>
      </c>
      <c r="E407" s="4" t="s">
        <v>31</v>
      </c>
      <c r="F407">
        <v>886</v>
      </c>
      <c r="G407" s="1">
        <v>55</v>
      </c>
      <c r="H407" s="1">
        <f>SUM(financials[[#This Row],[coût unit]]*financials[[#This Row],[Nbre vente]])</f>
        <v>48730</v>
      </c>
      <c r="I407" s="1">
        <f>SUM(financials[[#This Row],[charge totale]])*$G$528</f>
        <v>29238</v>
      </c>
      <c r="J407" s="1">
        <f>SUM(financials[[#This Row],[charge totale]])*$H$528</f>
        <v>19492</v>
      </c>
      <c r="K407" s="1">
        <f>SUM(financials[[#This Row],[charge fixe]:[charge variable]])*$G$529</f>
        <v>14619</v>
      </c>
      <c r="L407" s="1">
        <f>SUM(financials[[#This Row],[charge totale]])*$H$529</f>
        <v>34111</v>
      </c>
      <c r="M407" s="1">
        <v>60</v>
      </c>
      <c r="N407" s="1">
        <f>SUM(financials[[#This Row],[prix de vente]])-financials[[#This Row],[coût unit]]</f>
        <v>5</v>
      </c>
      <c r="O407" s="1">
        <f>SUM(financials[[#This Row],[prix de vente]]*financials[[#This Row],[Nbre vente]])</f>
        <v>53160</v>
      </c>
      <c r="P407" s="1">
        <v>9</v>
      </c>
      <c r="Q407" s="1">
        <f>SUM(financials[[#This Row],[remise unit]])*financials[[#This Row],[Nbre vente]]</f>
        <v>7974</v>
      </c>
      <c r="R407" s="1">
        <f>SUM(financials[[#This Row],[CA]])-financials[[#This Row],[remise tot]]</f>
        <v>45186</v>
      </c>
      <c r="S407" s="1">
        <f>SUM(financials[[#This Row],[vente]])-financials[[#This Row],[charge totale]]</f>
        <v>-3544</v>
      </c>
      <c r="T407" s="5">
        <v>41791</v>
      </c>
      <c r="U407" s="6">
        <v>6</v>
      </c>
      <c r="V407" s="4" t="s">
        <v>17</v>
      </c>
    </row>
    <row r="408" spans="1:22" hidden="1" x14ac:dyDescent="0.25">
      <c r="A408" t="s">
        <v>54</v>
      </c>
      <c r="B408" t="s">
        <v>11</v>
      </c>
      <c r="C408" t="s">
        <v>59</v>
      </c>
      <c r="D408" s="1" t="s">
        <v>62</v>
      </c>
      <c r="E408" s="4" t="s">
        <v>31</v>
      </c>
      <c r="F408">
        <v>2156</v>
      </c>
      <c r="G408" s="1">
        <v>55</v>
      </c>
      <c r="H408" s="1">
        <f>SUM(financials[[#This Row],[coût unit]]*financials[[#This Row],[Nbre vente]])</f>
        <v>118580</v>
      </c>
      <c r="I408" s="1">
        <f>SUM(financials[[#This Row],[charge totale]])*$G$528</f>
        <v>71148</v>
      </c>
      <c r="J408" s="1">
        <f>SUM(financials[[#This Row],[charge totale]])*$H$528</f>
        <v>47432</v>
      </c>
      <c r="K408" s="1">
        <f>SUM(financials[[#This Row],[charge fixe]:[charge variable]])*$G$529</f>
        <v>35574</v>
      </c>
      <c r="L408" s="1">
        <f>SUM(financials[[#This Row],[charge totale]])*$H$529</f>
        <v>83006</v>
      </c>
      <c r="M408" s="1">
        <v>60</v>
      </c>
      <c r="N408" s="1">
        <f>SUM(financials[[#This Row],[prix de vente]])-financials[[#This Row],[coût unit]]</f>
        <v>5</v>
      </c>
      <c r="O408" s="1">
        <f>SUM(financials[[#This Row],[prix de vente]]*financials[[#This Row],[Nbre vente]])</f>
        <v>129360</v>
      </c>
      <c r="P408" s="1">
        <v>9</v>
      </c>
      <c r="Q408" s="1">
        <f>SUM(financials[[#This Row],[remise unit]])*financials[[#This Row],[Nbre vente]]</f>
        <v>19404</v>
      </c>
      <c r="R408" s="1">
        <f>SUM(financials[[#This Row],[CA]])-financials[[#This Row],[remise tot]]</f>
        <v>109956</v>
      </c>
      <c r="S408" s="1">
        <f>SUM(financials[[#This Row],[vente]])-financials[[#This Row],[charge totale]]</f>
        <v>-8624</v>
      </c>
      <c r="T408" s="5">
        <v>41913</v>
      </c>
      <c r="U408" s="6">
        <v>10</v>
      </c>
      <c r="V408" s="4" t="s">
        <v>21</v>
      </c>
    </row>
    <row r="409" spans="1:22" hidden="1" x14ac:dyDescent="0.25">
      <c r="A409" t="s">
        <v>55</v>
      </c>
      <c r="B409" t="s">
        <v>11</v>
      </c>
      <c r="C409" t="s">
        <v>59</v>
      </c>
      <c r="D409" s="1" t="s">
        <v>62</v>
      </c>
      <c r="E409" s="4" t="s">
        <v>31</v>
      </c>
      <c r="F409">
        <v>905</v>
      </c>
      <c r="G409" s="1">
        <v>55</v>
      </c>
      <c r="H409" s="1">
        <f>SUM(financials[[#This Row],[coût unit]]*financials[[#This Row],[Nbre vente]])</f>
        <v>49775</v>
      </c>
      <c r="I409" s="1">
        <f>SUM(financials[[#This Row],[charge totale]])*$G$528</f>
        <v>29865</v>
      </c>
      <c r="J409" s="1">
        <f>SUM(financials[[#This Row],[charge totale]])*$H$528</f>
        <v>19910</v>
      </c>
      <c r="K409" s="1">
        <f>SUM(financials[[#This Row],[charge fixe]:[charge variable]])*$G$529</f>
        <v>14932.5</v>
      </c>
      <c r="L409" s="1">
        <f>SUM(financials[[#This Row],[charge totale]])*$H$529</f>
        <v>34842.5</v>
      </c>
      <c r="M409" s="1">
        <v>60</v>
      </c>
      <c r="N409" s="1">
        <f>SUM(financials[[#This Row],[prix de vente]])-financials[[#This Row],[coût unit]]</f>
        <v>5</v>
      </c>
      <c r="O409" s="1">
        <f>SUM(financials[[#This Row],[prix de vente]]*financials[[#This Row],[Nbre vente]])</f>
        <v>54300</v>
      </c>
      <c r="P409" s="1">
        <v>9</v>
      </c>
      <c r="Q409" s="1">
        <f>SUM(financials[[#This Row],[remise unit]])*financials[[#This Row],[Nbre vente]]</f>
        <v>8145</v>
      </c>
      <c r="R409" s="1">
        <f>SUM(financials[[#This Row],[CA]])-financials[[#This Row],[remise tot]]</f>
        <v>46155</v>
      </c>
      <c r="S409" s="1">
        <f>SUM(financials[[#This Row],[vente]])-financials[[#This Row],[charge totale]]</f>
        <v>-3620</v>
      </c>
      <c r="T409" s="5">
        <v>41913</v>
      </c>
      <c r="U409" s="6">
        <v>10</v>
      </c>
      <c r="V409" s="4" t="s">
        <v>21</v>
      </c>
    </row>
    <row r="410" spans="1:22" hidden="1" x14ac:dyDescent="0.25">
      <c r="A410" t="s">
        <v>55</v>
      </c>
      <c r="B410" t="s">
        <v>9</v>
      </c>
      <c r="C410" t="s">
        <v>59</v>
      </c>
      <c r="D410" s="1" t="s">
        <v>62</v>
      </c>
      <c r="E410" s="4" t="s">
        <v>31</v>
      </c>
      <c r="F410">
        <v>1594</v>
      </c>
      <c r="G410" s="1">
        <v>55</v>
      </c>
      <c r="H410" s="1">
        <f>SUM(financials[[#This Row],[coût unit]]*financials[[#This Row],[Nbre vente]])</f>
        <v>87670</v>
      </c>
      <c r="I410" s="1">
        <f>SUM(financials[[#This Row],[charge totale]])*$G$528</f>
        <v>52602</v>
      </c>
      <c r="J410" s="1">
        <f>SUM(financials[[#This Row],[charge totale]])*$H$528</f>
        <v>35068</v>
      </c>
      <c r="K410" s="1">
        <f>SUM(financials[[#This Row],[charge fixe]:[charge variable]])*$G$529</f>
        <v>26301</v>
      </c>
      <c r="L410" s="1">
        <f>SUM(financials[[#This Row],[charge totale]])*$H$529</f>
        <v>61368.999999999993</v>
      </c>
      <c r="M410" s="1">
        <v>60</v>
      </c>
      <c r="N410" s="1">
        <f>SUM(financials[[#This Row],[prix de vente]])-financials[[#This Row],[coût unit]]</f>
        <v>5</v>
      </c>
      <c r="O410" s="1">
        <f>SUM(financials[[#This Row],[prix de vente]]*financials[[#This Row],[Nbre vente]])</f>
        <v>95640</v>
      </c>
      <c r="P410" s="1">
        <v>9</v>
      </c>
      <c r="Q410" s="1">
        <f>SUM(financials[[#This Row],[remise unit]])*financials[[#This Row],[Nbre vente]]</f>
        <v>14346</v>
      </c>
      <c r="R410" s="1">
        <f>SUM(financials[[#This Row],[CA]])-financials[[#This Row],[remise tot]]</f>
        <v>81294</v>
      </c>
      <c r="S410" s="1">
        <f>SUM(financials[[#This Row],[vente]])-financials[[#This Row],[charge totale]]</f>
        <v>-6376</v>
      </c>
      <c r="T410" s="5">
        <v>41944</v>
      </c>
      <c r="U410" s="6">
        <v>11</v>
      </c>
      <c r="V410" s="4" t="s">
        <v>22</v>
      </c>
    </row>
    <row r="411" spans="1:22" hidden="1" x14ac:dyDescent="0.25">
      <c r="A411" t="s">
        <v>53</v>
      </c>
      <c r="B411" t="s">
        <v>10</v>
      </c>
      <c r="C411" t="s">
        <v>59</v>
      </c>
      <c r="D411" s="1" t="s">
        <v>62</v>
      </c>
      <c r="E411" s="4" t="s">
        <v>31</v>
      </c>
      <c r="F411">
        <v>1359</v>
      </c>
      <c r="G411" s="1">
        <v>55</v>
      </c>
      <c r="H411" s="1">
        <f>SUM(financials[[#This Row],[coût unit]]*financials[[#This Row],[Nbre vente]])</f>
        <v>74745</v>
      </c>
      <c r="I411" s="1">
        <f>SUM(financials[[#This Row],[charge totale]])*$G$528</f>
        <v>44847</v>
      </c>
      <c r="J411" s="1">
        <f>SUM(financials[[#This Row],[charge totale]])*$H$528</f>
        <v>29898</v>
      </c>
      <c r="K411" s="1">
        <f>SUM(financials[[#This Row],[charge fixe]:[charge variable]])*$G$529</f>
        <v>22423.5</v>
      </c>
      <c r="L411" s="1">
        <f>SUM(financials[[#This Row],[charge totale]])*$H$529</f>
        <v>52321.5</v>
      </c>
      <c r="M411" s="1">
        <v>60</v>
      </c>
      <c r="N411" s="1">
        <f>SUM(financials[[#This Row],[prix de vente]])-financials[[#This Row],[coût unit]]</f>
        <v>5</v>
      </c>
      <c r="O411" s="1">
        <f>SUM(financials[[#This Row],[prix de vente]]*financials[[#This Row],[Nbre vente]])</f>
        <v>81540</v>
      </c>
      <c r="P411" s="1">
        <v>9</v>
      </c>
      <c r="Q411" s="1">
        <f>SUM(financials[[#This Row],[remise unit]])*financials[[#This Row],[Nbre vente]]</f>
        <v>12231</v>
      </c>
      <c r="R411" s="1">
        <f>SUM(financials[[#This Row],[CA]])-financials[[#This Row],[remise tot]]</f>
        <v>69309</v>
      </c>
      <c r="S411" s="1">
        <f>SUM(financials[[#This Row],[vente]])-financials[[#This Row],[charge totale]]</f>
        <v>-5436</v>
      </c>
      <c r="T411" s="5">
        <v>41944</v>
      </c>
      <c r="U411" s="6">
        <v>11</v>
      </c>
      <c r="V411" s="4" t="s">
        <v>22</v>
      </c>
    </row>
    <row r="412" spans="1:22" hidden="1" x14ac:dyDescent="0.25">
      <c r="A412" t="s">
        <v>53</v>
      </c>
      <c r="B412" t="s">
        <v>11</v>
      </c>
      <c r="C412" t="s">
        <v>59</v>
      </c>
      <c r="D412" s="1" t="s">
        <v>62</v>
      </c>
      <c r="E412" s="4" t="s">
        <v>31</v>
      </c>
      <c r="F412">
        <v>2150</v>
      </c>
      <c r="G412" s="1">
        <v>55</v>
      </c>
      <c r="H412" s="1">
        <f>SUM(financials[[#This Row],[coût unit]]*financials[[#This Row],[Nbre vente]])</f>
        <v>118250</v>
      </c>
      <c r="I412" s="1">
        <f>SUM(financials[[#This Row],[charge totale]])*$G$528</f>
        <v>70950</v>
      </c>
      <c r="J412" s="1">
        <f>SUM(financials[[#This Row],[charge totale]])*$H$528</f>
        <v>47300</v>
      </c>
      <c r="K412" s="1">
        <f>SUM(financials[[#This Row],[charge fixe]:[charge variable]])*$G$529</f>
        <v>35475</v>
      </c>
      <c r="L412" s="1">
        <f>SUM(financials[[#This Row],[charge totale]])*$H$529</f>
        <v>82775</v>
      </c>
      <c r="M412" s="1">
        <v>60</v>
      </c>
      <c r="N412" s="1">
        <f>SUM(financials[[#This Row],[prix de vente]])-financials[[#This Row],[coût unit]]</f>
        <v>5</v>
      </c>
      <c r="O412" s="1">
        <f>SUM(financials[[#This Row],[prix de vente]]*financials[[#This Row],[Nbre vente]])</f>
        <v>129000</v>
      </c>
      <c r="P412" s="1">
        <v>9</v>
      </c>
      <c r="Q412" s="1">
        <f>SUM(financials[[#This Row],[remise unit]])*financials[[#This Row],[Nbre vente]]</f>
        <v>19350</v>
      </c>
      <c r="R412" s="1">
        <f>SUM(financials[[#This Row],[CA]])-financials[[#This Row],[remise tot]]</f>
        <v>109650</v>
      </c>
      <c r="S412" s="1">
        <f>SUM(financials[[#This Row],[vente]])-financials[[#This Row],[charge totale]]</f>
        <v>-8600</v>
      </c>
      <c r="T412" s="5">
        <v>41944</v>
      </c>
      <c r="U412" s="6">
        <v>11</v>
      </c>
      <c r="V412" s="4" t="s">
        <v>22</v>
      </c>
    </row>
    <row r="413" spans="1:22" hidden="1" x14ac:dyDescent="0.25">
      <c r="A413" t="s">
        <v>55</v>
      </c>
      <c r="B413" t="s">
        <v>11</v>
      </c>
      <c r="C413" t="s">
        <v>59</v>
      </c>
      <c r="D413" s="1" t="s">
        <v>62</v>
      </c>
      <c r="E413" s="4" t="s">
        <v>31</v>
      </c>
      <c r="F413">
        <v>1197</v>
      </c>
      <c r="G413" s="1">
        <v>55</v>
      </c>
      <c r="H413" s="1">
        <f>SUM(financials[[#This Row],[coût unit]]*financials[[#This Row],[Nbre vente]])</f>
        <v>65835</v>
      </c>
      <c r="I413" s="1">
        <f>SUM(financials[[#This Row],[charge totale]])*$G$528</f>
        <v>39501</v>
      </c>
      <c r="J413" s="1">
        <f>SUM(financials[[#This Row],[charge totale]])*$H$528</f>
        <v>26334</v>
      </c>
      <c r="K413" s="1">
        <f>SUM(financials[[#This Row],[charge fixe]:[charge variable]])*$G$529</f>
        <v>19750.5</v>
      </c>
      <c r="L413" s="1">
        <f>SUM(financials[[#This Row],[charge totale]])*$H$529</f>
        <v>46084.5</v>
      </c>
      <c r="M413" s="1">
        <v>60</v>
      </c>
      <c r="N413" s="1">
        <f>SUM(financials[[#This Row],[prix de vente]])-financials[[#This Row],[coût unit]]</f>
        <v>5</v>
      </c>
      <c r="O413" s="1">
        <f>SUM(financials[[#This Row],[prix de vente]]*financials[[#This Row],[Nbre vente]])</f>
        <v>71820</v>
      </c>
      <c r="P413" s="1">
        <v>9</v>
      </c>
      <c r="Q413" s="1">
        <f>SUM(financials[[#This Row],[remise unit]])*financials[[#This Row],[Nbre vente]]</f>
        <v>10773</v>
      </c>
      <c r="R413" s="1">
        <f>SUM(financials[[#This Row],[CA]])-financials[[#This Row],[remise tot]]</f>
        <v>61047</v>
      </c>
      <c r="S413" s="1">
        <f>SUM(financials[[#This Row],[vente]])-financials[[#This Row],[charge totale]]</f>
        <v>-4788</v>
      </c>
      <c r="T413" s="5">
        <v>41944</v>
      </c>
      <c r="U413" s="6">
        <v>11</v>
      </c>
      <c r="V413" s="4" t="s">
        <v>22</v>
      </c>
    </row>
    <row r="414" spans="1:22" hidden="1" x14ac:dyDescent="0.25">
      <c r="A414" t="s">
        <v>55</v>
      </c>
      <c r="B414" t="s">
        <v>11</v>
      </c>
      <c r="C414" t="s">
        <v>59</v>
      </c>
      <c r="D414" s="1" t="s">
        <v>62</v>
      </c>
      <c r="E414" s="4" t="s">
        <v>31</v>
      </c>
      <c r="F414">
        <v>1233</v>
      </c>
      <c r="G414" s="1">
        <v>55</v>
      </c>
      <c r="H414" s="1">
        <f>SUM(financials[[#This Row],[coût unit]]*financials[[#This Row],[Nbre vente]])</f>
        <v>67815</v>
      </c>
      <c r="I414" s="1">
        <f>SUM(financials[[#This Row],[charge totale]])*$G$528</f>
        <v>40689</v>
      </c>
      <c r="J414" s="1">
        <f>SUM(financials[[#This Row],[charge totale]])*$H$528</f>
        <v>27126</v>
      </c>
      <c r="K414" s="1">
        <f>SUM(financials[[#This Row],[charge fixe]:[charge variable]])*$G$529</f>
        <v>20344.5</v>
      </c>
      <c r="L414" s="1">
        <f>SUM(financials[[#This Row],[charge totale]])*$H$529</f>
        <v>47470.5</v>
      </c>
      <c r="M414" s="1">
        <v>60</v>
      </c>
      <c r="N414" s="1">
        <f>SUM(financials[[#This Row],[prix de vente]])-financials[[#This Row],[coût unit]]</f>
        <v>5</v>
      </c>
      <c r="O414" s="1">
        <f>SUM(financials[[#This Row],[prix de vente]]*financials[[#This Row],[Nbre vente]])</f>
        <v>73980</v>
      </c>
      <c r="P414" s="1">
        <v>9</v>
      </c>
      <c r="Q414" s="1">
        <f>SUM(financials[[#This Row],[remise unit]])*financials[[#This Row],[Nbre vente]]</f>
        <v>11097</v>
      </c>
      <c r="R414" s="1">
        <f>SUM(financials[[#This Row],[CA]])-financials[[#This Row],[remise tot]]</f>
        <v>62883</v>
      </c>
      <c r="S414" s="1">
        <f>SUM(financials[[#This Row],[vente]])-financials[[#This Row],[charge totale]]</f>
        <v>-4932</v>
      </c>
      <c r="T414" s="5">
        <v>41974</v>
      </c>
      <c r="U414" s="6">
        <v>12</v>
      </c>
      <c r="V414" s="4" t="s">
        <v>23</v>
      </c>
    </row>
    <row r="415" spans="1:22" hidden="1" x14ac:dyDescent="0.25">
      <c r="A415" t="s">
        <v>55</v>
      </c>
      <c r="B415" t="s">
        <v>11</v>
      </c>
      <c r="C415" t="s">
        <v>59</v>
      </c>
      <c r="D415" s="1" t="s">
        <v>61</v>
      </c>
      <c r="E415" s="4" t="s">
        <v>31</v>
      </c>
      <c r="F415">
        <v>1395</v>
      </c>
      <c r="G415" s="1">
        <v>45</v>
      </c>
      <c r="H415" s="1">
        <f>SUM(financials[[#This Row],[coût unit]]*financials[[#This Row],[Nbre vente]])</f>
        <v>62775</v>
      </c>
      <c r="I415" s="1">
        <f>SUM(financials[[#This Row],[charge totale]])*$G$528</f>
        <v>37665</v>
      </c>
      <c r="J415" s="1">
        <f>SUM(financials[[#This Row],[charge totale]])*$H$528</f>
        <v>25110</v>
      </c>
      <c r="K415" s="1">
        <f>SUM(financials[[#This Row],[charge fixe]:[charge variable]])*$G$529</f>
        <v>18832.5</v>
      </c>
      <c r="L415" s="1">
        <f>SUM(financials[[#This Row],[charge totale]])*$H$529</f>
        <v>43942.5</v>
      </c>
      <c r="M415" s="1">
        <v>50</v>
      </c>
      <c r="N415" s="1">
        <f>SUM(financials[[#This Row],[prix de vente]])-financials[[#This Row],[coût unit]]</f>
        <v>5</v>
      </c>
      <c r="O415" s="1">
        <f>SUM(financials[[#This Row],[prix de vente]]*financials[[#This Row],[Nbre vente]])</f>
        <v>69750</v>
      </c>
      <c r="P415" s="1">
        <v>9</v>
      </c>
      <c r="Q415" s="1">
        <f>SUM(financials[[#This Row],[remise unit]])*financials[[#This Row],[Nbre vente]]</f>
        <v>12555</v>
      </c>
      <c r="R415" s="1">
        <f>SUM(financials[[#This Row],[CA]])-financials[[#This Row],[remise tot]]</f>
        <v>57195</v>
      </c>
      <c r="S415" s="1">
        <f>SUM(financials[[#This Row],[vente]])-financials[[#This Row],[charge totale]]</f>
        <v>-5580</v>
      </c>
      <c r="T415" s="5">
        <v>41821</v>
      </c>
      <c r="U415" s="6">
        <v>7</v>
      </c>
      <c r="V415" s="4" t="s">
        <v>18</v>
      </c>
    </row>
    <row r="416" spans="1:22" hidden="1" x14ac:dyDescent="0.25">
      <c r="A416" t="s">
        <v>55</v>
      </c>
      <c r="B416" t="s">
        <v>56</v>
      </c>
      <c r="C416" t="s">
        <v>59</v>
      </c>
      <c r="D416" s="1" t="s">
        <v>61</v>
      </c>
      <c r="E416" s="4" t="s">
        <v>31</v>
      </c>
      <c r="F416">
        <v>986</v>
      </c>
      <c r="G416" s="1">
        <v>45</v>
      </c>
      <c r="H416" s="1">
        <f>SUM(financials[[#This Row],[coût unit]]*financials[[#This Row],[Nbre vente]])</f>
        <v>44370</v>
      </c>
      <c r="I416" s="1">
        <f>SUM(financials[[#This Row],[charge totale]])*$G$528</f>
        <v>26622</v>
      </c>
      <c r="J416" s="1">
        <f>SUM(financials[[#This Row],[charge totale]])*$H$528</f>
        <v>17748</v>
      </c>
      <c r="K416" s="1">
        <f>SUM(financials[[#This Row],[charge fixe]:[charge variable]])*$G$529</f>
        <v>13311</v>
      </c>
      <c r="L416" s="1">
        <f>SUM(financials[[#This Row],[charge totale]])*$H$529</f>
        <v>31058.999999999996</v>
      </c>
      <c r="M416" s="1">
        <v>50</v>
      </c>
      <c r="N416" s="1">
        <f>SUM(financials[[#This Row],[prix de vente]])-financials[[#This Row],[coût unit]]</f>
        <v>5</v>
      </c>
      <c r="O416" s="1">
        <f>SUM(financials[[#This Row],[prix de vente]]*financials[[#This Row],[Nbre vente]])</f>
        <v>49300</v>
      </c>
      <c r="P416" s="1">
        <v>9</v>
      </c>
      <c r="Q416" s="1">
        <f>SUM(financials[[#This Row],[remise unit]])*financials[[#This Row],[Nbre vente]]</f>
        <v>8874</v>
      </c>
      <c r="R416" s="1">
        <f>SUM(financials[[#This Row],[CA]])-financials[[#This Row],[remise tot]]</f>
        <v>40426</v>
      </c>
      <c r="S416" s="1">
        <f>SUM(financials[[#This Row],[vente]])-financials[[#This Row],[charge totale]]</f>
        <v>-3944</v>
      </c>
      <c r="T416" s="5">
        <v>41913</v>
      </c>
      <c r="U416" s="6">
        <v>10</v>
      </c>
      <c r="V416" s="4" t="s">
        <v>21</v>
      </c>
    </row>
    <row r="417" spans="1:22" hidden="1" x14ac:dyDescent="0.25">
      <c r="A417" t="s">
        <v>55</v>
      </c>
      <c r="B417" t="s">
        <v>11</v>
      </c>
      <c r="C417" t="s">
        <v>59</v>
      </c>
      <c r="D417" s="1" t="s">
        <v>61</v>
      </c>
      <c r="E417" s="4" t="s">
        <v>31</v>
      </c>
      <c r="F417">
        <v>905</v>
      </c>
      <c r="G417" s="1">
        <v>45</v>
      </c>
      <c r="H417" s="1">
        <f>SUM(financials[[#This Row],[coût unit]]*financials[[#This Row],[Nbre vente]])</f>
        <v>40725</v>
      </c>
      <c r="I417" s="1">
        <f>SUM(financials[[#This Row],[charge totale]])*$G$528</f>
        <v>24435</v>
      </c>
      <c r="J417" s="1">
        <f>SUM(financials[[#This Row],[charge totale]])*$H$528</f>
        <v>16290</v>
      </c>
      <c r="K417" s="1">
        <f>SUM(financials[[#This Row],[charge fixe]:[charge variable]])*$G$529</f>
        <v>12217.5</v>
      </c>
      <c r="L417" s="1">
        <f>SUM(financials[[#This Row],[charge totale]])*$H$529</f>
        <v>28507.5</v>
      </c>
      <c r="M417" s="1">
        <v>50</v>
      </c>
      <c r="N417" s="1">
        <f>SUM(financials[[#This Row],[prix de vente]])-financials[[#This Row],[coût unit]]</f>
        <v>5</v>
      </c>
      <c r="O417" s="1">
        <f>SUM(financials[[#This Row],[prix de vente]]*financials[[#This Row],[Nbre vente]])</f>
        <v>45250</v>
      </c>
      <c r="P417" s="1">
        <v>9</v>
      </c>
      <c r="Q417" s="1">
        <f>SUM(financials[[#This Row],[remise unit]])*financials[[#This Row],[Nbre vente]]</f>
        <v>8145</v>
      </c>
      <c r="R417" s="1">
        <f>SUM(financials[[#This Row],[CA]])-financials[[#This Row],[remise tot]]</f>
        <v>37105</v>
      </c>
      <c r="S417" s="1">
        <f>SUM(financials[[#This Row],[vente]])-financials[[#This Row],[charge totale]]</f>
        <v>-3620</v>
      </c>
      <c r="T417" s="5">
        <v>41913</v>
      </c>
      <c r="U417" s="6">
        <v>10</v>
      </c>
      <c r="V417" s="4" t="s">
        <v>21</v>
      </c>
    </row>
    <row r="418" spans="1:22" x14ac:dyDescent="0.25">
      <c r="A418" t="s">
        <v>54</v>
      </c>
      <c r="B418" t="s">
        <v>7</v>
      </c>
      <c r="C418" t="s">
        <v>58</v>
      </c>
      <c r="D418" s="1" t="s">
        <v>63</v>
      </c>
      <c r="E418" s="4" t="s">
        <v>31</v>
      </c>
      <c r="F418">
        <v>2109</v>
      </c>
      <c r="G418" s="1">
        <v>300</v>
      </c>
      <c r="H418" s="1">
        <f>SUM(financials[[#This Row],[coût unit]]*financials[[#This Row],[Nbre vente]])</f>
        <v>632700</v>
      </c>
      <c r="I418" s="1">
        <f>SUM(financials[[#This Row],[charge totale]])*$G$528</f>
        <v>379620</v>
      </c>
      <c r="J418" s="1">
        <f>SUM(financials[[#This Row],[charge totale]])*$H$528</f>
        <v>253080</v>
      </c>
      <c r="K418" s="1">
        <f>SUM(financials[[#This Row],[charge fixe]:[charge variable]])*$G$529</f>
        <v>189810</v>
      </c>
      <c r="L418" s="1">
        <f>SUM(financials[[#This Row],[charge totale]])*$H$529</f>
        <v>442890</v>
      </c>
      <c r="M418" s="1">
        <v>340</v>
      </c>
      <c r="N418" s="1">
        <f>SUM(financials[[#This Row],[prix de vente]])-financials[[#This Row],[coût unit]]</f>
        <v>40</v>
      </c>
      <c r="O418" s="1">
        <f>SUM(financials[[#This Row],[prix de vente]]*financials[[#This Row],[Nbre vente]])</f>
        <v>717060</v>
      </c>
      <c r="P418" s="1">
        <v>9</v>
      </c>
      <c r="Q418" s="1">
        <f>SUM(financials[[#This Row],[remise unit]])*financials[[#This Row],[Nbre vente]]</f>
        <v>18981</v>
      </c>
      <c r="R418" s="1">
        <f>SUM(financials[[#This Row],[CA]])-financials[[#This Row],[remise tot]]</f>
        <v>698079</v>
      </c>
      <c r="S418" s="1">
        <f>SUM(financials[[#This Row],[vente]])-financials[[#This Row],[charge totale]]</f>
        <v>65379</v>
      </c>
      <c r="T418" s="5">
        <v>41760</v>
      </c>
      <c r="U418" s="6">
        <v>5</v>
      </c>
      <c r="V418" s="4" t="s">
        <v>16</v>
      </c>
    </row>
    <row r="419" spans="1:22" x14ac:dyDescent="0.25">
      <c r="A419" t="s">
        <v>52</v>
      </c>
      <c r="B419" t="s">
        <v>9</v>
      </c>
      <c r="C419" t="s">
        <v>58</v>
      </c>
      <c r="D419" s="1" t="s">
        <v>63</v>
      </c>
      <c r="E419" s="4" t="s">
        <v>31</v>
      </c>
      <c r="F419">
        <v>3874</v>
      </c>
      <c r="G419" s="1">
        <v>300</v>
      </c>
      <c r="H419" s="1">
        <f>SUM(financials[[#This Row],[coût unit]]*financials[[#This Row],[Nbre vente]])</f>
        <v>1162200</v>
      </c>
      <c r="I419" s="1">
        <f>SUM(financials[[#This Row],[charge totale]])*$G$528</f>
        <v>697320</v>
      </c>
      <c r="J419" s="1">
        <f>SUM(financials[[#This Row],[charge totale]])*$H$528</f>
        <v>464880</v>
      </c>
      <c r="K419" s="1">
        <f>SUM(financials[[#This Row],[charge fixe]:[charge variable]])*$G$529</f>
        <v>348660</v>
      </c>
      <c r="L419" s="1">
        <f>SUM(financials[[#This Row],[charge totale]])*$H$529</f>
        <v>813540</v>
      </c>
      <c r="M419" s="1">
        <v>340</v>
      </c>
      <c r="N419" s="1">
        <f>SUM(financials[[#This Row],[prix de vente]])-financials[[#This Row],[coût unit]]</f>
        <v>40</v>
      </c>
      <c r="O419" s="1">
        <f>SUM(financials[[#This Row],[prix de vente]]*financials[[#This Row],[Nbre vente]])</f>
        <v>1317160</v>
      </c>
      <c r="P419" s="1">
        <v>9</v>
      </c>
      <c r="Q419" s="1">
        <f>SUM(financials[[#This Row],[remise unit]])*financials[[#This Row],[Nbre vente]]</f>
        <v>34866</v>
      </c>
      <c r="R419" s="1">
        <f>SUM(financials[[#This Row],[CA]])-financials[[#This Row],[remise tot]]</f>
        <v>1282294</v>
      </c>
      <c r="S419" s="1">
        <f>SUM(financials[[#This Row],[vente]])-financials[[#This Row],[charge totale]]</f>
        <v>120094</v>
      </c>
      <c r="T419" s="5">
        <v>41821</v>
      </c>
      <c r="U419" s="6">
        <v>7</v>
      </c>
      <c r="V419" s="4" t="s">
        <v>18</v>
      </c>
    </row>
    <row r="420" spans="1:22" x14ac:dyDescent="0.25">
      <c r="A420" t="s">
        <v>55</v>
      </c>
      <c r="B420" t="s">
        <v>56</v>
      </c>
      <c r="C420" t="s">
        <v>58</v>
      </c>
      <c r="D420" s="1" t="s">
        <v>63</v>
      </c>
      <c r="E420" s="4" t="s">
        <v>31</v>
      </c>
      <c r="F420">
        <v>986</v>
      </c>
      <c r="G420" s="1">
        <v>300</v>
      </c>
      <c r="H420" s="1">
        <f>SUM(financials[[#This Row],[coût unit]]*financials[[#This Row],[Nbre vente]])</f>
        <v>295800</v>
      </c>
      <c r="I420" s="1">
        <f>SUM(financials[[#This Row],[charge totale]])*$G$528</f>
        <v>177480</v>
      </c>
      <c r="J420" s="1">
        <f>SUM(financials[[#This Row],[charge totale]])*$H$528</f>
        <v>118320</v>
      </c>
      <c r="K420" s="1">
        <f>SUM(financials[[#This Row],[charge fixe]:[charge variable]])*$G$529</f>
        <v>88740</v>
      </c>
      <c r="L420" s="1">
        <f>SUM(financials[[#This Row],[charge totale]])*$H$529</f>
        <v>207060</v>
      </c>
      <c r="M420" s="1">
        <v>340</v>
      </c>
      <c r="N420" s="1">
        <f>SUM(financials[[#This Row],[prix de vente]])-financials[[#This Row],[coût unit]]</f>
        <v>40</v>
      </c>
      <c r="O420" s="1">
        <f>SUM(financials[[#This Row],[prix de vente]]*financials[[#This Row],[Nbre vente]])</f>
        <v>335240</v>
      </c>
      <c r="P420" s="1">
        <v>9</v>
      </c>
      <c r="Q420" s="1">
        <f>SUM(financials[[#This Row],[remise unit]])*financials[[#This Row],[Nbre vente]]</f>
        <v>8874</v>
      </c>
      <c r="R420" s="1">
        <f>SUM(financials[[#This Row],[CA]])-financials[[#This Row],[remise tot]]</f>
        <v>326366</v>
      </c>
      <c r="S420" s="1">
        <f>SUM(financials[[#This Row],[vente]])-financials[[#This Row],[charge totale]]</f>
        <v>30566</v>
      </c>
      <c r="T420" s="5">
        <v>41913</v>
      </c>
      <c r="U420" s="6">
        <v>10</v>
      </c>
      <c r="V420" s="4" t="s">
        <v>21</v>
      </c>
    </row>
    <row r="421" spans="1:22" x14ac:dyDescent="0.25">
      <c r="A421" t="s">
        <v>54</v>
      </c>
      <c r="B421" t="s">
        <v>56</v>
      </c>
      <c r="C421" t="s">
        <v>58</v>
      </c>
      <c r="D421" s="1" t="s">
        <v>63</v>
      </c>
      <c r="E421" s="4" t="s">
        <v>31</v>
      </c>
      <c r="F421">
        <v>2387</v>
      </c>
      <c r="G421" s="1">
        <v>300</v>
      </c>
      <c r="H421" s="1">
        <f>SUM(financials[[#This Row],[coût unit]]*financials[[#This Row],[Nbre vente]])</f>
        <v>716100</v>
      </c>
      <c r="I421" s="1">
        <f>SUM(financials[[#This Row],[charge totale]])*$G$528</f>
        <v>429660</v>
      </c>
      <c r="J421" s="1">
        <f>SUM(financials[[#This Row],[charge totale]])*$H$528</f>
        <v>286440</v>
      </c>
      <c r="K421" s="1">
        <f>SUM(financials[[#This Row],[charge fixe]:[charge variable]])*$G$529</f>
        <v>214830</v>
      </c>
      <c r="L421" s="1">
        <f>SUM(financials[[#This Row],[charge totale]])*$H$529</f>
        <v>501269.99999999994</v>
      </c>
      <c r="M421" s="1">
        <v>340</v>
      </c>
      <c r="N421" s="1">
        <f>SUM(financials[[#This Row],[prix de vente]])-financials[[#This Row],[coût unit]]</f>
        <v>40</v>
      </c>
      <c r="O421" s="1">
        <f>SUM(financials[[#This Row],[prix de vente]]*financials[[#This Row],[Nbre vente]])</f>
        <v>811580</v>
      </c>
      <c r="P421" s="1">
        <v>9</v>
      </c>
      <c r="Q421" s="1">
        <f>SUM(financials[[#This Row],[remise unit]])*financials[[#This Row],[Nbre vente]]</f>
        <v>21483</v>
      </c>
      <c r="R421" s="1">
        <f>SUM(financials[[#This Row],[CA]])-financials[[#This Row],[remise tot]]</f>
        <v>790097</v>
      </c>
      <c r="S421" s="1">
        <f>SUM(financials[[#This Row],[vente]])-financials[[#This Row],[charge totale]]</f>
        <v>73997</v>
      </c>
      <c r="T421" s="5">
        <v>41944</v>
      </c>
      <c r="U421" s="6">
        <v>11</v>
      </c>
      <c r="V421" s="4" t="s">
        <v>22</v>
      </c>
    </row>
    <row r="422" spans="1:22" x14ac:dyDescent="0.25">
      <c r="A422" t="s">
        <v>55</v>
      </c>
      <c r="B422" t="s">
        <v>11</v>
      </c>
      <c r="C422" t="s">
        <v>58</v>
      </c>
      <c r="D422" s="1" t="s">
        <v>63</v>
      </c>
      <c r="E422" s="4" t="s">
        <v>31</v>
      </c>
      <c r="F422">
        <v>1233</v>
      </c>
      <c r="G422" s="1">
        <v>300</v>
      </c>
      <c r="H422" s="1">
        <f>SUM(financials[[#This Row],[coût unit]]*financials[[#This Row],[Nbre vente]])</f>
        <v>369900</v>
      </c>
      <c r="I422" s="1">
        <f>SUM(financials[[#This Row],[charge totale]])*$G$528</f>
        <v>221940</v>
      </c>
      <c r="J422" s="1">
        <f>SUM(financials[[#This Row],[charge totale]])*$H$528</f>
        <v>147960</v>
      </c>
      <c r="K422" s="1">
        <f>SUM(financials[[#This Row],[charge fixe]:[charge variable]])*$G$529</f>
        <v>110970</v>
      </c>
      <c r="L422" s="1">
        <f>SUM(financials[[#This Row],[charge totale]])*$H$529</f>
        <v>258929.99999999997</v>
      </c>
      <c r="M422" s="1">
        <v>340</v>
      </c>
      <c r="N422" s="1">
        <f>SUM(financials[[#This Row],[prix de vente]])-financials[[#This Row],[coût unit]]</f>
        <v>40</v>
      </c>
      <c r="O422" s="1">
        <f>SUM(financials[[#This Row],[prix de vente]]*financials[[#This Row],[Nbre vente]])</f>
        <v>419220</v>
      </c>
      <c r="P422" s="1">
        <v>9</v>
      </c>
      <c r="Q422" s="1">
        <f>SUM(financials[[#This Row],[remise unit]])*financials[[#This Row],[Nbre vente]]</f>
        <v>11097</v>
      </c>
      <c r="R422" s="1">
        <f>SUM(financials[[#This Row],[CA]])-financials[[#This Row],[remise tot]]</f>
        <v>408123</v>
      </c>
      <c r="S422" s="1">
        <f>SUM(financials[[#This Row],[vente]])-financials[[#This Row],[charge totale]]</f>
        <v>38223</v>
      </c>
      <c r="T422" s="5">
        <v>41974</v>
      </c>
      <c r="U422" s="6">
        <v>12</v>
      </c>
      <c r="V422" s="4" t="s">
        <v>23</v>
      </c>
    </row>
    <row r="423" spans="1:22" x14ac:dyDescent="0.25">
      <c r="A423" t="s">
        <v>55</v>
      </c>
      <c r="B423" t="s">
        <v>56</v>
      </c>
      <c r="C423" t="s">
        <v>58</v>
      </c>
      <c r="D423" s="4" t="s">
        <v>27</v>
      </c>
      <c r="E423" s="4" t="s">
        <v>31</v>
      </c>
      <c r="F423">
        <v>270</v>
      </c>
      <c r="G423" s="1">
        <v>250</v>
      </c>
      <c r="H423" s="1">
        <f>SUM(financials[[#This Row],[coût unit]]*financials[[#This Row],[Nbre vente]])</f>
        <v>67500</v>
      </c>
      <c r="I423" s="1">
        <f>SUM(financials[[#This Row],[charge totale]])*$G$528</f>
        <v>40500</v>
      </c>
      <c r="J423" s="1">
        <f>SUM(financials[[#This Row],[charge totale]])*$H$528</f>
        <v>27000</v>
      </c>
      <c r="K423" s="1">
        <f>SUM(financials[[#This Row],[charge fixe]:[charge variable]])*$G$529</f>
        <v>20250</v>
      </c>
      <c r="L423" s="1">
        <f>SUM(financials[[#This Row],[charge totale]])*$H$529</f>
        <v>47250</v>
      </c>
      <c r="M423" s="1">
        <v>270</v>
      </c>
      <c r="N423" s="1">
        <f>SUM(financials[[#This Row],[prix de vente]])-financials[[#This Row],[coût unit]]</f>
        <v>20</v>
      </c>
      <c r="O423" s="1">
        <f>SUM(financials[[#This Row],[prix de vente]]*financials[[#This Row],[Nbre vente]])</f>
        <v>72900</v>
      </c>
      <c r="P423" s="1">
        <v>9</v>
      </c>
      <c r="Q423" s="1">
        <f>SUM(financials[[#This Row],[remise unit]])*financials[[#This Row],[Nbre vente]]</f>
        <v>2430</v>
      </c>
      <c r="R423" s="1">
        <f>SUM(financials[[#This Row],[CA]])-financials[[#This Row],[remise tot]]</f>
        <v>70470</v>
      </c>
      <c r="S423" s="1">
        <f>SUM(financials[[#This Row],[vente]])-financials[[#This Row],[charge totale]]</f>
        <v>2970</v>
      </c>
      <c r="T423" s="5">
        <v>41671</v>
      </c>
      <c r="U423" s="6">
        <v>2</v>
      </c>
      <c r="V423" s="4" t="s">
        <v>13</v>
      </c>
    </row>
    <row r="424" spans="1:22" x14ac:dyDescent="0.25">
      <c r="A424" t="s">
        <v>55</v>
      </c>
      <c r="B424" t="s">
        <v>9</v>
      </c>
      <c r="C424" t="s">
        <v>58</v>
      </c>
      <c r="D424" s="4" t="s">
        <v>27</v>
      </c>
      <c r="E424" s="4" t="s">
        <v>31</v>
      </c>
      <c r="F424">
        <v>3421</v>
      </c>
      <c r="G424" s="1">
        <v>250</v>
      </c>
      <c r="H424" s="1">
        <f>SUM(financials[[#This Row],[coût unit]]*financials[[#This Row],[Nbre vente]])</f>
        <v>855250</v>
      </c>
      <c r="I424" s="1">
        <f>SUM(financials[[#This Row],[charge totale]])*$G$528</f>
        <v>513150</v>
      </c>
      <c r="J424" s="1">
        <f>SUM(financials[[#This Row],[charge totale]])*$H$528</f>
        <v>342100</v>
      </c>
      <c r="K424" s="1">
        <f>SUM(financials[[#This Row],[charge fixe]:[charge variable]])*$G$529</f>
        <v>256575</v>
      </c>
      <c r="L424" s="1">
        <f>SUM(financials[[#This Row],[charge totale]])*$H$529</f>
        <v>598675</v>
      </c>
      <c r="M424" s="1">
        <v>270</v>
      </c>
      <c r="N424" s="1">
        <f>SUM(financials[[#This Row],[prix de vente]])-financials[[#This Row],[coût unit]]</f>
        <v>20</v>
      </c>
      <c r="O424" s="1">
        <f>SUM(financials[[#This Row],[prix de vente]]*financials[[#This Row],[Nbre vente]])</f>
        <v>923670</v>
      </c>
      <c r="P424" s="1">
        <v>9</v>
      </c>
      <c r="Q424" s="1">
        <f>SUM(financials[[#This Row],[remise unit]])*financials[[#This Row],[Nbre vente]]</f>
        <v>30789</v>
      </c>
      <c r="R424" s="1">
        <f>SUM(financials[[#This Row],[CA]])-financials[[#This Row],[remise tot]]</f>
        <v>892881</v>
      </c>
      <c r="S424" s="1">
        <f>SUM(financials[[#This Row],[vente]])-financials[[#This Row],[charge totale]]</f>
        <v>37631</v>
      </c>
      <c r="T424" s="5">
        <v>41821</v>
      </c>
      <c r="U424" s="6">
        <v>7</v>
      </c>
      <c r="V424" s="4" t="s">
        <v>18</v>
      </c>
    </row>
    <row r="425" spans="1:22" x14ac:dyDescent="0.25">
      <c r="A425" t="s">
        <v>55</v>
      </c>
      <c r="B425" t="s">
        <v>7</v>
      </c>
      <c r="C425" t="s">
        <v>58</v>
      </c>
      <c r="D425" s="4" t="s">
        <v>27</v>
      </c>
      <c r="E425" s="4" t="s">
        <v>31</v>
      </c>
      <c r="F425">
        <v>2734</v>
      </c>
      <c r="G425" s="1">
        <v>250</v>
      </c>
      <c r="H425" s="1">
        <f>SUM(financials[[#This Row],[coût unit]]*financials[[#This Row],[Nbre vente]])</f>
        <v>683500</v>
      </c>
      <c r="I425" s="1">
        <f>SUM(financials[[#This Row],[charge totale]])*$G$528</f>
        <v>410100</v>
      </c>
      <c r="J425" s="1">
        <f>SUM(financials[[#This Row],[charge totale]])*$H$528</f>
        <v>273400</v>
      </c>
      <c r="K425" s="1">
        <f>SUM(financials[[#This Row],[charge fixe]:[charge variable]])*$G$529</f>
        <v>205050</v>
      </c>
      <c r="L425" s="1">
        <f>SUM(financials[[#This Row],[charge totale]])*$H$529</f>
        <v>478449.99999999994</v>
      </c>
      <c r="M425" s="1">
        <v>270</v>
      </c>
      <c r="N425" s="1">
        <f>SUM(financials[[#This Row],[prix de vente]])-financials[[#This Row],[coût unit]]</f>
        <v>20</v>
      </c>
      <c r="O425" s="1">
        <f>SUM(financials[[#This Row],[prix de vente]]*financials[[#This Row],[Nbre vente]])</f>
        <v>738180</v>
      </c>
      <c r="P425" s="1">
        <v>9</v>
      </c>
      <c r="Q425" s="1">
        <f>SUM(financials[[#This Row],[remise unit]])*financials[[#This Row],[Nbre vente]]</f>
        <v>24606</v>
      </c>
      <c r="R425" s="1">
        <f>SUM(financials[[#This Row],[CA]])-financials[[#This Row],[remise tot]]</f>
        <v>713574</v>
      </c>
      <c r="S425" s="1">
        <f>SUM(financials[[#This Row],[vente]])-financials[[#This Row],[charge totale]]</f>
        <v>30074</v>
      </c>
      <c r="T425" s="5">
        <v>41913</v>
      </c>
      <c r="U425" s="6">
        <v>10</v>
      </c>
      <c r="V425" s="4" t="s">
        <v>21</v>
      </c>
    </row>
    <row r="426" spans="1:22" hidden="1" x14ac:dyDescent="0.25">
      <c r="A426" t="s">
        <v>55</v>
      </c>
      <c r="B426" t="s">
        <v>9</v>
      </c>
      <c r="C426" t="s">
        <v>59</v>
      </c>
      <c r="D426" s="1" t="s">
        <v>60</v>
      </c>
      <c r="E426" s="4" t="s">
        <v>31</v>
      </c>
      <c r="F426">
        <v>2521</v>
      </c>
      <c r="G426" s="1">
        <v>35</v>
      </c>
      <c r="H426" s="1">
        <f>SUM(financials[[#This Row],[coût unit]]*financials[[#This Row],[Nbre vente]])</f>
        <v>88235</v>
      </c>
      <c r="I426" s="1">
        <f>SUM(financials[[#This Row],[charge totale]])*$G$528</f>
        <v>52941</v>
      </c>
      <c r="J426" s="1">
        <f>SUM(financials[[#This Row],[charge totale]])*$H$528</f>
        <v>35294</v>
      </c>
      <c r="K426" s="1">
        <f>SUM(financials[[#This Row],[charge fixe]:[charge variable]])*$G$529</f>
        <v>26470.5</v>
      </c>
      <c r="L426" s="1">
        <f>SUM(financials[[#This Row],[charge totale]])*$H$529</f>
        <v>61764.499999999993</v>
      </c>
      <c r="M426" s="1">
        <v>40</v>
      </c>
      <c r="N426" s="1">
        <f>SUM(financials[[#This Row],[prix de vente]])-financials[[#This Row],[coût unit]]</f>
        <v>5</v>
      </c>
      <c r="O426" s="1">
        <f>SUM(financials[[#This Row],[prix de vente]]*financials[[#This Row],[Nbre vente]])</f>
        <v>100840</v>
      </c>
      <c r="P426" s="1">
        <v>9</v>
      </c>
      <c r="Q426" s="1">
        <f>SUM(financials[[#This Row],[remise unit]])*financials[[#This Row],[Nbre vente]]</f>
        <v>22689</v>
      </c>
      <c r="R426" s="1">
        <f>SUM(financials[[#This Row],[CA]])-financials[[#This Row],[remise tot]]</f>
        <v>78151</v>
      </c>
      <c r="S426" s="1">
        <f>SUM(financials[[#This Row],[vente]])-financials[[#This Row],[charge totale]]</f>
        <v>-10084</v>
      </c>
      <c r="T426" s="5">
        <v>41640</v>
      </c>
      <c r="U426" s="6">
        <v>1</v>
      </c>
      <c r="V426" s="4" t="s">
        <v>12</v>
      </c>
    </row>
    <row r="427" spans="1:22" x14ac:dyDescent="0.25">
      <c r="A427" t="s">
        <v>54</v>
      </c>
      <c r="B427" t="s">
        <v>11</v>
      </c>
      <c r="C427" t="s">
        <v>58</v>
      </c>
      <c r="D427" s="4" t="s">
        <v>25</v>
      </c>
      <c r="E427" s="4" t="s">
        <v>31</v>
      </c>
      <c r="F427">
        <v>2661</v>
      </c>
      <c r="G427" s="1">
        <v>200</v>
      </c>
      <c r="H427" s="1">
        <f>SUM(financials[[#This Row],[coût unit]]*financials[[#This Row],[Nbre vente]])</f>
        <v>532200</v>
      </c>
      <c r="I427" s="1">
        <f>SUM(financials[[#This Row],[charge totale]])*$G$528</f>
        <v>319320</v>
      </c>
      <c r="J427" s="1">
        <f>SUM(financials[[#This Row],[charge totale]])*$H$528</f>
        <v>212880</v>
      </c>
      <c r="K427" s="1">
        <f>SUM(financials[[#This Row],[charge fixe]:[charge variable]])*$G$529</f>
        <v>159660</v>
      </c>
      <c r="L427" s="1">
        <f>SUM(financials[[#This Row],[charge totale]])*$H$529</f>
        <v>372540</v>
      </c>
      <c r="M427" s="1">
        <v>210</v>
      </c>
      <c r="N427" s="1">
        <f>SUM(financials[[#This Row],[prix de vente]])-financials[[#This Row],[coût unit]]</f>
        <v>10</v>
      </c>
      <c r="O427" s="1">
        <f>SUM(financials[[#This Row],[prix de vente]]*financials[[#This Row],[Nbre vente]])</f>
        <v>558810</v>
      </c>
      <c r="P427" s="1">
        <v>9</v>
      </c>
      <c r="Q427" s="1">
        <f>SUM(financials[[#This Row],[remise unit]])*financials[[#This Row],[Nbre vente]]</f>
        <v>23949</v>
      </c>
      <c r="R427" s="1">
        <f>SUM(financials[[#This Row],[CA]])-financials[[#This Row],[remise tot]]</f>
        <v>534861</v>
      </c>
      <c r="S427" s="1">
        <f>SUM(financials[[#This Row],[vente]])-financials[[#This Row],[charge totale]]</f>
        <v>2661</v>
      </c>
      <c r="T427" s="5">
        <v>41760</v>
      </c>
      <c r="U427" s="6">
        <v>5</v>
      </c>
      <c r="V427" s="4" t="s">
        <v>16</v>
      </c>
    </row>
    <row r="428" spans="1:22" hidden="1" x14ac:dyDescent="0.25">
      <c r="A428" t="s">
        <v>55</v>
      </c>
      <c r="B428" t="s">
        <v>10</v>
      </c>
      <c r="C428" t="s">
        <v>59</v>
      </c>
      <c r="D428" s="1" t="s">
        <v>62</v>
      </c>
      <c r="E428" s="4" t="s">
        <v>31</v>
      </c>
      <c r="F428">
        <v>1531</v>
      </c>
      <c r="G428" s="1">
        <v>55</v>
      </c>
      <c r="H428" s="1">
        <f>SUM(financials[[#This Row],[coût unit]]*financials[[#This Row],[Nbre vente]])</f>
        <v>84205</v>
      </c>
      <c r="I428" s="1">
        <f>SUM(financials[[#This Row],[charge totale]])*$G$528</f>
        <v>50523</v>
      </c>
      <c r="J428" s="1">
        <f>SUM(financials[[#This Row],[charge totale]])*$H$528</f>
        <v>33682</v>
      </c>
      <c r="K428" s="1">
        <f>SUM(financials[[#This Row],[charge fixe]:[charge variable]])*$G$529</f>
        <v>25261.5</v>
      </c>
      <c r="L428" s="1">
        <f>SUM(financials[[#This Row],[charge totale]])*$H$529</f>
        <v>58943.499999999993</v>
      </c>
      <c r="M428" s="1">
        <v>60</v>
      </c>
      <c r="N428" s="1">
        <f>SUM(financials[[#This Row],[prix de vente]])-financials[[#This Row],[coût unit]]</f>
        <v>5</v>
      </c>
      <c r="O428" s="1">
        <f>SUM(financials[[#This Row],[prix de vente]]*financials[[#This Row],[Nbre vente]])</f>
        <v>91860</v>
      </c>
      <c r="P428" s="1">
        <v>9</v>
      </c>
      <c r="Q428" s="1">
        <f>SUM(financials[[#This Row],[remise unit]])*financials[[#This Row],[Nbre vente]]</f>
        <v>13779</v>
      </c>
      <c r="R428" s="1">
        <f>SUM(financials[[#This Row],[CA]])-financials[[#This Row],[remise tot]]</f>
        <v>78081</v>
      </c>
      <c r="S428" s="1">
        <f>SUM(financials[[#This Row],[vente]])-financials[[#This Row],[charge totale]]</f>
        <v>-6124</v>
      </c>
      <c r="T428" s="5">
        <v>41974</v>
      </c>
      <c r="U428" s="6">
        <v>12</v>
      </c>
      <c r="V428" s="4" t="s">
        <v>23</v>
      </c>
    </row>
    <row r="429" spans="1:22" x14ac:dyDescent="0.25">
      <c r="A429" t="s">
        <v>55</v>
      </c>
      <c r="B429" t="s">
        <v>9</v>
      </c>
      <c r="C429" t="s">
        <v>58</v>
      </c>
      <c r="D429" s="1" t="s">
        <v>63</v>
      </c>
      <c r="E429" s="4" t="s">
        <v>31</v>
      </c>
      <c r="F429">
        <v>1491</v>
      </c>
      <c r="G429" s="1">
        <v>300</v>
      </c>
      <c r="H429" s="1">
        <f>SUM(financials[[#This Row],[coût unit]]*financials[[#This Row],[Nbre vente]])</f>
        <v>447300</v>
      </c>
      <c r="I429" s="1">
        <f>SUM(financials[[#This Row],[charge totale]])*$G$528</f>
        <v>268380</v>
      </c>
      <c r="J429" s="1">
        <f>SUM(financials[[#This Row],[charge totale]])*$H$528</f>
        <v>178920</v>
      </c>
      <c r="K429" s="1">
        <f>SUM(financials[[#This Row],[charge fixe]:[charge variable]])*$G$529</f>
        <v>134190</v>
      </c>
      <c r="L429" s="1">
        <f>SUM(financials[[#This Row],[charge totale]])*$H$529</f>
        <v>313110</v>
      </c>
      <c r="M429" s="1">
        <v>340</v>
      </c>
      <c r="N429" s="1">
        <f>SUM(financials[[#This Row],[prix de vente]])-financials[[#This Row],[coût unit]]</f>
        <v>40</v>
      </c>
      <c r="O429" s="1">
        <f>SUM(financials[[#This Row],[prix de vente]]*financials[[#This Row],[Nbre vente]])</f>
        <v>506940</v>
      </c>
      <c r="P429" s="1">
        <v>9</v>
      </c>
      <c r="Q429" s="1">
        <f>SUM(financials[[#This Row],[remise unit]])*financials[[#This Row],[Nbre vente]]</f>
        <v>13419</v>
      </c>
      <c r="R429" s="1">
        <f>SUM(financials[[#This Row],[CA]])-financials[[#This Row],[remise tot]]</f>
        <v>493521</v>
      </c>
      <c r="S429" s="1">
        <f>SUM(financials[[#This Row],[vente]])-financials[[#This Row],[charge totale]]</f>
        <v>46221</v>
      </c>
      <c r="T429" s="5">
        <v>41699</v>
      </c>
      <c r="U429" s="6">
        <v>3</v>
      </c>
      <c r="V429" s="4" t="s">
        <v>14</v>
      </c>
    </row>
    <row r="430" spans="1:22" x14ac:dyDescent="0.25">
      <c r="A430" t="s">
        <v>55</v>
      </c>
      <c r="B430" t="s">
        <v>10</v>
      </c>
      <c r="C430" t="s">
        <v>58</v>
      </c>
      <c r="D430" s="1" t="s">
        <v>63</v>
      </c>
      <c r="E430" s="4" t="s">
        <v>31</v>
      </c>
      <c r="F430">
        <v>1531</v>
      </c>
      <c r="G430" s="1">
        <v>300</v>
      </c>
      <c r="H430" s="1">
        <f>SUM(financials[[#This Row],[coût unit]]*financials[[#This Row],[Nbre vente]])</f>
        <v>459300</v>
      </c>
      <c r="I430" s="1">
        <f>SUM(financials[[#This Row],[charge totale]])*$G$528</f>
        <v>275580</v>
      </c>
      <c r="J430" s="1">
        <f>SUM(financials[[#This Row],[charge totale]])*$H$528</f>
        <v>183720</v>
      </c>
      <c r="K430" s="1">
        <f>SUM(financials[[#This Row],[charge fixe]:[charge variable]])*$G$529</f>
        <v>137790</v>
      </c>
      <c r="L430" s="1">
        <f>SUM(financials[[#This Row],[charge totale]])*$H$529</f>
        <v>321510</v>
      </c>
      <c r="M430" s="1">
        <v>340</v>
      </c>
      <c r="N430" s="1">
        <f>SUM(financials[[#This Row],[prix de vente]])-financials[[#This Row],[coût unit]]</f>
        <v>40</v>
      </c>
      <c r="O430" s="1">
        <f>SUM(financials[[#This Row],[prix de vente]]*financials[[#This Row],[Nbre vente]])</f>
        <v>520540</v>
      </c>
      <c r="P430" s="1">
        <v>9</v>
      </c>
      <c r="Q430" s="1">
        <f>SUM(financials[[#This Row],[remise unit]])*financials[[#This Row],[Nbre vente]]</f>
        <v>13779</v>
      </c>
      <c r="R430" s="1">
        <f>SUM(financials[[#This Row],[CA]])-financials[[#This Row],[remise tot]]</f>
        <v>506761</v>
      </c>
      <c r="S430" s="1">
        <f>SUM(financials[[#This Row],[vente]])-financials[[#This Row],[charge totale]]</f>
        <v>47461</v>
      </c>
      <c r="T430" s="5">
        <v>41974</v>
      </c>
      <c r="U430" s="6">
        <v>12</v>
      </c>
      <c r="V430" s="4" t="s">
        <v>23</v>
      </c>
    </row>
    <row r="431" spans="1:22" hidden="1" x14ac:dyDescent="0.25">
      <c r="A431" t="s">
        <v>52</v>
      </c>
      <c r="B431" t="s">
        <v>56</v>
      </c>
      <c r="C431" t="s">
        <v>59</v>
      </c>
      <c r="D431" s="1" t="s">
        <v>60</v>
      </c>
      <c r="E431" s="4" t="s">
        <v>31</v>
      </c>
      <c r="F431">
        <v>2567</v>
      </c>
      <c r="G431" s="1">
        <v>35</v>
      </c>
      <c r="H431" s="1">
        <f>SUM(financials[[#This Row],[coût unit]]*financials[[#This Row],[Nbre vente]])</f>
        <v>89845</v>
      </c>
      <c r="I431" s="1">
        <f>SUM(financials[[#This Row],[charge totale]])*$G$528</f>
        <v>53907</v>
      </c>
      <c r="J431" s="1">
        <f>SUM(financials[[#This Row],[charge totale]])*$H$528</f>
        <v>35938</v>
      </c>
      <c r="K431" s="1">
        <f>SUM(financials[[#This Row],[charge fixe]:[charge variable]])*$G$529</f>
        <v>26953.5</v>
      </c>
      <c r="L431" s="1">
        <f>SUM(financials[[#This Row],[charge totale]])*$H$529</f>
        <v>62891.499999999993</v>
      </c>
      <c r="M431" s="1">
        <v>40</v>
      </c>
      <c r="N431" s="1">
        <f>SUM(financials[[#This Row],[prix de vente]])-financials[[#This Row],[coût unit]]</f>
        <v>5</v>
      </c>
      <c r="O431" s="1">
        <f>SUM(financials[[#This Row],[prix de vente]]*financials[[#This Row],[Nbre vente]])</f>
        <v>102680</v>
      </c>
      <c r="P431" s="1">
        <v>9</v>
      </c>
      <c r="Q431" s="1">
        <f>SUM(financials[[#This Row],[remise unit]])*financials[[#This Row],[Nbre vente]]</f>
        <v>23103</v>
      </c>
      <c r="R431" s="1">
        <f>SUM(financials[[#This Row],[CA]])-financials[[#This Row],[remise tot]]</f>
        <v>79577</v>
      </c>
      <c r="S431" s="1">
        <f>SUM(financials[[#This Row],[vente]])-financials[[#This Row],[charge totale]]</f>
        <v>-10268</v>
      </c>
      <c r="T431" s="5">
        <v>41791</v>
      </c>
      <c r="U431" s="6">
        <v>6</v>
      </c>
      <c r="V431" s="4" t="s">
        <v>17</v>
      </c>
    </row>
    <row r="432" spans="1:22" x14ac:dyDescent="0.25">
      <c r="A432" t="s">
        <v>52</v>
      </c>
      <c r="B432" t="s">
        <v>56</v>
      </c>
      <c r="C432" t="s">
        <v>58</v>
      </c>
      <c r="D432" s="1" t="s">
        <v>63</v>
      </c>
      <c r="E432" s="4" t="s">
        <v>31</v>
      </c>
      <c r="F432">
        <v>2567</v>
      </c>
      <c r="G432" s="1">
        <v>300</v>
      </c>
      <c r="H432" s="1">
        <f>SUM(financials[[#This Row],[coût unit]]*financials[[#This Row],[Nbre vente]])</f>
        <v>770100</v>
      </c>
      <c r="I432" s="1">
        <f>SUM(financials[[#This Row],[charge totale]])*$G$528</f>
        <v>462060</v>
      </c>
      <c r="J432" s="1">
        <f>SUM(financials[[#This Row],[charge totale]])*$H$528</f>
        <v>308040</v>
      </c>
      <c r="K432" s="1">
        <f>SUM(financials[[#This Row],[charge fixe]:[charge variable]])*$G$529</f>
        <v>231030</v>
      </c>
      <c r="L432" s="1">
        <f>SUM(financials[[#This Row],[charge totale]])*$H$529</f>
        <v>539070</v>
      </c>
      <c r="M432" s="1">
        <v>340</v>
      </c>
      <c r="N432" s="1">
        <f>SUM(financials[[#This Row],[prix de vente]])-financials[[#This Row],[coût unit]]</f>
        <v>40</v>
      </c>
      <c r="O432" s="1">
        <f>SUM(financials[[#This Row],[prix de vente]]*financials[[#This Row],[Nbre vente]])</f>
        <v>872780</v>
      </c>
      <c r="P432" s="1">
        <v>9</v>
      </c>
      <c r="Q432" s="1">
        <f>SUM(financials[[#This Row],[remise unit]])*financials[[#This Row],[Nbre vente]]</f>
        <v>23103</v>
      </c>
      <c r="R432" s="1">
        <f>SUM(financials[[#This Row],[CA]])-financials[[#This Row],[remise tot]]</f>
        <v>849677</v>
      </c>
      <c r="S432" s="1">
        <f>SUM(financials[[#This Row],[vente]])-financials[[#This Row],[charge totale]]</f>
        <v>79577</v>
      </c>
      <c r="T432" s="5">
        <v>41791</v>
      </c>
      <c r="U432" s="6">
        <v>6</v>
      </c>
      <c r="V432" s="4" t="s">
        <v>17</v>
      </c>
    </row>
    <row r="433" spans="1:22" hidden="1" x14ac:dyDescent="0.25">
      <c r="A433" t="s">
        <v>55</v>
      </c>
      <c r="B433" t="s">
        <v>7</v>
      </c>
      <c r="C433" t="s">
        <v>59</v>
      </c>
      <c r="D433" s="1" t="s">
        <v>60</v>
      </c>
      <c r="E433" s="4" t="s">
        <v>31</v>
      </c>
      <c r="F433">
        <v>923</v>
      </c>
      <c r="G433" s="1">
        <v>35</v>
      </c>
      <c r="H433" s="1">
        <f>SUM(financials[[#This Row],[coût unit]]*financials[[#This Row],[Nbre vente]])</f>
        <v>32305</v>
      </c>
      <c r="I433" s="1">
        <f>SUM(financials[[#This Row],[charge totale]])*$G$528</f>
        <v>19383</v>
      </c>
      <c r="J433" s="1">
        <f>SUM(financials[[#This Row],[charge totale]])*$H$528</f>
        <v>12922</v>
      </c>
      <c r="K433" s="1">
        <f>SUM(financials[[#This Row],[charge fixe]:[charge variable]])*$G$529</f>
        <v>9691.5</v>
      </c>
      <c r="L433" s="1">
        <f>SUM(financials[[#This Row],[charge totale]])*$H$529</f>
        <v>22613.5</v>
      </c>
      <c r="M433" s="1">
        <v>40</v>
      </c>
      <c r="N433" s="1">
        <f>SUM(financials[[#This Row],[prix de vente]])-financials[[#This Row],[coût unit]]</f>
        <v>5</v>
      </c>
      <c r="O433" s="1">
        <f>SUM(financials[[#This Row],[prix de vente]]*financials[[#This Row],[Nbre vente]])</f>
        <v>36920</v>
      </c>
      <c r="P433" s="1">
        <v>9</v>
      </c>
      <c r="Q433" s="1">
        <f>SUM(financials[[#This Row],[remise unit]])*financials[[#This Row],[Nbre vente]]</f>
        <v>8307</v>
      </c>
      <c r="R433" s="1">
        <f>SUM(financials[[#This Row],[CA]])-financials[[#This Row],[remise tot]]</f>
        <v>28613</v>
      </c>
      <c r="S433" s="1">
        <f>SUM(financials[[#This Row],[vente]])-financials[[#This Row],[charge totale]]</f>
        <v>-3692</v>
      </c>
      <c r="T433" s="5">
        <v>41699</v>
      </c>
      <c r="U433" s="6">
        <v>3</v>
      </c>
      <c r="V433" s="4" t="s">
        <v>14</v>
      </c>
    </row>
    <row r="434" spans="1:22" hidden="1" x14ac:dyDescent="0.25">
      <c r="A434" t="s">
        <v>55</v>
      </c>
      <c r="B434" t="s">
        <v>9</v>
      </c>
      <c r="C434" t="s">
        <v>59</v>
      </c>
      <c r="D434" s="1" t="s">
        <v>60</v>
      </c>
      <c r="E434" s="4" t="s">
        <v>31</v>
      </c>
      <c r="F434">
        <v>1790</v>
      </c>
      <c r="G434" s="1">
        <v>35</v>
      </c>
      <c r="H434" s="1">
        <f>SUM(financials[[#This Row],[coût unit]]*financials[[#This Row],[Nbre vente]])</f>
        <v>62650</v>
      </c>
      <c r="I434" s="1">
        <f>SUM(financials[[#This Row],[charge totale]])*$G$528</f>
        <v>37590</v>
      </c>
      <c r="J434" s="1">
        <f>SUM(financials[[#This Row],[charge totale]])*$H$528</f>
        <v>25060</v>
      </c>
      <c r="K434" s="1">
        <f>SUM(financials[[#This Row],[charge fixe]:[charge variable]])*$G$529</f>
        <v>18795</v>
      </c>
      <c r="L434" s="1">
        <f>SUM(financials[[#This Row],[charge totale]])*$H$529</f>
        <v>43855</v>
      </c>
      <c r="M434" s="1">
        <v>40</v>
      </c>
      <c r="N434" s="1">
        <f>SUM(financials[[#This Row],[prix de vente]])-financials[[#This Row],[coût unit]]</f>
        <v>5</v>
      </c>
      <c r="O434" s="1">
        <f>SUM(financials[[#This Row],[prix de vente]]*financials[[#This Row],[Nbre vente]])</f>
        <v>71600</v>
      </c>
      <c r="P434" s="1">
        <v>9</v>
      </c>
      <c r="Q434" s="1">
        <f>SUM(financials[[#This Row],[remise unit]])*financials[[#This Row],[Nbre vente]]</f>
        <v>16110</v>
      </c>
      <c r="R434" s="1">
        <f>SUM(financials[[#This Row],[CA]])-financials[[#This Row],[remise tot]]</f>
        <v>55490</v>
      </c>
      <c r="S434" s="1">
        <f>SUM(financials[[#This Row],[vente]])-financials[[#This Row],[charge totale]]</f>
        <v>-7160</v>
      </c>
      <c r="T434" s="5">
        <v>41699</v>
      </c>
      <c r="U434" s="6">
        <v>3</v>
      </c>
      <c r="V434" s="4" t="s">
        <v>14</v>
      </c>
    </row>
    <row r="435" spans="1:22" x14ac:dyDescent="0.25">
      <c r="A435" t="s">
        <v>55</v>
      </c>
      <c r="B435" t="s">
        <v>56</v>
      </c>
      <c r="C435" t="s">
        <v>58</v>
      </c>
      <c r="D435" s="4" t="s">
        <v>25</v>
      </c>
      <c r="E435" s="4" t="s">
        <v>31</v>
      </c>
      <c r="F435">
        <v>982.5</v>
      </c>
      <c r="G435" s="1">
        <v>200</v>
      </c>
      <c r="H435" s="1">
        <f>SUM(financials[[#This Row],[coût unit]]*financials[[#This Row],[Nbre vente]])</f>
        <v>196500</v>
      </c>
      <c r="I435" s="1">
        <f>SUM(financials[[#This Row],[charge totale]])*$G$528</f>
        <v>117900</v>
      </c>
      <c r="J435" s="1">
        <f>SUM(financials[[#This Row],[charge totale]])*$H$528</f>
        <v>78600</v>
      </c>
      <c r="K435" s="1">
        <f>SUM(financials[[#This Row],[charge fixe]:[charge variable]])*$G$529</f>
        <v>58950</v>
      </c>
      <c r="L435" s="1">
        <f>SUM(financials[[#This Row],[charge totale]])*$H$529</f>
        <v>137550</v>
      </c>
      <c r="M435" s="1">
        <v>210</v>
      </c>
      <c r="N435" s="1">
        <f>SUM(financials[[#This Row],[prix de vente]])-financials[[#This Row],[coût unit]]</f>
        <v>10</v>
      </c>
      <c r="O435" s="1">
        <f>SUM(financials[[#This Row],[prix de vente]]*financials[[#This Row],[Nbre vente]])</f>
        <v>206325</v>
      </c>
      <c r="P435" s="1">
        <v>9</v>
      </c>
      <c r="Q435" s="1">
        <f>SUM(financials[[#This Row],[remise unit]])*financials[[#This Row],[Nbre vente]]</f>
        <v>8842.5</v>
      </c>
      <c r="R435" s="1">
        <f>SUM(financials[[#This Row],[CA]])-financials[[#This Row],[remise tot]]</f>
        <v>197482.5</v>
      </c>
      <c r="S435" s="1">
        <f>SUM(financials[[#This Row],[vente]])-financials[[#This Row],[charge totale]]</f>
        <v>982.5</v>
      </c>
      <c r="T435" s="5">
        <v>41640</v>
      </c>
      <c r="U435" s="6">
        <v>1</v>
      </c>
      <c r="V435" s="4" t="s">
        <v>12</v>
      </c>
    </row>
    <row r="436" spans="1:22" x14ac:dyDescent="0.25">
      <c r="A436" t="s">
        <v>55</v>
      </c>
      <c r="B436" t="s">
        <v>56</v>
      </c>
      <c r="C436" t="s">
        <v>58</v>
      </c>
      <c r="D436" s="4" t="s">
        <v>25</v>
      </c>
      <c r="E436" s="4" t="s">
        <v>31</v>
      </c>
      <c r="F436">
        <v>1298</v>
      </c>
      <c r="G436" s="1">
        <v>200</v>
      </c>
      <c r="H436" s="1">
        <f>SUM(financials[[#This Row],[coût unit]]*financials[[#This Row],[Nbre vente]])</f>
        <v>259600</v>
      </c>
      <c r="I436" s="1">
        <f>SUM(financials[[#This Row],[charge totale]])*$G$528</f>
        <v>155760</v>
      </c>
      <c r="J436" s="1">
        <f>SUM(financials[[#This Row],[charge totale]])*$H$528</f>
        <v>103840</v>
      </c>
      <c r="K436" s="1">
        <f>SUM(financials[[#This Row],[charge fixe]:[charge variable]])*$G$529</f>
        <v>77880</v>
      </c>
      <c r="L436" s="1">
        <f>SUM(financials[[#This Row],[charge totale]])*$H$529</f>
        <v>181720</v>
      </c>
      <c r="M436" s="1">
        <v>210</v>
      </c>
      <c r="N436" s="1">
        <f>SUM(financials[[#This Row],[prix de vente]])-financials[[#This Row],[coût unit]]</f>
        <v>10</v>
      </c>
      <c r="O436" s="1">
        <f>SUM(financials[[#This Row],[prix de vente]]*financials[[#This Row],[Nbre vente]])</f>
        <v>272580</v>
      </c>
      <c r="P436" s="1">
        <v>9</v>
      </c>
      <c r="Q436" s="1">
        <f>SUM(financials[[#This Row],[remise unit]])*financials[[#This Row],[Nbre vente]]</f>
        <v>11682</v>
      </c>
      <c r="R436" s="1">
        <f>SUM(financials[[#This Row],[CA]])-financials[[#This Row],[remise tot]]</f>
        <v>260898</v>
      </c>
      <c r="S436" s="1">
        <f>SUM(financials[[#This Row],[vente]])-financials[[#This Row],[charge totale]]</f>
        <v>1298</v>
      </c>
      <c r="T436" s="5">
        <v>41671</v>
      </c>
      <c r="U436" s="6">
        <v>2</v>
      </c>
      <c r="V436" s="4" t="s">
        <v>13</v>
      </c>
    </row>
    <row r="437" spans="1:22" x14ac:dyDescent="0.25">
      <c r="A437" t="s">
        <v>54</v>
      </c>
      <c r="B437" t="s">
        <v>11</v>
      </c>
      <c r="C437" t="s">
        <v>58</v>
      </c>
      <c r="D437" s="4" t="s">
        <v>25</v>
      </c>
      <c r="E437" s="4" t="s">
        <v>31</v>
      </c>
      <c r="F437">
        <v>604</v>
      </c>
      <c r="G437" s="1">
        <v>200</v>
      </c>
      <c r="H437" s="1">
        <f>SUM(financials[[#This Row],[coût unit]]*financials[[#This Row],[Nbre vente]])</f>
        <v>120800</v>
      </c>
      <c r="I437" s="1">
        <f>SUM(financials[[#This Row],[charge totale]])*$G$528</f>
        <v>72480</v>
      </c>
      <c r="J437" s="1">
        <f>SUM(financials[[#This Row],[charge totale]])*$H$528</f>
        <v>48320</v>
      </c>
      <c r="K437" s="1">
        <f>SUM(financials[[#This Row],[charge fixe]:[charge variable]])*$G$529</f>
        <v>36240</v>
      </c>
      <c r="L437" s="1">
        <f>SUM(financials[[#This Row],[charge totale]])*$H$529</f>
        <v>84560</v>
      </c>
      <c r="M437" s="1">
        <v>210</v>
      </c>
      <c r="N437" s="1">
        <f>SUM(financials[[#This Row],[prix de vente]])-financials[[#This Row],[coût unit]]</f>
        <v>10</v>
      </c>
      <c r="O437" s="1">
        <f>SUM(financials[[#This Row],[prix de vente]]*financials[[#This Row],[Nbre vente]])</f>
        <v>126840</v>
      </c>
      <c r="P437" s="1">
        <v>9</v>
      </c>
      <c r="Q437" s="1">
        <f>SUM(financials[[#This Row],[remise unit]])*financials[[#This Row],[Nbre vente]]</f>
        <v>5436</v>
      </c>
      <c r="R437" s="1">
        <f>SUM(financials[[#This Row],[CA]])-financials[[#This Row],[remise tot]]</f>
        <v>121404</v>
      </c>
      <c r="S437" s="1">
        <f>SUM(financials[[#This Row],[vente]])-financials[[#This Row],[charge totale]]</f>
        <v>604</v>
      </c>
      <c r="T437" s="5">
        <v>41791</v>
      </c>
      <c r="U437" s="6">
        <v>6</v>
      </c>
      <c r="V437" s="4" t="s">
        <v>17</v>
      </c>
    </row>
    <row r="438" spans="1:22" x14ac:dyDescent="0.25">
      <c r="A438" t="s">
        <v>55</v>
      </c>
      <c r="B438" t="s">
        <v>11</v>
      </c>
      <c r="C438" t="s">
        <v>58</v>
      </c>
      <c r="D438" s="4" t="s">
        <v>25</v>
      </c>
      <c r="E438" s="4" t="s">
        <v>31</v>
      </c>
      <c r="F438">
        <v>2255</v>
      </c>
      <c r="G438" s="1">
        <v>200</v>
      </c>
      <c r="H438" s="1">
        <f>SUM(financials[[#This Row],[coût unit]]*financials[[#This Row],[Nbre vente]])</f>
        <v>451000</v>
      </c>
      <c r="I438" s="1">
        <f>SUM(financials[[#This Row],[charge totale]])*$G$528</f>
        <v>270600</v>
      </c>
      <c r="J438" s="1">
        <f>SUM(financials[[#This Row],[charge totale]])*$H$528</f>
        <v>180400</v>
      </c>
      <c r="K438" s="1">
        <f>SUM(financials[[#This Row],[charge fixe]:[charge variable]])*$G$529</f>
        <v>135300</v>
      </c>
      <c r="L438" s="1">
        <f>SUM(financials[[#This Row],[charge totale]])*$H$529</f>
        <v>315700</v>
      </c>
      <c r="M438" s="1">
        <v>210</v>
      </c>
      <c r="N438" s="1">
        <f>SUM(financials[[#This Row],[prix de vente]])-financials[[#This Row],[coût unit]]</f>
        <v>10</v>
      </c>
      <c r="O438" s="1">
        <f>SUM(financials[[#This Row],[prix de vente]]*financials[[#This Row],[Nbre vente]])</f>
        <v>473550</v>
      </c>
      <c r="P438" s="1">
        <v>9</v>
      </c>
      <c r="Q438" s="1">
        <f>SUM(financials[[#This Row],[remise unit]])*financials[[#This Row],[Nbre vente]]</f>
        <v>20295</v>
      </c>
      <c r="R438" s="1">
        <f>SUM(financials[[#This Row],[CA]])-financials[[#This Row],[remise tot]]</f>
        <v>453255</v>
      </c>
      <c r="S438" s="1">
        <f>SUM(financials[[#This Row],[vente]])-financials[[#This Row],[charge totale]]</f>
        <v>2255</v>
      </c>
      <c r="T438" s="5">
        <v>41821</v>
      </c>
      <c r="U438" s="6">
        <v>7</v>
      </c>
      <c r="V438" s="4" t="s">
        <v>18</v>
      </c>
    </row>
    <row r="439" spans="1:22" x14ac:dyDescent="0.25">
      <c r="A439" t="s">
        <v>55</v>
      </c>
      <c r="B439" t="s">
        <v>7</v>
      </c>
      <c r="C439" t="s">
        <v>58</v>
      </c>
      <c r="D439" s="4" t="s">
        <v>25</v>
      </c>
      <c r="E439" s="4" t="s">
        <v>31</v>
      </c>
      <c r="F439">
        <v>1249</v>
      </c>
      <c r="G439" s="1">
        <v>200</v>
      </c>
      <c r="H439" s="1">
        <f>SUM(financials[[#This Row],[coût unit]]*financials[[#This Row],[Nbre vente]])</f>
        <v>249800</v>
      </c>
      <c r="I439" s="1">
        <f>SUM(financials[[#This Row],[charge totale]])*$G$528</f>
        <v>149880</v>
      </c>
      <c r="J439" s="1">
        <f>SUM(financials[[#This Row],[charge totale]])*$H$528</f>
        <v>99920</v>
      </c>
      <c r="K439" s="1">
        <f>SUM(financials[[#This Row],[charge fixe]:[charge variable]])*$G$529</f>
        <v>74940</v>
      </c>
      <c r="L439" s="1">
        <f>SUM(financials[[#This Row],[charge totale]])*$H$529</f>
        <v>174860</v>
      </c>
      <c r="M439" s="1">
        <v>210</v>
      </c>
      <c r="N439" s="1">
        <f>SUM(financials[[#This Row],[prix de vente]])-financials[[#This Row],[coût unit]]</f>
        <v>10</v>
      </c>
      <c r="O439" s="1">
        <f>SUM(financials[[#This Row],[prix de vente]]*financials[[#This Row],[Nbre vente]])</f>
        <v>262290</v>
      </c>
      <c r="P439" s="1">
        <v>9</v>
      </c>
      <c r="Q439" s="1">
        <f>SUM(financials[[#This Row],[remise unit]])*financials[[#This Row],[Nbre vente]]</f>
        <v>11241</v>
      </c>
      <c r="R439" s="1">
        <f>SUM(financials[[#This Row],[CA]])-financials[[#This Row],[remise tot]]</f>
        <v>251049</v>
      </c>
      <c r="S439" s="1">
        <f>SUM(financials[[#This Row],[vente]])-financials[[#This Row],[charge totale]]</f>
        <v>1249</v>
      </c>
      <c r="T439" s="5">
        <v>41913</v>
      </c>
      <c r="U439" s="6">
        <v>10</v>
      </c>
      <c r="V439" s="4" t="s">
        <v>21</v>
      </c>
    </row>
    <row r="440" spans="1:22" hidden="1" x14ac:dyDescent="0.25">
      <c r="A440" t="s">
        <v>55</v>
      </c>
      <c r="B440" t="s">
        <v>56</v>
      </c>
      <c r="C440" t="s">
        <v>59</v>
      </c>
      <c r="D440" s="1" t="s">
        <v>62</v>
      </c>
      <c r="E440" s="4" t="s">
        <v>31</v>
      </c>
      <c r="F440">
        <v>1438.5</v>
      </c>
      <c r="G440" s="1">
        <v>55</v>
      </c>
      <c r="H440" s="1">
        <f>SUM(financials[[#This Row],[coût unit]]*financials[[#This Row],[Nbre vente]])</f>
        <v>79117.5</v>
      </c>
      <c r="I440" s="1">
        <f>SUM(financials[[#This Row],[charge totale]])*$G$528</f>
        <v>47470.5</v>
      </c>
      <c r="J440" s="1">
        <f>SUM(financials[[#This Row],[charge totale]])*$H$528</f>
        <v>31647</v>
      </c>
      <c r="K440" s="1">
        <f>SUM(financials[[#This Row],[charge fixe]:[charge variable]])*$G$529</f>
        <v>23735.25</v>
      </c>
      <c r="L440" s="1">
        <f>SUM(financials[[#This Row],[charge totale]])*$H$529</f>
        <v>55382.25</v>
      </c>
      <c r="M440" s="1">
        <v>60</v>
      </c>
      <c r="N440" s="1">
        <f>SUM(financials[[#This Row],[prix de vente]])-financials[[#This Row],[coût unit]]</f>
        <v>5</v>
      </c>
      <c r="O440" s="1">
        <f>SUM(financials[[#This Row],[prix de vente]]*financials[[#This Row],[Nbre vente]])</f>
        <v>86310</v>
      </c>
      <c r="P440" s="1">
        <v>9</v>
      </c>
      <c r="Q440" s="1">
        <f>SUM(financials[[#This Row],[remise unit]])*financials[[#This Row],[Nbre vente]]</f>
        <v>12946.5</v>
      </c>
      <c r="R440" s="1">
        <f>SUM(financials[[#This Row],[CA]])-financials[[#This Row],[remise tot]]</f>
        <v>73363.5</v>
      </c>
      <c r="S440" s="1">
        <f>SUM(financials[[#This Row],[vente]])-financials[[#This Row],[charge totale]]</f>
        <v>-5754</v>
      </c>
      <c r="T440" s="5">
        <v>41640</v>
      </c>
      <c r="U440" s="6">
        <v>1</v>
      </c>
      <c r="V440" s="4" t="s">
        <v>12</v>
      </c>
    </row>
    <row r="441" spans="1:22" hidden="1" x14ac:dyDescent="0.25">
      <c r="A441" t="s">
        <v>53</v>
      </c>
      <c r="B441" t="s">
        <v>10</v>
      </c>
      <c r="C441" t="s">
        <v>59</v>
      </c>
      <c r="D441" s="1" t="s">
        <v>62</v>
      </c>
      <c r="E441" s="4" t="s">
        <v>31</v>
      </c>
      <c r="F441">
        <v>807</v>
      </c>
      <c r="G441" s="1">
        <v>55</v>
      </c>
      <c r="H441" s="1">
        <f>SUM(financials[[#This Row],[coût unit]]*financials[[#This Row],[Nbre vente]])</f>
        <v>44385</v>
      </c>
      <c r="I441" s="1">
        <f>SUM(financials[[#This Row],[charge totale]])*$G$528</f>
        <v>26631</v>
      </c>
      <c r="J441" s="1">
        <f>SUM(financials[[#This Row],[charge totale]])*$H$528</f>
        <v>17754</v>
      </c>
      <c r="K441" s="1">
        <f>SUM(financials[[#This Row],[charge fixe]:[charge variable]])*$G$529</f>
        <v>13315.5</v>
      </c>
      <c r="L441" s="1">
        <f>SUM(financials[[#This Row],[charge totale]])*$H$529</f>
        <v>31069.499999999996</v>
      </c>
      <c r="M441" s="1">
        <v>60</v>
      </c>
      <c r="N441" s="1">
        <f>SUM(financials[[#This Row],[prix de vente]])-financials[[#This Row],[coût unit]]</f>
        <v>5</v>
      </c>
      <c r="O441" s="1">
        <f>SUM(financials[[#This Row],[prix de vente]]*financials[[#This Row],[Nbre vente]])</f>
        <v>48420</v>
      </c>
      <c r="P441" s="1">
        <v>9</v>
      </c>
      <c r="Q441" s="1">
        <f>SUM(financials[[#This Row],[remise unit]])*financials[[#This Row],[Nbre vente]]</f>
        <v>7263</v>
      </c>
      <c r="R441" s="1">
        <f>SUM(financials[[#This Row],[CA]])-financials[[#This Row],[remise tot]]</f>
        <v>41157</v>
      </c>
      <c r="S441" s="1">
        <f>SUM(financials[[#This Row],[vente]])-financials[[#This Row],[charge totale]]</f>
        <v>-3228</v>
      </c>
      <c r="T441" s="5">
        <v>41640</v>
      </c>
      <c r="U441" s="6">
        <v>1</v>
      </c>
      <c r="V441" s="4" t="s">
        <v>12</v>
      </c>
    </row>
    <row r="442" spans="1:22" hidden="1" x14ac:dyDescent="0.25">
      <c r="A442" t="s">
        <v>55</v>
      </c>
      <c r="B442" t="s">
        <v>56</v>
      </c>
      <c r="C442" t="s">
        <v>59</v>
      </c>
      <c r="D442" s="1" t="s">
        <v>62</v>
      </c>
      <c r="E442" s="4" t="s">
        <v>31</v>
      </c>
      <c r="F442">
        <v>2641</v>
      </c>
      <c r="G442" s="1">
        <v>55</v>
      </c>
      <c r="H442" s="1">
        <f>SUM(financials[[#This Row],[coût unit]]*financials[[#This Row],[Nbre vente]])</f>
        <v>145255</v>
      </c>
      <c r="I442" s="1">
        <f>SUM(financials[[#This Row],[charge totale]])*$G$528</f>
        <v>87153</v>
      </c>
      <c r="J442" s="1">
        <f>SUM(financials[[#This Row],[charge totale]])*$H$528</f>
        <v>58102</v>
      </c>
      <c r="K442" s="1">
        <f>SUM(financials[[#This Row],[charge fixe]:[charge variable]])*$G$529</f>
        <v>43576.5</v>
      </c>
      <c r="L442" s="1">
        <f>SUM(financials[[#This Row],[charge totale]])*$H$529</f>
        <v>101678.5</v>
      </c>
      <c r="M442" s="1">
        <v>60</v>
      </c>
      <c r="N442" s="1">
        <f>SUM(financials[[#This Row],[prix de vente]])-financials[[#This Row],[coût unit]]</f>
        <v>5</v>
      </c>
      <c r="O442" s="1">
        <f>SUM(financials[[#This Row],[prix de vente]]*financials[[#This Row],[Nbre vente]])</f>
        <v>158460</v>
      </c>
      <c r="P442" s="1">
        <v>9</v>
      </c>
      <c r="Q442" s="1">
        <f>SUM(financials[[#This Row],[remise unit]])*financials[[#This Row],[Nbre vente]]</f>
        <v>23769</v>
      </c>
      <c r="R442" s="1">
        <f>SUM(financials[[#This Row],[CA]])-financials[[#This Row],[remise tot]]</f>
        <v>134691</v>
      </c>
      <c r="S442" s="1">
        <f>SUM(financials[[#This Row],[vente]])-financials[[#This Row],[charge totale]]</f>
        <v>-10564</v>
      </c>
      <c r="T442" s="5">
        <v>41671</v>
      </c>
      <c r="U442" s="6">
        <v>2</v>
      </c>
      <c r="V442" s="4" t="s">
        <v>13</v>
      </c>
    </row>
    <row r="443" spans="1:22" hidden="1" x14ac:dyDescent="0.25">
      <c r="A443" t="s">
        <v>55</v>
      </c>
      <c r="B443" t="s">
        <v>10</v>
      </c>
      <c r="C443" t="s">
        <v>59</v>
      </c>
      <c r="D443" s="1" t="s">
        <v>62</v>
      </c>
      <c r="E443" s="4" t="s">
        <v>31</v>
      </c>
      <c r="F443">
        <v>2708</v>
      </c>
      <c r="G443" s="1">
        <v>55</v>
      </c>
      <c r="H443" s="1">
        <f>SUM(financials[[#This Row],[coût unit]]*financials[[#This Row],[Nbre vente]])</f>
        <v>148940</v>
      </c>
      <c r="I443" s="1">
        <f>SUM(financials[[#This Row],[charge totale]])*$G$528</f>
        <v>89364</v>
      </c>
      <c r="J443" s="1">
        <f>SUM(financials[[#This Row],[charge totale]])*$H$528</f>
        <v>59576</v>
      </c>
      <c r="K443" s="1">
        <f>SUM(financials[[#This Row],[charge fixe]:[charge variable]])*$G$529</f>
        <v>44682</v>
      </c>
      <c r="L443" s="1">
        <f>SUM(financials[[#This Row],[charge totale]])*$H$529</f>
        <v>104258</v>
      </c>
      <c r="M443" s="1">
        <v>60</v>
      </c>
      <c r="N443" s="1">
        <f>SUM(financials[[#This Row],[prix de vente]])-financials[[#This Row],[coût unit]]</f>
        <v>5</v>
      </c>
      <c r="O443" s="1">
        <f>SUM(financials[[#This Row],[prix de vente]]*financials[[#This Row],[Nbre vente]])</f>
        <v>162480</v>
      </c>
      <c r="P443" s="1">
        <v>9</v>
      </c>
      <c r="Q443" s="1">
        <f>SUM(financials[[#This Row],[remise unit]])*financials[[#This Row],[Nbre vente]]</f>
        <v>24372</v>
      </c>
      <c r="R443" s="1">
        <f>SUM(financials[[#This Row],[CA]])-financials[[#This Row],[remise tot]]</f>
        <v>138108</v>
      </c>
      <c r="S443" s="1">
        <f>SUM(financials[[#This Row],[vente]])-financials[[#This Row],[charge totale]]</f>
        <v>-10832</v>
      </c>
      <c r="T443" s="5">
        <v>41671</v>
      </c>
      <c r="U443" s="6">
        <v>2</v>
      </c>
      <c r="V443" s="4" t="s">
        <v>13</v>
      </c>
    </row>
    <row r="444" spans="1:22" hidden="1" x14ac:dyDescent="0.25">
      <c r="A444" t="s">
        <v>55</v>
      </c>
      <c r="B444" t="s">
        <v>7</v>
      </c>
      <c r="C444" t="s">
        <v>59</v>
      </c>
      <c r="D444" s="1" t="s">
        <v>62</v>
      </c>
      <c r="E444" s="4" t="s">
        <v>31</v>
      </c>
      <c r="F444">
        <v>2632</v>
      </c>
      <c r="G444" s="1">
        <v>55</v>
      </c>
      <c r="H444" s="1">
        <f>SUM(financials[[#This Row],[coût unit]]*financials[[#This Row],[Nbre vente]])</f>
        <v>144760</v>
      </c>
      <c r="I444" s="1">
        <f>SUM(financials[[#This Row],[charge totale]])*$G$528</f>
        <v>86856</v>
      </c>
      <c r="J444" s="1">
        <f>SUM(financials[[#This Row],[charge totale]])*$H$528</f>
        <v>57904</v>
      </c>
      <c r="K444" s="1">
        <f>SUM(financials[[#This Row],[charge fixe]:[charge variable]])*$G$529</f>
        <v>43428</v>
      </c>
      <c r="L444" s="1">
        <f>SUM(financials[[#This Row],[charge totale]])*$H$529</f>
        <v>101332</v>
      </c>
      <c r="M444" s="1">
        <v>60</v>
      </c>
      <c r="N444" s="1">
        <f>SUM(financials[[#This Row],[prix de vente]])-financials[[#This Row],[coût unit]]</f>
        <v>5</v>
      </c>
      <c r="O444" s="1">
        <f>SUM(financials[[#This Row],[prix de vente]]*financials[[#This Row],[Nbre vente]])</f>
        <v>157920</v>
      </c>
      <c r="P444" s="1">
        <v>9</v>
      </c>
      <c r="Q444" s="1">
        <f>SUM(financials[[#This Row],[remise unit]])*financials[[#This Row],[Nbre vente]]</f>
        <v>23688</v>
      </c>
      <c r="R444" s="1">
        <f>SUM(financials[[#This Row],[CA]])-financials[[#This Row],[remise tot]]</f>
        <v>134232</v>
      </c>
      <c r="S444" s="1">
        <f>SUM(financials[[#This Row],[vente]])-financials[[#This Row],[charge totale]]</f>
        <v>-10528</v>
      </c>
      <c r="T444" s="5">
        <v>41791</v>
      </c>
      <c r="U444" s="6">
        <v>6</v>
      </c>
      <c r="V444" s="4" t="s">
        <v>17</v>
      </c>
    </row>
    <row r="445" spans="1:22" hidden="1" x14ac:dyDescent="0.25">
      <c r="A445" t="s">
        <v>54</v>
      </c>
      <c r="B445" t="s">
        <v>7</v>
      </c>
      <c r="C445" t="s">
        <v>59</v>
      </c>
      <c r="D445" s="1" t="s">
        <v>62</v>
      </c>
      <c r="E445" s="4" t="s">
        <v>31</v>
      </c>
      <c r="F445">
        <v>1583</v>
      </c>
      <c r="G445" s="1">
        <v>55</v>
      </c>
      <c r="H445" s="1">
        <f>SUM(financials[[#This Row],[coût unit]]*financials[[#This Row],[Nbre vente]])</f>
        <v>87065</v>
      </c>
      <c r="I445" s="1">
        <f>SUM(financials[[#This Row],[charge totale]])*$G$528</f>
        <v>52239</v>
      </c>
      <c r="J445" s="1">
        <f>SUM(financials[[#This Row],[charge totale]])*$H$528</f>
        <v>34826</v>
      </c>
      <c r="K445" s="1">
        <f>SUM(financials[[#This Row],[charge fixe]:[charge variable]])*$G$529</f>
        <v>26119.5</v>
      </c>
      <c r="L445" s="1">
        <f>SUM(financials[[#This Row],[charge totale]])*$H$529</f>
        <v>60945.499999999993</v>
      </c>
      <c r="M445" s="1">
        <v>60</v>
      </c>
      <c r="N445" s="1">
        <f>SUM(financials[[#This Row],[prix de vente]])-financials[[#This Row],[coût unit]]</f>
        <v>5</v>
      </c>
      <c r="O445" s="1">
        <f>SUM(financials[[#This Row],[prix de vente]]*financials[[#This Row],[Nbre vente]])</f>
        <v>94980</v>
      </c>
      <c r="P445" s="1">
        <v>9</v>
      </c>
      <c r="Q445" s="1">
        <f>SUM(financials[[#This Row],[remise unit]])*financials[[#This Row],[Nbre vente]]</f>
        <v>14247</v>
      </c>
      <c r="R445" s="1">
        <f>SUM(financials[[#This Row],[CA]])-financials[[#This Row],[remise tot]]</f>
        <v>80733</v>
      </c>
      <c r="S445" s="1">
        <f>SUM(financials[[#This Row],[vente]])-financials[[#This Row],[charge totale]]</f>
        <v>-6332</v>
      </c>
      <c r="T445" s="5">
        <v>41791</v>
      </c>
      <c r="U445" s="6">
        <v>6</v>
      </c>
      <c r="V445" s="4" t="s">
        <v>17</v>
      </c>
    </row>
    <row r="446" spans="1:22" hidden="1" x14ac:dyDescent="0.25">
      <c r="A446" t="s">
        <v>54</v>
      </c>
      <c r="B446" t="s">
        <v>11</v>
      </c>
      <c r="C446" t="s">
        <v>59</v>
      </c>
      <c r="D446" s="1" t="s">
        <v>62</v>
      </c>
      <c r="E446" s="4" t="s">
        <v>31</v>
      </c>
      <c r="F446">
        <v>571</v>
      </c>
      <c r="G446" s="1">
        <v>55</v>
      </c>
      <c r="H446" s="1">
        <f>SUM(financials[[#This Row],[coût unit]]*financials[[#This Row],[Nbre vente]])</f>
        <v>31405</v>
      </c>
      <c r="I446" s="1">
        <f>SUM(financials[[#This Row],[charge totale]])*$G$528</f>
        <v>18843</v>
      </c>
      <c r="J446" s="1">
        <f>SUM(financials[[#This Row],[charge totale]])*$H$528</f>
        <v>12562</v>
      </c>
      <c r="K446" s="1">
        <f>SUM(financials[[#This Row],[charge fixe]:[charge variable]])*$G$529</f>
        <v>9421.5</v>
      </c>
      <c r="L446" s="1">
        <f>SUM(financials[[#This Row],[charge totale]])*$H$529</f>
        <v>21983.5</v>
      </c>
      <c r="M446" s="1">
        <v>60</v>
      </c>
      <c r="N446" s="1">
        <f>SUM(financials[[#This Row],[prix de vente]])-financials[[#This Row],[coût unit]]</f>
        <v>5</v>
      </c>
      <c r="O446" s="1">
        <f>SUM(financials[[#This Row],[prix de vente]]*financials[[#This Row],[Nbre vente]])</f>
        <v>34260</v>
      </c>
      <c r="P446" s="1">
        <v>9</v>
      </c>
      <c r="Q446" s="1">
        <f>SUM(financials[[#This Row],[remise unit]])*financials[[#This Row],[Nbre vente]]</f>
        <v>5139</v>
      </c>
      <c r="R446" s="1">
        <f>SUM(financials[[#This Row],[CA]])-financials[[#This Row],[remise tot]]</f>
        <v>29121</v>
      </c>
      <c r="S446" s="1">
        <f>SUM(financials[[#This Row],[vente]])-financials[[#This Row],[charge totale]]</f>
        <v>-2284</v>
      </c>
      <c r="T446" s="5">
        <v>41821</v>
      </c>
      <c r="U446" s="6">
        <v>7</v>
      </c>
      <c r="V446" s="4" t="s">
        <v>18</v>
      </c>
    </row>
    <row r="447" spans="1:22" hidden="1" x14ac:dyDescent="0.25">
      <c r="A447" t="s">
        <v>55</v>
      </c>
      <c r="B447" t="s">
        <v>9</v>
      </c>
      <c r="C447" t="s">
        <v>59</v>
      </c>
      <c r="D447" s="1" t="s">
        <v>62</v>
      </c>
      <c r="E447" s="4" t="s">
        <v>31</v>
      </c>
      <c r="F447">
        <v>2696</v>
      </c>
      <c r="G447" s="1">
        <v>55</v>
      </c>
      <c r="H447" s="1">
        <f>SUM(financials[[#This Row],[coût unit]]*financials[[#This Row],[Nbre vente]])</f>
        <v>148280</v>
      </c>
      <c r="I447" s="1">
        <f>SUM(financials[[#This Row],[charge totale]])*$G$528</f>
        <v>88968</v>
      </c>
      <c r="J447" s="1">
        <f>SUM(financials[[#This Row],[charge totale]])*$H$528</f>
        <v>59312</v>
      </c>
      <c r="K447" s="1">
        <f>SUM(financials[[#This Row],[charge fixe]:[charge variable]])*$G$529</f>
        <v>44484</v>
      </c>
      <c r="L447" s="1">
        <f>SUM(financials[[#This Row],[charge totale]])*$H$529</f>
        <v>103796</v>
      </c>
      <c r="M447" s="1">
        <v>60</v>
      </c>
      <c r="N447" s="1">
        <f>SUM(financials[[#This Row],[prix de vente]])-financials[[#This Row],[coût unit]]</f>
        <v>5</v>
      </c>
      <c r="O447" s="1">
        <f>SUM(financials[[#This Row],[prix de vente]]*financials[[#This Row],[Nbre vente]])</f>
        <v>161760</v>
      </c>
      <c r="P447" s="1">
        <v>9</v>
      </c>
      <c r="Q447" s="1">
        <f>SUM(financials[[#This Row],[remise unit]])*financials[[#This Row],[Nbre vente]]</f>
        <v>24264</v>
      </c>
      <c r="R447" s="1">
        <f>SUM(financials[[#This Row],[CA]])-financials[[#This Row],[remise tot]]</f>
        <v>137496</v>
      </c>
      <c r="S447" s="1">
        <f>SUM(financials[[#This Row],[vente]])-financials[[#This Row],[charge totale]]</f>
        <v>-10784</v>
      </c>
      <c r="T447" s="5">
        <v>41852</v>
      </c>
      <c r="U447" s="6">
        <v>8</v>
      </c>
      <c r="V447" s="4" t="s">
        <v>19</v>
      </c>
    </row>
    <row r="448" spans="1:22" hidden="1" x14ac:dyDescent="0.25">
      <c r="A448" t="s">
        <v>52</v>
      </c>
      <c r="B448" t="s">
        <v>7</v>
      </c>
      <c r="C448" t="s">
        <v>59</v>
      </c>
      <c r="D448" s="1" t="s">
        <v>62</v>
      </c>
      <c r="E448" s="4" t="s">
        <v>31</v>
      </c>
      <c r="F448">
        <v>1565</v>
      </c>
      <c r="G448" s="1">
        <v>55</v>
      </c>
      <c r="H448" s="1">
        <f>SUM(financials[[#This Row],[coût unit]]*financials[[#This Row],[Nbre vente]])</f>
        <v>86075</v>
      </c>
      <c r="I448" s="1">
        <f>SUM(financials[[#This Row],[charge totale]])*$G$528</f>
        <v>51645</v>
      </c>
      <c r="J448" s="1">
        <f>SUM(financials[[#This Row],[charge totale]])*$H$528</f>
        <v>34430</v>
      </c>
      <c r="K448" s="1">
        <f>SUM(financials[[#This Row],[charge fixe]:[charge variable]])*$G$529</f>
        <v>25822.5</v>
      </c>
      <c r="L448" s="1">
        <f>SUM(financials[[#This Row],[charge totale]])*$H$529</f>
        <v>60252.499999999993</v>
      </c>
      <c r="M448" s="1">
        <v>60</v>
      </c>
      <c r="N448" s="1">
        <f>SUM(financials[[#This Row],[prix de vente]])-financials[[#This Row],[coût unit]]</f>
        <v>5</v>
      </c>
      <c r="O448" s="1">
        <f>SUM(financials[[#This Row],[prix de vente]]*financials[[#This Row],[Nbre vente]])</f>
        <v>93900</v>
      </c>
      <c r="P448" s="1">
        <v>9</v>
      </c>
      <c r="Q448" s="1">
        <f>SUM(financials[[#This Row],[remise unit]])*financials[[#This Row],[Nbre vente]]</f>
        <v>14085</v>
      </c>
      <c r="R448" s="1">
        <f>SUM(financials[[#This Row],[CA]])-financials[[#This Row],[remise tot]]</f>
        <v>79815</v>
      </c>
      <c r="S448" s="1">
        <f>SUM(financials[[#This Row],[vente]])-financials[[#This Row],[charge totale]]</f>
        <v>-6260</v>
      </c>
      <c r="T448" s="5">
        <v>41913</v>
      </c>
      <c r="U448" s="6">
        <v>10</v>
      </c>
      <c r="V448" s="4" t="s">
        <v>21</v>
      </c>
    </row>
    <row r="449" spans="1:22" hidden="1" x14ac:dyDescent="0.25">
      <c r="A449" t="s">
        <v>55</v>
      </c>
      <c r="B449" t="s">
        <v>7</v>
      </c>
      <c r="C449" t="s">
        <v>59</v>
      </c>
      <c r="D449" s="1" t="s">
        <v>62</v>
      </c>
      <c r="E449" s="4" t="s">
        <v>31</v>
      </c>
      <c r="F449">
        <v>1249</v>
      </c>
      <c r="G449" s="1">
        <v>55</v>
      </c>
      <c r="H449" s="1">
        <f>SUM(financials[[#This Row],[coût unit]]*financials[[#This Row],[Nbre vente]])</f>
        <v>68695</v>
      </c>
      <c r="I449" s="1">
        <f>SUM(financials[[#This Row],[charge totale]])*$G$528</f>
        <v>41217</v>
      </c>
      <c r="J449" s="1">
        <f>SUM(financials[[#This Row],[charge totale]])*$H$528</f>
        <v>27478</v>
      </c>
      <c r="K449" s="1">
        <f>SUM(financials[[#This Row],[charge fixe]:[charge variable]])*$G$529</f>
        <v>20608.5</v>
      </c>
      <c r="L449" s="1">
        <f>SUM(financials[[#This Row],[charge totale]])*$H$529</f>
        <v>48086.5</v>
      </c>
      <c r="M449" s="1">
        <v>60</v>
      </c>
      <c r="N449" s="1">
        <f>SUM(financials[[#This Row],[prix de vente]])-financials[[#This Row],[coût unit]]</f>
        <v>5</v>
      </c>
      <c r="O449" s="1">
        <f>SUM(financials[[#This Row],[prix de vente]]*financials[[#This Row],[Nbre vente]])</f>
        <v>74940</v>
      </c>
      <c r="P449" s="1">
        <v>9</v>
      </c>
      <c r="Q449" s="1">
        <f>SUM(financials[[#This Row],[remise unit]])*financials[[#This Row],[Nbre vente]]</f>
        <v>11241</v>
      </c>
      <c r="R449" s="1">
        <f>SUM(financials[[#This Row],[CA]])-financials[[#This Row],[remise tot]]</f>
        <v>63699</v>
      </c>
      <c r="S449" s="1">
        <f>SUM(financials[[#This Row],[vente]])-financials[[#This Row],[charge totale]]</f>
        <v>-4996</v>
      </c>
      <c r="T449" s="5">
        <v>41913</v>
      </c>
      <c r="U449" s="6">
        <v>10</v>
      </c>
      <c r="V449" s="4" t="s">
        <v>21</v>
      </c>
    </row>
    <row r="450" spans="1:22" hidden="1" x14ac:dyDescent="0.25">
      <c r="A450" t="s">
        <v>55</v>
      </c>
      <c r="B450" t="s">
        <v>10</v>
      </c>
      <c r="C450" t="s">
        <v>59</v>
      </c>
      <c r="D450" s="1" t="s">
        <v>62</v>
      </c>
      <c r="E450" s="4" t="s">
        <v>31</v>
      </c>
      <c r="F450">
        <v>357</v>
      </c>
      <c r="G450" s="1">
        <v>55</v>
      </c>
      <c r="H450" s="1">
        <f>SUM(financials[[#This Row],[coût unit]]*financials[[#This Row],[Nbre vente]])</f>
        <v>19635</v>
      </c>
      <c r="I450" s="1">
        <f>SUM(financials[[#This Row],[charge totale]])*$G$528</f>
        <v>11781</v>
      </c>
      <c r="J450" s="1">
        <f>SUM(financials[[#This Row],[charge totale]])*$H$528</f>
        <v>7854</v>
      </c>
      <c r="K450" s="1">
        <f>SUM(financials[[#This Row],[charge fixe]:[charge variable]])*$G$529</f>
        <v>5890.5</v>
      </c>
      <c r="L450" s="1">
        <f>SUM(financials[[#This Row],[charge totale]])*$H$529</f>
        <v>13744.5</v>
      </c>
      <c r="M450" s="1">
        <v>60</v>
      </c>
      <c r="N450" s="1">
        <f>SUM(financials[[#This Row],[prix de vente]])-financials[[#This Row],[coût unit]]</f>
        <v>5</v>
      </c>
      <c r="O450" s="1">
        <f>SUM(financials[[#This Row],[prix de vente]]*financials[[#This Row],[Nbre vente]])</f>
        <v>21420</v>
      </c>
      <c r="P450" s="1">
        <v>9</v>
      </c>
      <c r="Q450" s="1">
        <f>SUM(financials[[#This Row],[remise unit]])*financials[[#This Row],[Nbre vente]]</f>
        <v>3213</v>
      </c>
      <c r="R450" s="1">
        <f>SUM(financials[[#This Row],[CA]])-financials[[#This Row],[remise tot]]</f>
        <v>18207</v>
      </c>
      <c r="S450" s="1">
        <f>SUM(financials[[#This Row],[vente]])-financials[[#This Row],[charge totale]]</f>
        <v>-1428</v>
      </c>
      <c r="T450" s="5">
        <v>41944</v>
      </c>
      <c r="U450" s="6">
        <v>11</v>
      </c>
      <c r="V450" s="4" t="s">
        <v>22</v>
      </c>
    </row>
    <row r="451" spans="1:22" hidden="1" x14ac:dyDescent="0.25">
      <c r="A451" t="s">
        <v>54</v>
      </c>
      <c r="B451" t="s">
        <v>10</v>
      </c>
      <c r="C451" t="s">
        <v>59</v>
      </c>
      <c r="D451" s="1" t="s">
        <v>62</v>
      </c>
      <c r="E451" s="4" t="s">
        <v>31</v>
      </c>
      <c r="F451">
        <v>1013</v>
      </c>
      <c r="G451" s="1">
        <v>55</v>
      </c>
      <c r="H451" s="1">
        <f>SUM(financials[[#This Row],[coût unit]]*financials[[#This Row],[Nbre vente]])</f>
        <v>55715</v>
      </c>
      <c r="I451" s="1">
        <f>SUM(financials[[#This Row],[charge totale]])*$G$528</f>
        <v>33429</v>
      </c>
      <c r="J451" s="1">
        <f>SUM(financials[[#This Row],[charge totale]])*$H$528</f>
        <v>22286</v>
      </c>
      <c r="K451" s="1">
        <f>SUM(financials[[#This Row],[charge fixe]:[charge variable]])*$G$529</f>
        <v>16714.5</v>
      </c>
      <c r="L451" s="1">
        <f>SUM(financials[[#This Row],[charge totale]])*$H$529</f>
        <v>39000.5</v>
      </c>
      <c r="M451" s="1">
        <v>60</v>
      </c>
      <c r="N451" s="1">
        <f>SUM(financials[[#This Row],[prix de vente]])-financials[[#This Row],[coût unit]]</f>
        <v>5</v>
      </c>
      <c r="O451" s="1">
        <f>SUM(financials[[#This Row],[prix de vente]]*financials[[#This Row],[Nbre vente]])</f>
        <v>60780</v>
      </c>
      <c r="P451" s="1">
        <v>9</v>
      </c>
      <c r="Q451" s="1">
        <f>SUM(financials[[#This Row],[remise unit]])*financials[[#This Row],[Nbre vente]]</f>
        <v>9117</v>
      </c>
      <c r="R451" s="1">
        <f>SUM(financials[[#This Row],[CA]])-financials[[#This Row],[remise tot]]</f>
        <v>51663</v>
      </c>
      <c r="S451" s="1">
        <f>SUM(financials[[#This Row],[vente]])-financials[[#This Row],[charge totale]]</f>
        <v>-4052</v>
      </c>
      <c r="T451" s="5">
        <v>41974</v>
      </c>
      <c r="U451" s="6">
        <v>12</v>
      </c>
      <c r="V451" s="4" t="s">
        <v>23</v>
      </c>
    </row>
    <row r="452" spans="1:22" hidden="1" x14ac:dyDescent="0.25">
      <c r="A452" t="s">
        <v>52</v>
      </c>
      <c r="B452" t="s">
        <v>9</v>
      </c>
      <c r="C452" t="s">
        <v>59</v>
      </c>
      <c r="D452" s="1" t="s">
        <v>61</v>
      </c>
      <c r="E452" s="4" t="s">
        <v>31</v>
      </c>
      <c r="F452">
        <v>3997</v>
      </c>
      <c r="G452" s="1">
        <v>45</v>
      </c>
      <c r="H452" s="1">
        <f>SUM(financials[[#This Row],[coût unit]]*financials[[#This Row],[Nbre vente]])</f>
        <v>179865</v>
      </c>
      <c r="I452" s="1">
        <f>SUM(financials[[#This Row],[charge totale]])*$G$528</f>
        <v>107919</v>
      </c>
      <c r="J452" s="1">
        <f>SUM(financials[[#This Row],[charge totale]])*$H$528</f>
        <v>71946</v>
      </c>
      <c r="K452" s="1">
        <f>SUM(financials[[#This Row],[charge fixe]:[charge variable]])*$G$529</f>
        <v>53959.5</v>
      </c>
      <c r="L452" s="1">
        <f>SUM(financials[[#This Row],[charge totale]])*$H$529</f>
        <v>125905.49999999999</v>
      </c>
      <c r="M452" s="1">
        <v>50</v>
      </c>
      <c r="N452" s="1">
        <f>SUM(financials[[#This Row],[prix de vente]])-financials[[#This Row],[coût unit]]</f>
        <v>5</v>
      </c>
      <c r="O452" s="1">
        <f>SUM(financials[[#This Row],[prix de vente]]*financials[[#This Row],[Nbre vente]])</f>
        <v>199850</v>
      </c>
      <c r="P452" s="1">
        <v>9</v>
      </c>
      <c r="Q452" s="1">
        <f>SUM(financials[[#This Row],[remise unit]])*financials[[#This Row],[Nbre vente]]</f>
        <v>35973</v>
      </c>
      <c r="R452" s="1">
        <f>SUM(financials[[#This Row],[CA]])-financials[[#This Row],[remise tot]]</f>
        <v>163877</v>
      </c>
      <c r="S452" s="1">
        <f>SUM(financials[[#This Row],[vente]])-financials[[#This Row],[charge totale]]</f>
        <v>-15988</v>
      </c>
      <c r="T452" s="5">
        <v>41640</v>
      </c>
      <c r="U452" s="6">
        <v>1</v>
      </c>
      <c r="V452" s="4" t="s">
        <v>12</v>
      </c>
    </row>
    <row r="453" spans="1:22" hidden="1" x14ac:dyDescent="0.25">
      <c r="A453" t="s">
        <v>55</v>
      </c>
      <c r="B453" t="s">
        <v>7</v>
      </c>
      <c r="C453" t="s">
        <v>59</v>
      </c>
      <c r="D453" s="1" t="s">
        <v>61</v>
      </c>
      <c r="E453" s="4" t="s">
        <v>31</v>
      </c>
      <c r="F453">
        <v>2632</v>
      </c>
      <c r="G453" s="1">
        <v>45</v>
      </c>
      <c r="H453" s="1">
        <f>SUM(financials[[#This Row],[coût unit]]*financials[[#This Row],[Nbre vente]])</f>
        <v>118440</v>
      </c>
      <c r="I453" s="1">
        <f>SUM(financials[[#This Row],[charge totale]])*$G$528</f>
        <v>71064</v>
      </c>
      <c r="J453" s="1">
        <f>SUM(financials[[#This Row],[charge totale]])*$H$528</f>
        <v>47376</v>
      </c>
      <c r="K453" s="1">
        <f>SUM(financials[[#This Row],[charge fixe]:[charge variable]])*$G$529</f>
        <v>35532</v>
      </c>
      <c r="L453" s="1">
        <f>SUM(financials[[#This Row],[charge totale]])*$H$529</f>
        <v>82908</v>
      </c>
      <c r="M453" s="1">
        <v>50</v>
      </c>
      <c r="N453" s="1">
        <f>SUM(financials[[#This Row],[prix de vente]])-financials[[#This Row],[coût unit]]</f>
        <v>5</v>
      </c>
      <c r="O453" s="1">
        <f>SUM(financials[[#This Row],[prix de vente]]*financials[[#This Row],[Nbre vente]])</f>
        <v>131600</v>
      </c>
      <c r="P453" s="1">
        <v>9</v>
      </c>
      <c r="Q453" s="1">
        <f>SUM(financials[[#This Row],[remise unit]])*financials[[#This Row],[Nbre vente]]</f>
        <v>23688</v>
      </c>
      <c r="R453" s="1">
        <f>SUM(financials[[#This Row],[CA]])-financials[[#This Row],[remise tot]]</f>
        <v>107912</v>
      </c>
      <c r="S453" s="1">
        <f>SUM(financials[[#This Row],[vente]])-financials[[#This Row],[charge totale]]</f>
        <v>-10528</v>
      </c>
      <c r="T453" s="5">
        <v>41791</v>
      </c>
      <c r="U453" s="6">
        <v>6</v>
      </c>
      <c r="V453" s="4" t="s">
        <v>17</v>
      </c>
    </row>
    <row r="454" spans="1:22" hidden="1" x14ac:dyDescent="0.25">
      <c r="A454" t="s">
        <v>55</v>
      </c>
      <c r="B454" t="s">
        <v>9</v>
      </c>
      <c r="C454" t="s">
        <v>59</v>
      </c>
      <c r="D454" s="1" t="s">
        <v>61</v>
      </c>
      <c r="E454" s="4" t="s">
        <v>31</v>
      </c>
      <c r="F454">
        <v>1190</v>
      </c>
      <c r="G454" s="1">
        <v>45</v>
      </c>
      <c r="H454" s="1">
        <f>SUM(financials[[#This Row],[coût unit]]*financials[[#This Row],[Nbre vente]])</f>
        <v>53550</v>
      </c>
      <c r="I454" s="1">
        <f>SUM(financials[[#This Row],[charge totale]])*$G$528</f>
        <v>32130</v>
      </c>
      <c r="J454" s="1">
        <f>SUM(financials[[#This Row],[charge totale]])*$H$528</f>
        <v>21420</v>
      </c>
      <c r="K454" s="1">
        <f>SUM(financials[[#This Row],[charge fixe]:[charge variable]])*$G$529</f>
        <v>16065</v>
      </c>
      <c r="L454" s="1">
        <f>SUM(financials[[#This Row],[charge totale]])*$H$529</f>
        <v>37485</v>
      </c>
      <c r="M454" s="1">
        <v>50</v>
      </c>
      <c r="N454" s="1">
        <f>SUM(financials[[#This Row],[prix de vente]])-financials[[#This Row],[coût unit]]</f>
        <v>5</v>
      </c>
      <c r="O454" s="1">
        <f>SUM(financials[[#This Row],[prix de vente]]*financials[[#This Row],[Nbre vente]])</f>
        <v>59500</v>
      </c>
      <c r="P454" s="1">
        <v>9</v>
      </c>
      <c r="Q454" s="1">
        <f>SUM(financials[[#This Row],[remise unit]])*financials[[#This Row],[Nbre vente]]</f>
        <v>10710</v>
      </c>
      <c r="R454" s="1">
        <f>SUM(financials[[#This Row],[CA]])-financials[[#This Row],[remise tot]]</f>
        <v>48790</v>
      </c>
      <c r="S454" s="1">
        <f>SUM(financials[[#This Row],[vente]])-financials[[#This Row],[charge totale]]</f>
        <v>-4760</v>
      </c>
      <c r="T454" s="5">
        <v>41791</v>
      </c>
      <c r="U454" s="6">
        <v>6</v>
      </c>
      <c r="V454" s="4" t="s">
        <v>17</v>
      </c>
    </row>
    <row r="455" spans="1:22" hidden="1" x14ac:dyDescent="0.25">
      <c r="A455" t="s">
        <v>54</v>
      </c>
      <c r="B455" t="s">
        <v>11</v>
      </c>
      <c r="C455" t="s">
        <v>59</v>
      </c>
      <c r="D455" s="1" t="s">
        <v>61</v>
      </c>
      <c r="E455" s="4" t="s">
        <v>31</v>
      </c>
      <c r="F455">
        <v>604</v>
      </c>
      <c r="G455" s="1">
        <v>45</v>
      </c>
      <c r="H455" s="1">
        <f>SUM(financials[[#This Row],[coût unit]]*financials[[#This Row],[Nbre vente]])</f>
        <v>27180</v>
      </c>
      <c r="I455" s="1">
        <f>SUM(financials[[#This Row],[charge totale]])*$G$528</f>
        <v>16308</v>
      </c>
      <c r="J455" s="1">
        <f>SUM(financials[[#This Row],[charge totale]])*$H$528</f>
        <v>10872</v>
      </c>
      <c r="K455" s="1">
        <f>SUM(financials[[#This Row],[charge fixe]:[charge variable]])*$G$529</f>
        <v>8154</v>
      </c>
      <c r="L455" s="1">
        <f>SUM(financials[[#This Row],[charge totale]])*$H$529</f>
        <v>19026</v>
      </c>
      <c r="M455" s="1">
        <v>50</v>
      </c>
      <c r="N455" s="1">
        <f>SUM(financials[[#This Row],[prix de vente]])-financials[[#This Row],[coût unit]]</f>
        <v>5</v>
      </c>
      <c r="O455" s="1">
        <f>SUM(financials[[#This Row],[prix de vente]]*financials[[#This Row],[Nbre vente]])</f>
        <v>30200</v>
      </c>
      <c r="P455" s="1">
        <v>9</v>
      </c>
      <c r="Q455" s="1">
        <f>SUM(financials[[#This Row],[remise unit]])*financials[[#This Row],[Nbre vente]]</f>
        <v>5436</v>
      </c>
      <c r="R455" s="1">
        <f>SUM(financials[[#This Row],[CA]])-financials[[#This Row],[remise tot]]</f>
        <v>24764</v>
      </c>
      <c r="S455" s="1">
        <f>SUM(financials[[#This Row],[vente]])-financials[[#This Row],[charge totale]]</f>
        <v>-2416</v>
      </c>
      <c r="T455" s="5">
        <v>41791</v>
      </c>
      <c r="U455" s="6">
        <v>6</v>
      </c>
      <c r="V455" s="4" t="s">
        <v>17</v>
      </c>
    </row>
    <row r="456" spans="1:22" hidden="1" x14ac:dyDescent="0.25">
      <c r="A456" t="s">
        <v>54</v>
      </c>
      <c r="B456" t="s">
        <v>11</v>
      </c>
      <c r="C456" t="s">
        <v>59</v>
      </c>
      <c r="D456" s="1" t="s">
        <v>61</v>
      </c>
      <c r="E456" s="4" t="s">
        <v>31</v>
      </c>
      <c r="F456">
        <v>410</v>
      </c>
      <c r="G456" s="1">
        <v>45</v>
      </c>
      <c r="H456" s="1">
        <f>SUM(financials[[#This Row],[coût unit]]*financials[[#This Row],[Nbre vente]])</f>
        <v>18450</v>
      </c>
      <c r="I456" s="1">
        <f>SUM(financials[[#This Row],[charge totale]])*$G$528</f>
        <v>11070</v>
      </c>
      <c r="J456" s="1">
        <f>SUM(financials[[#This Row],[charge totale]])*$H$528</f>
        <v>7380</v>
      </c>
      <c r="K456" s="1">
        <f>SUM(financials[[#This Row],[charge fixe]:[charge variable]])*$G$529</f>
        <v>5535</v>
      </c>
      <c r="L456" s="1">
        <f>SUM(financials[[#This Row],[charge totale]])*$H$529</f>
        <v>12915</v>
      </c>
      <c r="M456" s="1">
        <v>50</v>
      </c>
      <c r="N456" s="1">
        <f>SUM(financials[[#This Row],[prix de vente]])-financials[[#This Row],[coût unit]]</f>
        <v>5</v>
      </c>
      <c r="O456" s="1">
        <f>SUM(financials[[#This Row],[prix de vente]]*financials[[#This Row],[Nbre vente]])</f>
        <v>20500</v>
      </c>
      <c r="P456" s="1">
        <v>9</v>
      </c>
      <c r="Q456" s="1">
        <f>SUM(financials[[#This Row],[remise unit]])*financials[[#This Row],[Nbre vente]]</f>
        <v>3690</v>
      </c>
      <c r="R456" s="1">
        <f>SUM(financials[[#This Row],[CA]])-financials[[#This Row],[remise tot]]</f>
        <v>16810</v>
      </c>
      <c r="S456" s="1">
        <f>SUM(financials[[#This Row],[vente]])-financials[[#This Row],[charge totale]]</f>
        <v>-1640</v>
      </c>
      <c r="T456" s="5">
        <v>41913</v>
      </c>
      <c r="U456" s="6">
        <v>10</v>
      </c>
      <c r="V456" s="4" t="s">
        <v>21</v>
      </c>
    </row>
    <row r="457" spans="1:22" hidden="1" x14ac:dyDescent="0.25">
      <c r="A457" t="s">
        <v>54</v>
      </c>
      <c r="B457" t="s">
        <v>10</v>
      </c>
      <c r="C457" t="s">
        <v>59</v>
      </c>
      <c r="D457" s="1" t="s">
        <v>61</v>
      </c>
      <c r="E457" s="4" t="s">
        <v>31</v>
      </c>
      <c r="F457">
        <v>1013</v>
      </c>
      <c r="G457" s="1">
        <v>45</v>
      </c>
      <c r="H457" s="1">
        <f>SUM(financials[[#This Row],[coût unit]]*financials[[#This Row],[Nbre vente]])</f>
        <v>45585</v>
      </c>
      <c r="I457" s="1">
        <f>SUM(financials[[#This Row],[charge totale]])*$G$528</f>
        <v>27351</v>
      </c>
      <c r="J457" s="1">
        <f>SUM(financials[[#This Row],[charge totale]])*$H$528</f>
        <v>18234</v>
      </c>
      <c r="K457" s="1">
        <f>SUM(financials[[#This Row],[charge fixe]:[charge variable]])*$G$529</f>
        <v>13675.5</v>
      </c>
      <c r="L457" s="1">
        <f>SUM(financials[[#This Row],[charge totale]])*$H$529</f>
        <v>31909.499999999996</v>
      </c>
      <c r="M457" s="1">
        <v>50</v>
      </c>
      <c r="N457" s="1">
        <f>SUM(financials[[#This Row],[prix de vente]])-financials[[#This Row],[coût unit]]</f>
        <v>5</v>
      </c>
      <c r="O457" s="1">
        <f>SUM(financials[[#This Row],[prix de vente]]*financials[[#This Row],[Nbre vente]])</f>
        <v>50650</v>
      </c>
      <c r="P457" s="1">
        <v>9</v>
      </c>
      <c r="Q457" s="1">
        <f>SUM(financials[[#This Row],[remise unit]])*financials[[#This Row],[Nbre vente]]</f>
        <v>9117</v>
      </c>
      <c r="R457" s="1">
        <f>SUM(financials[[#This Row],[CA]])-financials[[#This Row],[remise tot]]</f>
        <v>41533</v>
      </c>
      <c r="S457" s="1">
        <f>SUM(financials[[#This Row],[vente]])-financials[[#This Row],[charge totale]]</f>
        <v>-4052</v>
      </c>
      <c r="T457" s="5">
        <v>41974</v>
      </c>
      <c r="U457" s="6">
        <v>12</v>
      </c>
      <c r="V457" s="4" t="s">
        <v>23</v>
      </c>
    </row>
    <row r="458" spans="1:22" x14ac:dyDescent="0.25">
      <c r="A458" t="s">
        <v>54</v>
      </c>
      <c r="B458" t="s">
        <v>7</v>
      </c>
      <c r="C458" t="s">
        <v>58</v>
      </c>
      <c r="D458" s="1" t="s">
        <v>63</v>
      </c>
      <c r="E458" s="4" t="s">
        <v>31</v>
      </c>
      <c r="F458">
        <v>1583</v>
      </c>
      <c r="G458" s="1">
        <v>300</v>
      </c>
      <c r="H458" s="1">
        <f>SUM(financials[[#This Row],[coût unit]]*financials[[#This Row],[Nbre vente]])</f>
        <v>474900</v>
      </c>
      <c r="I458" s="1">
        <f>SUM(financials[[#This Row],[charge totale]])*$G$528</f>
        <v>284940</v>
      </c>
      <c r="J458" s="1">
        <f>SUM(financials[[#This Row],[charge totale]])*$H$528</f>
        <v>189960</v>
      </c>
      <c r="K458" s="1">
        <f>SUM(financials[[#This Row],[charge fixe]:[charge variable]])*$G$529</f>
        <v>142470</v>
      </c>
      <c r="L458" s="1">
        <f>SUM(financials[[#This Row],[charge totale]])*$H$529</f>
        <v>332430</v>
      </c>
      <c r="M458" s="1">
        <v>340</v>
      </c>
      <c r="N458" s="1">
        <f>SUM(financials[[#This Row],[prix de vente]])-financials[[#This Row],[coût unit]]</f>
        <v>40</v>
      </c>
      <c r="O458" s="1">
        <f>SUM(financials[[#This Row],[prix de vente]]*financials[[#This Row],[Nbre vente]])</f>
        <v>538220</v>
      </c>
      <c r="P458" s="1">
        <v>9</v>
      </c>
      <c r="Q458" s="1">
        <f>SUM(financials[[#This Row],[remise unit]])*financials[[#This Row],[Nbre vente]]</f>
        <v>14247</v>
      </c>
      <c r="R458" s="1">
        <f>SUM(financials[[#This Row],[CA]])-financials[[#This Row],[remise tot]]</f>
        <v>523973</v>
      </c>
      <c r="S458" s="1">
        <f>SUM(financials[[#This Row],[vente]])-financials[[#This Row],[charge totale]]</f>
        <v>49073</v>
      </c>
      <c r="T458" s="5">
        <v>41791</v>
      </c>
      <c r="U458" s="6">
        <v>6</v>
      </c>
      <c r="V458" s="4" t="s">
        <v>17</v>
      </c>
    </row>
    <row r="459" spans="1:22" x14ac:dyDescent="0.25">
      <c r="A459" t="s">
        <v>52</v>
      </c>
      <c r="B459" t="s">
        <v>7</v>
      </c>
      <c r="C459" t="s">
        <v>58</v>
      </c>
      <c r="D459" s="1" t="s">
        <v>63</v>
      </c>
      <c r="E459" s="4" t="s">
        <v>31</v>
      </c>
      <c r="F459">
        <v>1565</v>
      </c>
      <c r="G459" s="1">
        <v>300</v>
      </c>
      <c r="H459" s="1">
        <f>SUM(financials[[#This Row],[coût unit]]*financials[[#This Row],[Nbre vente]])</f>
        <v>469500</v>
      </c>
      <c r="I459" s="1">
        <f>SUM(financials[[#This Row],[charge totale]])*$G$528</f>
        <v>281700</v>
      </c>
      <c r="J459" s="1">
        <f>SUM(financials[[#This Row],[charge totale]])*$H$528</f>
        <v>187800</v>
      </c>
      <c r="K459" s="1">
        <f>SUM(financials[[#This Row],[charge fixe]:[charge variable]])*$G$529</f>
        <v>140850</v>
      </c>
      <c r="L459" s="1">
        <f>SUM(financials[[#This Row],[charge totale]])*$H$529</f>
        <v>328650</v>
      </c>
      <c r="M459" s="1">
        <v>340</v>
      </c>
      <c r="N459" s="1">
        <f>SUM(financials[[#This Row],[prix de vente]])-financials[[#This Row],[coût unit]]</f>
        <v>40</v>
      </c>
      <c r="O459" s="1">
        <f>SUM(financials[[#This Row],[prix de vente]]*financials[[#This Row],[Nbre vente]])</f>
        <v>532100</v>
      </c>
      <c r="P459" s="1">
        <v>9</v>
      </c>
      <c r="Q459" s="1">
        <f>SUM(financials[[#This Row],[remise unit]])*financials[[#This Row],[Nbre vente]]</f>
        <v>14085</v>
      </c>
      <c r="R459" s="1">
        <f>SUM(financials[[#This Row],[CA]])-financials[[#This Row],[remise tot]]</f>
        <v>518015</v>
      </c>
      <c r="S459" s="1">
        <f>SUM(financials[[#This Row],[vente]])-financials[[#This Row],[charge totale]]</f>
        <v>48515</v>
      </c>
      <c r="T459" s="5">
        <v>41913</v>
      </c>
      <c r="U459" s="6">
        <v>10</v>
      </c>
      <c r="V459" s="4" t="s">
        <v>21</v>
      </c>
    </row>
    <row r="460" spans="1:22" x14ac:dyDescent="0.25">
      <c r="A460" t="s">
        <v>54</v>
      </c>
      <c r="B460" t="s">
        <v>7</v>
      </c>
      <c r="C460" t="s">
        <v>58</v>
      </c>
      <c r="D460" s="4" t="s">
        <v>27</v>
      </c>
      <c r="E460" s="4" t="s">
        <v>31</v>
      </c>
      <c r="F460">
        <v>1659</v>
      </c>
      <c r="G460" s="1">
        <v>250</v>
      </c>
      <c r="H460" s="1">
        <f>SUM(financials[[#This Row],[coût unit]]*financials[[#This Row],[Nbre vente]])</f>
        <v>414750</v>
      </c>
      <c r="I460" s="1">
        <f>SUM(financials[[#This Row],[charge totale]])*$G$528</f>
        <v>248850</v>
      </c>
      <c r="J460" s="1">
        <f>SUM(financials[[#This Row],[charge totale]])*$H$528</f>
        <v>165900</v>
      </c>
      <c r="K460" s="1">
        <f>SUM(financials[[#This Row],[charge fixe]:[charge variable]])*$G$529</f>
        <v>124425</v>
      </c>
      <c r="L460" s="1">
        <f>SUM(financials[[#This Row],[charge totale]])*$H$529</f>
        <v>290325</v>
      </c>
      <c r="M460" s="1">
        <v>270</v>
      </c>
      <c r="N460" s="1">
        <f>SUM(financials[[#This Row],[prix de vente]])-financials[[#This Row],[coût unit]]</f>
        <v>20</v>
      </c>
      <c r="O460" s="1">
        <f>SUM(financials[[#This Row],[prix de vente]]*financials[[#This Row],[Nbre vente]])</f>
        <v>447930</v>
      </c>
      <c r="P460" s="1">
        <v>9</v>
      </c>
      <c r="Q460" s="1">
        <f>SUM(financials[[#This Row],[remise unit]])*financials[[#This Row],[Nbre vente]]</f>
        <v>14931</v>
      </c>
      <c r="R460" s="1">
        <f>SUM(financials[[#This Row],[CA]])-financials[[#This Row],[remise tot]]</f>
        <v>432999</v>
      </c>
      <c r="S460" s="1">
        <f>SUM(financials[[#This Row],[vente]])-financials[[#This Row],[charge totale]]</f>
        <v>18249</v>
      </c>
      <c r="T460" s="5">
        <v>41640</v>
      </c>
      <c r="U460" s="6">
        <v>1</v>
      </c>
      <c r="V460" s="4" t="s">
        <v>12</v>
      </c>
    </row>
    <row r="461" spans="1:22" x14ac:dyDescent="0.25">
      <c r="A461" t="s">
        <v>55</v>
      </c>
      <c r="B461" t="s">
        <v>9</v>
      </c>
      <c r="C461" t="s">
        <v>58</v>
      </c>
      <c r="D461" s="4" t="s">
        <v>27</v>
      </c>
      <c r="E461" s="4" t="s">
        <v>31</v>
      </c>
      <c r="F461">
        <v>1190</v>
      </c>
      <c r="G461" s="1">
        <v>250</v>
      </c>
      <c r="H461" s="1">
        <f>SUM(financials[[#This Row],[coût unit]]*financials[[#This Row],[Nbre vente]])</f>
        <v>297500</v>
      </c>
      <c r="I461" s="1">
        <f>SUM(financials[[#This Row],[charge totale]])*$G$528</f>
        <v>178500</v>
      </c>
      <c r="J461" s="1">
        <f>SUM(financials[[#This Row],[charge totale]])*$H$528</f>
        <v>119000</v>
      </c>
      <c r="K461" s="1">
        <f>SUM(financials[[#This Row],[charge fixe]:[charge variable]])*$G$529</f>
        <v>89250</v>
      </c>
      <c r="L461" s="1">
        <f>SUM(financials[[#This Row],[charge totale]])*$H$529</f>
        <v>208250</v>
      </c>
      <c r="M461" s="1">
        <v>270</v>
      </c>
      <c r="N461" s="1">
        <f>SUM(financials[[#This Row],[prix de vente]])-financials[[#This Row],[coût unit]]</f>
        <v>20</v>
      </c>
      <c r="O461" s="1">
        <f>SUM(financials[[#This Row],[prix de vente]]*financials[[#This Row],[Nbre vente]])</f>
        <v>321300</v>
      </c>
      <c r="P461" s="1">
        <v>9</v>
      </c>
      <c r="Q461" s="1">
        <f>SUM(financials[[#This Row],[remise unit]])*financials[[#This Row],[Nbre vente]]</f>
        <v>10710</v>
      </c>
      <c r="R461" s="1">
        <f>SUM(financials[[#This Row],[CA]])-financials[[#This Row],[remise tot]]</f>
        <v>310590</v>
      </c>
      <c r="S461" s="1">
        <f>SUM(financials[[#This Row],[vente]])-financials[[#This Row],[charge totale]]</f>
        <v>13090</v>
      </c>
      <c r="T461" s="5">
        <v>41791</v>
      </c>
      <c r="U461" s="6">
        <v>6</v>
      </c>
      <c r="V461" s="4" t="s">
        <v>17</v>
      </c>
    </row>
    <row r="462" spans="1:22" x14ac:dyDescent="0.25">
      <c r="A462" t="s">
        <v>54</v>
      </c>
      <c r="B462" t="s">
        <v>11</v>
      </c>
      <c r="C462" t="s">
        <v>58</v>
      </c>
      <c r="D462" s="4" t="s">
        <v>27</v>
      </c>
      <c r="E462" s="4" t="s">
        <v>31</v>
      </c>
      <c r="F462">
        <v>410</v>
      </c>
      <c r="G462" s="1">
        <v>250</v>
      </c>
      <c r="H462" s="1">
        <f>SUM(financials[[#This Row],[coût unit]]*financials[[#This Row],[Nbre vente]])</f>
        <v>102500</v>
      </c>
      <c r="I462" s="1">
        <f>SUM(financials[[#This Row],[charge totale]])*$G$528</f>
        <v>61500</v>
      </c>
      <c r="J462" s="1">
        <f>SUM(financials[[#This Row],[charge totale]])*$H$528</f>
        <v>41000</v>
      </c>
      <c r="K462" s="1">
        <f>SUM(financials[[#This Row],[charge fixe]:[charge variable]])*$G$529</f>
        <v>30750</v>
      </c>
      <c r="L462" s="1">
        <f>SUM(financials[[#This Row],[charge totale]])*$H$529</f>
        <v>71750</v>
      </c>
      <c r="M462" s="1">
        <v>270</v>
      </c>
      <c r="N462" s="1">
        <f>SUM(financials[[#This Row],[prix de vente]])-financials[[#This Row],[coût unit]]</f>
        <v>20</v>
      </c>
      <c r="O462" s="1">
        <f>SUM(financials[[#This Row],[prix de vente]]*financials[[#This Row],[Nbre vente]])</f>
        <v>110700</v>
      </c>
      <c r="P462" s="1">
        <v>9</v>
      </c>
      <c r="Q462" s="1">
        <f>SUM(financials[[#This Row],[remise unit]])*financials[[#This Row],[Nbre vente]]</f>
        <v>3690</v>
      </c>
      <c r="R462" s="1">
        <f>SUM(financials[[#This Row],[CA]])-financials[[#This Row],[remise tot]]</f>
        <v>107010</v>
      </c>
      <c r="S462" s="1">
        <f>SUM(financials[[#This Row],[vente]])-financials[[#This Row],[charge totale]]</f>
        <v>4510</v>
      </c>
      <c r="T462" s="5">
        <v>41913</v>
      </c>
      <c r="U462" s="6">
        <v>10</v>
      </c>
      <c r="V462" s="4" t="s">
        <v>21</v>
      </c>
    </row>
    <row r="463" spans="1:22" hidden="1" x14ac:dyDescent="0.25">
      <c r="A463" t="s">
        <v>55</v>
      </c>
      <c r="B463" t="s">
        <v>11</v>
      </c>
      <c r="C463" t="s">
        <v>59</v>
      </c>
      <c r="D463" s="1" t="s">
        <v>60</v>
      </c>
      <c r="E463" s="4" t="s">
        <v>31</v>
      </c>
      <c r="F463">
        <v>2579</v>
      </c>
      <c r="G463" s="1">
        <v>35</v>
      </c>
      <c r="H463" s="1">
        <f>SUM(financials[[#This Row],[coût unit]]*financials[[#This Row],[Nbre vente]])</f>
        <v>90265</v>
      </c>
      <c r="I463" s="1">
        <f>SUM(financials[[#This Row],[charge totale]])*$G$528</f>
        <v>54159</v>
      </c>
      <c r="J463" s="1">
        <f>SUM(financials[[#This Row],[charge totale]])*$H$528</f>
        <v>36106</v>
      </c>
      <c r="K463" s="1">
        <f>SUM(financials[[#This Row],[charge fixe]:[charge variable]])*$G$529</f>
        <v>27079.5</v>
      </c>
      <c r="L463" s="1">
        <f>SUM(financials[[#This Row],[charge totale]])*$H$529</f>
        <v>63185.499999999993</v>
      </c>
      <c r="M463" s="1">
        <v>40</v>
      </c>
      <c r="N463" s="1">
        <f>SUM(financials[[#This Row],[prix de vente]])-financials[[#This Row],[coût unit]]</f>
        <v>5</v>
      </c>
      <c r="O463" s="1">
        <f>SUM(financials[[#This Row],[prix de vente]]*financials[[#This Row],[Nbre vente]])</f>
        <v>103160</v>
      </c>
      <c r="P463" s="1">
        <v>9</v>
      </c>
      <c r="Q463" s="1">
        <f>SUM(financials[[#This Row],[remise unit]])*financials[[#This Row],[Nbre vente]]</f>
        <v>23211</v>
      </c>
      <c r="R463" s="1">
        <f>SUM(financials[[#This Row],[CA]])-financials[[#This Row],[remise tot]]</f>
        <v>79949</v>
      </c>
      <c r="S463" s="1">
        <f>SUM(financials[[#This Row],[vente]])-financials[[#This Row],[charge totale]]</f>
        <v>-10316</v>
      </c>
      <c r="T463" s="5">
        <v>41730</v>
      </c>
      <c r="U463" s="6">
        <v>4</v>
      </c>
      <c r="V463" s="4" t="s">
        <v>15</v>
      </c>
    </row>
    <row r="464" spans="1:22" hidden="1" x14ac:dyDescent="0.25">
      <c r="A464" t="s">
        <v>55</v>
      </c>
      <c r="B464" t="s">
        <v>56</v>
      </c>
      <c r="C464" t="s">
        <v>59</v>
      </c>
      <c r="D464" s="1" t="s">
        <v>60</v>
      </c>
      <c r="E464" s="4" t="s">
        <v>31</v>
      </c>
      <c r="F464">
        <v>1743</v>
      </c>
      <c r="G464" s="1">
        <v>35</v>
      </c>
      <c r="H464" s="1">
        <f>SUM(financials[[#This Row],[coût unit]]*financials[[#This Row],[Nbre vente]])</f>
        <v>61005</v>
      </c>
      <c r="I464" s="1">
        <f>SUM(financials[[#This Row],[charge totale]])*$G$528</f>
        <v>36603</v>
      </c>
      <c r="J464" s="1">
        <f>SUM(financials[[#This Row],[charge totale]])*$H$528</f>
        <v>24402</v>
      </c>
      <c r="K464" s="1">
        <f>SUM(financials[[#This Row],[charge fixe]:[charge variable]])*$G$529</f>
        <v>18301.5</v>
      </c>
      <c r="L464" s="1">
        <f>SUM(financials[[#This Row],[charge totale]])*$H$529</f>
        <v>42703.5</v>
      </c>
      <c r="M464" s="1">
        <v>40</v>
      </c>
      <c r="N464" s="1">
        <f>SUM(financials[[#This Row],[prix de vente]])-financials[[#This Row],[coût unit]]</f>
        <v>5</v>
      </c>
      <c r="O464" s="1">
        <f>SUM(financials[[#This Row],[prix de vente]]*financials[[#This Row],[Nbre vente]])</f>
        <v>69720</v>
      </c>
      <c r="P464" s="1">
        <v>9</v>
      </c>
      <c r="Q464" s="1">
        <f>SUM(financials[[#This Row],[remise unit]])*financials[[#This Row],[Nbre vente]]</f>
        <v>15687</v>
      </c>
      <c r="R464" s="1">
        <f>SUM(financials[[#This Row],[CA]])-financials[[#This Row],[remise tot]]</f>
        <v>54033</v>
      </c>
      <c r="S464" s="1">
        <f>SUM(financials[[#This Row],[vente]])-financials[[#This Row],[charge totale]]</f>
        <v>-6972</v>
      </c>
      <c r="T464" s="5">
        <v>41760</v>
      </c>
      <c r="U464" s="6">
        <v>5</v>
      </c>
      <c r="V464" s="4" t="s">
        <v>16</v>
      </c>
    </row>
    <row r="465" spans="1:22" hidden="1" x14ac:dyDescent="0.25">
      <c r="A465" t="s">
        <v>55</v>
      </c>
      <c r="B465" t="s">
        <v>10</v>
      </c>
      <c r="C465" t="s">
        <v>59</v>
      </c>
      <c r="D465" s="1" t="s">
        <v>60</v>
      </c>
      <c r="E465" s="4" t="s">
        <v>31</v>
      </c>
      <c r="F465">
        <v>280</v>
      </c>
      <c r="G465" s="1">
        <v>35</v>
      </c>
      <c r="H465" s="1">
        <f>SUM(financials[[#This Row],[coût unit]]*financials[[#This Row],[Nbre vente]])</f>
        <v>9800</v>
      </c>
      <c r="I465" s="1">
        <f>SUM(financials[[#This Row],[charge totale]])*$G$528</f>
        <v>5880</v>
      </c>
      <c r="J465" s="1">
        <f>SUM(financials[[#This Row],[charge totale]])*$H$528</f>
        <v>3920</v>
      </c>
      <c r="K465" s="1">
        <f>SUM(financials[[#This Row],[charge fixe]:[charge variable]])*$G$529</f>
        <v>2940</v>
      </c>
      <c r="L465" s="1">
        <f>SUM(financials[[#This Row],[charge totale]])*$H$529</f>
        <v>6860</v>
      </c>
      <c r="M465" s="1">
        <v>40</v>
      </c>
      <c r="N465" s="1">
        <f>SUM(financials[[#This Row],[prix de vente]])-financials[[#This Row],[coût unit]]</f>
        <v>5</v>
      </c>
      <c r="O465" s="1">
        <f>SUM(financials[[#This Row],[prix de vente]]*financials[[#This Row],[Nbre vente]])</f>
        <v>11200</v>
      </c>
      <c r="P465" s="1">
        <v>9</v>
      </c>
      <c r="Q465" s="1">
        <f>SUM(financials[[#This Row],[remise unit]])*financials[[#This Row],[Nbre vente]]</f>
        <v>2520</v>
      </c>
      <c r="R465" s="1">
        <f>SUM(financials[[#This Row],[CA]])-financials[[#This Row],[remise tot]]</f>
        <v>8680</v>
      </c>
      <c r="S465" s="1">
        <f>SUM(financials[[#This Row],[vente]])-financials[[#This Row],[charge totale]]</f>
        <v>-1120</v>
      </c>
      <c r="T465" s="5">
        <v>41974</v>
      </c>
      <c r="U465" s="6">
        <v>12</v>
      </c>
      <c r="V465" s="4" t="s">
        <v>23</v>
      </c>
    </row>
    <row r="466" spans="1:22" x14ac:dyDescent="0.25">
      <c r="A466" t="s">
        <v>55</v>
      </c>
      <c r="B466" t="s">
        <v>9</v>
      </c>
      <c r="C466" t="s">
        <v>58</v>
      </c>
      <c r="D466" s="4" t="s">
        <v>25</v>
      </c>
      <c r="E466" s="4" t="s">
        <v>31</v>
      </c>
      <c r="F466">
        <v>293</v>
      </c>
      <c r="G466" s="1">
        <v>200</v>
      </c>
      <c r="H466" s="1">
        <f>SUM(financials[[#This Row],[coût unit]]*financials[[#This Row],[Nbre vente]])</f>
        <v>58600</v>
      </c>
      <c r="I466" s="1">
        <f>SUM(financials[[#This Row],[charge totale]])*$G$528</f>
        <v>35160</v>
      </c>
      <c r="J466" s="1">
        <f>SUM(financials[[#This Row],[charge totale]])*$H$528</f>
        <v>23440</v>
      </c>
      <c r="K466" s="1">
        <f>SUM(financials[[#This Row],[charge fixe]:[charge variable]])*$G$529</f>
        <v>17580</v>
      </c>
      <c r="L466" s="1">
        <f>SUM(financials[[#This Row],[charge totale]])*$H$529</f>
        <v>41020</v>
      </c>
      <c r="M466" s="1">
        <v>210</v>
      </c>
      <c r="N466" s="1">
        <f>SUM(financials[[#This Row],[prix de vente]])-financials[[#This Row],[coût unit]]</f>
        <v>10</v>
      </c>
      <c r="O466" s="1">
        <f>SUM(financials[[#This Row],[prix de vente]]*financials[[#This Row],[Nbre vente]])</f>
        <v>61530</v>
      </c>
      <c r="P466" s="1">
        <v>9</v>
      </c>
      <c r="Q466" s="1">
        <f>SUM(financials[[#This Row],[remise unit]])*financials[[#This Row],[Nbre vente]]</f>
        <v>2637</v>
      </c>
      <c r="R466" s="1">
        <f>SUM(financials[[#This Row],[CA]])-financials[[#This Row],[remise tot]]</f>
        <v>58893</v>
      </c>
      <c r="S466" s="1">
        <f>SUM(financials[[#This Row],[vente]])-financials[[#This Row],[charge totale]]</f>
        <v>293</v>
      </c>
      <c r="T466" s="5">
        <v>41671</v>
      </c>
      <c r="U466" s="6">
        <v>2</v>
      </c>
      <c r="V466" s="4" t="s">
        <v>13</v>
      </c>
    </row>
    <row r="467" spans="1:22" hidden="1" x14ac:dyDescent="0.25">
      <c r="A467" t="s">
        <v>52</v>
      </c>
      <c r="B467" t="s">
        <v>10</v>
      </c>
      <c r="C467" t="s">
        <v>59</v>
      </c>
      <c r="D467" s="1" t="s">
        <v>62</v>
      </c>
      <c r="E467" s="4" t="s">
        <v>31</v>
      </c>
      <c r="F467">
        <v>278</v>
      </c>
      <c r="G467" s="1">
        <v>55</v>
      </c>
      <c r="H467" s="1">
        <f>SUM(financials[[#This Row],[coût unit]]*financials[[#This Row],[Nbre vente]])</f>
        <v>15290</v>
      </c>
      <c r="I467" s="1">
        <f>SUM(financials[[#This Row],[charge totale]])*$G$528</f>
        <v>9174</v>
      </c>
      <c r="J467" s="1">
        <f>SUM(financials[[#This Row],[charge totale]])*$H$528</f>
        <v>6116</v>
      </c>
      <c r="K467" s="1">
        <f>SUM(financials[[#This Row],[charge fixe]:[charge variable]])*$G$529</f>
        <v>4587</v>
      </c>
      <c r="L467" s="1">
        <f>SUM(financials[[#This Row],[charge totale]])*$H$529</f>
        <v>10703</v>
      </c>
      <c r="M467" s="1">
        <v>60</v>
      </c>
      <c r="N467" s="1">
        <f>SUM(financials[[#This Row],[prix de vente]])-financials[[#This Row],[coût unit]]</f>
        <v>5</v>
      </c>
      <c r="O467" s="1">
        <f>SUM(financials[[#This Row],[prix de vente]]*financials[[#This Row],[Nbre vente]])</f>
        <v>16680</v>
      </c>
      <c r="P467" s="1">
        <v>9</v>
      </c>
      <c r="Q467" s="1">
        <f>SUM(financials[[#This Row],[remise unit]])*financials[[#This Row],[Nbre vente]]</f>
        <v>2502</v>
      </c>
      <c r="R467" s="1">
        <f>SUM(financials[[#This Row],[CA]])-financials[[#This Row],[remise tot]]</f>
        <v>14178</v>
      </c>
      <c r="S467" s="1">
        <f>SUM(financials[[#This Row],[vente]])-financials[[#This Row],[charge totale]]</f>
        <v>-1112</v>
      </c>
      <c r="T467" s="5">
        <v>41671</v>
      </c>
      <c r="U467" s="6">
        <v>2</v>
      </c>
      <c r="V467" s="4" t="s">
        <v>13</v>
      </c>
    </row>
    <row r="468" spans="1:22" hidden="1" x14ac:dyDescent="0.25">
      <c r="A468" t="s">
        <v>55</v>
      </c>
      <c r="B468" t="s">
        <v>7</v>
      </c>
      <c r="C468" t="s">
        <v>59</v>
      </c>
      <c r="D468" s="1" t="s">
        <v>62</v>
      </c>
      <c r="E468" s="4" t="s">
        <v>31</v>
      </c>
      <c r="F468">
        <v>2428</v>
      </c>
      <c r="G468" s="1">
        <v>55</v>
      </c>
      <c r="H468" s="1">
        <f>SUM(financials[[#This Row],[coût unit]]*financials[[#This Row],[Nbre vente]])</f>
        <v>133540</v>
      </c>
      <c r="I468" s="1">
        <f>SUM(financials[[#This Row],[charge totale]])*$G$528</f>
        <v>80124</v>
      </c>
      <c r="J468" s="1">
        <f>SUM(financials[[#This Row],[charge totale]])*$H$528</f>
        <v>53416</v>
      </c>
      <c r="K468" s="1">
        <f>SUM(financials[[#This Row],[charge fixe]:[charge variable]])*$G$529</f>
        <v>40062</v>
      </c>
      <c r="L468" s="1">
        <f>SUM(financials[[#This Row],[charge totale]])*$H$529</f>
        <v>93478</v>
      </c>
      <c r="M468" s="1">
        <v>60</v>
      </c>
      <c r="N468" s="1">
        <f>SUM(financials[[#This Row],[prix de vente]])-financials[[#This Row],[coût unit]]</f>
        <v>5</v>
      </c>
      <c r="O468" s="1">
        <f>SUM(financials[[#This Row],[prix de vente]]*financials[[#This Row],[Nbre vente]])</f>
        <v>145680</v>
      </c>
      <c r="P468" s="1">
        <v>9</v>
      </c>
      <c r="Q468" s="1">
        <f>SUM(financials[[#This Row],[remise unit]])*financials[[#This Row],[Nbre vente]]</f>
        <v>21852</v>
      </c>
      <c r="R468" s="1">
        <f>SUM(financials[[#This Row],[CA]])-financials[[#This Row],[remise tot]]</f>
        <v>123828</v>
      </c>
      <c r="S468" s="1">
        <f>SUM(financials[[#This Row],[vente]])-financials[[#This Row],[charge totale]]</f>
        <v>-9712</v>
      </c>
      <c r="T468" s="5">
        <v>41699</v>
      </c>
      <c r="U468" s="6">
        <v>3</v>
      </c>
      <c r="V468" s="4" t="s">
        <v>14</v>
      </c>
    </row>
    <row r="469" spans="1:22" hidden="1" x14ac:dyDescent="0.25">
      <c r="A469" t="s">
        <v>52</v>
      </c>
      <c r="B469" t="s">
        <v>56</v>
      </c>
      <c r="C469" t="s">
        <v>59</v>
      </c>
      <c r="D469" s="1" t="s">
        <v>62</v>
      </c>
      <c r="E469" s="4" t="s">
        <v>31</v>
      </c>
      <c r="F469">
        <v>1767</v>
      </c>
      <c r="G469" s="1">
        <v>55</v>
      </c>
      <c r="H469" s="1">
        <f>SUM(financials[[#This Row],[coût unit]]*financials[[#This Row],[Nbre vente]])</f>
        <v>97185</v>
      </c>
      <c r="I469" s="1">
        <f>SUM(financials[[#This Row],[charge totale]])*$G$528</f>
        <v>58311</v>
      </c>
      <c r="J469" s="1">
        <f>SUM(financials[[#This Row],[charge totale]])*$H$528</f>
        <v>38874</v>
      </c>
      <c r="K469" s="1">
        <f>SUM(financials[[#This Row],[charge fixe]:[charge variable]])*$G$529</f>
        <v>29155.5</v>
      </c>
      <c r="L469" s="1">
        <f>SUM(financials[[#This Row],[charge totale]])*$H$529</f>
        <v>68029.5</v>
      </c>
      <c r="M469" s="1">
        <v>60</v>
      </c>
      <c r="N469" s="1">
        <f>SUM(financials[[#This Row],[prix de vente]])-financials[[#This Row],[coût unit]]</f>
        <v>5</v>
      </c>
      <c r="O469" s="1">
        <f>SUM(financials[[#This Row],[prix de vente]]*financials[[#This Row],[Nbre vente]])</f>
        <v>106020</v>
      </c>
      <c r="P469" s="1">
        <v>9</v>
      </c>
      <c r="Q469" s="1">
        <f>SUM(financials[[#This Row],[remise unit]])*financials[[#This Row],[Nbre vente]]</f>
        <v>15903</v>
      </c>
      <c r="R469" s="1">
        <f>SUM(financials[[#This Row],[CA]])-financials[[#This Row],[remise tot]]</f>
        <v>90117</v>
      </c>
      <c r="S469" s="1">
        <f>SUM(financials[[#This Row],[vente]])-financials[[#This Row],[charge totale]]</f>
        <v>-7068</v>
      </c>
      <c r="T469" s="5">
        <v>41883</v>
      </c>
      <c r="U469" s="6">
        <v>9</v>
      </c>
      <c r="V469" s="4" t="s">
        <v>20</v>
      </c>
    </row>
    <row r="470" spans="1:22" hidden="1" x14ac:dyDescent="0.25">
      <c r="A470" t="s">
        <v>54</v>
      </c>
      <c r="B470" t="s">
        <v>9</v>
      </c>
      <c r="C470" t="s">
        <v>59</v>
      </c>
      <c r="D470" s="1" t="s">
        <v>62</v>
      </c>
      <c r="E470" s="4" t="s">
        <v>31</v>
      </c>
      <c r="F470">
        <v>1393</v>
      </c>
      <c r="G470" s="1">
        <v>55</v>
      </c>
      <c r="H470" s="1">
        <f>SUM(financials[[#This Row],[coût unit]]*financials[[#This Row],[Nbre vente]])</f>
        <v>76615</v>
      </c>
      <c r="I470" s="1">
        <f>SUM(financials[[#This Row],[charge totale]])*$G$528</f>
        <v>45969</v>
      </c>
      <c r="J470" s="1">
        <f>SUM(financials[[#This Row],[charge totale]])*$H$528</f>
        <v>30646</v>
      </c>
      <c r="K470" s="1">
        <f>SUM(financials[[#This Row],[charge fixe]:[charge variable]])*$G$529</f>
        <v>22984.5</v>
      </c>
      <c r="L470" s="1">
        <f>SUM(financials[[#This Row],[charge totale]])*$H$529</f>
        <v>53630.5</v>
      </c>
      <c r="M470" s="1">
        <v>60</v>
      </c>
      <c r="N470" s="1">
        <f>SUM(financials[[#This Row],[prix de vente]])-financials[[#This Row],[coût unit]]</f>
        <v>5</v>
      </c>
      <c r="O470" s="1">
        <f>SUM(financials[[#This Row],[prix de vente]]*financials[[#This Row],[Nbre vente]])</f>
        <v>83580</v>
      </c>
      <c r="P470" s="1">
        <v>9</v>
      </c>
      <c r="Q470" s="1">
        <f>SUM(financials[[#This Row],[remise unit]])*financials[[#This Row],[Nbre vente]]</f>
        <v>12537</v>
      </c>
      <c r="R470" s="1">
        <f>SUM(financials[[#This Row],[CA]])-financials[[#This Row],[remise tot]]</f>
        <v>71043</v>
      </c>
      <c r="S470" s="1">
        <f>SUM(financials[[#This Row],[vente]])-financials[[#This Row],[charge totale]]</f>
        <v>-5572</v>
      </c>
      <c r="T470" s="5">
        <v>41913</v>
      </c>
      <c r="U470" s="6">
        <v>10</v>
      </c>
      <c r="V470" s="4" t="s">
        <v>21</v>
      </c>
    </row>
    <row r="471" spans="1:22" x14ac:dyDescent="0.25">
      <c r="A471" t="s">
        <v>55</v>
      </c>
      <c r="B471" t="s">
        <v>10</v>
      </c>
      <c r="C471" t="s">
        <v>58</v>
      </c>
      <c r="D471" s="1" t="s">
        <v>63</v>
      </c>
      <c r="E471" s="4" t="s">
        <v>31</v>
      </c>
      <c r="F471">
        <v>280</v>
      </c>
      <c r="G471" s="1">
        <v>300</v>
      </c>
      <c r="H471" s="1">
        <f>SUM(financials[[#This Row],[coût unit]]*financials[[#This Row],[Nbre vente]])</f>
        <v>84000</v>
      </c>
      <c r="I471" s="1">
        <f>SUM(financials[[#This Row],[charge totale]])*$G$528</f>
        <v>50400</v>
      </c>
      <c r="J471" s="1">
        <f>SUM(financials[[#This Row],[charge totale]])*$H$528</f>
        <v>33600</v>
      </c>
      <c r="K471" s="1">
        <f>SUM(financials[[#This Row],[charge fixe]:[charge variable]])*$G$529</f>
        <v>25200</v>
      </c>
      <c r="L471" s="1">
        <f>SUM(financials[[#This Row],[charge totale]])*$H$529</f>
        <v>58799.999999999993</v>
      </c>
      <c r="M471" s="1">
        <v>340</v>
      </c>
      <c r="N471" s="1">
        <f>SUM(financials[[#This Row],[prix de vente]])-financials[[#This Row],[coût unit]]</f>
        <v>40</v>
      </c>
      <c r="O471" s="1">
        <f>SUM(financials[[#This Row],[prix de vente]]*financials[[#This Row],[Nbre vente]])</f>
        <v>95200</v>
      </c>
      <c r="P471" s="1">
        <v>9</v>
      </c>
      <c r="Q471" s="1">
        <f>SUM(financials[[#This Row],[remise unit]])*financials[[#This Row],[Nbre vente]]</f>
        <v>2520</v>
      </c>
      <c r="R471" s="1">
        <f>SUM(financials[[#This Row],[CA]])-financials[[#This Row],[remise tot]]</f>
        <v>92680</v>
      </c>
      <c r="S471" s="1">
        <f>SUM(financials[[#This Row],[vente]])-financials[[#This Row],[charge totale]]</f>
        <v>8680</v>
      </c>
      <c r="T471" s="5">
        <v>41974</v>
      </c>
      <c r="U471" s="6">
        <v>12</v>
      </c>
      <c r="V471" s="4" t="s">
        <v>23</v>
      </c>
    </row>
    <row r="472" spans="1:22" x14ac:dyDescent="0.25">
      <c r="A472" t="s">
        <v>54</v>
      </c>
      <c r="B472" t="s">
        <v>9</v>
      </c>
      <c r="C472" t="s">
        <v>58</v>
      </c>
      <c r="D472" s="4" t="s">
        <v>27</v>
      </c>
      <c r="E472" s="4" t="s">
        <v>31</v>
      </c>
      <c r="F472">
        <v>1393</v>
      </c>
      <c r="G472" s="1">
        <v>250</v>
      </c>
      <c r="H472" s="1">
        <f>SUM(financials[[#This Row],[coût unit]]*financials[[#This Row],[Nbre vente]])</f>
        <v>348250</v>
      </c>
      <c r="I472" s="1">
        <f>SUM(financials[[#This Row],[charge totale]])*$G$528</f>
        <v>208950</v>
      </c>
      <c r="J472" s="1">
        <f>SUM(financials[[#This Row],[charge totale]])*$H$528</f>
        <v>139300</v>
      </c>
      <c r="K472" s="1">
        <f>SUM(financials[[#This Row],[charge fixe]:[charge variable]])*$G$529</f>
        <v>104475</v>
      </c>
      <c r="L472" s="1">
        <f>SUM(financials[[#This Row],[charge totale]])*$H$529</f>
        <v>243774.99999999997</v>
      </c>
      <c r="M472" s="1">
        <v>270</v>
      </c>
      <c r="N472" s="1">
        <f>SUM(financials[[#This Row],[prix de vente]])-financials[[#This Row],[coût unit]]</f>
        <v>20</v>
      </c>
      <c r="O472" s="1">
        <f>SUM(financials[[#This Row],[prix de vente]]*financials[[#This Row],[Nbre vente]])</f>
        <v>376110</v>
      </c>
      <c r="P472" s="1">
        <v>9</v>
      </c>
      <c r="Q472" s="1">
        <f>SUM(financials[[#This Row],[remise unit]])*financials[[#This Row],[Nbre vente]]</f>
        <v>12537</v>
      </c>
      <c r="R472" s="1">
        <f>SUM(financials[[#This Row],[CA]])-financials[[#This Row],[remise tot]]</f>
        <v>363573</v>
      </c>
      <c r="S472" s="1">
        <f>SUM(financials[[#This Row],[vente]])-financials[[#This Row],[charge totale]]</f>
        <v>15323</v>
      </c>
      <c r="T472" s="5">
        <v>41913</v>
      </c>
      <c r="U472" s="6">
        <v>10</v>
      </c>
      <c r="V472" s="4" t="s">
        <v>21</v>
      </c>
    </row>
    <row r="473" spans="1:22" hidden="1" x14ac:dyDescent="0.25">
      <c r="A473" t="s">
        <v>53</v>
      </c>
      <c r="B473" t="s">
        <v>11</v>
      </c>
      <c r="C473" t="s">
        <v>59</v>
      </c>
      <c r="D473" s="1" t="s">
        <v>60</v>
      </c>
      <c r="E473" s="4" t="s">
        <v>31</v>
      </c>
      <c r="F473">
        <v>801</v>
      </c>
      <c r="G473" s="1">
        <v>35</v>
      </c>
      <c r="H473" s="1">
        <f>SUM(financials[[#This Row],[coût unit]]*financials[[#This Row],[Nbre vente]])</f>
        <v>28035</v>
      </c>
      <c r="I473" s="1">
        <f>SUM(financials[[#This Row],[charge totale]])*$G$528</f>
        <v>16821</v>
      </c>
      <c r="J473" s="1">
        <f>SUM(financials[[#This Row],[charge totale]])*$H$528</f>
        <v>11214</v>
      </c>
      <c r="K473" s="1">
        <f>SUM(financials[[#This Row],[charge fixe]:[charge variable]])*$G$529</f>
        <v>8410.5</v>
      </c>
      <c r="L473" s="1">
        <f>SUM(financials[[#This Row],[charge totale]])*$H$529</f>
        <v>19624.5</v>
      </c>
      <c r="M473" s="1">
        <v>40</v>
      </c>
      <c r="N473" s="1">
        <f>SUM(financials[[#This Row],[prix de vente]])-financials[[#This Row],[coût unit]]</f>
        <v>5</v>
      </c>
      <c r="O473" s="1">
        <f>SUM(financials[[#This Row],[prix de vente]]*financials[[#This Row],[Nbre vente]])</f>
        <v>32040</v>
      </c>
      <c r="P473" s="1">
        <v>9</v>
      </c>
      <c r="Q473" s="1">
        <f>SUM(financials[[#This Row],[remise unit]])*financials[[#This Row],[Nbre vente]]</f>
        <v>7209</v>
      </c>
      <c r="R473" s="1">
        <f>SUM(financials[[#This Row],[CA]])-financials[[#This Row],[remise tot]]</f>
        <v>24831</v>
      </c>
      <c r="S473" s="1">
        <f>SUM(financials[[#This Row],[vente]])-financials[[#This Row],[charge totale]]</f>
        <v>-3204</v>
      </c>
      <c r="T473" s="5">
        <v>41821</v>
      </c>
      <c r="U473" s="6">
        <v>7</v>
      </c>
      <c r="V473" s="4" t="s">
        <v>18</v>
      </c>
    </row>
    <row r="474" spans="1:22" hidden="1" x14ac:dyDescent="0.25">
      <c r="A474" t="s">
        <v>53</v>
      </c>
      <c r="B474" t="s">
        <v>7</v>
      </c>
      <c r="C474" t="s">
        <v>59</v>
      </c>
      <c r="D474" s="1" t="s">
        <v>60</v>
      </c>
      <c r="E474" s="4" t="s">
        <v>31</v>
      </c>
      <c r="F474">
        <v>1496</v>
      </c>
      <c r="G474" s="1">
        <v>35</v>
      </c>
      <c r="H474" s="1">
        <f>SUM(financials[[#This Row],[coût unit]]*financials[[#This Row],[Nbre vente]])</f>
        <v>52360</v>
      </c>
      <c r="I474" s="1">
        <f>SUM(financials[[#This Row],[charge totale]])*$G$528</f>
        <v>31416</v>
      </c>
      <c r="J474" s="1">
        <f>SUM(financials[[#This Row],[charge totale]])*$H$528</f>
        <v>20944</v>
      </c>
      <c r="K474" s="1">
        <f>SUM(financials[[#This Row],[charge fixe]:[charge variable]])*$G$529</f>
        <v>15708</v>
      </c>
      <c r="L474" s="1">
        <f>SUM(financials[[#This Row],[charge totale]])*$H$529</f>
        <v>36652</v>
      </c>
      <c r="M474" s="1">
        <v>40</v>
      </c>
      <c r="N474" s="1">
        <f>SUM(financials[[#This Row],[prix de vente]])-financials[[#This Row],[coût unit]]</f>
        <v>5</v>
      </c>
      <c r="O474" s="1">
        <f>SUM(financials[[#This Row],[prix de vente]]*financials[[#This Row],[Nbre vente]])</f>
        <v>59840</v>
      </c>
      <c r="P474" s="1">
        <v>9</v>
      </c>
      <c r="Q474" s="1">
        <f>SUM(financials[[#This Row],[remise unit]])*financials[[#This Row],[Nbre vente]]</f>
        <v>13464</v>
      </c>
      <c r="R474" s="1">
        <f>SUM(financials[[#This Row],[CA]])-financials[[#This Row],[remise tot]]</f>
        <v>46376</v>
      </c>
      <c r="S474" s="1">
        <f>SUM(financials[[#This Row],[vente]])-financials[[#This Row],[charge totale]]</f>
        <v>-5984</v>
      </c>
      <c r="T474" s="5">
        <v>41913</v>
      </c>
      <c r="U474" s="6">
        <v>10</v>
      </c>
      <c r="V474" s="4" t="s">
        <v>21</v>
      </c>
    </row>
    <row r="475" spans="1:22" hidden="1" x14ac:dyDescent="0.25">
      <c r="A475" t="s">
        <v>53</v>
      </c>
      <c r="B475" t="s">
        <v>56</v>
      </c>
      <c r="C475" t="s">
        <v>59</v>
      </c>
      <c r="D475" s="1" t="s">
        <v>60</v>
      </c>
      <c r="E475" s="4" t="s">
        <v>31</v>
      </c>
      <c r="F475">
        <v>1010</v>
      </c>
      <c r="G475" s="1">
        <v>35</v>
      </c>
      <c r="H475" s="1">
        <f>SUM(financials[[#This Row],[coût unit]]*financials[[#This Row],[Nbre vente]])</f>
        <v>35350</v>
      </c>
      <c r="I475" s="1">
        <f>SUM(financials[[#This Row],[charge totale]])*$G$528</f>
        <v>21210</v>
      </c>
      <c r="J475" s="1">
        <f>SUM(financials[[#This Row],[charge totale]])*$H$528</f>
        <v>14140</v>
      </c>
      <c r="K475" s="1">
        <f>SUM(financials[[#This Row],[charge fixe]:[charge variable]])*$G$529</f>
        <v>10605</v>
      </c>
      <c r="L475" s="1">
        <f>SUM(financials[[#This Row],[charge totale]])*$H$529</f>
        <v>24745</v>
      </c>
      <c r="M475" s="1">
        <v>40</v>
      </c>
      <c r="N475" s="1">
        <f>SUM(financials[[#This Row],[prix de vente]])-financials[[#This Row],[coût unit]]</f>
        <v>5</v>
      </c>
      <c r="O475" s="1">
        <f>SUM(financials[[#This Row],[prix de vente]]*financials[[#This Row],[Nbre vente]])</f>
        <v>40400</v>
      </c>
      <c r="P475" s="1">
        <v>9</v>
      </c>
      <c r="Q475" s="1">
        <f>SUM(financials[[#This Row],[remise unit]])*financials[[#This Row],[Nbre vente]]</f>
        <v>9090</v>
      </c>
      <c r="R475" s="1">
        <f>SUM(financials[[#This Row],[CA]])-financials[[#This Row],[remise tot]]</f>
        <v>31310</v>
      </c>
      <c r="S475" s="1">
        <f>SUM(financials[[#This Row],[vente]])-financials[[#This Row],[charge totale]]</f>
        <v>-4040</v>
      </c>
      <c r="T475" s="5">
        <v>41913</v>
      </c>
      <c r="U475" s="6">
        <v>10</v>
      </c>
      <c r="V475" s="4" t="s">
        <v>21</v>
      </c>
    </row>
    <row r="476" spans="1:22" hidden="1" x14ac:dyDescent="0.25">
      <c r="A476" t="s">
        <v>52</v>
      </c>
      <c r="B476" t="s">
        <v>10</v>
      </c>
      <c r="C476" t="s">
        <v>59</v>
      </c>
      <c r="D476" s="1" t="s">
        <v>60</v>
      </c>
      <c r="E476" s="4" t="s">
        <v>31</v>
      </c>
      <c r="F476">
        <v>1513</v>
      </c>
      <c r="G476" s="1">
        <v>35</v>
      </c>
      <c r="H476" s="1">
        <f>SUM(financials[[#This Row],[coût unit]]*financials[[#This Row],[Nbre vente]])</f>
        <v>52955</v>
      </c>
      <c r="I476" s="1">
        <f>SUM(financials[[#This Row],[charge totale]])*$G$528</f>
        <v>31773</v>
      </c>
      <c r="J476" s="1">
        <f>SUM(financials[[#This Row],[charge totale]])*$H$528</f>
        <v>21182</v>
      </c>
      <c r="K476" s="1">
        <f>SUM(financials[[#This Row],[charge fixe]:[charge variable]])*$G$529</f>
        <v>15886.5</v>
      </c>
      <c r="L476" s="1">
        <f>SUM(financials[[#This Row],[charge totale]])*$H$529</f>
        <v>37068.5</v>
      </c>
      <c r="M476" s="1">
        <v>40</v>
      </c>
      <c r="N476" s="1">
        <f>SUM(financials[[#This Row],[prix de vente]])-financials[[#This Row],[coût unit]]</f>
        <v>5</v>
      </c>
      <c r="O476" s="1">
        <f>SUM(financials[[#This Row],[prix de vente]]*financials[[#This Row],[Nbre vente]])</f>
        <v>60520</v>
      </c>
      <c r="P476" s="1">
        <v>9</v>
      </c>
      <c r="Q476" s="1">
        <f>SUM(financials[[#This Row],[remise unit]])*financials[[#This Row],[Nbre vente]]</f>
        <v>13617</v>
      </c>
      <c r="R476" s="1">
        <f>SUM(financials[[#This Row],[CA]])-financials[[#This Row],[remise tot]]</f>
        <v>46903</v>
      </c>
      <c r="S476" s="1">
        <f>SUM(financials[[#This Row],[vente]])-financials[[#This Row],[charge totale]]</f>
        <v>-6052</v>
      </c>
      <c r="T476" s="5">
        <v>41944</v>
      </c>
      <c r="U476" s="6">
        <v>11</v>
      </c>
      <c r="V476" s="4" t="s">
        <v>22</v>
      </c>
    </row>
    <row r="477" spans="1:22" hidden="1" x14ac:dyDescent="0.25">
      <c r="A477" t="s">
        <v>52</v>
      </c>
      <c r="B477" t="s">
        <v>7</v>
      </c>
      <c r="C477" t="s">
        <v>59</v>
      </c>
      <c r="D477" s="1" t="s">
        <v>60</v>
      </c>
      <c r="E477" s="4" t="s">
        <v>31</v>
      </c>
      <c r="F477">
        <v>2300</v>
      </c>
      <c r="G477" s="1">
        <v>35</v>
      </c>
      <c r="H477" s="1">
        <f>SUM(financials[[#This Row],[coût unit]]*financials[[#This Row],[Nbre vente]])</f>
        <v>80500</v>
      </c>
      <c r="I477" s="1">
        <f>SUM(financials[[#This Row],[charge totale]])*$G$528</f>
        <v>48300</v>
      </c>
      <c r="J477" s="1">
        <f>SUM(financials[[#This Row],[charge totale]])*$H$528</f>
        <v>32200</v>
      </c>
      <c r="K477" s="1">
        <f>SUM(financials[[#This Row],[charge fixe]:[charge variable]])*$G$529</f>
        <v>24150</v>
      </c>
      <c r="L477" s="1">
        <f>SUM(financials[[#This Row],[charge totale]])*$H$529</f>
        <v>56350</v>
      </c>
      <c r="M477" s="1">
        <v>40</v>
      </c>
      <c r="N477" s="1">
        <f>SUM(financials[[#This Row],[prix de vente]])-financials[[#This Row],[coût unit]]</f>
        <v>5</v>
      </c>
      <c r="O477" s="1">
        <f>SUM(financials[[#This Row],[prix de vente]]*financials[[#This Row],[Nbre vente]])</f>
        <v>92000</v>
      </c>
      <c r="P477" s="1">
        <v>9</v>
      </c>
      <c r="Q477" s="1">
        <f>SUM(financials[[#This Row],[remise unit]])*financials[[#This Row],[Nbre vente]]</f>
        <v>20700</v>
      </c>
      <c r="R477" s="1">
        <f>SUM(financials[[#This Row],[CA]])-financials[[#This Row],[remise tot]]</f>
        <v>71300</v>
      </c>
      <c r="S477" s="1">
        <f>SUM(financials[[#This Row],[vente]])-financials[[#This Row],[charge totale]]</f>
        <v>-9200</v>
      </c>
      <c r="T477" s="5">
        <v>41974</v>
      </c>
      <c r="U477" s="6">
        <v>12</v>
      </c>
      <c r="V477" s="4" t="s">
        <v>23</v>
      </c>
    </row>
    <row r="478" spans="1:22" x14ac:dyDescent="0.25">
      <c r="A478" t="s">
        <v>55</v>
      </c>
      <c r="B478" t="s">
        <v>7</v>
      </c>
      <c r="C478" t="s">
        <v>58</v>
      </c>
      <c r="D478" s="4" t="s">
        <v>25</v>
      </c>
      <c r="E478" s="4" t="s">
        <v>31</v>
      </c>
      <c r="F478">
        <v>2227</v>
      </c>
      <c r="G478" s="1">
        <v>200</v>
      </c>
      <c r="H478" s="1">
        <f>SUM(financials[[#This Row],[coût unit]]*financials[[#This Row],[Nbre vente]])</f>
        <v>445400</v>
      </c>
      <c r="I478" s="1">
        <f>SUM(financials[[#This Row],[charge totale]])*$G$528</f>
        <v>267240</v>
      </c>
      <c r="J478" s="1">
        <f>SUM(financials[[#This Row],[charge totale]])*$H$528</f>
        <v>178160</v>
      </c>
      <c r="K478" s="1">
        <f>SUM(financials[[#This Row],[charge fixe]:[charge variable]])*$G$529</f>
        <v>133620</v>
      </c>
      <c r="L478" s="1">
        <f>SUM(financials[[#This Row],[charge totale]])*$H$529</f>
        <v>311780</v>
      </c>
      <c r="M478" s="1">
        <v>210</v>
      </c>
      <c r="N478" s="1">
        <f>SUM(financials[[#This Row],[prix de vente]])-financials[[#This Row],[coût unit]]</f>
        <v>10</v>
      </c>
      <c r="O478" s="1">
        <f>SUM(financials[[#This Row],[prix de vente]]*financials[[#This Row],[Nbre vente]])</f>
        <v>467670</v>
      </c>
      <c r="P478" s="1">
        <v>9</v>
      </c>
      <c r="Q478" s="1">
        <f>SUM(financials[[#This Row],[remise unit]])*financials[[#This Row],[Nbre vente]]</f>
        <v>20043</v>
      </c>
      <c r="R478" s="1">
        <f>SUM(financials[[#This Row],[CA]])-financials[[#This Row],[remise tot]]</f>
        <v>447627</v>
      </c>
      <c r="S478" s="1">
        <f>SUM(financials[[#This Row],[vente]])-financials[[#This Row],[charge totale]]</f>
        <v>2227</v>
      </c>
      <c r="T478" s="5">
        <v>41640</v>
      </c>
      <c r="U478" s="6">
        <v>1</v>
      </c>
      <c r="V478" s="4" t="s">
        <v>12</v>
      </c>
    </row>
    <row r="479" spans="1:22" x14ac:dyDescent="0.25">
      <c r="A479" t="s">
        <v>55</v>
      </c>
      <c r="B479" t="s">
        <v>10</v>
      </c>
      <c r="C479" t="s">
        <v>58</v>
      </c>
      <c r="D479" s="4" t="s">
        <v>25</v>
      </c>
      <c r="E479" s="4" t="s">
        <v>31</v>
      </c>
      <c r="F479">
        <v>1199</v>
      </c>
      <c r="G479" s="1">
        <v>200</v>
      </c>
      <c r="H479" s="1">
        <f>SUM(financials[[#This Row],[coût unit]]*financials[[#This Row],[Nbre vente]])</f>
        <v>239800</v>
      </c>
      <c r="I479" s="1">
        <f>SUM(financials[[#This Row],[charge totale]])*$G$528</f>
        <v>143880</v>
      </c>
      <c r="J479" s="1">
        <f>SUM(financials[[#This Row],[charge totale]])*$H$528</f>
        <v>95920</v>
      </c>
      <c r="K479" s="1">
        <f>SUM(financials[[#This Row],[charge fixe]:[charge variable]])*$G$529</f>
        <v>71940</v>
      </c>
      <c r="L479" s="1">
        <f>SUM(financials[[#This Row],[charge totale]])*$H$529</f>
        <v>167860</v>
      </c>
      <c r="M479" s="1">
        <v>210</v>
      </c>
      <c r="N479" s="1">
        <f>SUM(financials[[#This Row],[prix de vente]])-financials[[#This Row],[coût unit]]</f>
        <v>10</v>
      </c>
      <c r="O479" s="1">
        <f>SUM(financials[[#This Row],[prix de vente]]*financials[[#This Row],[Nbre vente]])</f>
        <v>251790</v>
      </c>
      <c r="P479" s="1">
        <v>9</v>
      </c>
      <c r="Q479" s="1">
        <f>SUM(financials[[#This Row],[remise unit]])*financials[[#This Row],[Nbre vente]]</f>
        <v>10791</v>
      </c>
      <c r="R479" s="1">
        <f>SUM(financials[[#This Row],[CA]])-financials[[#This Row],[remise tot]]</f>
        <v>240999</v>
      </c>
      <c r="S479" s="1">
        <f>SUM(financials[[#This Row],[vente]])-financials[[#This Row],[charge totale]]</f>
        <v>1199</v>
      </c>
      <c r="T479" s="5">
        <v>41730</v>
      </c>
      <c r="U479" s="6">
        <v>4</v>
      </c>
      <c r="V479" s="4" t="s">
        <v>15</v>
      </c>
    </row>
    <row r="480" spans="1:22" x14ac:dyDescent="0.25">
      <c r="A480" t="s">
        <v>55</v>
      </c>
      <c r="B480" t="s">
        <v>7</v>
      </c>
      <c r="C480" t="s">
        <v>58</v>
      </c>
      <c r="D480" s="4" t="s">
        <v>25</v>
      </c>
      <c r="E480" s="4" t="s">
        <v>31</v>
      </c>
      <c r="F480">
        <v>200</v>
      </c>
      <c r="G480" s="1">
        <v>200</v>
      </c>
      <c r="H480" s="1">
        <f>SUM(financials[[#This Row],[coût unit]]*financials[[#This Row],[Nbre vente]])</f>
        <v>40000</v>
      </c>
      <c r="I480" s="1">
        <f>SUM(financials[[#This Row],[charge totale]])*$G$528</f>
        <v>24000</v>
      </c>
      <c r="J480" s="1">
        <f>SUM(financials[[#This Row],[charge totale]])*$H$528</f>
        <v>16000</v>
      </c>
      <c r="K480" s="1">
        <f>SUM(financials[[#This Row],[charge fixe]:[charge variable]])*$G$529</f>
        <v>12000</v>
      </c>
      <c r="L480" s="1">
        <f>SUM(financials[[#This Row],[charge totale]])*$H$529</f>
        <v>28000</v>
      </c>
      <c r="M480" s="1">
        <v>210</v>
      </c>
      <c r="N480" s="1">
        <f>SUM(financials[[#This Row],[prix de vente]])-financials[[#This Row],[coût unit]]</f>
        <v>10</v>
      </c>
      <c r="O480" s="1">
        <f>SUM(financials[[#This Row],[prix de vente]]*financials[[#This Row],[Nbre vente]])</f>
        <v>42000</v>
      </c>
      <c r="P480" s="1">
        <v>9</v>
      </c>
      <c r="Q480" s="1">
        <f>SUM(financials[[#This Row],[remise unit]])*financials[[#This Row],[Nbre vente]]</f>
        <v>1800</v>
      </c>
      <c r="R480" s="1">
        <f>SUM(financials[[#This Row],[CA]])-financials[[#This Row],[remise tot]]</f>
        <v>40200</v>
      </c>
      <c r="S480" s="1">
        <f>SUM(financials[[#This Row],[vente]])-financials[[#This Row],[charge totale]]</f>
        <v>200</v>
      </c>
      <c r="T480" s="5">
        <v>41760</v>
      </c>
      <c r="U480" s="6">
        <v>5</v>
      </c>
      <c r="V480" s="4" t="s">
        <v>16</v>
      </c>
    </row>
    <row r="481" spans="1:22" x14ac:dyDescent="0.25">
      <c r="A481" t="s">
        <v>55</v>
      </c>
      <c r="B481" t="s">
        <v>7</v>
      </c>
      <c r="C481" t="s">
        <v>58</v>
      </c>
      <c r="D481" s="4" t="s">
        <v>25</v>
      </c>
      <c r="E481" s="4" t="s">
        <v>31</v>
      </c>
      <c r="F481">
        <v>388</v>
      </c>
      <c r="G481" s="1">
        <v>200</v>
      </c>
      <c r="H481" s="1">
        <f>SUM(financials[[#This Row],[coût unit]]*financials[[#This Row],[Nbre vente]])</f>
        <v>77600</v>
      </c>
      <c r="I481" s="1">
        <f>SUM(financials[[#This Row],[charge totale]])*$G$528</f>
        <v>46560</v>
      </c>
      <c r="J481" s="1">
        <f>SUM(financials[[#This Row],[charge totale]])*$H$528</f>
        <v>31040</v>
      </c>
      <c r="K481" s="1">
        <f>SUM(financials[[#This Row],[charge fixe]:[charge variable]])*$G$529</f>
        <v>23280</v>
      </c>
      <c r="L481" s="1">
        <f>SUM(financials[[#This Row],[charge totale]])*$H$529</f>
        <v>54320</v>
      </c>
      <c r="M481" s="1">
        <v>210</v>
      </c>
      <c r="N481" s="1">
        <f>SUM(financials[[#This Row],[prix de vente]])-financials[[#This Row],[coût unit]]</f>
        <v>10</v>
      </c>
      <c r="O481" s="1">
        <f>SUM(financials[[#This Row],[prix de vente]]*financials[[#This Row],[Nbre vente]])</f>
        <v>81480</v>
      </c>
      <c r="P481" s="1">
        <v>9</v>
      </c>
      <c r="Q481" s="1">
        <f>SUM(financials[[#This Row],[remise unit]])*financials[[#This Row],[Nbre vente]]</f>
        <v>3492</v>
      </c>
      <c r="R481" s="1">
        <f>SUM(financials[[#This Row],[CA]])-financials[[#This Row],[remise tot]]</f>
        <v>77988</v>
      </c>
      <c r="S481" s="1">
        <f>SUM(financials[[#This Row],[vente]])-financials[[#This Row],[charge totale]]</f>
        <v>388</v>
      </c>
      <c r="T481" s="5">
        <v>41883</v>
      </c>
      <c r="U481" s="6">
        <v>9</v>
      </c>
      <c r="V481" s="4" t="s">
        <v>20</v>
      </c>
    </row>
    <row r="482" spans="1:22" x14ac:dyDescent="0.25">
      <c r="A482" t="s">
        <v>52</v>
      </c>
      <c r="B482" t="s">
        <v>7</v>
      </c>
      <c r="C482" t="s">
        <v>58</v>
      </c>
      <c r="D482" s="4" t="s">
        <v>25</v>
      </c>
      <c r="E482" s="4" t="s">
        <v>31</v>
      </c>
      <c r="F482">
        <v>2300</v>
      </c>
      <c r="G482" s="1">
        <v>200</v>
      </c>
      <c r="H482" s="1">
        <f>SUM(financials[[#This Row],[coût unit]]*financials[[#This Row],[Nbre vente]])</f>
        <v>460000</v>
      </c>
      <c r="I482" s="1">
        <f>SUM(financials[[#This Row],[charge totale]])*$G$528</f>
        <v>276000</v>
      </c>
      <c r="J482" s="1">
        <f>SUM(financials[[#This Row],[charge totale]])*$H$528</f>
        <v>184000</v>
      </c>
      <c r="K482" s="1">
        <f>SUM(financials[[#This Row],[charge fixe]:[charge variable]])*$G$529</f>
        <v>138000</v>
      </c>
      <c r="L482" s="1">
        <f>SUM(financials[[#This Row],[charge totale]])*$H$529</f>
        <v>322000</v>
      </c>
      <c r="M482" s="1">
        <v>210</v>
      </c>
      <c r="N482" s="1">
        <f>SUM(financials[[#This Row],[prix de vente]])-financials[[#This Row],[coût unit]]</f>
        <v>10</v>
      </c>
      <c r="O482" s="1">
        <f>SUM(financials[[#This Row],[prix de vente]]*financials[[#This Row],[Nbre vente]])</f>
        <v>483000</v>
      </c>
      <c r="P482" s="1">
        <v>9</v>
      </c>
      <c r="Q482" s="1">
        <f>SUM(financials[[#This Row],[remise unit]])*financials[[#This Row],[Nbre vente]]</f>
        <v>20700</v>
      </c>
      <c r="R482" s="1">
        <f>SUM(financials[[#This Row],[CA]])-financials[[#This Row],[remise tot]]</f>
        <v>462300</v>
      </c>
      <c r="S482" s="1">
        <f>SUM(financials[[#This Row],[vente]])-financials[[#This Row],[charge totale]]</f>
        <v>2300</v>
      </c>
      <c r="T482" s="5">
        <v>41974</v>
      </c>
      <c r="U482" s="6">
        <v>12</v>
      </c>
      <c r="V482" s="4" t="s">
        <v>23</v>
      </c>
    </row>
    <row r="483" spans="1:22" hidden="1" x14ac:dyDescent="0.25">
      <c r="A483" t="s">
        <v>55</v>
      </c>
      <c r="B483" t="s">
        <v>11</v>
      </c>
      <c r="C483" t="s">
        <v>59</v>
      </c>
      <c r="D483" s="1" t="s">
        <v>62</v>
      </c>
      <c r="E483" s="4" t="s">
        <v>31</v>
      </c>
      <c r="F483">
        <v>260</v>
      </c>
      <c r="G483" s="1">
        <v>55</v>
      </c>
      <c r="H483" s="1">
        <f>SUM(financials[[#This Row],[coût unit]]*financials[[#This Row],[Nbre vente]])</f>
        <v>14300</v>
      </c>
      <c r="I483" s="1">
        <f>SUM(financials[[#This Row],[charge totale]])*$G$528</f>
        <v>8580</v>
      </c>
      <c r="J483" s="1">
        <f>SUM(financials[[#This Row],[charge totale]])*$H$528</f>
        <v>5720</v>
      </c>
      <c r="K483" s="1">
        <f>SUM(financials[[#This Row],[charge fixe]:[charge variable]])*$G$529</f>
        <v>4290</v>
      </c>
      <c r="L483" s="1">
        <f>SUM(financials[[#This Row],[charge totale]])*$H$529</f>
        <v>10010</v>
      </c>
      <c r="M483" s="1">
        <v>60</v>
      </c>
      <c r="N483" s="1">
        <f>SUM(financials[[#This Row],[prix de vente]])-financials[[#This Row],[coût unit]]</f>
        <v>5</v>
      </c>
      <c r="O483" s="1">
        <f>SUM(financials[[#This Row],[prix de vente]]*financials[[#This Row],[Nbre vente]])</f>
        <v>15600</v>
      </c>
      <c r="P483" s="1">
        <v>9</v>
      </c>
      <c r="Q483" s="1">
        <f>SUM(financials[[#This Row],[remise unit]])*financials[[#This Row],[Nbre vente]]</f>
        <v>2340</v>
      </c>
      <c r="R483" s="1">
        <f>SUM(financials[[#This Row],[CA]])-financials[[#This Row],[remise tot]]</f>
        <v>13260</v>
      </c>
      <c r="S483" s="1">
        <f>SUM(financials[[#This Row],[vente]])-financials[[#This Row],[charge totale]]</f>
        <v>-1040</v>
      </c>
      <c r="T483" s="5">
        <v>41671</v>
      </c>
      <c r="U483" s="6">
        <v>2</v>
      </c>
      <c r="V483" s="4" t="s">
        <v>13</v>
      </c>
    </row>
    <row r="484" spans="1:22" hidden="1" x14ac:dyDescent="0.25">
      <c r="A484" t="s">
        <v>54</v>
      </c>
      <c r="B484" t="s">
        <v>56</v>
      </c>
      <c r="C484" t="s">
        <v>59</v>
      </c>
      <c r="D484" s="1" t="s">
        <v>62</v>
      </c>
      <c r="E484" s="4" t="s">
        <v>31</v>
      </c>
      <c r="F484">
        <v>2914</v>
      </c>
      <c r="G484" s="1">
        <v>55</v>
      </c>
      <c r="H484" s="1">
        <f>SUM(financials[[#This Row],[coût unit]]*financials[[#This Row],[Nbre vente]])</f>
        <v>160270</v>
      </c>
      <c r="I484" s="1">
        <f>SUM(financials[[#This Row],[charge totale]])*$G$528</f>
        <v>96162</v>
      </c>
      <c r="J484" s="1">
        <f>SUM(financials[[#This Row],[charge totale]])*$H$528</f>
        <v>64108</v>
      </c>
      <c r="K484" s="1">
        <f>SUM(financials[[#This Row],[charge fixe]:[charge variable]])*$G$529</f>
        <v>48081</v>
      </c>
      <c r="L484" s="1">
        <f>SUM(financials[[#This Row],[charge totale]])*$H$529</f>
        <v>112189</v>
      </c>
      <c r="M484" s="1">
        <v>60</v>
      </c>
      <c r="N484" s="1">
        <f>SUM(financials[[#This Row],[prix de vente]])-financials[[#This Row],[coût unit]]</f>
        <v>5</v>
      </c>
      <c r="O484" s="1">
        <f>SUM(financials[[#This Row],[prix de vente]]*financials[[#This Row],[Nbre vente]])</f>
        <v>174840</v>
      </c>
      <c r="P484" s="1">
        <v>9</v>
      </c>
      <c r="Q484" s="1">
        <f>SUM(financials[[#This Row],[remise unit]])*financials[[#This Row],[Nbre vente]]</f>
        <v>26226</v>
      </c>
      <c r="R484" s="1">
        <f>SUM(financials[[#This Row],[CA]])-financials[[#This Row],[remise tot]]</f>
        <v>148614</v>
      </c>
      <c r="S484" s="1">
        <f>SUM(financials[[#This Row],[vente]])-financials[[#This Row],[charge totale]]</f>
        <v>-11656</v>
      </c>
      <c r="T484" s="5">
        <v>41913</v>
      </c>
      <c r="U484" s="6">
        <v>10</v>
      </c>
      <c r="V484" s="4" t="s">
        <v>21</v>
      </c>
    </row>
    <row r="485" spans="1:22" hidden="1" x14ac:dyDescent="0.25">
      <c r="A485" t="s">
        <v>55</v>
      </c>
      <c r="B485" t="s">
        <v>9</v>
      </c>
      <c r="C485" t="s">
        <v>59</v>
      </c>
      <c r="D485" s="1" t="s">
        <v>62</v>
      </c>
      <c r="E485" s="4" t="s">
        <v>31</v>
      </c>
      <c r="F485">
        <v>1731</v>
      </c>
      <c r="G485" s="1">
        <v>55</v>
      </c>
      <c r="H485" s="1">
        <f>SUM(financials[[#This Row],[coût unit]]*financials[[#This Row],[Nbre vente]])</f>
        <v>95205</v>
      </c>
      <c r="I485" s="1">
        <f>SUM(financials[[#This Row],[charge totale]])*$G$528</f>
        <v>57123</v>
      </c>
      <c r="J485" s="1">
        <f>SUM(financials[[#This Row],[charge totale]])*$H$528</f>
        <v>38082</v>
      </c>
      <c r="K485" s="1">
        <f>SUM(financials[[#This Row],[charge fixe]:[charge variable]])*$G$529</f>
        <v>28561.5</v>
      </c>
      <c r="L485" s="1">
        <f>SUM(financials[[#This Row],[charge totale]])*$H$529</f>
        <v>66643.5</v>
      </c>
      <c r="M485" s="1">
        <v>60</v>
      </c>
      <c r="N485" s="1">
        <f>SUM(financials[[#This Row],[prix de vente]])-financials[[#This Row],[coût unit]]</f>
        <v>5</v>
      </c>
      <c r="O485" s="1">
        <f>SUM(financials[[#This Row],[prix de vente]]*financials[[#This Row],[Nbre vente]])</f>
        <v>103860</v>
      </c>
      <c r="P485" s="1">
        <v>9</v>
      </c>
      <c r="Q485" s="1">
        <f>SUM(financials[[#This Row],[remise unit]])*financials[[#This Row],[Nbre vente]]</f>
        <v>15579</v>
      </c>
      <c r="R485" s="1">
        <f>SUM(financials[[#This Row],[CA]])-financials[[#This Row],[remise tot]]</f>
        <v>88281</v>
      </c>
      <c r="S485" s="1">
        <f>SUM(financials[[#This Row],[vente]])-financials[[#This Row],[charge totale]]</f>
        <v>-6924</v>
      </c>
      <c r="T485" s="5">
        <v>41913</v>
      </c>
      <c r="U485" s="6">
        <v>10</v>
      </c>
      <c r="V485" s="4" t="s">
        <v>21</v>
      </c>
    </row>
    <row r="486" spans="1:22" hidden="1" x14ac:dyDescent="0.25">
      <c r="A486" t="s">
        <v>55</v>
      </c>
      <c r="B486" t="s">
        <v>7</v>
      </c>
      <c r="C486" t="s">
        <v>59</v>
      </c>
      <c r="D486" s="1" t="s">
        <v>62</v>
      </c>
      <c r="E486" s="4" t="s">
        <v>31</v>
      </c>
      <c r="F486">
        <v>700</v>
      </c>
      <c r="G486" s="1">
        <v>55</v>
      </c>
      <c r="H486" s="1">
        <f>SUM(financials[[#This Row],[coût unit]]*financials[[#This Row],[Nbre vente]])</f>
        <v>38500</v>
      </c>
      <c r="I486" s="1">
        <f>SUM(financials[[#This Row],[charge totale]])*$G$528</f>
        <v>23100</v>
      </c>
      <c r="J486" s="1">
        <f>SUM(financials[[#This Row],[charge totale]])*$H$528</f>
        <v>15400</v>
      </c>
      <c r="K486" s="1">
        <f>SUM(financials[[#This Row],[charge fixe]:[charge variable]])*$G$529</f>
        <v>11550</v>
      </c>
      <c r="L486" s="1">
        <f>SUM(financials[[#This Row],[charge totale]])*$H$529</f>
        <v>26950</v>
      </c>
      <c r="M486" s="1">
        <v>60</v>
      </c>
      <c r="N486" s="1">
        <f>SUM(financials[[#This Row],[prix de vente]])-financials[[#This Row],[coût unit]]</f>
        <v>5</v>
      </c>
      <c r="O486" s="1">
        <f>SUM(financials[[#This Row],[prix de vente]]*financials[[#This Row],[Nbre vente]])</f>
        <v>42000</v>
      </c>
      <c r="P486" s="1">
        <v>9</v>
      </c>
      <c r="Q486" s="1">
        <f>SUM(financials[[#This Row],[remise unit]])*financials[[#This Row],[Nbre vente]]</f>
        <v>6300</v>
      </c>
      <c r="R486" s="1">
        <f>SUM(financials[[#This Row],[CA]])-financials[[#This Row],[remise tot]]</f>
        <v>35700</v>
      </c>
      <c r="S486" s="1">
        <f>SUM(financials[[#This Row],[vente]])-financials[[#This Row],[charge totale]]</f>
        <v>-2800</v>
      </c>
      <c r="T486" s="5">
        <v>41944</v>
      </c>
      <c r="U486" s="6">
        <v>11</v>
      </c>
      <c r="V486" s="4" t="s">
        <v>22</v>
      </c>
    </row>
    <row r="487" spans="1:22" hidden="1" x14ac:dyDescent="0.25">
      <c r="A487" t="s">
        <v>55</v>
      </c>
      <c r="B487" t="s">
        <v>56</v>
      </c>
      <c r="C487" t="s">
        <v>59</v>
      </c>
      <c r="D487" s="1" t="s">
        <v>62</v>
      </c>
      <c r="E487" s="4" t="s">
        <v>31</v>
      </c>
      <c r="F487">
        <v>1177</v>
      </c>
      <c r="G487" s="1">
        <v>55</v>
      </c>
      <c r="H487" s="1">
        <f>SUM(financials[[#This Row],[coût unit]]*financials[[#This Row],[Nbre vente]])</f>
        <v>64735</v>
      </c>
      <c r="I487" s="1">
        <f>SUM(financials[[#This Row],[charge totale]])*$G$528</f>
        <v>38841</v>
      </c>
      <c r="J487" s="1">
        <f>SUM(financials[[#This Row],[charge totale]])*$H$528</f>
        <v>25894</v>
      </c>
      <c r="K487" s="1">
        <f>SUM(financials[[#This Row],[charge fixe]:[charge variable]])*$G$529</f>
        <v>19420.5</v>
      </c>
      <c r="L487" s="1">
        <f>SUM(financials[[#This Row],[charge totale]])*$H$529</f>
        <v>45314.5</v>
      </c>
      <c r="M487" s="1">
        <v>60</v>
      </c>
      <c r="N487" s="1">
        <f>SUM(financials[[#This Row],[prix de vente]])-financials[[#This Row],[coût unit]]</f>
        <v>5</v>
      </c>
      <c r="O487" s="1">
        <f>SUM(financials[[#This Row],[prix de vente]]*financials[[#This Row],[Nbre vente]])</f>
        <v>70620</v>
      </c>
      <c r="P487" s="1">
        <v>9</v>
      </c>
      <c r="Q487" s="1">
        <f>SUM(financials[[#This Row],[remise unit]])*financials[[#This Row],[Nbre vente]]</f>
        <v>10593</v>
      </c>
      <c r="R487" s="1">
        <f>SUM(financials[[#This Row],[CA]])-financials[[#This Row],[remise tot]]</f>
        <v>60027</v>
      </c>
      <c r="S487" s="1">
        <f>SUM(financials[[#This Row],[vente]])-financials[[#This Row],[charge totale]]</f>
        <v>-4708</v>
      </c>
      <c r="T487" s="5">
        <v>41944</v>
      </c>
      <c r="U487" s="6">
        <v>11</v>
      </c>
      <c r="V487" s="4" t="s">
        <v>22</v>
      </c>
    </row>
    <row r="488" spans="1:22" hidden="1" x14ac:dyDescent="0.25">
      <c r="A488" t="s">
        <v>54</v>
      </c>
      <c r="B488" t="s">
        <v>11</v>
      </c>
      <c r="C488" t="s">
        <v>59</v>
      </c>
      <c r="D488" s="1" t="s">
        <v>61</v>
      </c>
      <c r="E488" s="4" t="s">
        <v>31</v>
      </c>
      <c r="F488">
        <v>1575</v>
      </c>
      <c r="G488" s="1">
        <v>45</v>
      </c>
      <c r="H488" s="1">
        <f>SUM(financials[[#This Row],[coût unit]]*financials[[#This Row],[Nbre vente]])</f>
        <v>70875</v>
      </c>
      <c r="I488" s="1">
        <f>SUM(financials[[#This Row],[charge totale]])*$G$528</f>
        <v>42525</v>
      </c>
      <c r="J488" s="1">
        <f>SUM(financials[[#This Row],[charge totale]])*$H$528</f>
        <v>28350</v>
      </c>
      <c r="K488" s="1">
        <f>SUM(financials[[#This Row],[charge fixe]:[charge variable]])*$G$529</f>
        <v>21262.5</v>
      </c>
      <c r="L488" s="1">
        <f>SUM(financials[[#This Row],[charge totale]])*$H$529</f>
        <v>49612.5</v>
      </c>
      <c r="M488" s="1">
        <v>50</v>
      </c>
      <c r="N488" s="1">
        <f>SUM(financials[[#This Row],[prix de vente]])-financials[[#This Row],[coût unit]]</f>
        <v>5</v>
      </c>
      <c r="O488" s="1">
        <f>SUM(financials[[#This Row],[prix de vente]]*financials[[#This Row],[Nbre vente]])</f>
        <v>78750</v>
      </c>
      <c r="P488" s="1">
        <v>9</v>
      </c>
      <c r="Q488" s="1">
        <f>SUM(financials[[#This Row],[remise unit]])*financials[[#This Row],[Nbre vente]]</f>
        <v>14175</v>
      </c>
      <c r="R488" s="1">
        <f>SUM(financials[[#This Row],[CA]])-financials[[#This Row],[remise tot]]</f>
        <v>64575</v>
      </c>
      <c r="S488" s="1">
        <f>SUM(financials[[#This Row],[vente]])-financials[[#This Row],[charge totale]]</f>
        <v>-6300</v>
      </c>
      <c r="T488" s="5">
        <v>41671</v>
      </c>
      <c r="U488" s="6">
        <v>2</v>
      </c>
      <c r="V488" s="4" t="s">
        <v>13</v>
      </c>
    </row>
    <row r="489" spans="1:22" hidden="1" x14ac:dyDescent="0.25">
      <c r="A489" t="s">
        <v>55</v>
      </c>
      <c r="B489" t="s">
        <v>56</v>
      </c>
      <c r="C489" t="s">
        <v>59</v>
      </c>
      <c r="D489" s="1" t="s">
        <v>61</v>
      </c>
      <c r="E489" s="4" t="s">
        <v>31</v>
      </c>
      <c r="F489">
        <v>606</v>
      </c>
      <c r="G489" s="1">
        <v>45</v>
      </c>
      <c r="H489" s="1">
        <f>SUM(financials[[#This Row],[coût unit]]*financials[[#This Row],[Nbre vente]])</f>
        <v>27270</v>
      </c>
      <c r="I489" s="1">
        <f>SUM(financials[[#This Row],[charge totale]])*$G$528</f>
        <v>16362</v>
      </c>
      <c r="J489" s="1">
        <f>SUM(financials[[#This Row],[charge totale]])*$H$528</f>
        <v>10908</v>
      </c>
      <c r="K489" s="1">
        <f>SUM(financials[[#This Row],[charge fixe]:[charge variable]])*$G$529</f>
        <v>8181</v>
      </c>
      <c r="L489" s="1">
        <f>SUM(financials[[#This Row],[charge totale]])*$H$529</f>
        <v>19089</v>
      </c>
      <c r="M489" s="1">
        <v>50</v>
      </c>
      <c r="N489" s="1">
        <f>SUM(financials[[#This Row],[prix de vente]])-financials[[#This Row],[coût unit]]</f>
        <v>5</v>
      </c>
      <c r="O489" s="1">
        <f>SUM(financials[[#This Row],[prix de vente]]*financials[[#This Row],[Nbre vente]])</f>
        <v>30300</v>
      </c>
      <c r="P489" s="1">
        <v>9</v>
      </c>
      <c r="Q489" s="1">
        <f>SUM(financials[[#This Row],[remise unit]])*financials[[#This Row],[Nbre vente]]</f>
        <v>5454</v>
      </c>
      <c r="R489" s="1">
        <f>SUM(financials[[#This Row],[CA]])-financials[[#This Row],[remise tot]]</f>
        <v>24846</v>
      </c>
      <c r="S489" s="1">
        <f>SUM(financials[[#This Row],[vente]])-financials[[#This Row],[charge totale]]</f>
        <v>-2424</v>
      </c>
      <c r="T489" s="5">
        <v>41730</v>
      </c>
      <c r="U489" s="6">
        <v>4</v>
      </c>
      <c r="V489" s="4" t="s">
        <v>15</v>
      </c>
    </row>
    <row r="490" spans="1:22" hidden="1" x14ac:dyDescent="0.25">
      <c r="A490" t="s">
        <v>53</v>
      </c>
      <c r="B490" t="s">
        <v>56</v>
      </c>
      <c r="C490" t="s">
        <v>59</v>
      </c>
      <c r="D490" s="1" t="s">
        <v>61</v>
      </c>
      <c r="E490" s="4" t="s">
        <v>31</v>
      </c>
      <c r="F490">
        <v>2460</v>
      </c>
      <c r="G490" s="1">
        <v>45</v>
      </c>
      <c r="H490" s="1">
        <f>SUM(financials[[#This Row],[coût unit]]*financials[[#This Row],[Nbre vente]])</f>
        <v>110700</v>
      </c>
      <c r="I490" s="1">
        <f>SUM(financials[[#This Row],[charge totale]])*$G$528</f>
        <v>66420</v>
      </c>
      <c r="J490" s="1">
        <f>SUM(financials[[#This Row],[charge totale]])*$H$528</f>
        <v>44280</v>
      </c>
      <c r="K490" s="1">
        <f>SUM(financials[[#This Row],[charge fixe]:[charge variable]])*$G$529</f>
        <v>33210</v>
      </c>
      <c r="L490" s="1">
        <f>SUM(financials[[#This Row],[charge totale]])*$H$529</f>
        <v>77490</v>
      </c>
      <c r="M490" s="1">
        <v>50</v>
      </c>
      <c r="N490" s="1">
        <f>SUM(financials[[#This Row],[prix de vente]])-financials[[#This Row],[coût unit]]</f>
        <v>5</v>
      </c>
      <c r="O490" s="1">
        <f>SUM(financials[[#This Row],[prix de vente]]*financials[[#This Row],[Nbre vente]])</f>
        <v>123000</v>
      </c>
      <c r="P490" s="1">
        <v>9</v>
      </c>
      <c r="Q490" s="1">
        <f>SUM(financials[[#This Row],[remise unit]])*financials[[#This Row],[Nbre vente]]</f>
        <v>22140</v>
      </c>
      <c r="R490" s="1">
        <f>SUM(financials[[#This Row],[CA]])-financials[[#This Row],[remise tot]]</f>
        <v>100860</v>
      </c>
      <c r="S490" s="1">
        <f>SUM(financials[[#This Row],[vente]])-financials[[#This Row],[charge totale]]</f>
        <v>-9840</v>
      </c>
      <c r="T490" s="5">
        <v>41821</v>
      </c>
      <c r="U490" s="6">
        <v>7</v>
      </c>
      <c r="V490" s="4" t="s">
        <v>18</v>
      </c>
    </row>
    <row r="491" spans="1:22" x14ac:dyDescent="0.25">
      <c r="A491" t="s">
        <v>55</v>
      </c>
      <c r="B491" t="s">
        <v>11</v>
      </c>
      <c r="C491" t="s">
        <v>58</v>
      </c>
      <c r="D491" s="1" t="s">
        <v>63</v>
      </c>
      <c r="E491" s="4" t="s">
        <v>31</v>
      </c>
      <c r="F491">
        <v>2903</v>
      </c>
      <c r="G491" s="1">
        <v>300</v>
      </c>
      <c r="H491" s="1">
        <f>SUM(financials[[#This Row],[coût unit]]*financials[[#This Row],[Nbre vente]])</f>
        <v>870900</v>
      </c>
      <c r="I491" s="1">
        <f>SUM(financials[[#This Row],[charge totale]])*$G$528</f>
        <v>522540</v>
      </c>
      <c r="J491" s="1">
        <f>SUM(financials[[#This Row],[charge totale]])*$H$528</f>
        <v>348360</v>
      </c>
      <c r="K491" s="1">
        <f>SUM(financials[[#This Row],[charge fixe]:[charge variable]])*$G$529</f>
        <v>261270</v>
      </c>
      <c r="L491" s="1">
        <f>SUM(financials[[#This Row],[charge totale]])*$H$529</f>
        <v>609630</v>
      </c>
      <c r="M491" s="1">
        <v>340</v>
      </c>
      <c r="N491" s="1">
        <f>SUM(financials[[#This Row],[prix de vente]])-financials[[#This Row],[coût unit]]</f>
        <v>40</v>
      </c>
      <c r="O491" s="1">
        <f>SUM(financials[[#This Row],[prix de vente]]*financials[[#This Row],[Nbre vente]])</f>
        <v>987020</v>
      </c>
      <c r="P491" s="1">
        <v>9</v>
      </c>
      <c r="Q491" s="1">
        <f>SUM(financials[[#This Row],[remise unit]])*financials[[#This Row],[Nbre vente]]</f>
        <v>26127</v>
      </c>
      <c r="R491" s="1">
        <f>SUM(financials[[#This Row],[CA]])-financials[[#This Row],[remise tot]]</f>
        <v>960893</v>
      </c>
      <c r="S491" s="1">
        <f>SUM(financials[[#This Row],[vente]])-financials[[#This Row],[charge totale]]</f>
        <v>89993</v>
      </c>
      <c r="T491" s="5">
        <v>41699</v>
      </c>
      <c r="U491" s="6">
        <v>3</v>
      </c>
      <c r="V491" s="4" t="s">
        <v>14</v>
      </c>
    </row>
    <row r="492" spans="1:22" x14ac:dyDescent="0.25">
      <c r="A492" t="s">
        <v>53</v>
      </c>
      <c r="B492" t="s">
        <v>56</v>
      </c>
      <c r="C492" t="s">
        <v>58</v>
      </c>
      <c r="D492" s="1" t="s">
        <v>63</v>
      </c>
      <c r="E492" s="4" t="s">
        <v>31</v>
      </c>
      <c r="F492">
        <v>2541</v>
      </c>
      <c r="G492" s="1">
        <v>300</v>
      </c>
      <c r="H492" s="1">
        <f>SUM(financials[[#This Row],[coût unit]]*financials[[#This Row],[Nbre vente]])</f>
        <v>762300</v>
      </c>
      <c r="I492" s="1">
        <f>SUM(financials[[#This Row],[charge totale]])*$G$528</f>
        <v>457380</v>
      </c>
      <c r="J492" s="1">
        <f>SUM(financials[[#This Row],[charge totale]])*$H$528</f>
        <v>304920</v>
      </c>
      <c r="K492" s="1">
        <f>SUM(financials[[#This Row],[charge fixe]:[charge variable]])*$G$529</f>
        <v>228690</v>
      </c>
      <c r="L492" s="1">
        <f>SUM(financials[[#This Row],[charge totale]])*$H$529</f>
        <v>533610</v>
      </c>
      <c r="M492" s="1">
        <v>340</v>
      </c>
      <c r="N492" s="1">
        <f>SUM(financials[[#This Row],[prix de vente]])-financials[[#This Row],[coût unit]]</f>
        <v>40</v>
      </c>
      <c r="O492" s="1">
        <f>SUM(financials[[#This Row],[prix de vente]]*financials[[#This Row],[Nbre vente]])</f>
        <v>863940</v>
      </c>
      <c r="P492" s="1">
        <v>9</v>
      </c>
      <c r="Q492" s="1">
        <f>SUM(financials[[#This Row],[remise unit]])*financials[[#This Row],[Nbre vente]]</f>
        <v>22869</v>
      </c>
      <c r="R492" s="1">
        <f>SUM(financials[[#This Row],[CA]])-financials[[#This Row],[remise tot]]</f>
        <v>841071</v>
      </c>
      <c r="S492" s="1">
        <f>SUM(financials[[#This Row],[vente]])-financials[[#This Row],[charge totale]]</f>
        <v>78771</v>
      </c>
      <c r="T492" s="5">
        <v>41852</v>
      </c>
      <c r="U492" s="6">
        <v>8</v>
      </c>
      <c r="V492" s="4" t="s">
        <v>19</v>
      </c>
    </row>
    <row r="493" spans="1:22" x14ac:dyDescent="0.25">
      <c r="A493" t="s">
        <v>53</v>
      </c>
      <c r="B493" t="s">
        <v>7</v>
      </c>
      <c r="C493" t="s">
        <v>58</v>
      </c>
      <c r="D493" s="1" t="s">
        <v>63</v>
      </c>
      <c r="E493" s="4" t="s">
        <v>31</v>
      </c>
      <c r="F493">
        <v>1496</v>
      </c>
      <c r="G493" s="1">
        <v>300</v>
      </c>
      <c r="H493" s="1">
        <f>SUM(financials[[#This Row],[coût unit]]*financials[[#This Row],[Nbre vente]])</f>
        <v>448800</v>
      </c>
      <c r="I493" s="1">
        <f>SUM(financials[[#This Row],[charge totale]])*$G$528</f>
        <v>269280</v>
      </c>
      <c r="J493" s="1">
        <f>SUM(financials[[#This Row],[charge totale]])*$H$528</f>
        <v>179520</v>
      </c>
      <c r="K493" s="1">
        <f>SUM(financials[[#This Row],[charge fixe]:[charge variable]])*$G$529</f>
        <v>134640</v>
      </c>
      <c r="L493" s="1">
        <f>SUM(financials[[#This Row],[charge totale]])*$H$529</f>
        <v>314160</v>
      </c>
      <c r="M493" s="1">
        <v>340</v>
      </c>
      <c r="N493" s="1">
        <f>SUM(financials[[#This Row],[prix de vente]])-financials[[#This Row],[coût unit]]</f>
        <v>40</v>
      </c>
      <c r="O493" s="1">
        <f>SUM(financials[[#This Row],[prix de vente]]*financials[[#This Row],[Nbre vente]])</f>
        <v>508640</v>
      </c>
      <c r="P493" s="1">
        <v>9</v>
      </c>
      <c r="Q493" s="1">
        <f>SUM(financials[[#This Row],[remise unit]])*financials[[#This Row],[Nbre vente]]</f>
        <v>13464</v>
      </c>
      <c r="R493" s="1">
        <f>SUM(financials[[#This Row],[CA]])-financials[[#This Row],[remise tot]]</f>
        <v>495176</v>
      </c>
      <c r="S493" s="1">
        <f>SUM(financials[[#This Row],[vente]])-financials[[#This Row],[charge totale]]</f>
        <v>46376</v>
      </c>
      <c r="T493" s="5">
        <v>41913</v>
      </c>
      <c r="U493" s="6">
        <v>10</v>
      </c>
      <c r="V493" s="4" t="s">
        <v>21</v>
      </c>
    </row>
    <row r="494" spans="1:22" x14ac:dyDescent="0.25">
      <c r="A494" t="s">
        <v>53</v>
      </c>
      <c r="B494" t="s">
        <v>56</v>
      </c>
      <c r="C494" t="s">
        <v>58</v>
      </c>
      <c r="D494" s="1" t="s">
        <v>63</v>
      </c>
      <c r="E494" s="4" t="s">
        <v>31</v>
      </c>
      <c r="F494">
        <v>1010</v>
      </c>
      <c r="G494" s="1">
        <v>300</v>
      </c>
      <c r="H494" s="1">
        <f>SUM(financials[[#This Row],[coût unit]]*financials[[#This Row],[Nbre vente]])</f>
        <v>303000</v>
      </c>
      <c r="I494" s="1">
        <f>SUM(financials[[#This Row],[charge totale]])*$G$528</f>
        <v>181800</v>
      </c>
      <c r="J494" s="1">
        <f>SUM(financials[[#This Row],[charge totale]])*$H$528</f>
        <v>121200</v>
      </c>
      <c r="K494" s="1">
        <f>SUM(financials[[#This Row],[charge fixe]:[charge variable]])*$G$529</f>
        <v>90900</v>
      </c>
      <c r="L494" s="1">
        <f>SUM(financials[[#This Row],[charge totale]])*$H$529</f>
        <v>212100</v>
      </c>
      <c r="M494" s="1">
        <v>340</v>
      </c>
      <c r="N494" s="1">
        <f>SUM(financials[[#This Row],[prix de vente]])-financials[[#This Row],[coût unit]]</f>
        <v>40</v>
      </c>
      <c r="O494" s="1">
        <f>SUM(financials[[#This Row],[prix de vente]]*financials[[#This Row],[Nbre vente]])</f>
        <v>343400</v>
      </c>
      <c r="P494" s="1">
        <v>9</v>
      </c>
      <c r="Q494" s="1">
        <f>SUM(financials[[#This Row],[remise unit]])*financials[[#This Row],[Nbre vente]]</f>
        <v>9090</v>
      </c>
      <c r="R494" s="1">
        <f>SUM(financials[[#This Row],[CA]])-financials[[#This Row],[remise tot]]</f>
        <v>334310</v>
      </c>
      <c r="S494" s="1">
        <f>SUM(financials[[#This Row],[vente]])-financials[[#This Row],[charge totale]]</f>
        <v>31310</v>
      </c>
      <c r="T494" s="5">
        <v>41913</v>
      </c>
      <c r="U494" s="6">
        <v>10</v>
      </c>
      <c r="V494" s="4" t="s">
        <v>21</v>
      </c>
    </row>
    <row r="495" spans="1:22" x14ac:dyDescent="0.25">
      <c r="A495" t="s">
        <v>53</v>
      </c>
      <c r="B495" t="s">
        <v>7</v>
      </c>
      <c r="C495" t="s">
        <v>58</v>
      </c>
      <c r="D495" s="4" t="s">
        <v>27</v>
      </c>
      <c r="E495" s="4" t="s">
        <v>31</v>
      </c>
      <c r="F495">
        <v>888</v>
      </c>
      <c r="G495" s="1">
        <v>250</v>
      </c>
      <c r="H495" s="1">
        <f>SUM(financials[[#This Row],[coût unit]]*financials[[#This Row],[Nbre vente]])</f>
        <v>222000</v>
      </c>
      <c r="I495" s="1">
        <f>SUM(financials[[#This Row],[charge totale]])*$G$528</f>
        <v>133200</v>
      </c>
      <c r="J495" s="1">
        <f>SUM(financials[[#This Row],[charge totale]])*$H$528</f>
        <v>88800</v>
      </c>
      <c r="K495" s="1">
        <f>SUM(financials[[#This Row],[charge fixe]:[charge variable]])*$G$529</f>
        <v>66600</v>
      </c>
      <c r="L495" s="1">
        <f>SUM(financials[[#This Row],[charge totale]])*$H$529</f>
        <v>155400</v>
      </c>
      <c r="M495" s="1">
        <v>270</v>
      </c>
      <c r="N495" s="1">
        <f>SUM(financials[[#This Row],[prix de vente]])-financials[[#This Row],[coût unit]]</f>
        <v>20</v>
      </c>
      <c r="O495" s="1">
        <f>SUM(financials[[#This Row],[prix de vente]]*financials[[#This Row],[Nbre vente]])</f>
        <v>239760</v>
      </c>
      <c r="P495" s="1">
        <v>9</v>
      </c>
      <c r="Q495" s="1">
        <f>SUM(financials[[#This Row],[remise unit]])*financials[[#This Row],[Nbre vente]]</f>
        <v>7992</v>
      </c>
      <c r="R495" s="1">
        <f>SUM(financials[[#This Row],[CA]])-financials[[#This Row],[remise tot]]</f>
        <v>231768</v>
      </c>
      <c r="S495" s="1">
        <f>SUM(financials[[#This Row],[vente]])-financials[[#This Row],[charge totale]]</f>
        <v>9768</v>
      </c>
      <c r="T495" s="5">
        <v>41699</v>
      </c>
      <c r="U495" s="6">
        <v>3</v>
      </c>
      <c r="V495" s="4" t="s">
        <v>14</v>
      </c>
    </row>
    <row r="496" spans="1:22" x14ac:dyDescent="0.25">
      <c r="A496" t="s">
        <v>54</v>
      </c>
      <c r="B496" t="s">
        <v>56</v>
      </c>
      <c r="C496" t="s">
        <v>58</v>
      </c>
      <c r="D496" s="4" t="s">
        <v>27</v>
      </c>
      <c r="E496" s="4" t="s">
        <v>31</v>
      </c>
      <c r="F496">
        <v>2844</v>
      </c>
      <c r="G496" s="1">
        <v>250</v>
      </c>
      <c r="H496" s="1">
        <f>SUM(financials[[#This Row],[coût unit]]*financials[[#This Row],[Nbre vente]])</f>
        <v>711000</v>
      </c>
      <c r="I496" s="1">
        <f>SUM(financials[[#This Row],[charge totale]])*$G$528</f>
        <v>426600</v>
      </c>
      <c r="J496" s="1">
        <f>SUM(financials[[#This Row],[charge totale]])*$H$528</f>
        <v>284400</v>
      </c>
      <c r="K496" s="1">
        <f>SUM(financials[[#This Row],[charge fixe]:[charge variable]])*$G$529</f>
        <v>213300</v>
      </c>
      <c r="L496" s="1">
        <f>SUM(financials[[#This Row],[charge totale]])*$H$529</f>
        <v>497699.99999999994</v>
      </c>
      <c r="M496" s="1">
        <v>270</v>
      </c>
      <c r="N496" s="1">
        <f>SUM(financials[[#This Row],[prix de vente]])-financials[[#This Row],[coût unit]]</f>
        <v>20</v>
      </c>
      <c r="O496" s="1">
        <f>SUM(financials[[#This Row],[prix de vente]]*financials[[#This Row],[Nbre vente]])</f>
        <v>767880</v>
      </c>
      <c r="P496" s="1">
        <v>9</v>
      </c>
      <c r="Q496" s="1">
        <f>SUM(financials[[#This Row],[remise unit]])*financials[[#This Row],[Nbre vente]]</f>
        <v>25596</v>
      </c>
      <c r="R496" s="1">
        <f>SUM(financials[[#This Row],[CA]])-financials[[#This Row],[remise tot]]</f>
        <v>742284</v>
      </c>
      <c r="S496" s="1">
        <f>SUM(financials[[#This Row],[vente]])-financials[[#This Row],[charge totale]]</f>
        <v>31284</v>
      </c>
      <c r="T496" s="5">
        <v>41760</v>
      </c>
      <c r="U496" s="6">
        <v>5</v>
      </c>
      <c r="V496" s="4" t="s">
        <v>16</v>
      </c>
    </row>
    <row r="497" spans="1:22" x14ac:dyDescent="0.25">
      <c r="A497" t="s">
        <v>54</v>
      </c>
      <c r="B497" t="s">
        <v>9</v>
      </c>
      <c r="C497" t="s">
        <v>58</v>
      </c>
      <c r="D497" s="4" t="s">
        <v>27</v>
      </c>
      <c r="E497" s="4" t="s">
        <v>31</v>
      </c>
      <c r="F497">
        <v>2475</v>
      </c>
      <c r="G497" s="1">
        <v>250</v>
      </c>
      <c r="H497" s="1">
        <f>SUM(financials[[#This Row],[coût unit]]*financials[[#This Row],[Nbre vente]])</f>
        <v>618750</v>
      </c>
      <c r="I497" s="1">
        <f>SUM(financials[[#This Row],[charge totale]])*$G$528</f>
        <v>371250</v>
      </c>
      <c r="J497" s="1">
        <f>SUM(financials[[#This Row],[charge totale]])*$H$528</f>
        <v>247500</v>
      </c>
      <c r="K497" s="1">
        <f>SUM(financials[[#This Row],[charge fixe]:[charge variable]])*$G$529</f>
        <v>185625</v>
      </c>
      <c r="L497" s="1">
        <f>SUM(financials[[#This Row],[charge totale]])*$H$529</f>
        <v>433125</v>
      </c>
      <c r="M497" s="1">
        <v>270</v>
      </c>
      <c r="N497" s="1">
        <f>SUM(financials[[#This Row],[prix de vente]])-financials[[#This Row],[coût unit]]</f>
        <v>20</v>
      </c>
      <c r="O497" s="1">
        <f>SUM(financials[[#This Row],[prix de vente]]*financials[[#This Row],[Nbre vente]])</f>
        <v>668250</v>
      </c>
      <c r="P497" s="1">
        <v>9</v>
      </c>
      <c r="Q497" s="1">
        <f>SUM(financials[[#This Row],[remise unit]])*financials[[#This Row],[Nbre vente]]</f>
        <v>22275</v>
      </c>
      <c r="R497" s="1">
        <f>SUM(financials[[#This Row],[CA]])-financials[[#This Row],[remise tot]]</f>
        <v>645975</v>
      </c>
      <c r="S497" s="1">
        <f>SUM(financials[[#This Row],[vente]])-financials[[#This Row],[charge totale]]</f>
        <v>27225</v>
      </c>
      <c r="T497" s="5">
        <v>41852</v>
      </c>
      <c r="U497" s="6">
        <v>8</v>
      </c>
      <c r="V497" s="4" t="s">
        <v>19</v>
      </c>
    </row>
    <row r="498" spans="1:22" x14ac:dyDescent="0.25">
      <c r="A498" t="s">
        <v>54</v>
      </c>
      <c r="B498" t="s">
        <v>56</v>
      </c>
      <c r="C498" t="s">
        <v>58</v>
      </c>
      <c r="D498" s="4" t="s">
        <v>27</v>
      </c>
      <c r="E498" s="4" t="s">
        <v>31</v>
      </c>
      <c r="F498">
        <v>2914</v>
      </c>
      <c r="G498" s="1">
        <v>250</v>
      </c>
      <c r="H498" s="1">
        <f>SUM(financials[[#This Row],[coût unit]]*financials[[#This Row],[Nbre vente]])</f>
        <v>728500</v>
      </c>
      <c r="I498" s="1">
        <f>SUM(financials[[#This Row],[charge totale]])*$G$528</f>
        <v>437100</v>
      </c>
      <c r="J498" s="1">
        <f>SUM(financials[[#This Row],[charge totale]])*$H$528</f>
        <v>291400</v>
      </c>
      <c r="K498" s="1">
        <f>SUM(financials[[#This Row],[charge fixe]:[charge variable]])*$G$529</f>
        <v>218550</v>
      </c>
      <c r="L498" s="1">
        <f>SUM(financials[[#This Row],[charge totale]])*$H$529</f>
        <v>509949.99999999994</v>
      </c>
      <c r="M498" s="1">
        <v>270</v>
      </c>
      <c r="N498" s="1">
        <f>SUM(financials[[#This Row],[prix de vente]])-financials[[#This Row],[coût unit]]</f>
        <v>20</v>
      </c>
      <c r="O498" s="1">
        <f>SUM(financials[[#This Row],[prix de vente]]*financials[[#This Row],[Nbre vente]])</f>
        <v>786780</v>
      </c>
      <c r="P498" s="1">
        <v>9</v>
      </c>
      <c r="Q498" s="1">
        <f>SUM(financials[[#This Row],[remise unit]])*financials[[#This Row],[Nbre vente]]</f>
        <v>26226</v>
      </c>
      <c r="R498" s="1">
        <f>SUM(financials[[#This Row],[CA]])-financials[[#This Row],[remise tot]]</f>
        <v>760554</v>
      </c>
      <c r="S498" s="1">
        <f>SUM(financials[[#This Row],[vente]])-financials[[#This Row],[charge totale]]</f>
        <v>32054</v>
      </c>
      <c r="T498" s="5">
        <v>41913</v>
      </c>
      <c r="U498" s="6">
        <v>10</v>
      </c>
      <c r="V498" s="4" t="s">
        <v>21</v>
      </c>
    </row>
    <row r="499" spans="1:22" x14ac:dyDescent="0.25">
      <c r="A499" t="s">
        <v>55</v>
      </c>
      <c r="B499" t="s">
        <v>9</v>
      </c>
      <c r="C499" t="s">
        <v>58</v>
      </c>
      <c r="D499" s="4" t="s">
        <v>27</v>
      </c>
      <c r="E499" s="4" t="s">
        <v>31</v>
      </c>
      <c r="F499">
        <v>1731</v>
      </c>
      <c r="G499" s="1">
        <v>250</v>
      </c>
      <c r="H499" s="1">
        <f>SUM(financials[[#This Row],[coût unit]]*financials[[#This Row],[Nbre vente]])</f>
        <v>432750</v>
      </c>
      <c r="I499" s="1">
        <f>SUM(financials[[#This Row],[charge totale]])*$G$528</f>
        <v>259650</v>
      </c>
      <c r="J499" s="1">
        <f>SUM(financials[[#This Row],[charge totale]])*$H$528</f>
        <v>173100</v>
      </c>
      <c r="K499" s="1">
        <f>SUM(financials[[#This Row],[charge fixe]:[charge variable]])*$G$529</f>
        <v>129825</v>
      </c>
      <c r="L499" s="1">
        <f>SUM(financials[[#This Row],[charge totale]])*$H$529</f>
        <v>302925</v>
      </c>
      <c r="M499" s="1">
        <v>270</v>
      </c>
      <c r="N499" s="1">
        <f>SUM(financials[[#This Row],[prix de vente]])-financials[[#This Row],[coût unit]]</f>
        <v>20</v>
      </c>
      <c r="O499" s="1">
        <f>SUM(financials[[#This Row],[prix de vente]]*financials[[#This Row],[Nbre vente]])</f>
        <v>467370</v>
      </c>
      <c r="P499" s="1">
        <v>9</v>
      </c>
      <c r="Q499" s="1">
        <f>SUM(financials[[#This Row],[remise unit]])*financials[[#This Row],[Nbre vente]]</f>
        <v>15579</v>
      </c>
      <c r="R499" s="1">
        <f>SUM(financials[[#This Row],[CA]])-financials[[#This Row],[remise tot]]</f>
        <v>451791</v>
      </c>
      <c r="S499" s="1">
        <f>SUM(financials[[#This Row],[vente]])-financials[[#This Row],[charge totale]]</f>
        <v>19041</v>
      </c>
      <c r="T499" s="5">
        <v>41913</v>
      </c>
      <c r="U499" s="6">
        <v>10</v>
      </c>
      <c r="V499" s="4" t="s">
        <v>21</v>
      </c>
    </row>
    <row r="500" spans="1:22" hidden="1" x14ac:dyDescent="0.25">
      <c r="A500" t="s">
        <v>54</v>
      </c>
      <c r="B500" t="s">
        <v>9</v>
      </c>
      <c r="C500" t="s">
        <v>59</v>
      </c>
      <c r="D500" s="1" t="s">
        <v>60</v>
      </c>
      <c r="E500" s="4" t="s">
        <v>31</v>
      </c>
      <c r="F500">
        <v>1174</v>
      </c>
      <c r="G500" s="1">
        <v>35</v>
      </c>
      <c r="H500" s="1">
        <f>SUM(financials[[#This Row],[coût unit]]*financials[[#This Row],[Nbre vente]])</f>
        <v>41090</v>
      </c>
      <c r="I500" s="1">
        <f>SUM(financials[[#This Row],[charge totale]])*$G$528</f>
        <v>24654</v>
      </c>
      <c r="J500" s="1">
        <f>SUM(financials[[#This Row],[charge totale]])*$H$528</f>
        <v>16436</v>
      </c>
      <c r="K500" s="1">
        <f>SUM(financials[[#This Row],[charge fixe]:[charge variable]])*$G$529</f>
        <v>12327</v>
      </c>
      <c r="L500" s="1">
        <f>SUM(financials[[#This Row],[charge totale]])*$H$529</f>
        <v>28762.999999999996</v>
      </c>
      <c r="M500" s="1">
        <v>40</v>
      </c>
      <c r="N500" s="1">
        <f>SUM(financials[[#This Row],[prix de vente]])-financials[[#This Row],[coût unit]]</f>
        <v>5</v>
      </c>
      <c r="O500" s="1">
        <f>SUM(financials[[#This Row],[prix de vente]]*financials[[#This Row],[Nbre vente]])</f>
        <v>46960</v>
      </c>
      <c r="P500" s="1">
        <v>9</v>
      </c>
      <c r="Q500" s="1">
        <f>SUM(financials[[#This Row],[remise unit]])*financials[[#This Row],[Nbre vente]]</f>
        <v>10566</v>
      </c>
      <c r="R500" s="1">
        <f>SUM(financials[[#This Row],[CA]])-financials[[#This Row],[remise tot]]</f>
        <v>36394</v>
      </c>
      <c r="S500" s="1">
        <f>SUM(financials[[#This Row],[vente]])-financials[[#This Row],[charge totale]]</f>
        <v>-4696</v>
      </c>
      <c r="T500" s="5">
        <v>41852</v>
      </c>
      <c r="U500" s="6">
        <v>8</v>
      </c>
      <c r="V500" s="4" t="s">
        <v>19</v>
      </c>
    </row>
    <row r="501" spans="1:22" hidden="1" x14ac:dyDescent="0.25">
      <c r="A501" t="s">
        <v>54</v>
      </c>
      <c r="B501" t="s">
        <v>10</v>
      </c>
      <c r="C501" t="s">
        <v>59</v>
      </c>
      <c r="D501" s="1" t="s">
        <v>60</v>
      </c>
      <c r="E501" s="4" t="s">
        <v>31</v>
      </c>
      <c r="F501">
        <v>2767</v>
      </c>
      <c r="G501" s="1">
        <v>35</v>
      </c>
      <c r="H501" s="1">
        <f>SUM(financials[[#This Row],[coût unit]]*financials[[#This Row],[Nbre vente]])</f>
        <v>96845</v>
      </c>
      <c r="I501" s="1">
        <f>SUM(financials[[#This Row],[charge totale]])*$G$528</f>
        <v>58107</v>
      </c>
      <c r="J501" s="1">
        <f>SUM(financials[[#This Row],[charge totale]])*$H$528</f>
        <v>38738</v>
      </c>
      <c r="K501" s="1">
        <f>SUM(financials[[#This Row],[charge fixe]:[charge variable]])*$G$529</f>
        <v>29053.5</v>
      </c>
      <c r="L501" s="1">
        <f>SUM(financials[[#This Row],[charge totale]])*$H$529</f>
        <v>67791.5</v>
      </c>
      <c r="M501" s="1">
        <v>40</v>
      </c>
      <c r="N501" s="1">
        <f>SUM(financials[[#This Row],[prix de vente]])-financials[[#This Row],[coût unit]]</f>
        <v>5</v>
      </c>
      <c r="O501" s="1">
        <f>SUM(financials[[#This Row],[prix de vente]]*financials[[#This Row],[Nbre vente]])</f>
        <v>110680</v>
      </c>
      <c r="P501" s="1">
        <v>9</v>
      </c>
      <c r="Q501" s="1">
        <f>SUM(financials[[#This Row],[remise unit]])*financials[[#This Row],[Nbre vente]]</f>
        <v>24903</v>
      </c>
      <c r="R501" s="1">
        <f>SUM(financials[[#This Row],[CA]])-financials[[#This Row],[remise tot]]</f>
        <v>85777</v>
      </c>
      <c r="S501" s="1">
        <f>SUM(financials[[#This Row],[vente]])-financials[[#This Row],[charge totale]]</f>
        <v>-11068</v>
      </c>
      <c r="T501" s="5">
        <v>41852</v>
      </c>
      <c r="U501" s="6">
        <v>8</v>
      </c>
      <c r="V501" s="4" t="s">
        <v>19</v>
      </c>
    </row>
    <row r="502" spans="1:22" hidden="1" x14ac:dyDescent="0.25">
      <c r="A502" t="s">
        <v>54</v>
      </c>
      <c r="B502" t="s">
        <v>10</v>
      </c>
      <c r="C502" t="s">
        <v>59</v>
      </c>
      <c r="D502" s="1" t="s">
        <v>60</v>
      </c>
      <c r="E502" s="4" t="s">
        <v>31</v>
      </c>
      <c r="F502">
        <v>1085</v>
      </c>
      <c r="G502" s="1">
        <v>35</v>
      </c>
      <c r="H502" s="1">
        <f>SUM(financials[[#This Row],[coût unit]]*financials[[#This Row],[Nbre vente]])</f>
        <v>37975</v>
      </c>
      <c r="I502" s="1">
        <f>SUM(financials[[#This Row],[charge totale]])*$G$528</f>
        <v>22785</v>
      </c>
      <c r="J502" s="1">
        <f>SUM(financials[[#This Row],[charge totale]])*$H$528</f>
        <v>15190</v>
      </c>
      <c r="K502" s="1">
        <f>SUM(financials[[#This Row],[charge fixe]:[charge variable]])*$G$529</f>
        <v>11392.5</v>
      </c>
      <c r="L502" s="1">
        <f>SUM(financials[[#This Row],[charge totale]])*$H$529</f>
        <v>26582.5</v>
      </c>
      <c r="M502" s="1">
        <v>40</v>
      </c>
      <c r="N502" s="1">
        <f>SUM(financials[[#This Row],[prix de vente]])-financials[[#This Row],[coût unit]]</f>
        <v>5</v>
      </c>
      <c r="O502" s="1">
        <f>SUM(financials[[#This Row],[prix de vente]]*financials[[#This Row],[Nbre vente]])</f>
        <v>43400</v>
      </c>
      <c r="P502" s="1">
        <v>9</v>
      </c>
      <c r="Q502" s="1">
        <f>SUM(financials[[#This Row],[remise unit]])*financials[[#This Row],[Nbre vente]]</f>
        <v>9765</v>
      </c>
      <c r="R502" s="1">
        <f>SUM(financials[[#This Row],[CA]])-financials[[#This Row],[remise tot]]</f>
        <v>33635</v>
      </c>
      <c r="S502" s="1">
        <f>SUM(financials[[#This Row],[vente]])-financials[[#This Row],[charge totale]]</f>
        <v>-4340</v>
      </c>
      <c r="T502" s="5">
        <v>41913</v>
      </c>
      <c r="U502" s="6">
        <v>10</v>
      </c>
      <c r="V502" s="4" t="s">
        <v>21</v>
      </c>
    </row>
    <row r="503" spans="1:22" x14ac:dyDescent="0.25">
      <c r="A503" t="s">
        <v>53</v>
      </c>
      <c r="B503" t="s">
        <v>11</v>
      </c>
      <c r="C503" t="s">
        <v>58</v>
      </c>
      <c r="D503" s="4" t="s">
        <v>25</v>
      </c>
      <c r="E503" s="4" t="s">
        <v>31</v>
      </c>
      <c r="F503">
        <v>546</v>
      </c>
      <c r="G503" s="1">
        <v>200</v>
      </c>
      <c r="H503" s="1">
        <f>SUM(financials[[#This Row],[coût unit]]*financials[[#This Row],[Nbre vente]])</f>
        <v>109200</v>
      </c>
      <c r="I503" s="1">
        <f>SUM(financials[[#This Row],[charge totale]])*$G$528</f>
        <v>65520</v>
      </c>
      <c r="J503" s="1">
        <f>SUM(financials[[#This Row],[charge totale]])*$H$528</f>
        <v>43680</v>
      </c>
      <c r="K503" s="1">
        <f>SUM(financials[[#This Row],[charge fixe]:[charge variable]])*$G$529</f>
        <v>32760</v>
      </c>
      <c r="L503" s="1">
        <f>SUM(financials[[#This Row],[charge totale]])*$H$529</f>
        <v>76440</v>
      </c>
      <c r="M503" s="1">
        <v>210</v>
      </c>
      <c r="N503" s="1">
        <f>SUM(financials[[#This Row],[prix de vente]])-financials[[#This Row],[coût unit]]</f>
        <v>10</v>
      </c>
      <c r="O503" s="1">
        <f>SUM(financials[[#This Row],[prix de vente]]*financials[[#This Row],[Nbre vente]])</f>
        <v>114660</v>
      </c>
      <c r="P503" s="1">
        <v>9</v>
      </c>
      <c r="Q503" s="1">
        <f>SUM(financials[[#This Row],[remise unit]])*financials[[#This Row],[Nbre vente]]</f>
        <v>4914</v>
      </c>
      <c r="R503" s="1">
        <f>SUM(financials[[#This Row],[CA]])-financials[[#This Row],[remise tot]]</f>
        <v>109746</v>
      </c>
      <c r="S503" s="1">
        <f>SUM(financials[[#This Row],[vente]])-financials[[#This Row],[charge totale]]</f>
        <v>546</v>
      </c>
      <c r="T503" s="5">
        <v>41913</v>
      </c>
      <c r="U503" s="6">
        <v>10</v>
      </c>
      <c r="V503" s="4" t="s">
        <v>21</v>
      </c>
    </row>
    <row r="504" spans="1:22" hidden="1" x14ac:dyDescent="0.25">
      <c r="A504" t="s">
        <v>55</v>
      </c>
      <c r="B504" t="s">
        <v>10</v>
      </c>
      <c r="C504" t="s">
        <v>59</v>
      </c>
      <c r="D504" s="1" t="s">
        <v>62</v>
      </c>
      <c r="E504" s="4" t="s">
        <v>31</v>
      </c>
      <c r="F504">
        <v>1158</v>
      </c>
      <c r="G504" s="1">
        <v>55</v>
      </c>
      <c r="H504" s="1">
        <f>SUM(financials[[#This Row],[coût unit]]*financials[[#This Row],[Nbre vente]])</f>
        <v>63690</v>
      </c>
      <c r="I504" s="1">
        <f>SUM(financials[[#This Row],[charge totale]])*$G$528</f>
        <v>38214</v>
      </c>
      <c r="J504" s="1">
        <f>SUM(financials[[#This Row],[charge totale]])*$H$528</f>
        <v>25476</v>
      </c>
      <c r="K504" s="1">
        <f>SUM(financials[[#This Row],[charge fixe]:[charge variable]])*$G$529</f>
        <v>19107</v>
      </c>
      <c r="L504" s="1">
        <f>SUM(financials[[#This Row],[charge totale]])*$H$529</f>
        <v>44583</v>
      </c>
      <c r="M504" s="1">
        <v>60</v>
      </c>
      <c r="N504" s="1">
        <f>SUM(financials[[#This Row],[prix de vente]])-financials[[#This Row],[coût unit]]</f>
        <v>5</v>
      </c>
      <c r="O504" s="1">
        <f>SUM(financials[[#This Row],[prix de vente]]*financials[[#This Row],[Nbre vente]])</f>
        <v>69480</v>
      </c>
      <c r="P504" s="1">
        <v>9</v>
      </c>
      <c r="Q504" s="1">
        <f>SUM(financials[[#This Row],[remise unit]])*financials[[#This Row],[Nbre vente]]</f>
        <v>10422</v>
      </c>
      <c r="R504" s="1">
        <f>SUM(financials[[#This Row],[CA]])-financials[[#This Row],[remise tot]]</f>
        <v>59058</v>
      </c>
      <c r="S504" s="1">
        <f>SUM(financials[[#This Row],[vente]])-financials[[#This Row],[charge totale]]</f>
        <v>-4632</v>
      </c>
      <c r="T504" s="5">
        <v>41699</v>
      </c>
      <c r="U504" s="6">
        <v>3</v>
      </c>
      <c r="V504" s="4" t="s">
        <v>14</v>
      </c>
    </row>
    <row r="505" spans="1:22" hidden="1" x14ac:dyDescent="0.25">
      <c r="A505" t="s">
        <v>52</v>
      </c>
      <c r="B505" t="s">
        <v>7</v>
      </c>
      <c r="C505" t="s">
        <v>59</v>
      </c>
      <c r="D505" s="1" t="s">
        <v>62</v>
      </c>
      <c r="E505" s="4" t="s">
        <v>31</v>
      </c>
      <c r="F505">
        <v>1614</v>
      </c>
      <c r="G505" s="1">
        <v>55</v>
      </c>
      <c r="H505" s="1">
        <f>SUM(financials[[#This Row],[coût unit]]*financials[[#This Row],[Nbre vente]])</f>
        <v>88770</v>
      </c>
      <c r="I505" s="1">
        <f>SUM(financials[[#This Row],[charge totale]])*$G$528</f>
        <v>53262</v>
      </c>
      <c r="J505" s="1">
        <f>SUM(financials[[#This Row],[charge totale]])*$H$528</f>
        <v>35508</v>
      </c>
      <c r="K505" s="1">
        <f>SUM(financials[[#This Row],[charge fixe]:[charge variable]])*$G$529</f>
        <v>26631</v>
      </c>
      <c r="L505" s="1">
        <f>SUM(financials[[#This Row],[charge totale]])*$H$529</f>
        <v>62138.999999999993</v>
      </c>
      <c r="M505" s="1">
        <v>60</v>
      </c>
      <c r="N505" s="1">
        <f>SUM(financials[[#This Row],[prix de vente]])-financials[[#This Row],[coût unit]]</f>
        <v>5</v>
      </c>
      <c r="O505" s="1">
        <f>SUM(financials[[#This Row],[prix de vente]]*financials[[#This Row],[Nbre vente]])</f>
        <v>96840</v>
      </c>
      <c r="P505" s="1">
        <v>9</v>
      </c>
      <c r="Q505" s="1">
        <f>SUM(financials[[#This Row],[remise unit]])*financials[[#This Row],[Nbre vente]]</f>
        <v>14526</v>
      </c>
      <c r="R505" s="1">
        <f>SUM(financials[[#This Row],[CA]])-financials[[#This Row],[remise tot]]</f>
        <v>82314</v>
      </c>
      <c r="S505" s="1">
        <f>SUM(financials[[#This Row],[vente]])-financials[[#This Row],[charge totale]]</f>
        <v>-6456</v>
      </c>
      <c r="T505" s="5">
        <v>41730</v>
      </c>
      <c r="U505" s="6">
        <v>4</v>
      </c>
      <c r="V505" s="4" t="s">
        <v>15</v>
      </c>
    </row>
    <row r="506" spans="1:22" hidden="1" x14ac:dyDescent="0.25">
      <c r="A506" t="s">
        <v>55</v>
      </c>
      <c r="B506" t="s">
        <v>11</v>
      </c>
      <c r="C506" t="s">
        <v>59</v>
      </c>
      <c r="D506" s="1" t="s">
        <v>62</v>
      </c>
      <c r="E506" s="4" t="s">
        <v>31</v>
      </c>
      <c r="F506">
        <v>2535</v>
      </c>
      <c r="G506" s="1">
        <v>55</v>
      </c>
      <c r="H506" s="1">
        <f>SUM(financials[[#This Row],[coût unit]]*financials[[#This Row],[Nbre vente]])</f>
        <v>139425</v>
      </c>
      <c r="I506" s="1">
        <f>SUM(financials[[#This Row],[charge totale]])*$G$528</f>
        <v>83655</v>
      </c>
      <c r="J506" s="1">
        <f>SUM(financials[[#This Row],[charge totale]])*$H$528</f>
        <v>55770</v>
      </c>
      <c r="K506" s="1">
        <f>SUM(financials[[#This Row],[charge fixe]:[charge variable]])*$G$529</f>
        <v>41827.5</v>
      </c>
      <c r="L506" s="1">
        <f>SUM(financials[[#This Row],[charge totale]])*$H$529</f>
        <v>97597.5</v>
      </c>
      <c r="M506" s="1">
        <v>60</v>
      </c>
      <c r="N506" s="1">
        <f>SUM(financials[[#This Row],[prix de vente]])-financials[[#This Row],[coût unit]]</f>
        <v>5</v>
      </c>
      <c r="O506" s="1">
        <f>SUM(financials[[#This Row],[prix de vente]]*financials[[#This Row],[Nbre vente]])</f>
        <v>152100</v>
      </c>
      <c r="P506" s="1">
        <v>9</v>
      </c>
      <c r="Q506" s="1">
        <f>SUM(financials[[#This Row],[remise unit]])*financials[[#This Row],[Nbre vente]]</f>
        <v>22815</v>
      </c>
      <c r="R506" s="1">
        <f>SUM(financials[[#This Row],[CA]])-financials[[#This Row],[remise tot]]</f>
        <v>129285</v>
      </c>
      <c r="S506" s="1">
        <f>SUM(financials[[#This Row],[vente]])-financials[[#This Row],[charge totale]]</f>
        <v>-10140</v>
      </c>
      <c r="T506" s="5">
        <v>41730</v>
      </c>
      <c r="U506" s="6">
        <v>4</v>
      </c>
      <c r="V506" s="4" t="s">
        <v>15</v>
      </c>
    </row>
    <row r="507" spans="1:22" hidden="1" x14ac:dyDescent="0.25">
      <c r="A507" t="s">
        <v>55</v>
      </c>
      <c r="B507" t="s">
        <v>11</v>
      </c>
      <c r="C507" t="s">
        <v>59</v>
      </c>
      <c r="D507" s="1" t="s">
        <v>62</v>
      </c>
      <c r="E507" s="4" t="s">
        <v>31</v>
      </c>
      <c r="F507">
        <v>2851</v>
      </c>
      <c r="G507" s="1">
        <v>55</v>
      </c>
      <c r="H507" s="1">
        <f>SUM(financials[[#This Row],[coût unit]]*financials[[#This Row],[Nbre vente]])</f>
        <v>156805</v>
      </c>
      <c r="I507" s="1">
        <f>SUM(financials[[#This Row],[charge totale]])*$G$528</f>
        <v>94083</v>
      </c>
      <c r="J507" s="1">
        <f>SUM(financials[[#This Row],[charge totale]])*$H$528</f>
        <v>62722</v>
      </c>
      <c r="K507" s="1">
        <f>SUM(financials[[#This Row],[charge fixe]:[charge variable]])*$G$529</f>
        <v>47041.5</v>
      </c>
      <c r="L507" s="1">
        <f>SUM(financials[[#This Row],[charge totale]])*$H$529</f>
        <v>109763.5</v>
      </c>
      <c r="M507" s="1">
        <v>60</v>
      </c>
      <c r="N507" s="1">
        <f>SUM(financials[[#This Row],[prix de vente]])-financials[[#This Row],[coût unit]]</f>
        <v>5</v>
      </c>
      <c r="O507" s="1">
        <f>SUM(financials[[#This Row],[prix de vente]]*financials[[#This Row],[Nbre vente]])</f>
        <v>171060</v>
      </c>
      <c r="P507" s="1">
        <v>9</v>
      </c>
      <c r="Q507" s="1">
        <f>SUM(financials[[#This Row],[remise unit]])*financials[[#This Row],[Nbre vente]]</f>
        <v>25659</v>
      </c>
      <c r="R507" s="1">
        <f>SUM(financials[[#This Row],[CA]])-financials[[#This Row],[remise tot]]</f>
        <v>145401</v>
      </c>
      <c r="S507" s="1">
        <f>SUM(financials[[#This Row],[vente]])-financials[[#This Row],[charge totale]]</f>
        <v>-11404</v>
      </c>
      <c r="T507" s="5">
        <v>41760</v>
      </c>
      <c r="U507" s="6">
        <v>5</v>
      </c>
      <c r="V507" s="4" t="s">
        <v>16</v>
      </c>
    </row>
    <row r="508" spans="1:22" hidden="1" x14ac:dyDescent="0.25">
      <c r="A508" t="s">
        <v>52</v>
      </c>
      <c r="B508" t="s">
        <v>7</v>
      </c>
      <c r="C508" t="s">
        <v>59</v>
      </c>
      <c r="D508" s="1" t="s">
        <v>62</v>
      </c>
      <c r="E508" s="4" t="s">
        <v>31</v>
      </c>
      <c r="F508">
        <v>2559</v>
      </c>
      <c r="G508" s="1">
        <v>55</v>
      </c>
      <c r="H508" s="1">
        <f>SUM(financials[[#This Row],[coût unit]]*financials[[#This Row],[Nbre vente]])</f>
        <v>140745</v>
      </c>
      <c r="I508" s="1">
        <f>SUM(financials[[#This Row],[charge totale]])*$G$528</f>
        <v>84447</v>
      </c>
      <c r="J508" s="1">
        <f>SUM(financials[[#This Row],[charge totale]])*$H$528</f>
        <v>56298</v>
      </c>
      <c r="K508" s="1">
        <f>SUM(financials[[#This Row],[charge fixe]:[charge variable]])*$G$529</f>
        <v>42223.5</v>
      </c>
      <c r="L508" s="1">
        <f>SUM(financials[[#This Row],[charge totale]])*$H$529</f>
        <v>98521.5</v>
      </c>
      <c r="M508" s="1">
        <v>60</v>
      </c>
      <c r="N508" s="1">
        <f>SUM(financials[[#This Row],[prix de vente]])-financials[[#This Row],[coût unit]]</f>
        <v>5</v>
      </c>
      <c r="O508" s="1">
        <f>SUM(financials[[#This Row],[prix de vente]]*financials[[#This Row],[Nbre vente]])</f>
        <v>153540</v>
      </c>
      <c r="P508" s="1">
        <v>9</v>
      </c>
      <c r="Q508" s="1">
        <f>SUM(financials[[#This Row],[remise unit]])*financials[[#This Row],[Nbre vente]]</f>
        <v>23031</v>
      </c>
      <c r="R508" s="1">
        <f>SUM(financials[[#This Row],[CA]])-financials[[#This Row],[remise tot]]</f>
        <v>130509</v>
      </c>
      <c r="S508" s="1">
        <f>SUM(financials[[#This Row],[vente]])-financials[[#This Row],[charge totale]]</f>
        <v>-10236</v>
      </c>
      <c r="T508" s="5">
        <v>41852</v>
      </c>
      <c r="U508" s="6">
        <v>8</v>
      </c>
      <c r="V508" s="4" t="s">
        <v>19</v>
      </c>
    </row>
    <row r="509" spans="1:22" hidden="1" x14ac:dyDescent="0.25">
      <c r="A509" t="s">
        <v>54</v>
      </c>
      <c r="B509" t="s">
        <v>10</v>
      </c>
      <c r="C509" t="s">
        <v>59</v>
      </c>
      <c r="D509" s="1" t="s">
        <v>62</v>
      </c>
      <c r="E509" s="4" t="s">
        <v>31</v>
      </c>
      <c r="F509">
        <v>1085</v>
      </c>
      <c r="G509" s="1">
        <v>55</v>
      </c>
      <c r="H509" s="1">
        <f>SUM(financials[[#This Row],[coût unit]]*financials[[#This Row],[Nbre vente]])</f>
        <v>59675</v>
      </c>
      <c r="I509" s="1">
        <f>SUM(financials[[#This Row],[charge totale]])*$G$528</f>
        <v>35805</v>
      </c>
      <c r="J509" s="1">
        <f>SUM(financials[[#This Row],[charge totale]])*$H$528</f>
        <v>23870</v>
      </c>
      <c r="K509" s="1">
        <f>SUM(financials[[#This Row],[charge fixe]:[charge variable]])*$G$529</f>
        <v>17902.5</v>
      </c>
      <c r="L509" s="1">
        <f>SUM(financials[[#This Row],[charge totale]])*$H$529</f>
        <v>41772.5</v>
      </c>
      <c r="M509" s="1">
        <v>60</v>
      </c>
      <c r="N509" s="1">
        <f>SUM(financials[[#This Row],[prix de vente]])-financials[[#This Row],[coût unit]]</f>
        <v>5</v>
      </c>
      <c r="O509" s="1">
        <f>SUM(financials[[#This Row],[prix de vente]]*financials[[#This Row],[Nbre vente]])</f>
        <v>65100</v>
      </c>
      <c r="P509" s="1">
        <v>9</v>
      </c>
      <c r="Q509" s="1">
        <f>SUM(financials[[#This Row],[remise unit]])*financials[[#This Row],[Nbre vente]]</f>
        <v>9765</v>
      </c>
      <c r="R509" s="1">
        <f>SUM(financials[[#This Row],[CA]])-financials[[#This Row],[remise tot]]</f>
        <v>55335</v>
      </c>
      <c r="S509" s="1">
        <f>SUM(financials[[#This Row],[vente]])-financials[[#This Row],[charge totale]]</f>
        <v>-4340</v>
      </c>
      <c r="T509" s="5">
        <v>41913</v>
      </c>
      <c r="U509" s="6">
        <v>10</v>
      </c>
      <c r="V509" s="4" t="s">
        <v>21</v>
      </c>
    </row>
    <row r="510" spans="1:22" hidden="1" x14ac:dyDescent="0.25">
      <c r="A510" t="s">
        <v>52</v>
      </c>
      <c r="B510" t="s">
        <v>10</v>
      </c>
      <c r="C510" t="s">
        <v>59</v>
      </c>
      <c r="D510" s="1" t="s">
        <v>62</v>
      </c>
      <c r="E510" s="4" t="s">
        <v>31</v>
      </c>
      <c r="F510">
        <v>1175</v>
      </c>
      <c r="G510" s="1">
        <v>55</v>
      </c>
      <c r="H510" s="1">
        <f>SUM(financials[[#This Row],[coût unit]]*financials[[#This Row],[Nbre vente]])</f>
        <v>64625</v>
      </c>
      <c r="I510" s="1">
        <f>SUM(financials[[#This Row],[charge totale]])*$G$528</f>
        <v>38775</v>
      </c>
      <c r="J510" s="1">
        <f>SUM(financials[[#This Row],[charge totale]])*$H$528</f>
        <v>25850</v>
      </c>
      <c r="K510" s="1">
        <f>SUM(financials[[#This Row],[charge fixe]:[charge variable]])*$G$529</f>
        <v>19387.5</v>
      </c>
      <c r="L510" s="1">
        <f>SUM(financials[[#This Row],[charge totale]])*$H$529</f>
        <v>45237.5</v>
      </c>
      <c r="M510" s="1">
        <v>60</v>
      </c>
      <c r="N510" s="1">
        <f>SUM(financials[[#This Row],[prix de vente]])-financials[[#This Row],[coût unit]]</f>
        <v>5</v>
      </c>
      <c r="O510" s="1">
        <f>SUM(financials[[#This Row],[prix de vente]]*financials[[#This Row],[Nbre vente]])</f>
        <v>70500</v>
      </c>
      <c r="P510" s="1">
        <v>9</v>
      </c>
      <c r="Q510" s="1">
        <f>SUM(financials[[#This Row],[remise unit]])*financials[[#This Row],[Nbre vente]]</f>
        <v>10575</v>
      </c>
      <c r="R510" s="1">
        <f>SUM(financials[[#This Row],[CA]])-financials[[#This Row],[remise tot]]</f>
        <v>59925</v>
      </c>
      <c r="S510" s="1">
        <f>SUM(financials[[#This Row],[vente]])-financials[[#This Row],[charge totale]]</f>
        <v>-4700</v>
      </c>
      <c r="T510" s="5">
        <v>41913</v>
      </c>
      <c r="U510" s="6">
        <v>10</v>
      </c>
      <c r="V510" s="4" t="s">
        <v>21</v>
      </c>
    </row>
    <row r="511" spans="1:22" hidden="1" x14ac:dyDescent="0.25">
      <c r="A511" t="s">
        <v>54</v>
      </c>
      <c r="B511" t="s">
        <v>56</v>
      </c>
      <c r="C511" t="s">
        <v>59</v>
      </c>
      <c r="D511" s="1" t="s">
        <v>62</v>
      </c>
      <c r="E511" s="4" t="s">
        <v>31</v>
      </c>
      <c r="F511">
        <v>914</v>
      </c>
      <c r="G511" s="1">
        <v>55</v>
      </c>
      <c r="H511" s="1">
        <f>SUM(financials[[#This Row],[coût unit]]*financials[[#This Row],[Nbre vente]])</f>
        <v>50270</v>
      </c>
      <c r="I511" s="1">
        <f>SUM(financials[[#This Row],[charge totale]])*$G$528</f>
        <v>30162</v>
      </c>
      <c r="J511" s="1">
        <f>SUM(financials[[#This Row],[charge totale]])*$H$528</f>
        <v>20108</v>
      </c>
      <c r="K511" s="1">
        <f>SUM(financials[[#This Row],[charge fixe]:[charge variable]])*$G$529</f>
        <v>15081</v>
      </c>
      <c r="L511" s="1">
        <f>SUM(financials[[#This Row],[charge totale]])*$H$529</f>
        <v>35189</v>
      </c>
      <c r="M511" s="1">
        <v>60</v>
      </c>
      <c r="N511" s="1">
        <f>SUM(financials[[#This Row],[prix de vente]])-financials[[#This Row],[coût unit]]</f>
        <v>5</v>
      </c>
      <c r="O511" s="1">
        <f>SUM(financials[[#This Row],[prix de vente]]*financials[[#This Row],[Nbre vente]])</f>
        <v>54840</v>
      </c>
      <c r="P511" s="1">
        <v>9</v>
      </c>
      <c r="Q511" s="1">
        <f>SUM(financials[[#This Row],[remise unit]])*financials[[#This Row],[Nbre vente]]</f>
        <v>8226</v>
      </c>
      <c r="R511" s="1">
        <f>SUM(financials[[#This Row],[CA]])-financials[[#This Row],[remise tot]]</f>
        <v>46614</v>
      </c>
      <c r="S511" s="1">
        <f>SUM(financials[[#This Row],[vente]])-financials[[#This Row],[charge totale]]</f>
        <v>-3656</v>
      </c>
      <c r="T511" s="5">
        <v>41974</v>
      </c>
      <c r="U511" s="6">
        <v>12</v>
      </c>
      <c r="V511" s="4" t="s">
        <v>23</v>
      </c>
    </row>
    <row r="512" spans="1:22" hidden="1" x14ac:dyDescent="0.25">
      <c r="A512" t="s">
        <v>55</v>
      </c>
      <c r="B512" t="s">
        <v>9</v>
      </c>
      <c r="C512" t="s">
        <v>59</v>
      </c>
      <c r="D512" s="1" t="s">
        <v>62</v>
      </c>
      <c r="E512" s="4" t="s">
        <v>31</v>
      </c>
      <c r="F512">
        <v>293</v>
      </c>
      <c r="G512" s="1">
        <v>55</v>
      </c>
      <c r="H512" s="1">
        <f>SUM(financials[[#This Row],[coût unit]]*financials[[#This Row],[Nbre vente]])</f>
        <v>16115</v>
      </c>
      <c r="I512" s="1">
        <f>SUM(financials[[#This Row],[charge totale]])*$G$528</f>
        <v>9669</v>
      </c>
      <c r="J512" s="1">
        <f>SUM(financials[[#This Row],[charge totale]])*$H$528</f>
        <v>6446</v>
      </c>
      <c r="K512" s="1">
        <f>SUM(financials[[#This Row],[charge fixe]:[charge variable]])*$G$529</f>
        <v>4834.5</v>
      </c>
      <c r="L512" s="1">
        <f>SUM(financials[[#This Row],[charge totale]])*$H$529</f>
        <v>11280.5</v>
      </c>
      <c r="M512" s="1">
        <v>60</v>
      </c>
      <c r="N512" s="1">
        <f>SUM(financials[[#This Row],[prix de vente]])-financials[[#This Row],[coût unit]]</f>
        <v>5</v>
      </c>
      <c r="O512" s="1">
        <f>SUM(financials[[#This Row],[prix de vente]]*financials[[#This Row],[Nbre vente]])</f>
        <v>17580</v>
      </c>
      <c r="P512" s="1">
        <v>9</v>
      </c>
      <c r="Q512" s="1">
        <f>SUM(financials[[#This Row],[remise unit]])*financials[[#This Row],[Nbre vente]]</f>
        <v>2637</v>
      </c>
      <c r="R512" s="1">
        <f>SUM(financials[[#This Row],[CA]])-financials[[#This Row],[remise tot]]</f>
        <v>14943</v>
      </c>
      <c r="S512" s="1">
        <f>SUM(financials[[#This Row],[vente]])-financials[[#This Row],[charge totale]]</f>
        <v>-1172</v>
      </c>
      <c r="T512" s="5">
        <v>41974</v>
      </c>
      <c r="U512" s="6">
        <v>12</v>
      </c>
      <c r="V512" s="4" t="s">
        <v>23</v>
      </c>
    </row>
    <row r="513" spans="1:22" hidden="1" x14ac:dyDescent="0.25">
      <c r="A513" t="s">
        <v>54</v>
      </c>
      <c r="B513" t="s">
        <v>11</v>
      </c>
      <c r="C513" t="s">
        <v>59</v>
      </c>
      <c r="D513" s="1" t="s">
        <v>61</v>
      </c>
      <c r="E513" s="4" t="s">
        <v>31</v>
      </c>
      <c r="F513">
        <v>500</v>
      </c>
      <c r="G513" s="1">
        <v>45</v>
      </c>
      <c r="H513" s="1">
        <f>SUM(financials[[#This Row],[coût unit]]*financials[[#This Row],[Nbre vente]])</f>
        <v>22500</v>
      </c>
      <c r="I513" s="1">
        <f>SUM(financials[[#This Row],[charge totale]])*$G$528</f>
        <v>13500</v>
      </c>
      <c r="J513" s="1">
        <f>SUM(financials[[#This Row],[charge totale]])*$H$528</f>
        <v>9000</v>
      </c>
      <c r="K513" s="1">
        <f>SUM(financials[[#This Row],[charge fixe]:[charge variable]])*$G$529</f>
        <v>6750</v>
      </c>
      <c r="L513" s="1">
        <f>SUM(financials[[#This Row],[charge totale]])*$H$529</f>
        <v>15749.999999999998</v>
      </c>
      <c r="M513" s="1">
        <v>50</v>
      </c>
      <c r="N513" s="1">
        <f>SUM(financials[[#This Row],[prix de vente]])-financials[[#This Row],[coût unit]]</f>
        <v>5</v>
      </c>
      <c r="O513" s="1">
        <f>SUM(financials[[#This Row],[prix de vente]]*financials[[#This Row],[Nbre vente]])</f>
        <v>25000</v>
      </c>
      <c r="P513" s="1">
        <v>9</v>
      </c>
      <c r="Q513" s="1">
        <f>SUM(financials[[#This Row],[remise unit]])*financials[[#This Row],[Nbre vente]]</f>
        <v>4500</v>
      </c>
      <c r="R513" s="1">
        <f>SUM(financials[[#This Row],[CA]])-financials[[#This Row],[remise tot]]</f>
        <v>20500</v>
      </c>
      <c r="S513" s="1">
        <f>SUM(financials[[#This Row],[vente]])-financials[[#This Row],[charge totale]]</f>
        <v>-2000</v>
      </c>
      <c r="T513" s="5">
        <v>41699</v>
      </c>
      <c r="U513" s="6">
        <v>3</v>
      </c>
      <c r="V513" s="4" t="s">
        <v>14</v>
      </c>
    </row>
    <row r="514" spans="1:22" hidden="1" x14ac:dyDescent="0.25">
      <c r="A514" t="s">
        <v>52</v>
      </c>
      <c r="B514" t="s">
        <v>9</v>
      </c>
      <c r="C514" t="s">
        <v>59</v>
      </c>
      <c r="D514" s="1" t="s">
        <v>61</v>
      </c>
      <c r="E514" s="4" t="s">
        <v>31</v>
      </c>
      <c r="F514">
        <v>2826</v>
      </c>
      <c r="G514" s="1">
        <v>45</v>
      </c>
      <c r="H514" s="1">
        <f>SUM(financials[[#This Row],[coût unit]]*financials[[#This Row],[Nbre vente]])</f>
        <v>127170</v>
      </c>
      <c r="I514" s="1">
        <f>SUM(financials[[#This Row],[charge totale]])*$G$528</f>
        <v>76302</v>
      </c>
      <c r="J514" s="1">
        <f>SUM(financials[[#This Row],[charge totale]])*$H$528</f>
        <v>50868</v>
      </c>
      <c r="K514" s="1">
        <f>SUM(financials[[#This Row],[charge fixe]:[charge variable]])*$G$529</f>
        <v>38151</v>
      </c>
      <c r="L514" s="1">
        <f>SUM(financials[[#This Row],[charge totale]])*$H$529</f>
        <v>89019</v>
      </c>
      <c r="M514" s="1">
        <v>50</v>
      </c>
      <c r="N514" s="1">
        <f>SUM(financials[[#This Row],[prix de vente]])-financials[[#This Row],[coût unit]]</f>
        <v>5</v>
      </c>
      <c r="O514" s="1">
        <f>SUM(financials[[#This Row],[prix de vente]]*financials[[#This Row],[Nbre vente]])</f>
        <v>141300</v>
      </c>
      <c r="P514" s="1">
        <v>9</v>
      </c>
      <c r="Q514" s="1">
        <f>SUM(financials[[#This Row],[remise unit]])*financials[[#This Row],[Nbre vente]]</f>
        <v>25434</v>
      </c>
      <c r="R514" s="1">
        <f>SUM(financials[[#This Row],[CA]])-financials[[#This Row],[remise tot]]</f>
        <v>115866</v>
      </c>
      <c r="S514" s="1">
        <f>SUM(financials[[#This Row],[vente]])-financials[[#This Row],[charge totale]]</f>
        <v>-11304</v>
      </c>
      <c r="T514" s="5">
        <v>41760</v>
      </c>
      <c r="U514" s="6">
        <v>5</v>
      </c>
      <c r="V514" s="4" t="s">
        <v>16</v>
      </c>
    </row>
    <row r="515" spans="1:22" hidden="1" x14ac:dyDescent="0.25">
      <c r="A515" t="s">
        <v>54</v>
      </c>
      <c r="B515" t="s">
        <v>9</v>
      </c>
      <c r="C515" t="s">
        <v>59</v>
      </c>
      <c r="D515" s="1" t="s">
        <v>61</v>
      </c>
      <c r="E515" s="4" t="s">
        <v>31</v>
      </c>
      <c r="F515">
        <v>663</v>
      </c>
      <c r="G515" s="1">
        <v>45</v>
      </c>
      <c r="H515" s="1">
        <f>SUM(financials[[#This Row],[coût unit]]*financials[[#This Row],[Nbre vente]])</f>
        <v>29835</v>
      </c>
      <c r="I515" s="1">
        <f>SUM(financials[[#This Row],[charge totale]])*$G$528</f>
        <v>17901</v>
      </c>
      <c r="J515" s="1">
        <f>SUM(financials[[#This Row],[charge totale]])*$H$528</f>
        <v>11934</v>
      </c>
      <c r="K515" s="1">
        <f>SUM(financials[[#This Row],[charge fixe]:[charge variable]])*$G$529</f>
        <v>8950.5</v>
      </c>
      <c r="L515" s="1">
        <f>SUM(financials[[#This Row],[charge totale]])*$H$529</f>
        <v>20884.5</v>
      </c>
      <c r="M515" s="1">
        <v>50</v>
      </c>
      <c r="N515" s="1">
        <f>SUM(financials[[#This Row],[prix de vente]])-financials[[#This Row],[coût unit]]</f>
        <v>5</v>
      </c>
      <c r="O515" s="1">
        <f>SUM(financials[[#This Row],[prix de vente]]*financials[[#This Row],[Nbre vente]])</f>
        <v>33150</v>
      </c>
      <c r="P515" s="1">
        <v>9</v>
      </c>
      <c r="Q515" s="1">
        <f>SUM(financials[[#This Row],[remise unit]])*financials[[#This Row],[Nbre vente]]</f>
        <v>5967</v>
      </c>
      <c r="R515" s="1">
        <f>SUM(financials[[#This Row],[CA]])-financials[[#This Row],[remise tot]]</f>
        <v>27183</v>
      </c>
      <c r="S515" s="1">
        <f>SUM(financials[[#This Row],[vente]])-financials[[#This Row],[charge totale]]</f>
        <v>-2652</v>
      </c>
      <c r="T515" s="5">
        <v>41883</v>
      </c>
      <c r="U515" s="6">
        <v>9</v>
      </c>
      <c r="V515" s="4" t="s">
        <v>20</v>
      </c>
    </row>
    <row r="516" spans="1:22" hidden="1" x14ac:dyDescent="0.25">
      <c r="A516" t="s">
        <v>54</v>
      </c>
      <c r="B516" t="s">
        <v>56</v>
      </c>
      <c r="C516" t="s">
        <v>59</v>
      </c>
      <c r="D516" s="1" t="s">
        <v>61</v>
      </c>
      <c r="E516" s="4" t="s">
        <v>31</v>
      </c>
      <c r="F516">
        <v>914</v>
      </c>
      <c r="G516" s="1">
        <v>45</v>
      </c>
      <c r="H516" s="1">
        <f>SUM(financials[[#This Row],[coût unit]]*financials[[#This Row],[Nbre vente]])</f>
        <v>41130</v>
      </c>
      <c r="I516" s="1">
        <f>SUM(financials[[#This Row],[charge totale]])*$G$528</f>
        <v>24678</v>
      </c>
      <c r="J516" s="1">
        <f>SUM(financials[[#This Row],[charge totale]])*$H$528</f>
        <v>16452</v>
      </c>
      <c r="K516" s="1">
        <f>SUM(financials[[#This Row],[charge fixe]:[charge variable]])*$G$529</f>
        <v>12339</v>
      </c>
      <c r="L516" s="1">
        <f>SUM(financials[[#This Row],[charge totale]])*$H$529</f>
        <v>28790.999999999996</v>
      </c>
      <c r="M516" s="1">
        <v>50</v>
      </c>
      <c r="N516" s="1">
        <f>SUM(financials[[#This Row],[prix de vente]])-financials[[#This Row],[coût unit]]</f>
        <v>5</v>
      </c>
      <c r="O516" s="1">
        <f>SUM(financials[[#This Row],[prix de vente]]*financials[[#This Row],[Nbre vente]])</f>
        <v>45700</v>
      </c>
      <c r="P516" s="1">
        <v>9</v>
      </c>
      <c r="Q516" s="1">
        <f>SUM(financials[[#This Row],[remise unit]])*financials[[#This Row],[Nbre vente]]</f>
        <v>8226</v>
      </c>
      <c r="R516" s="1">
        <f>SUM(financials[[#This Row],[CA]])-financials[[#This Row],[remise tot]]</f>
        <v>37474</v>
      </c>
      <c r="S516" s="1">
        <f>SUM(financials[[#This Row],[vente]])-financials[[#This Row],[charge totale]]</f>
        <v>-3656</v>
      </c>
      <c r="T516" s="5">
        <v>41974</v>
      </c>
      <c r="U516" s="6">
        <v>12</v>
      </c>
      <c r="V516" s="4" t="s">
        <v>23</v>
      </c>
    </row>
    <row r="517" spans="1:22" x14ac:dyDescent="0.25">
      <c r="A517" t="s">
        <v>55</v>
      </c>
      <c r="B517" t="s">
        <v>7</v>
      </c>
      <c r="C517" t="s">
        <v>58</v>
      </c>
      <c r="D517" s="1" t="s">
        <v>63</v>
      </c>
      <c r="E517" s="4" t="s">
        <v>31</v>
      </c>
      <c r="F517">
        <v>865</v>
      </c>
      <c r="G517" s="1">
        <v>300</v>
      </c>
      <c r="H517" s="1">
        <f>SUM(financials[[#This Row],[coût unit]]*financials[[#This Row],[Nbre vente]])</f>
        <v>259500</v>
      </c>
      <c r="I517" s="1">
        <f>SUM(financials[[#This Row],[charge totale]])*$G$528</f>
        <v>155700</v>
      </c>
      <c r="J517" s="1">
        <f>SUM(financials[[#This Row],[charge totale]])*$H$528</f>
        <v>103800</v>
      </c>
      <c r="K517" s="1">
        <f>SUM(financials[[#This Row],[charge fixe]:[charge variable]])*$G$529</f>
        <v>77850</v>
      </c>
      <c r="L517" s="1">
        <f>SUM(financials[[#This Row],[charge totale]])*$H$529</f>
        <v>181650</v>
      </c>
      <c r="M517" s="1">
        <v>340</v>
      </c>
      <c r="N517" s="1">
        <f>SUM(financials[[#This Row],[prix de vente]])-financials[[#This Row],[coût unit]]</f>
        <v>40</v>
      </c>
      <c r="O517" s="1">
        <f>SUM(financials[[#This Row],[prix de vente]]*financials[[#This Row],[Nbre vente]])</f>
        <v>294100</v>
      </c>
      <c r="P517" s="1">
        <v>9</v>
      </c>
      <c r="Q517" s="1">
        <f>SUM(financials[[#This Row],[remise unit]])*financials[[#This Row],[Nbre vente]]</f>
        <v>7785</v>
      </c>
      <c r="R517" s="1">
        <f>SUM(financials[[#This Row],[CA]])-financials[[#This Row],[remise tot]]</f>
        <v>286315</v>
      </c>
      <c r="S517" s="1">
        <f>SUM(financials[[#This Row],[vente]])-financials[[#This Row],[charge totale]]</f>
        <v>26815</v>
      </c>
      <c r="T517" s="5">
        <v>41821</v>
      </c>
      <c r="U517" s="6">
        <v>7</v>
      </c>
      <c r="V517" s="4" t="s">
        <v>18</v>
      </c>
    </row>
    <row r="518" spans="1:22" x14ac:dyDescent="0.25">
      <c r="A518" t="s">
        <v>52</v>
      </c>
      <c r="B518" t="s">
        <v>10</v>
      </c>
      <c r="C518" t="s">
        <v>58</v>
      </c>
      <c r="D518" s="1" t="s">
        <v>63</v>
      </c>
      <c r="E518" s="4" t="s">
        <v>31</v>
      </c>
      <c r="F518">
        <v>492</v>
      </c>
      <c r="G518" s="1">
        <v>300</v>
      </c>
      <c r="H518" s="1">
        <f>SUM(financials[[#This Row],[coût unit]]*financials[[#This Row],[Nbre vente]])</f>
        <v>147600</v>
      </c>
      <c r="I518" s="1">
        <f>SUM(financials[[#This Row],[charge totale]])*$G$528</f>
        <v>88560</v>
      </c>
      <c r="J518" s="1">
        <f>SUM(financials[[#This Row],[charge totale]])*$H$528</f>
        <v>59040</v>
      </c>
      <c r="K518" s="1">
        <f>SUM(financials[[#This Row],[charge fixe]:[charge variable]])*$G$529</f>
        <v>44280</v>
      </c>
      <c r="L518" s="1">
        <f>SUM(financials[[#This Row],[charge totale]])*$H$529</f>
        <v>103320</v>
      </c>
      <c r="M518" s="1">
        <v>340</v>
      </c>
      <c r="N518" s="1">
        <f>SUM(financials[[#This Row],[prix de vente]])-financials[[#This Row],[coût unit]]</f>
        <v>40</v>
      </c>
      <c r="O518" s="1">
        <f>SUM(financials[[#This Row],[prix de vente]]*financials[[#This Row],[Nbre vente]])</f>
        <v>167280</v>
      </c>
      <c r="P518" s="1">
        <v>9</v>
      </c>
      <c r="Q518" s="1">
        <f>SUM(financials[[#This Row],[remise unit]])*financials[[#This Row],[Nbre vente]]</f>
        <v>4428</v>
      </c>
      <c r="R518" s="1">
        <f>SUM(financials[[#This Row],[CA]])-financials[[#This Row],[remise tot]]</f>
        <v>162852</v>
      </c>
      <c r="S518" s="1">
        <f>SUM(financials[[#This Row],[vente]])-financials[[#This Row],[charge totale]]</f>
        <v>15252</v>
      </c>
      <c r="T518" s="5">
        <v>41821</v>
      </c>
      <c r="U518" s="6">
        <v>7</v>
      </c>
      <c r="V518" s="4" t="s">
        <v>18</v>
      </c>
    </row>
    <row r="519" spans="1:22" x14ac:dyDescent="0.25">
      <c r="A519" t="s">
        <v>52</v>
      </c>
      <c r="B519" t="s">
        <v>10</v>
      </c>
      <c r="C519" t="s">
        <v>58</v>
      </c>
      <c r="D519" s="1" t="s">
        <v>63</v>
      </c>
      <c r="E519" s="4" t="s">
        <v>31</v>
      </c>
      <c r="F519">
        <v>1175</v>
      </c>
      <c r="G519" s="1">
        <v>300</v>
      </c>
      <c r="H519" s="1">
        <f>SUM(financials[[#This Row],[coût unit]]*financials[[#This Row],[Nbre vente]])</f>
        <v>352500</v>
      </c>
      <c r="I519" s="1">
        <f>SUM(financials[[#This Row],[charge totale]])*$G$528</f>
        <v>211500</v>
      </c>
      <c r="J519" s="1">
        <f>SUM(financials[[#This Row],[charge totale]])*$H$528</f>
        <v>141000</v>
      </c>
      <c r="K519" s="1">
        <f>SUM(financials[[#This Row],[charge fixe]:[charge variable]])*$G$529</f>
        <v>105750</v>
      </c>
      <c r="L519" s="1">
        <f>SUM(financials[[#This Row],[charge totale]])*$H$529</f>
        <v>246749.99999999997</v>
      </c>
      <c r="M519" s="1">
        <v>340</v>
      </c>
      <c r="N519" s="1">
        <f>SUM(financials[[#This Row],[prix de vente]])-financials[[#This Row],[coût unit]]</f>
        <v>40</v>
      </c>
      <c r="O519" s="1">
        <f>SUM(financials[[#This Row],[prix de vente]]*financials[[#This Row],[Nbre vente]])</f>
        <v>399500</v>
      </c>
      <c r="P519" s="1">
        <v>9</v>
      </c>
      <c r="Q519" s="1">
        <f>SUM(financials[[#This Row],[remise unit]])*financials[[#This Row],[Nbre vente]]</f>
        <v>10575</v>
      </c>
      <c r="R519" s="1">
        <f>SUM(financials[[#This Row],[CA]])-financials[[#This Row],[remise tot]]</f>
        <v>388925</v>
      </c>
      <c r="S519" s="1">
        <f>SUM(financials[[#This Row],[vente]])-financials[[#This Row],[charge totale]]</f>
        <v>36425</v>
      </c>
      <c r="T519" s="5">
        <v>41913</v>
      </c>
      <c r="U519" s="6">
        <v>10</v>
      </c>
      <c r="V519" s="4" t="s">
        <v>21</v>
      </c>
    </row>
    <row r="520" spans="1:22" x14ac:dyDescent="0.25">
      <c r="A520" t="s">
        <v>54</v>
      </c>
      <c r="B520" t="s">
        <v>10</v>
      </c>
      <c r="C520" t="s">
        <v>58</v>
      </c>
      <c r="D520" s="1" t="s">
        <v>63</v>
      </c>
      <c r="E520" s="4" t="s">
        <v>31</v>
      </c>
      <c r="F520">
        <v>552</v>
      </c>
      <c r="G520" s="1">
        <v>300</v>
      </c>
      <c r="H520" s="1">
        <f>SUM(financials[[#This Row],[coût unit]]*financials[[#This Row],[Nbre vente]])</f>
        <v>165600</v>
      </c>
      <c r="I520" s="1">
        <f>SUM(financials[[#This Row],[charge totale]])*$G$528</f>
        <v>99360</v>
      </c>
      <c r="J520" s="1">
        <f>SUM(financials[[#This Row],[charge totale]])*$H$528</f>
        <v>66240</v>
      </c>
      <c r="K520" s="1">
        <f>SUM(financials[[#This Row],[charge fixe]:[charge variable]])*$G$529</f>
        <v>49680</v>
      </c>
      <c r="L520" s="1">
        <f>SUM(financials[[#This Row],[charge totale]])*$H$529</f>
        <v>115919.99999999999</v>
      </c>
      <c r="M520" s="1">
        <v>340</v>
      </c>
      <c r="N520" s="1">
        <f>SUM(financials[[#This Row],[prix de vente]])-financials[[#This Row],[coût unit]]</f>
        <v>40</v>
      </c>
      <c r="O520" s="1">
        <f>SUM(financials[[#This Row],[prix de vente]]*financials[[#This Row],[Nbre vente]])</f>
        <v>187680</v>
      </c>
      <c r="P520" s="1">
        <v>9</v>
      </c>
      <c r="Q520" s="1">
        <f>SUM(financials[[#This Row],[remise unit]])*financials[[#This Row],[Nbre vente]]</f>
        <v>4968</v>
      </c>
      <c r="R520" s="1">
        <f>SUM(financials[[#This Row],[CA]])-financials[[#This Row],[remise tot]]</f>
        <v>182712</v>
      </c>
      <c r="S520" s="1">
        <f>SUM(financials[[#This Row],[vente]])-financials[[#This Row],[charge totale]]</f>
        <v>17112</v>
      </c>
      <c r="T520" s="5">
        <v>41944</v>
      </c>
      <c r="U520" s="6">
        <v>11</v>
      </c>
      <c r="V520" s="4" t="s">
        <v>22</v>
      </c>
    </row>
    <row r="521" spans="1:22" x14ac:dyDescent="0.25">
      <c r="A521" t="s">
        <v>55</v>
      </c>
      <c r="B521" t="s">
        <v>9</v>
      </c>
      <c r="C521" t="s">
        <v>58</v>
      </c>
      <c r="D521" s="1" t="s">
        <v>63</v>
      </c>
      <c r="E521" s="4" t="s">
        <v>31</v>
      </c>
      <c r="F521">
        <v>293</v>
      </c>
      <c r="G521" s="1">
        <v>300</v>
      </c>
      <c r="H521" s="1">
        <f>SUM(financials[[#This Row],[coût unit]]*financials[[#This Row],[Nbre vente]])</f>
        <v>87900</v>
      </c>
      <c r="I521" s="1">
        <f>SUM(financials[[#This Row],[charge totale]])*$G$528</f>
        <v>52740</v>
      </c>
      <c r="J521" s="1">
        <f>SUM(financials[[#This Row],[charge totale]])*$H$528</f>
        <v>35160</v>
      </c>
      <c r="K521" s="1">
        <f>SUM(financials[[#This Row],[charge fixe]:[charge variable]])*$G$529</f>
        <v>26370</v>
      </c>
      <c r="L521" s="1">
        <f>SUM(financials[[#This Row],[charge totale]])*$H$529</f>
        <v>61529.999999999993</v>
      </c>
      <c r="M521" s="1">
        <v>340</v>
      </c>
      <c r="N521" s="1">
        <f>SUM(financials[[#This Row],[prix de vente]])-financials[[#This Row],[coût unit]]</f>
        <v>40</v>
      </c>
      <c r="O521" s="1">
        <f>SUM(financials[[#This Row],[prix de vente]]*financials[[#This Row],[Nbre vente]])</f>
        <v>99620</v>
      </c>
      <c r="P521" s="1">
        <v>9</v>
      </c>
      <c r="Q521" s="1">
        <f>SUM(financials[[#This Row],[remise unit]])*financials[[#This Row],[Nbre vente]]</f>
        <v>2637</v>
      </c>
      <c r="R521" s="1">
        <f>SUM(financials[[#This Row],[CA]])-financials[[#This Row],[remise tot]]</f>
        <v>96983</v>
      </c>
      <c r="S521" s="1">
        <f>SUM(financials[[#This Row],[vente]])-financials[[#This Row],[charge totale]]</f>
        <v>9083</v>
      </c>
      <c r="T521" s="5">
        <v>41974</v>
      </c>
      <c r="U521" s="6">
        <v>12</v>
      </c>
      <c r="V521" s="4" t="s">
        <v>23</v>
      </c>
    </row>
    <row r="522" spans="1:22" x14ac:dyDescent="0.25">
      <c r="A522" t="s">
        <v>53</v>
      </c>
      <c r="B522" t="s">
        <v>9</v>
      </c>
      <c r="C522" t="s">
        <v>58</v>
      </c>
      <c r="D522" s="4" t="s">
        <v>27</v>
      </c>
      <c r="E522" s="4" t="s">
        <v>31</v>
      </c>
      <c r="F522">
        <v>2475</v>
      </c>
      <c r="G522" s="1">
        <v>250</v>
      </c>
      <c r="H522" s="1">
        <f>SUM(financials[[#This Row],[coût unit]]*financials[[#This Row],[Nbre vente]])</f>
        <v>618750</v>
      </c>
      <c r="I522" s="1">
        <f>SUM(financials[[#This Row],[charge totale]])*$G$528</f>
        <v>371250</v>
      </c>
      <c r="J522" s="1">
        <f>SUM(financials[[#This Row],[charge totale]])*$H$528</f>
        <v>247500</v>
      </c>
      <c r="K522" s="1">
        <f>SUM(financials[[#This Row],[charge fixe]:[charge variable]])*$G$529</f>
        <v>185625</v>
      </c>
      <c r="L522" s="1">
        <f>SUM(financials[[#This Row],[charge totale]])*$H$529</f>
        <v>433125</v>
      </c>
      <c r="M522" s="1">
        <v>270</v>
      </c>
      <c r="N522" s="1">
        <f>SUM(financials[[#This Row],[prix de vente]])-financials[[#This Row],[coût unit]]</f>
        <v>20</v>
      </c>
      <c r="O522" s="1">
        <f>SUM(financials[[#This Row],[prix de vente]]*financials[[#This Row],[Nbre vente]])</f>
        <v>668250</v>
      </c>
      <c r="P522" s="1">
        <v>9</v>
      </c>
      <c r="Q522" s="1">
        <f>SUM(financials[[#This Row],[remise unit]])*financials[[#This Row],[Nbre vente]]</f>
        <v>22275</v>
      </c>
      <c r="R522" s="1">
        <f>SUM(financials[[#This Row],[CA]])-financials[[#This Row],[remise tot]]</f>
        <v>645975</v>
      </c>
      <c r="S522" s="1">
        <f>SUM(financials[[#This Row],[vente]])-financials[[#This Row],[charge totale]]</f>
        <v>27225</v>
      </c>
      <c r="T522" s="5">
        <v>41699</v>
      </c>
      <c r="U522" s="6">
        <v>3</v>
      </c>
      <c r="V522" s="4" t="s">
        <v>14</v>
      </c>
    </row>
    <row r="523" spans="1:22" x14ac:dyDescent="0.25">
      <c r="A523" t="s">
        <v>53</v>
      </c>
      <c r="B523" t="s">
        <v>11</v>
      </c>
      <c r="C523" t="s">
        <v>58</v>
      </c>
      <c r="D523" s="4" t="s">
        <v>27</v>
      </c>
      <c r="E523" s="4" t="s">
        <v>31</v>
      </c>
      <c r="F523">
        <v>546</v>
      </c>
      <c r="G523" s="1">
        <v>250</v>
      </c>
      <c r="H523" s="1">
        <f>SUM(financials[[#This Row],[coût unit]]*financials[[#This Row],[Nbre vente]])</f>
        <v>136500</v>
      </c>
      <c r="I523" s="1">
        <f>SUM(financials[[#This Row],[charge totale]])*$G$528</f>
        <v>81900</v>
      </c>
      <c r="J523" s="1">
        <f>SUM(financials[[#This Row],[charge totale]])*$H$528</f>
        <v>54600</v>
      </c>
      <c r="K523" s="1">
        <f>SUM(financials[[#This Row],[charge fixe]:[charge variable]])*$G$529</f>
        <v>40950</v>
      </c>
      <c r="L523" s="1">
        <f>SUM(financials[[#This Row],[charge totale]])*$H$529</f>
        <v>95550</v>
      </c>
      <c r="M523" s="1">
        <v>270</v>
      </c>
      <c r="N523" s="1">
        <f>SUM(financials[[#This Row],[prix de vente]])-financials[[#This Row],[coût unit]]</f>
        <v>20</v>
      </c>
      <c r="O523" s="1">
        <f>SUM(financials[[#This Row],[prix de vente]]*financials[[#This Row],[Nbre vente]])</f>
        <v>147420</v>
      </c>
      <c r="P523" s="1">
        <v>9</v>
      </c>
      <c r="Q523" s="1">
        <f>SUM(financials[[#This Row],[remise unit]])*financials[[#This Row],[Nbre vente]]</f>
        <v>4914</v>
      </c>
      <c r="R523" s="1">
        <f>SUM(financials[[#This Row],[CA]])-financials[[#This Row],[remise tot]]</f>
        <v>142506</v>
      </c>
      <c r="S523" s="1">
        <f>SUM(financials[[#This Row],[vente]])-financials[[#This Row],[charge totale]]</f>
        <v>6006</v>
      </c>
      <c r="T523" s="5">
        <v>41913</v>
      </c>
      <c r="U523" s="6">
        <v>10</v>
      </c>
      <c r="V523" s="4" t="s">
        <v>21</v>
      </c>
    </row>
    <row r="524" spans="1:22" x14ac:dyDescent="0.25">
      <c r="A524" t="s">
        <v>55</v>
      </c>
      <c r="B524" t="s">
        <v>11</v>
      </c>
      <c r="C524" t="s">
        <v>58</v>
      </c>
      <c r="D524" s="4" t="s">
        <v>25</v>
      </c>
      <c r="E524" s="4" t="s">
        <v>31</v>
      </c>
      <c r="F524">
        <v>1368</v>
      </c>
      <c r="G524" s="1">
        <v>5</v>
      </c>
      <c r="H524" s="1">
        <f>SUM(financials[[#This Row],[coût unit]]*financials[[#This Row],[Nbre vente]])</f>
        <v>6840</v>
      </c>
      <c r="I524" s="1">
        <f>SUM(financials[[#This Row],[charge totale]])*$G$528</f>
        <v>4104</v>
      </c>
      <c r="J524" s="1">
        <f>SUM(financials[[#This Row],[charge totale]])*$H$528</f>
        <v>2736</v>
      </c>
      <c r="K524" s="1">
        <f>SUM(financials[[#This Row],[charge fixe]:[charge variable]])*$G$529</f>
        <v>2052</v>
      </c>
      <c r="L524" s="1">
        <f>SUM(financials[[#This Row],[charge totale]])*$H$529</f>
        <v>4788</v>
      </c>
      <c r="M524" s="1">
        <v>210</v>
      </c>
      <c r="N524" s="1">
        <f>SUM(financials[[#This Row],[prix de vente]])-financials[[#This Row],[coût unit]]</f>
        <v>205</v>
      </c>
      <c r="O524" s="1">
        <f>SUM(financials[[#This Row],[prix de vente]]*financials[[#This Row],[Nbre vente]])</f>
        <v>287280</v>
      </c>
      <c r="P524" s="1">
        <v>9</v>
      </c>
      <c r="Q524" s="1">
        <f>SUM(financials[[#This Row],[remise unit]])*financials[[#This Row],[Nbre vente]]</f>
        <v>12312</v>
      </c>
      <c r="R524" s="1">
        <f>SUM(financials[[#This Row],[CA]])-financials[[#This Row],[remise tot]]</f>
        <v>274968</v>
      </c>
      <c r="S524" s="1">
        <f>SUM(financials[[#This Row],[vente]])-financials[[#This Row],[charge totale]]</f>
        <v>268128</v>
      </c>
      <c r="T524" s="5">
        <v>41671</v>
      </c>
      <c r="U524" s="6">
        <v>2</v>
      </c>
      <c r="V524" s="4" t="s">
        <v>13</v>
      </c>
    </row>
    <row r="525" spans="1:22" hidden="1" x14ac:dyDescent="0.25">
      <c r="A525" t="s">
        <v>55</v>
      </c>
      <c r="B525" t="s">
        <v>7</v>
      </c>
      <c r="C525" t="s">
        <v>59</v>
      </c>
      <c r="D525" s="1" t="s">
        <v>62</v>
      </c>
      <c r="E525" s="4" t="s">
        <v>31</v>
      </c>
      <c r="F525">
        <v>723</v>
      </c>
      <c r="G525" s="1">
        <v>55</v>
      </c>
      <c r="H525" s="1">
        <f>SUM(financials[[#This Row],[coût unit]]*financials[[#This Row],[Nbre vente]])</f>
        <v>39765</v>
      </c>
      <c r="I525" s="1">
        <f>SUM(financials[[#This Row],[charge totale]])*$G$528</f>
        <v>23859</v>
      </c>
      <c r="J525" s="1">
        <f>SUM(financials[[#This Row],[charge totale]])*$H$528</f>
        <v>15906</v>
      </c>
      <c r="K525" s="1">
        <f>SUM(financials[[#This Row],[charge fixe]:[charge variable]])*$G$529</f>
        <v>11929.5</v>
      </c>
      <c r="L525" s="1">
        <f>SUM(financials[[#This Row],[charge totale]])*$H$529</f>
        <v>27835.5</v>
      </c>
      <c r="M525" s="1">
        <v>60</v>
      </c>
      <c r="N525" s="1">
        <f>SUM(financials[[#This Row],[prix de vente]])-financials[[#This Row],[coût unit]]</f>
        <v>5</v>
      </c>
      <c r="O525" s="1">
        <f>SUM(financials[[#This Row],[prix de vente]]*financials[[#This Row],[Nbre vente]])</f>
        <v>43380</v>
      </c>
      <c r="P525" s="1">
        <v>9</v>
      </c>
      <c r="Q525" s="1">
        <f>SUM(financials[[#This Row],[remise unit]])*financials[[#This Row],[Nbre vente]]</f>
        <v>6507</v>
      </c>
      <c r="R525" s="1">
        <f>SUM(financials[[#This Row],[CA]])-financials[[#This Row],[remise tot]]</f>
        <v>36873</v>
      </c>
      <c r="S525" s="1">
        <f>SUM(financials[[#This Row],[vente]])-financials[[#This Row],[charge totale]]</f>
        <v>-2892</v>
      </c>
      <c r="T525" s="5">
        <v>41730</v>
      </c>
      <c r="U525" s="6">
        <v>4</v>
      </c>
      <c r="V525" s="4" t="s">
        <v>15</v>
      </c>
    </row>
    <row r="526" spans="1:22" x14ac:dyDescent="0.25">
      <c r="A526" t="s">
        <v>54</v>
      </c>
      <c r="B526" t="s">
        <v>56</v>
      </c>
      <c r="C526" t="s">
        <v>58</v>
      </c>
      <c r="D526" s="1" t="s">
        <v>63</v>
      </c>
      <c r="E526" s="4" t="s">
        <v>31</v>
      </c>
      <c r="F526">
        <v>1806</v>
      </c>
      <c r="G526" s="1">
        <v>300</v>
      </c>
      <c r="H526" s="1">
        <f>SUM(financials[[#This Row],[coût unit]]*financials[[#This Row],[Nbre vente]])</f>
        <v>541800</v>
      </c>
      <c r="I526" s="1">
        <f>SUM(financials[[#This Row],[charge totale]])*$G$528</f>
        <v>325080</v>
      </c>
      <c r="J526" s="1">
        <f>SUM(financials[[#This Row],[charge totale]])*$H$528</f>
        <v>216720</v>
      </c>
      <c r="K526" s="1">
        <f>SUM(financials[[#This Row],[charge fixe]:[charge variable]])*$G$529</f>
        <v>162540</v>
      </c>
      <c r="L526" s="1">
        <f>SUM(financials[[#This Row],[charge totale]])*$H$529</f>
        <v>379260</v>
      </c>
      <c r="M526" s="1">
        <v>340</v>
      </c>
      <c r="N526" s="1">
        <f>SUM(financials[[#This Row],[prix de vente]])-financials[[#This Row],[coût unit]]</f>
        <v>40</v>
      </c>
      <c r="O526" s="1">
        <f>SUM(financials[[#This Row],[prix de vente]]*financials[[#This Row],[Nbre vente]])</f>
        <v>614040</v>
      </c>
      <c r="P526" s="1">
        <v>9</v>
      </c>
      <c r="Q526" s="1">
        <f>SUM(financials[[#This Row],[remise unit]])*financials[[#This Row],[Nbre vente]]</f>
        <v>16254</v>
      </c>
      <c r="R526" s="1">
        <f>SUM(financials[[#This Row],[CA]])-financials[[#This Row],[remise tot]]</f>
        <v>597786</v>
      </c>
      <c r="S526" s="1">
        <f>SUM(financials[[#This Row],[vente]])-financials[[#This Row],[charge totale]]</f>
        <v>55986</v>
      </c>
      <c r="T526" s="5">
        <v>41760</v>
      </c>
      <c r="U526" s="6">
        <v>5</v>
      </c>
      <c r="V526" s="4" t="s">
        <v>16</v>
      </c>
    </row>
    <row r="527" spans="1:22" x14ac:dyDescent="0.25">
      <c r="D527" s="8"/>
      <c r="E527" s="9"/>
      <c r="F527">
        <f>SUBTOTAL(109,financials[Nbre vente])</f>
        <v>366739</v>
      </c>
      <c r="G527" s="11"/>
      <c r="H527" s="11">
        <f>SUBTOTAL(109,financials[charge totale])</f>
        <v>91882040</v>
      </c>
      <c r="I527" s="11">
        <f>SUBTOTAL(109,financials[charge fixe])</f>
        <v>55129224</v>
      </c>
      <c r="J527" s="11">
        <f>SUBTOTAL(109,financials[charge variable])</f>
        <v>36752816</v>
      </c>
      <c r="K527" s="11">
        <f>SUBTOTAL(109,financials[charges directes])</f>
        <v>27564612</v>
      </c>
      <c r="L527" s="11">
        <f>SUBTOTAL(109,financials[charges indirectes])</f>
        <v>64317428</v>
      </c>
      <c r="M527" s="12"/>
      <c r="N527" s="12"/>
      <c r="O527" s="12">
        <f>SUBTOTAL(109,financials[CA])</f>
        <v>100848365</v>
      </c>
      <c r="P527" s="12"/>
      <c r="Q527" s="12">
        <f>SUBTOTAL(109,financials[remise tot])</f>
        <v>2127838.5</v>
      </c>
      <c r="R527" s="12">
        <f>SUBTOTAL(109,financials[vente])</f>
        <v>98720526.5</v>
      </c>
      <c r="S527" s="12">
        <f>SUBTOTAL(109,financials[bénéfice])</f>
        <v>6838486.5</v>
      </c>
      <c r="T527" s="10"/>
      <c r="U527" s="13"/>
      <c r="V527" s="9"/>
    </row>
    <row r="528" spans="1:22" x14ac:dyDescent="0.25">
      <c r="G528" s="1">
        <v>0.6</v>
      </c>
      <c r="H528" s="1">
        <v>0.4</v>
      </c>
      <c r="I528" s="1">
        <f>SUM(financials[[#Totals],[charge fixe]:[charge variable]])</f>
        <v>91882040</v>
      </c>
      <c r="K528" s="1">
        <f>SUM(financials[[#Totals],[charges directes]:[charges indirectes]])</f>
        <v>91882040</v>
      </c>
      <c r="R528" s="1">
        <f>SUM(financials[[#Totals],[CA]])-financials[[#Totals],[remise tot]]</f>
        <v>98720526.5</v>
      </c>
    </row>
    <row r="529" spans="7:8" x14ac:dyDescent="0.25">
      <c r="G529" s="1">
        <v>0.3</v>
      </c>
      <c r="H529" s="1">
        <v>0.7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workbookViewId="0"/>
  </sheetViews>
  <sheetFormatPr baseColWidth="10" defaultRowHeight="15" x14ac:dyDescent="0.25"/>
  <sheetData>
    <row r="1" spans="1:19" x14ac:dyDescent="0.25">
      <c r="A1" t="s">
        <v>0</v>
      </c>
      <c r="B1" t="s">
        <v>32</v>
      </c>
      <c r="C1" t="s">
        <v>33</v>
      </c>
      <c r="D1" t="s">
        <v>34</v>
      </c>
      <c r="E1" t="s">
        <v>51</v>
      </c>
      <c r="F1" t="s">
        <v>49</v>
      </c>
      <c r="G1" t="s">
        <v>46</v>
      </c>
      <c r="H1" t="s">
        <v>44</v>
      </c>
      <c r="I1" t="s">
        <v>45</v>
      </c>
      <c r="J1" t="s">
        <v>35</v>
      </c>
      <c r="K1" t="s">
        <v>43</v>
      </c>
      <c r="L1" t="s">
        <v>36</v>
      </c>
      <c r="M1" t="s">
        <v>41</v>
      </c>
      <c r="N1" t="s">
        <v>42</v>
      </c>
      <c r="O1" t="s">
        <v>37</v>
      </c>
      <c r="P1" t="s">
        <v>38</v>
      </c>
      <c r="Q1" t="s">
        <v>6</v>
      </c>
      <c r="R1" t="s">
        <v>39</v>
      </c>
      <c r="S1" t="s">
        <v>40</v>
      </c>
    </row>
    <row r="2" spans="1:19" x14ac:dyDescent="0.25">
      <c r="A2" t="s">
        <v>4</v>
      </c>
      <c r="B2" t="s">
        <v>7</v>
      </c>
      <c r="C2" t="s">
        <v>24</v>
      </c>
      <c r="D2" t="s">
        <v>28</v>
      </c>
      <c r="E2">
        <v>1618</v>
      </c>
      <c r="F2">
        <v>5</v>
      </c>
      <c r="G2">
        <v>8090</v>
      </c>
      <c r="H2">
        <v>3236</v>
      </c>
      <c r="I2">
        <v>1941.6</v>
      </c>
      <c r="J2">
        <v>10</v>
      </c>
      <c r="K2">
        <v>5</v>
      </c>
      <c r="L2">
        <v>16180</v>
      </c>
      <c r="N2">
        <v>0</v>
      </c>
      <c r="O2">
        <v>16180</v>
      </c>
      <c r="P2">
        <v>8090</v>
      </c>
      <c r="Q2">
        <v>41640</v>
      </c>
      <c r="R2">
        <v>1</v>
      </c>
      <c r="S2" t="s">
        <v>12</v>
      </c>
    </row>
    <row r="3" spans="1:19" x14ac:dyDescent="0.25">
      <c r="A3" t="s">
        <v>4</v>
      </c>
      <c r="B3" t="s">
        <v>10</v>
      </c>
      <c r="C3" t="s">
        <v>24</v>
      </c>
      <c r="D3" t="s">
        <v>28</v>
      </c>
      <c r="E3">
        <v>1321</v>
      </c>
      <c r="F3">
        <v>5</v>
      </c>
      <c r="G3">
        <v>6605</v>
      </c>
      <c r="H3">
        <v>2642</v>
      </c>
      <c r="I3">
        <v>1585.2</v>
      </c>
      <c r="J3">
        <v>10</v>
      </c>
      <c r="K3">
        <v>5</v>
      </c>
      <c r="L3">
        <v>13210</v>
      </c>
      <c r="N3">
        <v>0</v>
      </c>
      <c r="O3">
        <v>13210</v>
      </c>
      <c r="P3">
        <v>6605</v>
      </c>
      <c r="Q3">
        <v>41640</v>
      </c>
      <c r="R3">
        <v>1</v>
      </c>
      <c r="S3" t="s">
        <v>12</v>
      </c>
    </row>
    <row r="4" spans="1:19" x14ac:dyDescent="0.25">
      <c r="A4" t="s">
        <v>2</v>
      </c>
      <c r="B4" t="s">
        <v>9</v>
      </c>
      <c r="C4" t="s">
        <v>24</v>
      </c>
      <c r="D4" t="s">
        <v>28</v>
      </c>
      <c r="E4">
        <v>2178</v>
      </c>
      <c r="F4">
        <v>5</v>
      </c>
      <c r="G4">
        <v>10890</v>
      </c>
      <c r="H4">
        <v>4356</v>
      </c>
      <c r="I4">
        <v>2613.6</v>
      </c>
      <c r="J4">
        <v>10</v>
      </c>
      <c r="K4">
        <v>5</v>
      </c>
      <c r="L4">
        <v>21780</v>
      </c>
      <c r="N4">
        <v>0</v>
      </c>
      <c r="O4">
        <v>21780</v>
      </c>
      <c r="P4">
        <v>10890</v>
      </c>
      <c r="Q4">
        <v>41791</v>
      </c>
      <c r="R4">
        <v>6</v>
      </c>
      <c r="S4" t="s">
        <v>17</v>
      </c>
    </row>
    <row r="5" spans="1:19" x14ac:dyDescent="0.25">
      <c r="A5" t="s">
        <v>2</v>
      </c>
      <c r="B5" t="s">
        <v>10</v>
      </c>
      <c r="C5" t="s">
        <v>24</v>
      </c>
      <c r="D5" t="s">
        <v>28</v>
      </c>
      <c r="E5">
        <v>888</v>
      </c>
      <c r="F5">
        <v>5</v>
      </c>
      <c r="G5">
        <v>4440</v>
      </c>
      <c r="H5">
        <v>1776</v>
      </c>
      <c r="I5">
        <v>1065.5999999999999</v>
      </c>
      <c r="J5">
        <v>10</v>
      </c>
      <c r="K5">
        <v>5</v>
      </c>
      <c r="L5">
        <v>8880</v>
      </c>
      <c r="N5">
        <v>0</v>
      </c>
      <c r="O5">
        <v>8880</v>
      </c>
      <c r="P5">
        <v>4440</v>
      </c>
      <c r="Q5">
        <v>41791</v>
      </c>
      <c r="R5">
        <v>6</v>
      </c>
      <c r="S5" t="s">
        <v>17</v>
      </c>
    </row>
    <row r="6" spans="1:19" x14ac:dyDescent="0.25">
      <c r="A6" t="s">
        <v>2</v>
      </c>
      <c r="B6" t="s">
        <v>11</v>
      </c>
      <c r="C6" t="s">
        <v>24</v>
      </c>
      <c r="D6" t="s">
        <v>28</v>
      </c>
      <c r="E6">
        <v>2470</v>
      </c>
      <c r="F6">
        <v>5</v>
      </c>
      <c r="G6">
        <v>12350</v>
      </c>
      <c r="H6">
        <v>4940</v>
      </c>
      <c r="I6">
        <v>2964</v>
      </c>
      <c r="J6">
        <v>10</v>
      </c>
      <c r="K6">
        <v>5</v>
      </c>
      <c r="L6">
        <v>24700</v>
      </c>
      <c r="N6">
        <v>0</v>
      </c>
      <c r="O6">
        <v>24700</v>
      </c>
      <c r="P6">
        <v>12350</v>
      </c>
      <c r="Q6">
        <v>41791</v>
      </c>
      <c r="R6">
        <v>6</v>
      </c>
      <c r="S6" t="s">
        <v>17</v>
      </c>
    </row>
    <row r="7" spans="1:19" x14ac:dyDescent="0.25">
      <c r="A7" t="s">
        <v>4</v>
      </c>
      <c r="B7" t="s">
        <v>10</v>
      </c>
      <c r="C7" t="s">
        <v>24</v>
      </c>
      <c r="D7" t="s">
        <v>28</v>
      </c>
      <c r="E7">
        <v>1513</v>
      </c>
      <c r="F7">
        <v>5</v>
      </c>
      <c r="G7">
        <v>7565</v>
      </c>
      <c r="H7">
        <v>3026</v>
      </c>
      <c r="I7">
        <v>1815.6</v>
      </c>
      <c r="J7">
        <v>10</v>
      </c>
      <c r="K7">
        <v>5</v>
      </c>
      <c r="L7">
        <v>15130</v>
      </c>
      <c r="N7">
        <v>0</v>
      </c>
      <c r="O7">
        <v>15130</v>
      </c>
      <c r="P7">
        <v>7565</v>
      </c>
      <c r="Q7">
        <v>41974</v>
      </c>
      <c r="R7">
        <v>12</v>
      </c>
      <c r="S7" t="s">
        <v>23</v>
      </c>
    </row>
    <row r="8" spans="1:19" x14ac:dyDescent="0.25">
      <c r="A8" t="s">
        <v>2</v>
      </c>
      <c r="B8" t="s">
        <v>10</v>
      </c>
      <c r="C8" t="s">
        <v>25</v>
      </c>
      <c r="D8" t="s">
        <v>28</v>
      </c>
      <c r="E8">
        <v>921</v>
      </c>
      <c r="F8">
        <v>5</v>
      </c>
      <c r="G8">
        <v>4605</v>
      </c>
      <c r="H8">
        <v>1842</v>
      </c>
      <c r="I8">
        <v>1105.2</v>
      </c>
      <c r="J8">
        <v>10</v>
      </c>
      <c r="K8">
        <v>5</v>
      </c>
      <c r="L8">
        <v>9210</v>
      </c>
      <c r="N8">
        <v>0</v>
      </c>
      <c r="O8">
        <v>9210</v>
      </c>
      <c r="P8">
        <v>4605</v>
      </c>
      <c r="Q8">
        <v>41699</v>
      </c>
      <c r="R8">
        <v>3</v>
      </c>
      <c r="S8" t="s">
        <v>14</v>
      </c>
    </row>
    <row r="9" spans="1:19" x14ac:dyDescent="0.25">
      <c r="A9" t="s">
        <v>50</v>
      </c>
      <c r="B9" t="s">
        <v>7</v>
      </c>
      <c r="C9" t="s">
        <v>25</v>
      </c>
      <c r="D9" t="s">
        <v>28</v>
      </c>
      <c r="E9">
        <v>2518</v>
      </c>
      <c r="F9">
        <v>5</v>
      </c>
      <c r="G9">
        <v>12590</v>
      </c>
      <c r="H9">
        <v>5036</v>
      </c>
      <c r="I9">
        <v>3021.6</v>
      </c>
      <c r="J9">
        <v>10</v>
      </c>
      <c r="K9">
        <v>5</v>
      </c>
      <c r="L9">
        <v>25180</v>
      </c>
      <c r="N9">
        <v>0</v>
      </c>
      <c r="O9">
        <v>25180</v>
      </c>
      <c r="P9">
        <v>12590</v>
      </c>
      <c r="Q9">
        <v>41791</v>
      </c>
      <c r="R9">
        <v>6</v>
      </c>
      <c r="S9" t="s">
        <v>17</v>
      </c>
    </row>
    <row r="10" spans="1:19" x14ac:dyDescent="0.25">
      <c r="A10" t="s">
        <v>4</v>
      </c>
      <c r="B10" t="s">
        <v>9</v>
      </c>
      <c r="C10" t="s">
        <v>25</v>
      </c>
      <c r="D10" t="s">
        <v>28</v>
      </c>
      <c r="E10">
        <v>1899</v>
      </c>
      <c r="F10">
        <v>5</v>
      </c>
      <c r="G10">
        <v>9495</v>
      </c>
      <c r="H10">
        <v>3798</v>
      </c>
      <c r="I10">
        <v>2278.7999999999997</v>
      </c>
      <c r="J10">
        <v>10</v>
      </c>
      <c r="K10">
        <v>5</v>
      </c>
      <c r="L10">
        <v>18990</v>
      </c>
      <c r="N10">
        <v>0</v>
      </c>
      <c r="O10">
        <v>18990</v>
      </c>
      <c r="P10">
        <v>9495</v>
      </c>
      <c r="Q10">
        <v>41791</v>
      </c>
      <c r="R10">
        <v>6</v>
      </c>
      <c r="S10" t="s">
        <v>17</v>
      </c>
    </row>
    <row r="11" spans="1:19" x14ac:dyDescent="0.25">
      <c r="A11" t="s">
        <v>5</v>
      </c>
      <c r="B11" t="s">
        <v>10</v>
      </c>
      <c r="C11" t="s">
        <v>25</v>
      </c>
      <c r="D11" t="s">
        <v>28</v>
      </c>
      <c r="E11">
        <v>1545</v>
      </c>
      <c r="F11">
        <v>5</v>
      </c>
      <c r="G11">
        <v>7725</v>
      </c>
      <c r="H11">
        <v>3090</v>
      </c>
      <c r="I11">
        <v>1854</v>
      </c>
      <c r="J11">
        <v>10</v>
      </c>
      <c r="K11">
        <v>5</v>
      </c>
      <c r="L11">
        <v>15450</v>
      </c>
      <c r="N11">
        <v>0</v>
      </c>
      <c r="O11">
        <v>15450</v>
      </c>
      <c r="P11">
        <v>7725</v>
      </c>
      <c r="Q11">
        <v>41791</v>
      </c>
      <c r="R11">
        <v>6</v>
      </c>
      <c r="S11" t="s">
        <v>17</v>
      </c>
    </row>
    <row r="12" spans="1:19" x14ac:dyDescent="0.25">
      <c r="A12" t="s">
        <v>2</v>
      </c>
      <c r="B12" t="s">
        <v>11</v>
      </c>
      <c r="C12" t="s">
        <v>25</v>
      </c>
      <c r="D12" t="s">
        <v>28</v>
      </c>
      <c r="E12">
        <v>2470</v>
      </c>
      <c r="F12">
        <v>5</v>
      </c>
      <c r="G12">
        <v>12350</v>
      </c>
      <c r="H12">
        <v>4940</v>
      </c>
      <c r="I12">
        <v>2964</v>
      </c>
      <c r="J12">
        <v>10</v>
      </c>
      <c r="K12">
        <v>5</v>
      </c>
      <c r="L12">
        <v>24700</v>
      </c>
      <c r="N12">
        <v>0</v>
      </c>
      <c r="O12">
        <v>24700</v>
      </c>
      <c r="P12">
        <v>12350</v>
      </c>
      <c r="Q12">
        <v>41791</v>
      </c>
      <c r="R12">
        <v>6</v>
      </c>
      <c r="S12" t="s">
        <v>17</v>
      </c>
    </row>
    <row r="13" spans="1:19" x14ac:dyDescent="0.25">
      <c r="A13" t="s">
        <v>3</v>
      </c>
      <c r="B13" t="s">
        <v>7</v>
      </c>
      <c r="C13" t="s">
        <v>25</v>
      </c>
      <c r="D13" t="s">
        <v>28</v>
      </c>
      <c r="E13">
        <v>2665</v>
      </c>
      <c r="F13">
        <v>5</v>
      </c>
      <c r="G13">
        <v>13325</v>
      </c>
      <c r="H13">
        <v>5330</v>
      </c>
      <c r="I13">
        <v>3198</v>
      </c>
      <c r="J13">
        <v>10</v>
      </c>
      <c r="K13">
        <v>5</v>
      </c>
      <c r="L13">
        <v>26650</v>
      </c>
      <c r="N13">
        <v>0</v>
      </c>
      <c r="O13">
        <v>26650</v>
      </c>
      <c r="P13">
        <v>13325</v>
      </c>
      <c r="Q13">
        <v>41821</v>
      </c>
      <c r="R13">
        <v>7</v>
      </c>
      <c r="S13" t="s">
        <v>18</v>
      </c>
    </row>
    <row r="14" spans="1:19" x14ac:dyDescent="0.25">
      <c r="A14" t="s">
        <v>1</v>
      </c>
      <c r="B14" t="s">
        <v>11</v>
      </c>
      <c r="C14" t="s">
        <v>25</v>
      </c>
      <c r="D14" t="s">
        <v>28</v>
      </c>
      <c r="E14">
        <v>958</v>
      </c>
      <c r="F14">
        <v>5</v>
      </c>
      <c r="G14">
        <v>4790</v>
      </c>
      <c r="H14">
        <v>1916</v>
      </c>
      <c r="I14">
        <v>1149.5999999999999</v>
      </c>
      <c r="J14">
        <v>10</v>
      </c>
      <c r="K14">
        <v>5</v>
      </c>
      <c r="L14">
        <v>9580</v>
      </c>
      <c r="N14">
        <v>0</v>
      </c>
      <c r="O14">
        <v>9580</v>
      </c>
      <c r="P14">
        <v>4790</v>
      </c>
      <c r="Q14">
        <v>41852</v>
      </c>
      <c r="R14">
        <v>8</v>
      </c>
      <c r="S14" t="s">
        <v>19</v>
      </c>
    </row>
    <row r="15" spans="1:19" x14ac:dyDescent="0.25">
      <c r="A15" t="s">
        <v>4</v>
      </c>
      <c r="B15" t="s">
        <v>10</v>
      </c>
      <c r="C15" t="s">
        <v>25</v>
      </c>
      <c r="D15" t="s">
        <v>28</v>
      </c>
      <c r="E15">
        <v>2146</v>
      </c>
      <c r="F15">
        <v>5</v>
      </c>
      <c r="G15">
        <v>10730</v>
      </c>
      <c r="H15">
        <v>4292</v>
      </c>
      <c r="I15">
        <v>2575.1999999999998</v>
      </c>
      <c r="J15">
        <v>10</v>
      </c>
      <c r="K15">
        <v>5</v>
      </c>
      <c r="L15">
        <v>21460</v>
      </c>
      <c r="N15">
        <v>0</v>
      </c>
      <c r="O15">
        <v>21460</v>
      </c>
      <c r="P15">
        <v>10730</v>
      </c>
      <c r="Q15">
        <v>41883</v>
      </c>
      <c r="R15">
        <v>9</v>
      </c>
      <c r="S15" t="s">
        <v>20</v>
      </c>
    </row>
    <row r="16" spans="1:19" x14ac:dyDescent="0.25">
      <c r="A16" t="s">
        <v>2</v>
      </c>
      <c r="B16" t="s">
        <v>8</v>
      </c>
      <c r="C16" t="s">
        <v>25</v>
      </c>
      <c r="D16" t="s">
        <v>28</v>
      </c>
      <c r="E16">
        <v>615</v>
      </c>
      <c r="F16">
        <v>5</v>
      </c>
      <c r="G16">
        <v>3075</v>
      </c>
      <c r="H16">
        <v>1230</v>
      </c>
      <c r="I16">
        <v>738</v>
      </c>
      <c r="J16">
        <v>10</v>
      </c>
      <c r="K16">
        <v>5</v>
      </c>
      <c r="L16">
        <v>6150</v>
      </c>
      <c r="N16">
        <v>0</v>
      </c>
      <c r="O16">
        <v>6150</v>
      </c>
      <c r="P16">
        <v>3075</v>
      </c>
      <c r="Q16">
        <v>41974</v>
      </c>
      <c r="R16">
        <v>12</v>
      </c>
      <c r="S16" t="s">
        <v>23</v>
      </c>
    </row>
    <row r="17" spans="1:19" x14ac:dyDescent="0.25">
      <c r="A17" t="s">
        <v>4</v>
      </c>
      <c r="B17" t="s">
        <v>7</v>
      </c>
      <c r="C17" t="s">
        <v>26</v>
      </c>
      <c r="D17" t="s">
        <v>28</v>
      </c>
      <c r="E17">
        <v>292</v>
      </c>
      <c r="F17">
        <v>10</v>
      </c>
      <c r="G17">
        <v>2920</v>
      </c>
      <c r="H17">
        <v>1168</v>
      </c>
      <c r="I17">
        <v>700.8</v>
      </c>
      <c r="J17">
        <v>15</v>
      </c>
      <c r="K17">
        <v>5</v>
      </c>
      <c r="L17">
        <v>4380</v>
      </c>
      <c r="N17">
        <v>0</v>
      </c>
      <c r="O17">
        <v>4380</v>
      </c>
      <c r="P17">
        <v>1460</v>
      </c>
      <c r="Q17">
        <v>41671</v>
      </c>
      <c r="R17">
        <v>2</v>
      </c>
      <c r="S17" t="s">
        <v>13</v>
      </c>
    </row>
    <row r="18" spans="1:19" x14ac:dyDescent="0.25">
      <c r="A18" t="s">
        <v>2</v>
      </c>
      <c r="B18" t="s">
        <v>11</v>
      </c>
      <c r="C18" t="s">
        <v>26</v>
      </c>
      <c r="D18" t="s">
        <v>28</v>
      </c>
      <c r="E18">
        <v>974</v>
      </c>
      <c r="F18">
        <v>10</v>
      </c>
      <c r="G18">
        <v>9740</v>
      </c>
      <c r="H18">
        <v>3896</v>
      </c>
      <c r="I18">
        <v>2337.6</v>
      </c>
      <c r="J18">
        <v>15</v>
      </c>
      <c r="K18">
        <v>5</v>
      </c>
      <c r="L18">
        <v>14610</v>
      </c>
      <c r="N18">
        <v>0</v>
      </c>
      <c r="O18">
        <v>14610</v>
      </c>
      <c r="P18">
        <v>4870</v>
      </c>
      <c r="Q18">
        <v>41671</v>
      </c>
      <c r="R18">
        <v>2</v>
      </c>
      <c r="S18" t="s">
        <v>13</v>
      </c>
    </row>
    <row r="19" spans="1:19" x14ac:dyDescent="0.25">
      <c r="A19" t="s">
        <v>5</v>
      </c>
      <c r="B19" t="s">
        <v>7</v>
      </c>
      <c r="C19" t="s">
        <v>26</v>
      </c>
      <c r="D19" t="s">
        <v>28</v>
      </c>
      <c r="E19">
        <v>2518</v>
      </c>
      <c r="F19">
        <v>10</v>
      </c>
      <c r="G19">
        <v>25180</v>
      </c>
      <c r="H19">
        <v>10072</v>
      </c>
      <c r="I19">
        <v>6043.2</v>
      </c>
      <c r="J19">
        <v>15</v>
      </c>
      <c r="K19">
        <v>5</v>
      </c>
      <c r="L19">
        <v>37770</v>
      </c>
      <c r="N19">
        <v>0</v>
      </c>
      <c r="O19">
        <v>37770</v>
      </c>
      <c r="P19">
        <v>12590</v>
      </c>
      <c r="Q19">
        <v>41791</v>
      </c>
      <c r="R19">
        <v>6</v>
      </c>
      <c r="S19" t="s">
        <v>17</v>
      </c>
    </row>
    <row r="20" spans="1:19" x14ac:dyDescent="0.25">
      <c r="A20" t="s">
        <v>4</v>
      </c>
      <c r="B20" t="s">
        <v>10</v>
      </c>
      <c r="C20" t="s">
        <v>26</v>
      </c>
      <c r="D20" t="s">
        <v>28</v>
      </c>
      <c r="E20">
        <v>1006</v>
      </c>
      <c r="F20">
        <v>10</v>
      </c>
      <c r="G20">
        <v>10060</v>
      </c>
      <c r="H20">
        <v>4024</v>
      </c>
      <c r="I20">
        <v>2414.4</v>
      </c>
      <c r="J20">
        <v>15</v>
      </c>
      <c r="K20">
        <v>5</v>
      </c>
      <c r="L20">
        <v>15090</v>
      </c>
      <c r="N20">
        <v>0</v>
      </c>
      <c r="O20">
        <v>15090</v>
      </c>
      <c r="P20">
        <v>5030</v>
      </c>
      <c r="Q20">
        <v>41791</v>
      </c>
      <c r="R20">
        <v>6</v>
      </c>
      <c r="S20" t="s">
        <v>17</v>
      </c>
    </row>
    <row r="21" spans="1:19" x14ac:dyDescent="0.25">
      <c r="A21" t="s">
        <v>5</v>
      </c>
      <c r="B21" t="s">
        <v>10</v>
      </c>
      <c r="C21" t="s">
        <v>26</v>
      </c>
      <c r="D21" t="s">
        <v>28</v>
      </c>
      <c r="E21">
        <v>367</v>
      </c>
      <c r="F21">
        <v>10</v>
      </c>
      <c r="G21">
        <v>3670</v>
      </c>
      <c r="H21">
        <v>1468</v>
      </c>
      <c r="I21">
        <v>880.8</v>
      </c>
      <c r="J21">
        <v>15</v>
      </c>
      <c r="K21">
        <v>5</v>
      </c>
      <c r="L21">
        <v>5505</v>
      </c>
      <c r="N21">
        <v>0</v>
      </c>
      <c r="O21">
        <v>5505</v>
      </c>
      <c r="P21">
        <v>1835</v>
      </c>
      <c r="Q21">
        <v>41821</v>
      </c>
      <c r="R21">
        <v>7</v>
      </c>
      <c r="S21" t="s">
        <v>18</v>
      </c>
    </row>
    <row r="22" spans="1:19" x14ac:dyDescent="0.25">
      <c r="A22" t="s">
        <v>4</v>
      </c>
      <c r="B22" t="s">
        <v>11</v>
      </c>
      <c r="C22" t="s">
        <v>26</v>
      </c>
      <c r="D22" t="s">
        <v>28</v>
      </c>
      <c r="E22">
        <v>883</v>
      </c>
      <c r="F22">
        <v>10</v>
      </c>
      <c r="G22">
        <v>8830</v>
      </c>
      <c r="H22">
        <v>3532</v>
      </c>
      <c r="I22">
        <v>2119.1999999999998</v>
      </c>
      <c r="J22">
        <v>15</v>
      </c>
      <c r="K22">
        <v>5</v>
      </c>
      <c r="L22">
        <v>13245</v>
      </c>
      <c r="N22">
        <v>0</v>
      </c>
      <c r="O22">
        <v>13245</v>
      </c>
      <c r="P22">
        <v>4415</v>
      </c>
      <c r="Q22">
        <v>41852</v>
      </c>
      <c r="R22">
        <v>8</v>
      </c>
      <c r="S22" t="s">
        <v>19</v>
      </c>
    </row>
    <row r="23" spans="1:19" x14ac:dyDescent="0.25">
      <c r="A23" t="s">
        <v>2</v>
      </c>
      <c r="B23" t="s">
        <v>11</v>
      </c>
      <c r="C23" t="s">
        <v>26</v>
      </c>
      <c r="D23" t="s">
        <v>28</v>
      </c>
      <c r="E23">
        <v>2472</v>
      </c>
      <c r="F23">
        <v>10</v>
      </c>
      <c r="G23">
        <v>24720</v>
      </c>
      <c r="H23">
        <v>9888</v>
      </c>
      <c r="I23">
        <v>5932.8</v>
      </c>
      <c r="J23">
        <v>15</v>
      </c>
      <c r="K23">
        <v>5</v>
      </c>
      <c r="L23">
        <v>37080</v>
      </c>
      <c r="N23">
        <v>0</v>
      </c>
      <c r="O23">
        <v>37080</v>
      </c>
      <c r="P23">
        <v>12360</v>
      </c>
      <c r="Q23">
        <v>41883</v>
      </c>
      <c r="R23">
        <v>9</v>
      </c>
      <c r="S23" t="s">
        <v>20</v>
      </c>
    </row>
    <row r="24" spans="1:19" x14ac:dyDescent="0.25">
      <c r="A24" t="s">
        <v>4</v>
      </c>
      <c r="B24" t="s">
        <v>8</v>
      </c>
      <c r="C24" t="s">
        <v>26</v>
      </c>
      <c r="D24" t="s">
        <v>28</v>
      </c>
      <c r="E24">
        <v>1143</v>
      </c>
      <c r="F24">
        <v>10</v>
      </c>
      <c r="G24">
        <v>11430</v>
      </c>
      <c r="H24">
        <v>4572</v>
      </c>
      <c r="I24">
        <v>2743.2</v>
      </c>
      <c r="J24">
        <v>15</v>
      </c>
      <c r="K24">
        <v>5</v>
      </c>
      <c r="L24">
        <v>17145</v>
      </c>
      <c r="N24">
        <v>0</v>
      </c>
      <c r="O24">
        <v>17145</v>
      </c>
      <c r="P24">
        <v>5715</v>
      </c>
      <c r="Q24">
        <v>41913</v>
      </c>
      <c r="R24">
        <v>10</v>
      </c>
      <c r="S24" t="s">
        <v>21</v>
      </c>
    </row>
    <row r="25" spans="1:19" x14ac:dyDescent="0.25">
      <c r="A25" t="s">
        <v>4</v>
      </c>
      <c r="B25" t="s">
        <v>7</v>
      </c>
      <c r="C25" t="s">
        <v>26</v>
      </c>
      <c r="D25" t="s">
        <v>28</v>
      </c>
      <c r="E25">
        <v>1817</v>
      </c>
      <c r="F25">
        <v>10</v>
      </c>
      <c r="G25">
        <v>18170</v>
      </c>
      <c r="H25">
        <v>7268</v>
      </c>
      <c r="I25">
        <v>4360.8</v>
      </c>
      <c r="J25">
        <v>15</v>
      </c>
      <c r="K25">
        <v>5</v>
      </c>
      <c r="L25">
        <v>27255</v>
      </c>
      <c r="N25">
        <v>0</v>
      </c>
      <c r="O25">
        <v>27255</v>
      </c>
      <c r="P25">
        <v>9085</v>
      </c>
      <c r="Q25">
        <v>41974</v>
      </c>
      <c r="R25">
        <v>12</v>
      </c>
      <c r="S25" t="s">
        <v>23</v>
      </c>
    </row>
    <row r="26" spans="1:19" x14ac:dyDescent="0.25">
      <c r="A26" t="s">
        <v>4</v>
      </c>
      <c r="B26" t="s">
        <v>10</v>
      </c>
      <c r="C26" t="s">
        <v>26</v>
      </c>
      <c r="D26" t="s">
        <v>28</v>
      </c>
      <c r="E26">
        <v>1513</v>
      </c>
      <c r="F26">
        <v>10</v>
      </c>
      <c r="G26">
        <v>15130</v>
      </c>
      <c r="H26">
        <v>6052</v>
      </c>
      <c r="I26">
        <v>3631.2</v>
      </c>
      <c r="J26">
        <v>15</v>
      </c>
      <c r="K26">
        <v>5</v>
      </c>
      <c r="L26">
        <v>22695</v>
      </c>
      <c r="N26">
        <v>0</v>
      </c>
      <c r="O26">
        <v>22695</v>
      </c>
      <c r="P26">
        <v>7565</v>
      </c>
      <c r="Q26">
        <v>41974</v>
      </c>
      <c r="R26">
        <v>12</v>
      </c>
      <c r="S26" t="s">
        <v>23</v>
      </c>
    </row>
    <row r="27" spans="1:19" x14ac:dyDescent="0.25">
      <c r="A27" t="s">
        <v>4</v>
      </c>
      <c r="B27" t="s">
        <v>11</v>
      </c>
      <c r="C27" t="s">
        <v>47</v>
      </c>
      <c r="D27" t="s">
        <v>28</v>
      </c>
      <c r="E27">
        <v>1493</v>
      </c>
      <c r="F27">
        <v>15</v>
      </c>
      <c r="G27">
        <v>22395</v>
      </c>
      <c r="H27">
        <v>8958</v>
      </c>
      <c r="I27">
        <v>5374.8</v>
      </c>
      <c r="J27">
        <v>25</v>
      </c>
      <c r="K27">
        <v>10</v>
      </c>
      <c r="L27">
        <v>37325</v>
      </c>
      <c r="N27">
        <v>0</v>
      </c>
      <c r="O27">
        <v>37325</v>
      </c>
      <c r="P27">
        <v>14930</v>
      </c>
      <c r="Q27">
        <v>41640</v>
      </c>
      <c r="R27">
        <v>1</v>
      </c>
      <c r="S27" t="s">
        <v>12</v>
      </c>
    </row>
    <row r="28" spans="1:19" x14ac:dyDescent="0.25">
      <c r="A28" t="s">
        <v>3</v>
      </c>
      <c r="B28" t="s">
        <v>9</v>
      </c>
      <c r="C28" t="s">
        <v>47</v>
      </c>
      <c r="D28" t="s">
        <v>28</v>
      </c>
      <c r="E28">
        <v>1804</v>
      </c>
      <c r="F28">
        <v>15</v>
      </c>
      <c r="G28">
        <v>27060</v>
      </c>
      <c r="H28">
        <v>10824</v>
      </c>
      <c r="I28">
        <v>6494.4</v>
      </c>
      <c r="J28">
        <v>25</v>
      </c>
      <c r="K28">
        <v>10</v>
      </c>
      <c r="L28">
        <v>45100</v>
      </c>
      <c r="N28">
        <v>0</v>
      </c>
      <c r="O28">
        <v>45100</v>
      </c>
      <c r="P28">
        <v>18040</v>
      </c>
      <c r="Q28">
        <v>41671</v>
      </c>
      <c r="R28">
        <v>2</v>
      </c>
      <c r="S28" t="s">
        <v>13</v>
      </c>
    </row>
    <row r="29" spans="1:19" x14ac:dyDescent="0.25">
      <c r="A29" t="s">
        <v>5</v>
      </c>
      <c r="B29" t="s">
        <v>10</v>
      </c>
      <c r="C29" t="s">
        <v>47</v>
      </c>
      <c r="D29" t="s">
        <v>28</v>
      </c>
      <c r="E29">
        <v>2161</v>
      </c>
      <c r="F29">
        <v>15</v>
      </c>
      <c r="G29">
        <v>32415</v>
      </c>
      <c r="H29">
        <v>12966</v>
      </c>
      <c r="I29">
        <v>7779.5999999999995</v>
      </c>
      <c r="J29">
        <v>25</v>
      </c>
      <c r="K29">
        <v>10</v>
      </c>
      <c r="L29">
        <v>54025</v>
      </c>
      <c r="N29">
        <v>0</v>
      </c>
      <c r="O29">
        <v>54025</v>
      </c>
      <c r="P29">
        <v>21610</v>
      </c>
      <c r="Q29">
        <v>41699</v>
      </c>
      <c r="R29">
        <v>3</v>
      </c>
      <c r="S29" t="s">
        <v>14</v>
      </c>
    </row>
    <row r="30" spans="1:19" x14ac:dyDescent="0.25">
      <c r="A30" t="s">
        <v>4</v>
      </c>
      <c r="B30" t="s">
        <v>10</v>
      </c>
      <c r="C30" t="s">
        <v>47</v>
      </c>
      <c r="D30" t="s">
        <v>28</v>
      </c>
      <c r="E30">
        <v>1006</v>
      </c>
      <c r="F30">
        <v>15</v>
      </c>
      <c r="G30">
        <v>15090</v>
      </c>
      <c r="H30">
        <v>6036</v>
      </c>
      <c r="I30">
        <v>3621.6</v>
      </c>
      <c r="J30">
        <v>25</v>
      </c>
      <c r="K30">
        <v>10</v>
      </c>
      <c r="L30">
        <v>25150</v>
      </c>
      <c r="N30">
        <v>0</v>
      </c>
      <c r="O30">
        <v>25150</v>
      </c>
      <c r="P30">
        <v>10060</v>
      </c>
      <c r="Q30">
        <v>41791</v>
      </c>
      <c r="R30">
        <v>6</v>
      </c>
      <c r="S30" t="s">
        <v>17</v>
      </c>
    </row>
    <row r="31" spans="1:19" x14ac:dyDescent="0.25">
      <c r="A31" t="s">
        <v>5</v>
      </c>
      <c r="B31" t="s">
        <v>10</v>
      </c>
      <c r="C31" t="s">
        <v>47</v>
      </c>
      <c r="D31" t="s">
        <v>28</v>
      </c>
      <c r="E31">
        <v>1545</v>
      </c>
      <c r="F31">
        <v>15</v>
      </c>
      <c r="G31">
        <v>23175</v>
      </c>
      <c r="H31">
        <v>9270</v>
      </c>
      <c r="I31">
        <v>5562</v>
      </c>
      <c r="J31">
        <v>25</v>
      </c>
      <c r="K31">
        <v>10</v>
      </c>
      <c r="L31">
        <v>38625</v>
      </c>
      <c r="N31">
        <v>0</v>
      </c>
      <c r="O31">
        <v>38625</v>
      </c>
      <c r="P31">
        <v>15450</v>
      </c>
      <c r="Q31">
        <v>41791</v>
      </c>
      <c r="R31">
        <v>6</v>
      </c>
      <c r="S31" t="s">
        <v>17</v>
      </c>
    </row>
    <row r="32" spans="1:19" x14ac:dyDescent="0.25">
      <c r="A32" t="s">
        <v>3</v>
      </c>
      <c r="B32" t="s">
        <v>8</v>
      </c>
      <c r="C32" t="s">
        <v>47</v>
      </c>
      <c r="D32" t="s">
        <v>28</v>
      </c>
      <c r="E32">
        <v>2821</v>
      </c>
      <c r="F32">
        <v>15</v>
      </c>
      <c r="G32">
        <v>42315</v>
      </c>
      <c r="H32">
        <v>16926</v>
      </c>
      <c r="I32">
        <v>10155.6</v>
      </c>
      <c r="J32">
        <v>25</v>
      </c>
      <c r="K32">
        <v>10</v>
      </c>
      <c r="L32">
        <v>70525</v>
      </c>
      <c r="N32">
        <v>0</v>
      </c>
      <c r="O32">
        <v>70525</v>
      </c>
      <c r="P32">
        <v>28210</v>
      </c>
      <c r="Q32">
        <v>41852</v>
      </c>
      <c r="R32">
        <v>8</v>
      </c>
      <c r="S32" t="s">
        <v>19</v>
      </c>
    </row>
    <row r="33" spans="1:19" x14ac:dyDescent="0.25">
      <c r="A33" t="s">
        <v>1</v>
      </c>
      <c r="B33" t="s">
        <v>7</v>
      </c>
      <c r="C33" t="s">
        <v>48</v>
      </c>
      <c r="D33" t="s">
        <v>28</v>
      </c>
      <c r="E33">
        <v>2001</v>
      </c>
      <c r="F33">
        <v>35</v>
      </c>
      <c r="G33">
        <v>70035</v>
      </c>
      <c r="H33">
        <v>28014</v>
      </c>
      <c r="I33">
        <v>16808.399999999998</v>
      </c>
      <c r="J33">
        <v>45</v>
      </c>
      <c r="K33">
        <v>10</v>
      </c>
      <c r="L33">
        <v>90045</v>
      </c>
      <c r="N33">
        <v>0</v>
      </c>
      <c r="O33">
        <v>90045</v>
      </c>
      <c r="P33">
        <v>20010</v>
      </c>
      <c r="Q33">
        <v>41671</v>
      </c>
      <c r="R33">
        <v>2</v>
      </c>
      <c r="S33" t="s">
        <v>13</v>
      </c>
    </row>
    <row r="34" spans="1:19" x14ac:dyDescent="0.25">
      <c r="A34" t="s">
        <v>5</v>
      </c>
      <c r="B34" t="s">
        <v>10</v>
      </c>
      <c r="C34" t="s">
        <v>48</v>
      </c>
      <c r="D34" t="s">
        <v>28</v>
      </c>
      <c r="E34">
        <v>2838</v>
      </c>
      <c r="F34">
        <v>35</v>
      </c>
      <c r="G34">
        <v>99330</v>
      </c>
      <c r="H34">
        <v>39732</v>
      </c>
      <c r="I34">
        <v>23839.200000000001</v>
      </c>
      <c r="J34">
        <v>45</v>
      </c>
      <c r="K34">
        <v>10</v>
      </c>
      <c r="L34">
        <v>127710</v>
      </c>
      <c r="N34">
        <v>0</v>
      </c>
      <c r="O34">
        <v>127710</v>
      </c>
      <c r="P34">
        <v>28380</v>
      </c>
      <c r="Q34">
        <v>41730</v>
      </c>
      <c r="R34">
        <v>4</v>
      </c>
      <c r="S34" t="s">
        <v>15</v>
      </c>
    </row>
    <row r="35" spans="1:19" x14ac:dyDescent="0.25">
      <c r="A35" t="s">
        <v>2</v>
      </c>
      <c r="B35" t="s">
        <v>9</v>
      </c>
      <c r="C35" t="s">
        <v>48</v>
      </c>
      <c r="D35" t="s">
        <v>28</v>
      </c>
      <c r="E35">
        <v>2178</v>
      </c>
      <c r="F35">
        <v>35</v>
      </c>
      <c r="G35">
        <v>76230</v>
      </c>
      <c r="H35">
        <v>30492</v>
      </c>
      <c r="I35">
        <v>18295.2</v>
      </c>
      <c r="J35">
        <v>45</v>
      </c>
      <c r="K35">
        <v>10</v>
      </c>
      <c r="L35">
        <v>98010</v>
      </c>
      <c r="N35">
        <v>0</v>
      </c>
      <c r="O35">
        <v>98010</v>
      </c>
      <c r="P35">
        <v>21780</v>
      </c>
      <c r="Q35">
        <v>41791</v>
      </c>
      <c r="R35">
        <v>6</v>
      </c>
      <c r="S35" t="s">
        <v>17</v>
      </c>
    </row>
    <row r="36" spans="1:19" x14ac:dyDescent="0.25">
      <c r="A36" t="s">
        <v>2</v>
      </c>
      <c r="B36" t="s">
        <v>10</v>
      </c>
      <c r="C36" t="s">
        <v>48</v>
      </c>
      <c r="D36" t="s">
        <v>28</v>
      </c>
      <c r="E36">
        <v>888</v>
      </c>
      <c r="F36">
        <v>35</v>
      </c>
      <c r="G36">
        <v>31080</v>
      </c>
      <c r="H36">
        <v>12432</v>
      </c>
      <c r="I36">
        <v>7459.2</v>
      </c>
      <c r="J36">
        <v>45</v>
      </c>
      <c r="K36">
        <v>10</v>
      </c>
      <c r="L36">
        <v>39960</v>
      </c>
      <c r="N36">
        <v>0</v>
      </c>
      <c r="O36">
        <v>39960</v>
      </c>
      <c r="P36">
        <v>8880</v>
      </c>
      <c r="Q36">
        <v>41791</v>
      </c>
      <c r="R36">
        <v>6</v>
      </c>
      <c r="S36" t="s">
        <v>17</v>
      </c>
    </row>
    <row r="37" spans="1:19" x14ac:dyDescent="0.25">
      <c r="A37" t="s">
        <v>1</v>
      </c>
      <c r="B37" t="s">
        <v>9</v>
      </c>
      <c r="C37" t="s">
        <v>48</v>
      </c>
      <c r="D37" t="s">
        <v>28</v>
      </c>
      <c r="E37">
        <v>2151</v>
      </c>
      <c r="F37">
        <v>35</v>
      </c>
      <c r="G37">
        <v>75285</v>
      </c>
      <c r="H37">
        <v>30114</v>
      </c>
      <c r="I37">
        <v>18068.399999999998</v>
      </c>
      <c r="J37">
        <v>45</v>
      </c>
      <c r="K37">
        <v>10</v>
      </c>
      <c r="L37">
        <v>96795</v>
      </c>
      <c r="N37">
        <v>0</v>
      </c>
      <c r="O37">
        <v>96795</v>
      </c>
      <c r="P37">
        <v>21510</v>
      </c>
      <c r="Q37">
        <v>41883</v>
      </c>
      <c r="R37">
        <v>9</v>
      </c>
      <c r="S37" t="s">
        <v>20</v>
      </c>
    </row>
    <row r="38" spans="1:19" x14ac:dyDescent="0.25">
      <c r="A38" t="s">
        <v>4</v>
      </c>
      <c r="B38" t="s">
        <v>7</v>
      </c>
      <c r="C38" t="s">
        <v>48</v>
      </c>
      <c r="D38" t="s">
        <v>28</v>
      </c>
      <c r="E38">
        <v>1817</v>
      </c>
      <c r="F38">
        <v>35</v>
      </c>
      <c r="G38">
        <v>63595</v>
      </c>
      <c r="H38">
        <v>25438</v>
      </c>
      <c r="I38">
        <v>15262.8</v>
      </c>
      <c r="J38">
        <v>45</v>
      </c>
      <c r="K38">
        <v>10</v>
      </c>
      <c r="L38">
        <v>81765</v>
      </c>
      <c r="N38">
        <v>0</v>
      </c>
      <c r="O38">
        <v>81765</v>
      </c>
      <c r="P38">
        <v>18170</v>
      </c>
      <c r="Q38">
        <v>41974</v>
      </c>
      <c r="R38">
        <v>12</v>
      </c>
      <c r="S38" t="s">
        <v>23</v>
      </c>
    </row>
    <row r="39" spans="1:19" x14ac:dyDescent="0.25">
      <c r="A39" t="s">
        <v>4</v>
      </c>
      <c r="B39" t="s">
        <v>9</v>
      </c>
      <c r="C39" t="s">
        <v>27</v>
      </c>
      <c r="D39" t="s">
        <v>28</v>
      </c>
      <c r="E39">
        <v>2750</v>
      </c>
      <c r="F39">
        <v>35</v>
      </c>
      <c r="G39">
        <v>96250</v>
      </c>
      <c r="H39">
        <v>38500</v>
      </c>
      <c r="I39">
        <v>23100</v>
      </c>
      <c r="J39">
        <v>45</v>
      </c>
      <c r="K39">
        <v>10</v>
      </c>
      <c r="L39">
        <v>123750</v>
      </c>
      <c r="N39">
        <v>0</v>
      </c>
      <c r="O39">
        <v>123750</v>
      </c>
      <c r="P39">
        <v>27500</v>
      </c>
      <c r="Q39">
        <v>41671</v>
      </c>
      <c r="R39">
        <v>2</v>
      </c>
      <c r="S39" t="s">
        <v>13</v>
      </c>
    </row>
    <row r="40" spans="1:19" x14ac:dyDescent="0.25">
      <c r="A40" t="s">
        <v>5</v>
      </c>
      <c r="B40" t="s">
        <v>8</v>
      </c>
      <c r="C40" t="s">
        <v>27</v>
      </c>
      <c r="D40" t="s">
        <v>28</v>
      </c>
      <c r="E40">
        <v>1953</v>
      </c>
      <c r="F40">
        <v>35</v>
      </c>
      <c r="G40">
        <v>68355</v>
      </c>
      <c r="H40">
        <v>27342</v>
      </c>
      <c r="I40">
        <v>16405.2</v>
      </c>
      <c r="J40">
        <v>45</v>
      </c>
      <c r="K40">
        <v>10</v>
      </c>
      <c r="L40">
        <v>87885</v>
      </c>
      <c r="N40">
        <v>0</v>
      </c>
      <c r="O40">
        <v>87885</v>
      </c>
      <c r="P40">
        <v>19530</v>
      </c>
      <c r="Q40">
        <v>41730</v>
      </c>
      <c r="R40">
        <v>4</v>
      </c>
      <c r="S40" t="s">
        <v>15</v>
      </c>
    </row>
    <row r="41" spans="1:19" x14ac:dyDescent="0.25">
      <c r="A41" t="s">
        <v>3</v>
      </c>
      <c r="B41" t="s">
        <v>10</v>
      </c>
      <c r="C41" t="s">
        <v>27</v>
      </c>
      <c r="D41" t="s">
        <v>28</v>
      </c>
      <c r="E41">
        <v>4219</v>
      </c>
      <c r="F41">
        <v>35</v>
      </c>
      <c r="G41">
        <v>147665</v>
      </c>
      <c r="H41">
        <v>59066</v>
      </c>
      <c r="I41">
        <v>35439.599999999999</v>
      </c>
      <c r="J41">
        <v>45</v>
      </c>
      <c r="K41">
        <v>10</v>
      </c>
      <c r="L41">
        <v>189855</v>
      </c>
      <c r="N41">
        <v>0</v>
      </c>
      <c r="O41">
        <v>189855</v>
      </c>
      <c r="P41">
        <v>42190</v>
      </c>
      <c r="Q41">
        <v>41730</v>
      </c>
      <c r="R41">
        <v>4</v>
      </c>
      <c r="S41" t="s">
        <v>15</v>
      </c>
    </row>
    <row r="42" spans="1:19" x14ac:dyDescent="0.25">
      <c r="A42" t="s">
        <v>4</v>
      </c>
      <c r="B42" t="s">
        <v>9</v>
      </c>
      <c r="C42" t="s">
        <v>27</v>
      </c>
      <c r="D42" t="s">
        <v>28</v>
      </c>
      <c r="E42">
        <v>1899</v>
      </c>
      <c r="F42">
        <v>35</v>
      </c>
      <c r="G42">
        <v>66465</v>
      </c>
      <c r="H42">
        <v>26586</v>
      </c>
      <c r="I42">
        <v>15951.599999999999</v>
      </c>
      <c r="J42">
        <v>45</v>
      </c>
      <c r="K42">
        <v>10</v>
      </c>
      <c r="L42">
        <v>85455</v>
      </c>
      <c r="N42">
        <v>0</v>
      </c>
      <c r="O42">
        <v>85455</v>
      </c>
      <c r="P42">
        <v>18990</v>
      </c>
      <c r="Q42">
        <v>41791</v>
      </c>
      <c r="R42">
        <v>6</v>
      </c>
      <c r="S42" t="s">
        <v>17</v>
      </c>
    </row>
    <row r="43" spans="1:19" x14ac:dyDescent="0.25">
      <c r="A43" t="s">
        <v>4</v>
      </c>
      <c r="B43" t="s">
        <v>10</v>
      </c>
      <c r="C43" t="s">
        <v>27</v>
      </c>
      <c r="D43" t="s">
        <v>28</v>
      </c>
      <c r="E43">
        <v>1686</v>
      </c>
      <c r="F43">
        <v>35</v>
      </c>
      <c r="G43">
        <v>59010</v>
      </c>
      <c r="H43">
        <v>23604</v>
      </c>
      <c r="I43">
        <v>14162.4</v>
      </c>
      <c r="J43">
        <v>45</v>
      </c>
      <c r="K43">
        <v>10</v>
      </c>
      <c r="L43">
        <v>75870</v>
      </c>
      <c r="N43">
        <v>0</v>
      </c>
      <c r="O43">
        <v>75870</v>
      </c>
      <c r="P43">
        <v>16860</v>
      </c>
      <c r="Q43">
        <v>41821</v>
      </c>
      <c r="R43">
        <v>7</v>
      </c>
      <c r="S43" t="s">
        <v>18</v>
      </c>
    </row>
    <row r="44" spans="1:19" x14ac:dyDescent="0.25">
      <c r="A44" t="s">
        <v>5</v>
      </c>
      <c r="B44" t="s">
        <v>8</v>
      </c>
      <c r="C44" t="s">
        <v>27</v>
      </c>
      <c r="D44" t="s">
        <v>28</v>
      </c>
      <c r="E44">
        <v>2141</v>
      </c>
      <c r="F44">
        <v>35</v>
      </c>
      <c r="G44">
        <v>74935</v>
      </c>
      <c r="H44">
        <v>29974</v>
      </c>
      <c r="I44">
        <v>17984.399999999998</v>
      </c>
      <c r="J44">
        <v>45</v>
      </c>
      <c r="K44">
        <v>10</v>
      </c>
      <c r="L44">
        <v>96345</v>
      </c>
      <c r="N44">
        <v>0</v>
      </c>
      <c r="O44">
        <v>96345</v>
      </c>
      <c r="P44">
        <v>21410</v>
      </c>
      <c r="Q44">
        <v>41852</v>
      </c>
      <c r="R44">
        <v>8</v>
      </c>
      <c r="S44" t="s">
        <v>19</v>
      </c>
    </row>
    <row r="45" spans="1:19" x14ac:dyDescent="0.25">
      <c r="A45" t="s">
        <v>4</v>
      </c>
      <c r="B45" t="s">
        <v>8</v>
      </c>
      <c r="C45" t="s">
        <v>27</v>
      </c>
      <c r="D45" t="s">
        <v>28</v>
      </c>
      <c r="E45">
        <v>1143</v>
      </c>
      <c r="F45">
        <v>35</v>
      </c>
      <c r="G45">
        <v>40005</v>
      </c>
      <c r="H45">
        <v>16002</v>
      </c>
      <c r="I45">
        <v>9601.1999999999989</v>
      </c>
      <c r="J45">
        <v>45</v>
      </c>
      <c r="K45">
        <v>10</v>
      </c>
      <c r="L45">
        <v>51435</v>
      </c>
      <c r="N45">
        <v>0</v>
      </c>
      <c r="O45">
        <v>51435</v>
      </c>
      <c r="P45">
        <v>11430</v>
      </c>
      <c r="Q45">
        <v>41913</v>
      </c>
      <c r="R45">
        <v>10</v>
      </c>
      <c r="S45" t="s">
        <v>21</v>
      </c>
    </row>
    <row r="46" spans="1:19" x14ac:dyDescent="0.25">
      <c r="A46" t="s">
        <v>2</v>
      </c>
      <c r="B46" t="s">
        <v>8</v>
      </c>
      <c r="C46" t="s">
        <v>27</v>
      </c>
      <c r="D46" t="s">
        <v>28</v>
      </c>
      <c r="E46">
        <v>615</v>
      </c>
      <c r="F46">
        <v>35</v>
      </c>
      <c r="G46">
        <v>21525</v>
      </c>
      <c r="H46">
        <v>8610</v>
      </c>
      <c r="I46">
        <v>5166</v>
      </c>
      <c r="J46">
        <v>45</v>
      </c>
      <c r="K46">
        <v>10</v>
      </c>
      <c r="L46">
        <v>27675</v>
      </c>
      <c r="N46">
        <v>0</v>
      </c>
      <c r="O46">
        <v>27675</v>
      </c>
      <c r="P46">
        <v>6150</v>
      </c>
      <c r="Q46">
        <v>41974</v>
      </c>
      <c r="R46">
        <v>12</v>
      </c>
      <c r="S46" t="s">
        <v>23</v>
      </c>
    </row>
    <row r="47" spans="1:19" x14ac:dyDescent="0.25">
      <c r="A47" t="s">
        <v>4</v>
      </c>
      <c r="B47" t="s">
        <v>9</v>
      </c>
      <c r="C47" t="s">
        <v>26</v>
      </c>
      <c r="D47" t="s">
        <v>29</v>
      </c>
      <c r="E47">
        <v>3945</v>
      </c>
      <c r="F47">
        <v>10</v>
      </c>
      <c r="G47">
        <v>39450</v>
      </c>
      <c r="H47">
        <v>15780</v>
      </c>
      <c r="I47">
        <v>9468</v>
      </c>
      <c r="J47">
        <v>15</v>
      </c>
      <c r="K47">
        <v>5</v>
      </c>
      <c r="L47">
        <v>59175</v>
      </c>
      <c r="M47">
        <v>3</v>
      </c>
      <c r="N47">
        <v>11835</v>
      </c>
      <c r="O47">
        <v>47340</v>
      </c>
      <c r="P47">
        <v>7890</v>
      </c>
      <c r="Q47">
        <v>41640</v>
      </c>
      <c r="R47">
        <v>1</v>
      </c>
      <c r="S47" t="s">
        <v>12</v>
      </c>
    </row>
    <row r="48" spans="1:19" x14ac:dyDescent="0.25">
      <c r="A48" t="s">
        <v>2</v>
      </c>
      <c r="B48" t="s">
        <v>9</v>
      </c>
      <c r="C48" t="s">
        <v>26</v>
      </c>
      <c r="D48" t="s">
        <v>29</v>
      </c>
      <c r="E48">
        <v>2296</v>
      </c>
      <c r="F48">
        <v>10</v>
      </c>
      <c r="G48">
        <v>22960</v>
      </c>
      <c r="H48">
        <v>9184</v>
      </c>
      <c r="I48">
        <v>5510.4</v>
      </c>
      <c r="J48">
        <v>15</v>
      </c>
      <c r="K48">
        <v>5</v>
      </c>
      <c r="L48">
        <v>34440</v>
      </c>
      <c r="M48">
        <v>3</v>
      </c>
      <c r="N48">
        <v>6888</v>
      </c>
      <c r="O48">
        <v>27552</v>
      </c>
      <c r="P48">
        <v>4592</v>
      </c>
      <c r="Q48">
        <v>41671</v>
      </c>
      <c r="R48">
        <v>2</v>
      </c>
      <c r="S48" t="s">
        <v>13</v>
      </c>
    </row>
    <row r="49" spans="1:19" x14ac:dyDescent="0.25">
      <c r="A49" t="s">
        <v>4</v>
      </c>
      <c r="B49" t="s">
        <v>9</v>
      </c>
      <c r="C49" t="s">
        <v>26</v>
      </c>
      <c r="D49" t="s">
        <v>29</v>
      </c>
      <c r="E49">
        <v>1030</v>
      </c>
      <c r="F49">
        <v>10</v>
      </c>
      <c r="G49">
        <v>10300</v>
      </c>
      <c r="H49">
        <v>4120</v>
      </c>
      <c r="I49">
        <v>2472</v>
      </c>
      <c r="J49">
        <v>15</v>
      </c>
      <c r="K49">
        <v>5</v>
      </c>
      <c r="L49">
        <v>15450</v>
      </c>
      <c r="M49">
        <v>3</v>
      </c>
      <c r="N49">
        <v>3090</v>
      </c>
      <c r="O49">
        <v>12360</v>
      </c>
      <c r="P49">
        <v>2060</v>
      </c>
      <c r="Q49">
        <v>41760</v>
      </c>
      <c r="R49">
        <v>5</v>
      </c>
      <c r="S49" t="s">
        <v>16</v>
      </c>
    </row>
    <row r="50" spans="1:19" x14ac:dyDescent="0.25">
      <c r="A50" t="s">
        <v>4</v>
      </c>
      <c r="B50" t="s">
        <v>9</v>
      </c>
      <c r="C50" t="s">
        <v>47</v>
      </c>
      <c r="D50" t="s">
        <v>29</v>
      </c>
      <c r="E50">
        <v>639</v>
      </c>
      <c r="F50">
        <v>15</v>
      </c>
      <c r="G50">
        <v>9585</v>
      </c>
      <c r="H50">
        <v>3834</v>
      </c>
      <c r="I50">
        <v>2300.4</v>
      </c>
      <c r="J50">
        <v>25</v>
      </c>
      <c r="K50">
        <v>10</v>
      </c>
      <c r="L50">
        <v>15975</v>
      </c>
      <c r="M50">
        <v>3</v>
      </c>
      <c r="N50">
        <v>1917</v>
      </c>
      <c r="O50">
        <v>14058</v>
      </c>
      <c r="P50">
        <v>4473</v>
      </c>
      <c r="Q50">
        <v>41944</v>
      </c>
      <c r="R50">
        <v>11</v>
      </c>
      <c r="S50" t="s">
        <v>22</v>
      </c>
    </row>
    <row r="51" spans="1:19" x14ac:dyDescent="0.25">
      <c r="A51" t="s">
        <v>4</v>
      </c>
      <c r="B51" t="s">
        <v>7</v>
      </c>
      <c r="C51" t="s">
        <v>48</v>
      </c>
      <c r="D51" t="s">
        <v>29</v>
      </c>
      <c r="E51">
        <v>1326</v>
      </c>
      <c r="F51">
        <v>35</v>
      </c>
      <c r="G51">
        <v>46410</v>
      </c>
      <c r="H51">
        <v>18564</v>
      </c>
      <c r="I51">
        <v>11138.4</v>
      </c>
      <c r="J51">
        <v>45</v>
      </c>
      <c r="K51">
        <v>10</v>
      </c>
      <c r="L51">
        <v>59670</v>
      </c>
      <c r="M51">
        <v>3</v>
      </c>
      <c r="N51">
        <v>3978</v>
      </c>
      <c r="O51">
        <v>55692</v>
      </c>
      <c r="P51">
        <v>9282</v>
      </c>
      <c r="Q51">
        <v>41699</v>
      </c>
      <c r="R51">
        <v>3</v>
      </c>
      <c r="S51" t="s">
        <v>14</v>
      </c>
    </row>
    <row r="52" spans="1:19" x14ac:dyDescent="0.25">
      <c r="A52" t="s">
        <v>5</v>
      </c>
      <c r="B52" t="s">
        <v>8</v>
      </c>
      <c r="C52" t="s">
        <v>24</v>
      </c>
      <c r="D52" t="s">
        <v>29</v>
      </c>
      <c r="E52">
        <v>1858</v>
      </c>
      <c r="F52">
        <v>5</v>
      </c>
      <c r="G52">
        <v>9290</v>
      </c>
      <c r="H52">
        <v>3716</v>
      </c>
      <c r="I52">
        <v>2229.6</v>
      </c>
      <c r="J52">
        <v>10</v>
      </c>
      <c r="K52">
        <v>5</v>
      </c>
      <c r="L52">
        <v>18580</v>
      </c>
      <c r="M52">
        <v>3</v>
      </c>
      <c r="N52">
        <v>5574</v>
      </c>
      <c r="O52">
        <v>13006</v>
      </c>
      <c r="P52">
        <v>3716</v>
      </c>
      <c r="Q52">
        <v>41671</v>
      </c>
      <c r="R52">
        <v>2</v>
      </c>
      <c r="S52" t="s">
        <v>13</v>
      </c>
    </row>
    <row r="53" spans="1:19" x14ac:dyDescent="0.25">
      <c r="A53" t="s">
        <v>4</v>
      </c>
      <c r="B53" t="s">
        <v>11</v>
      </c>
      <c r="C53" t="s">
        <v>24</v>
      </c>
      <c r="D53" t="s">
        <v>29</v>
      </c>
      <c r="E53">
        <v>1210</v>
      </c>
      <c r="F53">
        <v>5</v>
      </c>
      <c r="G53">
        <v>6050</v>
      </c>
      <c r="H53">
        <v>2420</v>
      </c>
      <c r="I53">
        <v>1452</v>
      </c>
      <c r="J53">
        <v>10</v>
      </c>
      <c r="K53">
        <v>5</v>
      </c>
      <c r="L53">
        <v>12100</v>
      </c>
      <c r="M53">
        <v>3</v>
      </c>
      <c r="N53">
        <v>3630</v>
      </c>
      <c r="O53">
        <v>8470</v>
      </c>
      <c r="P53">
        <v>2420</v>
      </c>
      <c r="Q53">
        <v>41699</v>
      </c>
      <c r="R53">
        <v>3</v>
      </c>
      <c r="S53" t="s">
        <v>14</v>
      </c>
    </row>
    <row r="54" spans="1:19" x14ac:dyDescent="0.25">
      <c r="A54" t="s">
        <v>4</v>
      </c>
      <c r="B54" t="s">
        <v>8</v>
      </c>
      <c r="C54" t="s">
        <v>24</v>
      </c>
      <c r="D54" t="s">
        <v>29</v>
      </c>
      <c r="E54">
        <v>2529</v>
      </c>
      <c r="F54">
        <v>5</v>
      </c>
      <c r="G54">
        <v>12645</v>
      </c>
      <c r="H54">
        <v>5058</v>
      </c>
      <c r="I54">
        <v>3034.7999999999997</v>
      </c>
      <c r="J54">
        <v>10</v>
      </c>
      <c r="K54">
        <v>5</v>
      </c>
      <c r="L54">
        <v>25290</v>
      </c>
      <c r="M54">
        <v>3</v>
      </c>
      <c r="N54">
        <v>7587</v>
      </c>
      <c r="O54">
        <v>17703</v>
      </c>
      <c r="P54">
        <v>5058</v>
      </c>
      <c r="Q54">
        <v>41821</v>
      </c>
      <c r="R54">
        <v>7</v>
      </c>
      <c r="S54" t="s">
        <v>18</v>
      </c>
    </row>
    <row r="55" spans="1:19" x14ac:dyDescent="0.25">
      <c r="A55" t="s">
        <v>5</v>
      </c>
      <c r="B55" t="s">
        <v>7</v>
      </c>
      <c r="C55" t="s">
        <v>24</v>
      </c>
      <c r="D55" t="s">
        <v>29</v>
      </c>
      <c r="E55">
        <v>1445</v>
      </c>
      <c r="F55">
        <v>5</v>
      </c>
      <c r="G55">
        <v>7225</v>
      </c>
      <c r="H55">
        <v>2890</v>
      </c>
      <c r="I55">
        <v>1734</v>
      </c>
      <c r="J55">
        <v>10</v>
      </c>
      <c r="K55">
        <v>5</v>
      </c>
      <c r="L55">
        <v>14450</v>
      </c>
      <c r="M55">
        <v>3</v>
      </c>
      <c r="N55">
        <v>4335</v>
      </c>
      <c r="O55">
        <v>10115</v>
      </c>
      <c r="P55">
        <v>2890</v>
      </c>
      <c r="Q55">
        <v>41883</v>
      </c>
      <c r="R55">
        <v>9</v>
      </c>
      <c r="S55" t="s">
        <v>20</v>
      </c>
    </row>
    <row r="56" spans="1:19" x14ac:dyDescent="0.25">
      <c r="A56" t="s">
        <v>5</v>
      </c>
      <c r="B56" t="s">
        <v>9</v>
      </c>
      <c r="C56" t="s">
        <v>24</v>
      </c>
      <c r="D56" t="s">
        <v>29</v>
      </c>
      <c r="E56">
        <v>2671</v>
      </c>
      <c r="F56">
        <v>5</v>
      </c>
      <c r="G56">
        <v>13355</v>
      </c>
      <c r="H56">
        <v>5342</v>
      </c>
      <c r="I56">
        <v>3205.2</v>
      </c>
      <c r="J56">
        <v>10</v>
      </c>
      <c r="K56">
        <v>5</v>
      </c>
      <c r="L56">
        <v>26710</v>
      </c>
      <c r="M56">
        <v>3</v>
      </c>
      <c r="N56">
        <v>8013</v>
      </c>
      <c r="O56">
        <v>18697</v>
      </c>
      <c r="P56">
        <v>5342</v>
      </c>
      <c r="Q56">
        <v>41883</v>
      </c>
      <c r="R56">
        <v>9</v>
      </c>
      <c r="S56" t="s">
        <v>20</v>
      </c>
    </row>
    <row r="57" spans="1:19" x14ac:dyDescent="0.25">
      <c r="A57" t="s">
        <v>4</v>
      </c>
      <c r="B57" t="s">
        <v>11</v>
      </c>
      <c r="C57" t="s">
        <v>24</v>
      </c>
      <c r="D57" t="s">
        <v>29</v>
      </c>
      <c r="E57">
        <v>1397</v>
      </c>
      <c r="F57">
        <v>5</v>
      </c>
      <c r="G57">
        <v>6985</v>
      </c>
      <c r="H57">
        <v>2794</v>
      </c>
      <c r="I57">
        <v>1676.3999999999999</v>
      </c>
      <c r="J57">
        <v>10</v>
      </c>
      <c r="K57">
        <v>5</v>
      </c>
      <c r="L57">
        <v>13970</v>
      </c>
      <c r="M57">
        <v>3</v>
      </c>
      <c r="N57">
        <v>4191</v>
      </c>
      <c r="O57">
        <v>9779</v>
      </c>
      <c r="P57">
        <v>2794</v>
      </c>
      <c r="Q57">
        <v>41913</v>
      </c>
      <c r="R57">
        <v>10</v>
      </c>
      <c r="S57" t="s">
        <v>21</v>
      </c>
    </row>
    <row r="58" spans="1:19" x14ac:dyDescent="0.25">
      <c r="A58" t="s">
        <v>4</v>
      </c>
      <c r="B58" t="s">
        <v>9</v>
      </c>
      <c r="C58" t="s">
        <v>24</v>
      </c>
      <c r="D58" t="s">
        <v>29</v>
      </c>
      <c r="E58">
        <v>2155</v>
      </c>
      <c r="F58">
        <v>5</v>
      </c>
      <c r="G58">
        <v>10775</v>
      </c>
      <c r="H58">
        <v>4310</v>
      </c>
      <c r="I58">
        <v>2586</v>
      </c>
      <c r="J58">
        <v>10</v>
      </c>
      <c r="K58">
        <v>5</v>
      </c>
      <c r="L58">
        <v>21550</v>
      </c>
      <c r="M58">
        <v>3</v>
      </c>
      <c r="N58">
        <v>6465</v>
      </c>
      <c r="O58">
        <v>15085</v>
      </c>
      <c r="P58">
        <v>4310</v>
      </c>
      <c r="Q58">
        <v>41974</v>
      </c>
      <c r="R58">
        <v>12</v>
      </c>
      <c r="S58" t="s">
        <v>23</v>
      </c>
    </row>
    <row r="59" spans="1:19" x14ac:dyDescent="0.25">
      <c r="A59" t="s">
        <v>2</v>
      </c>
      <c r="B59" t="s">
        <v>11</v>
      </c>
      <c r="C59" t="s">
        <v>25</v>
      </c>
      <c r="D59" t="s">
        <v>29</v>
      </c>
      <c r="E59">
        <v>2214</v>
      </c>
      <c r="F59">
        <v>5</v>
      </c>
      <c r="G59">
        <v>11070</v>
      </c>
      <c r="H59">
        <v>4428</v>
      </c>
      <c r="I59">
        <v>2656.7999999999997</v>
      </c>
      <c r="J59">
        <v>10</v>
      </c>
      <c r="K59">
        <v>5</v>
      </c>
      <c r="L59">
        <v>22140</v>
      </c>
      <c r="M59">
        <v>3</v>
      </c>
      <c r="N59">
        <v>6642</v>
      </c>
      <c r="O59">
        <v>15498</v>
      </c>
      <c r="P59">
        <v>4428</v>
      </c>
      <c r="Q59">
        <v>41699</v>
      </c>
      <c r="R59">
        <v>3</v>
      </c>
      <c r="S59" t="s">
        <v>14</v>
      </c>
    </row>
    <row r="60" spans="1:19" x14ac:dyDescent="0.25">
      <c r="A60" t="s">
        <v>1</v>
      </c>
      <c r="B60" t="s">
        <v>8</v>
      </c>
      <c r="C60" t="s">
        <v>25</v>
      </c>
      <c r="D60" t="s">
        <v>29</v>
      </c>
      <c r="E60">
        <v>2301</v>
      </c>
      <c r="F60">
        <v>5</v>
      </c>
      <c r="G60">
        <v>11505</v>
      </c>
      <c r="H60">
        <v>4602</v>
      </c>
      <c r="I60">
        <v>2761.2</v>
      </c>
      <c r="J60">
        <v>10</v>
      </c>
      <c r="K60">
        <v>5</v>
      </c>
      <c r="L60">
        <v>23010</v>
      </c>
      <c r="M60">
        <v>3</v>
      </c>
      <c r="N60">
        <v>6903</v>
      </c>
      <c r="O60">
        <v>16107</v>
      </c>
      <c r="P60">
        <v>4602</v>
      </c>
      <c r="Q60">
        <v>41730</v>
      </c>
      <c r="R60">
        <v>4</v>
      </c>
      <c r="S60" t="s">
        <v>15</v>
      </c>
    </row>
    <row r="61" spans="1:19" x14ac:dyDescent="0.25">
      <c r="A61" t="s">
        <v>4</v>
      </c>
      <c r="B61" t="s">
        <v>9</v>
      </c>
      <c r="C61" t="s">
        <v>25</v>
      </c>
      <c r="D61" t="s">
        <v>29</v>
      </c>
      <c r="E61">
        <v>1375.5</v>
      </c>
      <c r="F61">
        <v>5</v>
      </c>
      <c r="G61">
        <v>6877.5</v>
      </c>
      <c r="H61">
        <v>2751</v>
      </c>
      <c r="I61">
        <v>1650.6</v>
      </c>
      <c r="J61">
        <v>10</v>
      </c>
      <c r="K61">
        <v>5</v>
      </c>
      <c r="L61">
        <v>13755</v>
      </c>
      <c r="M61">
        <v>3</v>
      </c>
      <c r="N61">
        <v>4126.5</v>
      </c>
      <c r="O61">
        <v>9628.5</v>
      </c>
      <c r="P61">
        <v>2751</v>
      </c>
      <c r="Q61">
        <v>41821</v>
      </c>
      <c r="R61">
        <v>7</v>
      </c>
      <c r="S61" t="s">
        <v>18</v>
      </c>
    </row>
    <row r="62" spans="1:19" x14ac:dyDescent="0.25">
      <c r="A62" t="s">
        <v>4</v>
      </c>
      <c r="B62" t="s">
        <v>7</v>
      </c>
      <c r="C62" t="s">
        <v>25</v>
      </c>
      <c r="D62" t="s">
        <v>29</v>
      </c>
      <c r="E62">
        <v>1830</v>
      </c>
      <c r="F62">
        <v>5</v>
      </c>
      <c r="G62">
        <v>9150</v>
      </c>
      <c r="H62">
        <v>3660</v>
      </c>
      <c r="I62">
        <v>2196</v>
      </c>
      <c r="J62">
        <v>10</v>
      </c>
      <c r="K62">
        <v>5</v>
      </c>
      <c r="L62">
        <v>18300</v>
      </c>
      <c r="M62">
        <v>3</v>
      </c>
      <c r="N62">
        <v>5490</v>
      </c>
      <c r="O62">
        <v>12810</v>
      </c>
      <c r="P62">
        <v>3660</v>
      </c>
      <c r="Q62">
        <v>41852</v>
      </c>
      <c r="R62">
        <v>8</v>
      </c>
      <c r="S62" t="s">
        <v>19</v>
      </c>
    </row>
    <row r="63" spans="1:19" x14ac:dyDescent="0.25">
      <c r="A63" t="s">
        <v>2</v>
      </c>
      <c r="B63" t="s">
        <v>8</v>
      </c>
      <c r="C63" t="s">
        <v>26</v>
      </c>
      <c r="D63" t="s">
        <v>29</v>
      </c>
      <c r="E63">
        <v>1514</v>
      </c>
      <c r="F63">
        <v>10</v>
      </c>
      <c r="G63">
        <v>15140</v>
      </c>
      <c r="H63">
        <v>6056</v>
      </c>
      <c r="I63">
        <v>3633.6</v>
      </c>
      <c r="J63">
        <v>15</v>
      </c>
      <c r="K63">
        <v>5</v>
      </c>
      <c r="L63">
        <v>22710</v>
      </c>
      <c r="M63">
        <v>3</v>
      </c>
      <c r="N63">
        <v>4542</v>
      </c>
      <c r="O63">
        <v>18168</v>
      </c>
      <c r="P63">
        <v>3028</v>
      </c>
      <c r="Q63">
        <v>41671</v>
      </c>
      <c r="R63">
        <v>2</v>
      </c>
      <c r="S63" t="s">
        <v>13</v>
      </c>
    </row>
    <row r="64" spans="1:19" x14ac:dyDescent="0.25">
      <c r="A64" t="s">
        <v>4</v>
      </c>
      <c r="B64" t="s">
        <v>8</v>
      </c>
      <c r="C64" t="s">
        <v>26</v>
      </c>
      <c r="D64" t="s">
        <v>29</v>
      </c>
      <c r="E64">
        <v>4492</v>
      </c>
      <c r="F64">
        <v>10</v>
      </c>
      <c r="G64">
        <v>44920</v>
      </c>
      <c r="H64">
        <v>17968</v>
      </c>
      <c r="I64">
        <v>10780.8</v>
      </c>
      <c r="J64">
        <v>15</v>
      </c>
      <c r="K64">
        <v>5</v>
      </c>
      <c r="L64">
        <v>67380</v>
      </c>
      <c r="M64">
        <v>3</v>
      </c>
      <c r="N64">
        <v>13476</v>
      </c>
      <c r="O64">
        <v>53904</v>
      </c>
      <c r="P64">
        <v>8984</v>
      </c>
      <c r="Q64">
        <v>41730</v>
      </c>
      <c r="R64">
        <v>4</v>
      </c>
      <c r="S64" t="s">
        <v>15</v>
      </c>
    </row>
    <row r="65" spans="1:19" x14ac:dyDescent="0.25">
      <c r="A65" t="s">
        <v>3</v>
      </c>
      <c r="B65" t="s">
        <v>8</v>
      </c>
      <c r="C65" t="s">
        <v>26</v>
      </c>
      <c r="D65" t="s">
        <v>29</v>
      </c>
      <c r="E65">
        <v>727</v>
      </c>
      <c r="F65">
        <v>10</v>
      </c>
      <c r="G65">
        <v>7270</v>
      </c>
      <c r="H65">
        <v>2908</v>
      </c>
      <c r="I65">
        <v>1744.8</v>
      </c>
      <c r="J65">
        <v>15</v>
      </c>
      <c r="K65">
        <v>5</v>
      </c>
      <c r="L65">
        <v>10905</v>
      </c>
      <c r="M65">
        <v>3</v>
      </c>
      <c r="N65">
        <v>2181</v>
      </c>
      <c r="O65">
        <v>8724</v>
      </c>
      <c r="P65">
        <v>1454</v>
      </c>
      <c r="Q65">
        <v>41791</v>
      </c>
      <c r="R65">
        <v>6</v>
      </c>
      <c r="S65" t="s">
        <v>17</v>
      </c>
    </row>
    <row r="66" spans="1:19" x14ac:dyDescent="0.25">
      <c r="A66" t="s">
        <v>3</v>
      </c>
      <c r="B66" t="s">
        <v>9</v>
      </c>
      <c r="C66" t="s">
        <v>26</v>
      </c>
      <c r="D66" t="s">
        <v>29</v>
      </c>
      <c r="E66">
        <v>787</v>
      </c>
      <c r="F66">
        <v>10</v>
      </c>
      <c r="G66">
        <v>7870</v>
      </c>
      <c r="H66">
        <v>3148</v>
      </c>
      <c r="I66">
        <v>1888.8</v>
      </c>
      <c r="J66">
        <v>15</v>
      </c>
      <c r="K66">
        <v>5</v>
      </c>
      <c r="L66">
        <v>11805</v>
      </c>
      <c r="M66">
        <v>3</v>
      </c>
      <c r="N66">
        <v>2361</v>
      </c>
      <c r="O66">
        <v>9444</v>
      </c>
      <c r="P66">
        <v>1574</v>
      </c>
      <c r="Q66">
        <v>41791</v>
      </c>
      <c r="R66">
        <v>6</v>
      </c>
      <c r="S66" t="s">
        <v>17</v>
      </c>
    </row>
    <row r="67" spans="1:19" x14ac:dyDescent="0.25">
      <c r="A67" t="s">
        <v>3</v>
      </c>
      <c r="B67" t="s">
        <v>11</v>
      </c>
      <c r="C67" t="s">
        <v>26</v>
      </c>
      <c r="D67" t="s">
        <v>29</v>
      </c>
      <c r="E67">
        <v>1823</v>
      </c>
      <c r="F67">
        <v>10</v>
      </c>
      <c r="G67">
        <v>18230</v>
      </c>
      <c r="H67">
        <v>7292</v>
      </c>
      <c r="I67">
        <v>4375.2</v>
      </c>
      <c r="J67">
        <v>15</v>
      </c>
      <c r="K67">
        <v>5</v>
      </c>
      <c r="L67">
        <v>27345</v>
      </c>
      <c r="M67">
        <v>3</v>
      </c>
      <c r="N67">
        <v>5469</v>
      </c>
      <c r="O67">
        <v>21876</v>
      </c>
      <c r="P67">
        <v>3646</v>
      </c>
      <c r="Q67">
        <v>41821</v>
      </c>
      <c r="R67">
        <v>7</v>
      </c>
      <c r="S67" t="s">
        <v>18</v>
      </c>
    </row>
    <row r="68" spans="1:19" x14ac:dyDescent="0.25">
      <c r="A68" t="s">
        <v>2</v>
      </c>
      <c r="B68" t="s">
        <v>10</v>
      </c>
      <c r="C68" t="s">
        <v>26</v>
      </c>
      <c r="D68" t="s">
        <v>29</v>
      </c>
      <c r="E68">
        <v>747</v>
      </c>
      <c r="F68">
        <v>10</v>
      </c>
      <c r="G68">
        <v>7470</v>
      </c>
      <c r="H68">
        <v>2988</v>
      </c>
      <c r="I68">
        <v>1792.8</v>
      </c>
      <c r="J68">
        <v>15</v>
      </c>
      <c r="K68">
        <v>5</v>
      </c>
      <c r="L68">
        <v>11205</v>
      </c>
      <c r="M68">
        <v>3</v>
      </c>
      <c r="N68">
        <v>2241</v>
      </c>
      <c r="O68">
        <v>8964</v>
      </c>
      <c r="P68">
        <v>1494</v>
      </c>
      <c r="Q68">
        <v>41883</v>
      </c>
      <c r="R68">
        <v>9</v>
      </c>
      <c r="S68" t="s">
        <v>20</v>
      </c>
    </row>
    <row r="69" spans="1:19" x14ac:dyDescent="0.25">
      <c r="A69" t="s">
        <v>1</v>
      </c>
      <c r="B69" t="s">
        <v>8</v>
      </c>
      <c r="C69" t="s">
        <v>26</v>
      </c>
      <c r="D69" t="s">
        <v>29</v>
      </c>
      <c r="E69">
        <v>2905</v>
      </c>
      <c r="F69">
        <v>10</v>
      </c>
      <c r="G69">
        <v>29050</v>
      </c>
      <c r="H69">
        <v>11620</v>
      </c>
      <c r="I69">
        <v>6972</v>
      </c>
      <c r="J69">
        <v>15</v>
      </c>
      <c r="K69">
        <v>5</v>
      </c>
      <c r="L69">
        <v>43575</v>
      </c>
      <c r="M69">
        <v>3</v>
      </c>
      <c r="N69">
        <v>8715</v>
      </c>
      <c r="O69">
        <v>34860</v>
      </c>
      <c r="P69">
        <v>5810</v>
      </c>
      <c r="Q69">
        <v>41944</v>
      </c>
      <c r="R69">
        <v>11</v>
      </c>
      <c r="S69" t="s">
        <v>22</v>
      </c>
    </row>
    <row r="70" spans="1:19" x14ac:dyDescent="0.25">
      <c r="A70" t="s">
        <v>4</v>
      </c>
      <c r="B70" t="s">
        <v>9</v>
      </c>
      <c r="C70" t="s">
        <v>26</v>
      </c>
      <c r="D70" t="s">
        <v>29</v>
      </c>
      <c r="E70">
        <v>2155</v>
      </c>
      <c r="F70">
        <v>10</v>
      </c>
      <c r="G70">
        <v>21550</v>
      </c>
      <c r="H70">
        <v>8620</v>
      </c>
      <c r="I70">
        <v>5172</v>
      </c>
      <c r="J70">
        <v>15</v>
      </c>
      <c r="K70">
        <v>5</v>
      </c>
      <c r="L70">
        <v>32325</v>
      </c>
      <c r="M70">
        <v>3</v>
      </c>
      <c r="N70">
        <v>6465</v>
      </c>
      <c r="O70">
        <v>25860</v>
      </c>
      <c r="P70">
        <v>4310</v>
      </c>
      <c r="Q70">
        <v>41974</v>
      </c>
      <c r="R70">
        <v>12</v>
      </c>
      <c r="S70" t="s">
        <v>23</v>
      </c>
    </row>
    <row r="71" spans="1:19" x14ac:dyDescent="0.25">
      <c r="A71" t="s">
        <v>4</v>
      </c>
      <c r="B71" t="s">
        <v>9</v>
      </c>
      <c r="C71" t="s">
        <v>47</v>
      </c>
      <c r="D71" t="s">
        <v>29</v>
      </c>
      <c r="E71">
        <v>3864</v>
      </c>
      <c r="F71">
        <v>15</v>
      </c>
      <c r="G71">
        <v>57960</v>
      </c>
      <c r="H71">
        <v>23184</v>
      </c>
      <c r="I71">
        <v>13910.4</v>
      </c>
      <c r="J71">
        <v>25</v>
      </c>
      <c r="K71">
        <v>10</v>
      </c>
      <c r="L71">
        <v>96600</v>
      </c>
      <c r="M71">
        <v>3</v>
      </c>
      <c r="N71">
        <v>11592</v>
      </c>
      <c r="O71">
        <v>85008</v>
      </c>
      <c r="P71">
        <v>27048</v>
      </c>
      <c r="Q71">
        <v>41730</v>
      </c>
      <c r="R71">
        <v>4</v>
      </c>
      <c r="S71" t="s">
        <v>15</v>
      </c>
    </row>
    <row r="72" spans="1:19" x14ac:dyDescent="0.25">
      <c r="A72" t="s">
        <v>4</v>
      </c>
      <c r="B72" t="s">
        <v>11</v>
      </c>
      <c r="C72" t="s">
        <v>47</v>
      </c>
      <c r="D72" t="s">
        <v>29</v>
      </c>
      <c r="E72">
        <v>362</v>
      </c>
      <c r="F72">
        <v>15</v>
      </c>
      <c r="G72">
        <v>5430</v>
      </c>
      <c r="H72">
        <v>2172</v>
      </c>
      <c r="I72">
        <v>1303.2</v>
      </c>
      <c r="J72">
        <v>25</v>
      </c>
      <c r="K72">
        <v>10</v>
      </c>
      <c r="L72">
        <v>9050</v>
      </c>
      <c r="M72">
        <v>3</v>
      </c>
      <c r="N72">
        <v>1086</v>
      </c>
      <c r="O72">
        <v>7964</v>
      </c>
      <c r="P72">
        <v>2534</v>
      </c>
      <c r="Q72">
        <v>41760</v>
      </c>
      <c r="R72">
        <v>5</v>
      </c>
      <c r="S72" t="s">
        <v>16</v>
      </c>
    </row>
    <row r="73" spans="1:19" x14ac:dyDescent="0.25">
      <c r="A73" t="s">
        <v>3</v>
      </c>
      <c r="B73" t="s">
        <v>7</v>
      </c>
      <c r="C73" t="s">
        <v>47</v>
      </c>
      <c r="D73" t="s">
        <v>29</v>
      </c>
      <c r="E73">
        <v>923</v>
      </c>
      <c r="F73">
        <v>15</v>
      </c>
      <c r="G73">
        <v>13845</v>
      </c>
      <c r="H73">
        <v>5538</v>
      </c>
      <c r="I73">
        <v>3322.7999999999997</v>
      </c>
      <c r="J73">
        <v>25</v>
      </c>
      <c r="K73">
        <v>10</v>
      </c>
      <c r="L73">
        <v>23075</v>
      </c>
      <c r="M73">
        <v>3</v>
      </c>
      <c r="N73">
        <v>2769</v>
      </c>
      <c r="O73">
        <v>20306</v>
      </c>
      <c r="P73">
        <v>6461</v>
      </c>
      <c r="Q73">
        <v>41852</v>
      </c>
      <c r="R73">
        <v>8</v>
      </c>
      <c r="S73" t="s">
        <v>19</v>
      </c>
    </row>
    <row r="74" spans="1:19" x14ac:dyDescent="0.25">
      <c r="A74" t="s">
        <v>4</v>
      </c>
      <c r="B74" t="s">
        <v>10</v>
      </c>
      <c r="C74" t="s">
        <v>48</v>
      </c>
      <c r="D74" t="s">
        <v>29</v>
      </c>
      <c r="E74">
        <v>263</v>
      </c>
      <c r="F74">
        <v>35</v>
      </c>
      <c r="G74">
        <v>9205</v>
      </c>
      <c r="H74">
        <v>3682</v>
      </c>
      <c r="I74">
        <v>2209.1999999999998</v>
      </c>
      <c r="J74">
        <v>45</v>
      </c>
      <c r="K74">
        <v>10</v>
      </c>
      <c r="L74">
        <v>11835</v>
      </c>
      <c r="M74">
        <v>3</v>
      </c>
      <c r="N74">
        <v>789</v>
      </c>
      <c r="O74">
        <v>11046</v>
      </c>
      <c r="P74">
        <v>1841</v>
      </c>
      <c r="Q74">
        <v>41699</v>
      </c>
      <c r="R74">
        <v>3</v>
      </c>
      <c r="S74" t="s">
        <v>14</v>
      </c>
    </row>
    <row r="75" spans="1:19" x14ac:dyDescent="0.25">
      <c r="A75" t="s">
        <v>4</v>
      </c>
      <c r="B75" t="s">
        <v>7</v>
      </c>
      <c r="C75" t="s">
        <v>48</v>
      </c>
      <c r="D75" t="s">
        <v>29</v>
      </c>
      <c r="E75">
        <v>943.5</v>
      </c>
      <c r="F75">
        <v>35</v>
      </c>
      <c r="G75">
        <v>33022.5</v>
      </c>
      <c r="H75">
        <v>13209</v>
      </c>
      <c r="I75">
        <v>7925.4</v>
      </c>
      <c r="J75">
        <v>45</v>
      </c>
      <c r="K75">
        <v>10</v>
      </c>
      <c r="L75">
        <v>42457.5</v>
      </c>
      <c r="M75">
        <v>3</v>
      </c>
      <c r="N75">
        <v>2830.5</v>
      </c>
      <c r="O75">
        <v>39627</v>
      </c>
      <c r="P75">
        <v>6604.5</v>
      </c>
      <c r="Q75">
        <v>41730</v>
      </c>
      <c r="R75">
        <v>4</v>
      </c>
      <c r="S75" t="s">
        <v>15</v>
      </c>
    </row>
    <row r="76" spans="1:19" x14ac:dyDescent="0.25">
      <c r="A76" t="s">
        <v>3</v>
      </c>
      <c r="B76" t="s">
        <v>8</v>
      </c>
      <c r="C76" t="s">
        <v>48</v>
      </c>
      <c r="D76" t="s">
        <v>29</v>
      </c>
      <c r="E76">
        <v>727</v>
      </c>
      <c r="F76">
        <v>35</v>
      </c>
      <c r="G76">
        <v>25445</v>
      </c>
      <c r="H76">
        <v>10178</v>
      </c>
      <c r="I76">
        <v>6106.8</v>
      </c>
      <c r="J76">
        <v>45</v>
      </c>
      <c r="K76">
        <v>10</v>
      </c>
      <c r="L76">
        <v>32715</v>
      </c>
      <c r="M76">
        <v>3</v>
      </c>
      <c r="N76">
        <v>2181</v>
      </c>
      <c r="O76">
        <v>30534</v>
      </c>
      <c r="P76">
        <v>5089</v>
      </c>
      <c r="Q76">
        <v>41791</v>
      </c>
      <c r="R76">
        <v>6</v>
      </c>
      <c r="S76" t="s">
        <v>17</v>
      </c>
    </row>
    <row r="77" spans="1:19" x14ac:dyDescent="0.25">
      <c r="A77" t="s">
        <v>3</v>
      </c>
      <c r="B77" t="s">
        <v>9</v>
      </c>
      <c r="C77" t="s">
        <v>48</v>
      </c>
      <c r="D77" t="s">
        <v>29</v>
      </c>
      <c r="E77">
        <v>787</v>
      </c>
      <c r="F77">
        <v>35</v>
      </c>
      <c r="G77">
        <v>27545</v>
      </c>
      <c r="H77">
        <v>11018</v>
      </c>
      <c r="I77">
        <v>6610.8</v>
      </c>
      <c r="J77">
        <v>45</v>
      </c>
      <c r="K77">
        <v>10</v>
      </c>
      <c r="L77">
        <v>35415</v>
      </c>
      <c r="M77">
        <v>3</v>
      </c>
      <c r="N77">
        <v>2361</v>
      </c>
      <c r="O77">
        <v>33054</v>
      </c>
      <c r="P77">
        <v>5509</v>
      </c>
      <c r="Q77">
        <v>41791</v>
      </c>
      <c r="R77">
        <v>6</v>
      </c>
      <c r="S77" t="s">
        <v>17</v>
      </c>
    </row>
    <row r="78" spans="1:19" x14ac:dyDescent="0.25">
      <c r="A78" t="s">
        <v>1</v>
      </c>
      <c r="B78" t="s">
        <v>10</v>
      </c>
      <c r="C78" t="s">
        <v>48</v>
      </c>
      <c r="D78" t="s">
        <v>29</v>
      </c>
      <c r="E78">
        <v>986</v>
      </c>
      <c r="F78">
        <v>35</v>
      </c>
      <c r="G78">
        <v>34510</v>
      </c>
      <c r="H78">
        <v>13804</v>
      </c>
      <c r="I78">
        <v>8282.4</v>
      </c>
      <c r="J78">
        <v>45</v>
      </c>
      <c r="K78">
        <v>10</v>
      </c>
      <c r="L78">
        <v>44370</v>
      </c>
      <c r="M78">
        <v>3</v>
      </c>
      <c r="N78">
        <v>2958</v>
      </c>
      <c r="O78">
        <v>41412</v>
      </c>
      <c r="P78">
        <v>6902</v>
      </c>
      <c r="Q78">
        <v>41883</v>
      </c>
      <c r="R78">
        <v>9</v>
      </c>
      <c r="S78" t="s">
        <v>20</v>
      </c>
    </row>
    <row r="79" spans="1:19" x14ac:dyDescent="0.25">
      <c r="A79" t="s">
        <v>4</v>
      </c>
      <c r="B79" t="s">
        <v>11</v>
      </c>
      <c r="C79" t="s">
        <v>48</v>
      </c>
      <c r="D79" t="s">
        <v>29</v>
      </c>
      <c r="E79">
        <v>1397</v>
      </c>
      <c r="F79">
        <v>35</v>
      </c>
      <c r="G79">
        <v>48895</v>
      </c>
      <c r="H79">
        <v>19558</v>
      </c>
      <c r="I79">
        <v>11734.8</v>
      </c>
      <c r="J79">
        <v>45</v>
      </c>
      <c r="K79">
        <v>10</v>
      </c>
      <c r="L79">
        <v>62865</v>
      </c>
      <c r="M79">
        <v>3</v>
      </c>
      <c r="N79">
        <v>4191</v>
      </c>
      <c r="O79">
        <v>58674</v>
      </c>
      <c r="P79">
        <v>9779</v>
      </c>
      <c r="Q79">
        <v>41913</v>
      </c>
      <c r="R79">
        <v>10</v>
      </c>
      <c r="S79" t="s">
        <v>21</v>
      </c>
    </row>
    <row r="80" spans="1:19" x14ac:dyDescent="0.25">
      <c r="A80" t="s">
        <v>3</v>
      </c>
      <c r="B80" t="s">
        <v>9</v>
      </c>
      <c r="C80" t="s">
        <v>48</v>
      </c>
      <c r="D80" t="s">
        <v>29</v>
      </c>
      <c r="E80">
        <v>1744</v>
      </c>
      <c r="F80">
        <v>35</v>
      </c>
      <c r="G80">
        <v>61040</v>
      </c>
      <c r="H80">
        <v>24416</v>
      </c>
      <c r="I80">
        <v>14649.6</v>
      </c>
      <c r="J80">
        <v>45</v>
      </c>
      <c r="K80">
        <v>10</v>
      </c>
      <c r="L80">
        <v>78480</v>
      </c>
      <c r="M80">
        <v>3</v>
      </c>
      <c r="N80">
        <v>5232</v>
      </c>
      <c r="O80">
        <v>73248</v>
      </c>
      <c r="P80">
        <v>12208</v>
      </c>
      <c r="Q80">
        <v>41944</v>
      </c>
      <c r="R80">
        <v>11</v>
      </c>
      <c r="S80" t="s">
        <v>22</v>
      </c>
    </row>
    <row r="81" spans="1:19" x14ac:dyDescent="0.25">
      <c r="A81" t="s">
        <v>3</v>
      </c>
      <c r="B81" t="s">
        <v>7</v>
      </c>
      <c r="C81" t="s">
        <v>24</v>
      </c>
      <c r="D81" t="s">
        <v>29</v>
      </c>
      <c r="E81">
        <v>742.5</v>
      </c>
      <c r="F81">
        <v>5</v>
      </c>
      <c r="G81">
        <v>3712.5</v>
      </c>
      <c r="H81">
        <v>1485</v>
      </c>
      <c r="I81">
        <v>891</v>
      </c>
      <c r="J81">
        <v>10</v>
      </c>
      <c r="K81">
        <v>5</v>
      </c>
      <c r="L81">
        <v>7425</v>
      </c>
      <c r="M81">
        <v>3</v>
      </c>
      <c r="N81">
        <v>2227.5</v>
      </c>
      <c r="O81">
        <v>5197.5</v>
      </c>
      <c r="P81">
        <v>1485</v>
      </c>
      <c r="Q81">
        <v>41730</v>
      </c>
      <c r="R81">
        <v>4</v>
      </c>
      <c r="S81" t="s">
        <v>15</v>
      </c>
    </row>
    <row r="82" spans="1:19" x14ac:dyDescent="0.25">
      <c r="A82" t="s">
        <v>5</v>
      </c>
      <c r="B82" t="s">
        <v>7</v>
      </c>
      <c r="C82" t="s">
        <v>24</v>
      </c>
      <c r="D82" t="s">
        <v>29</v>
      </c>
      <c r="E82">
        <v>1295</v>
      </c>
      <c r="F82">
        <v>5</v>
      </c>
      <c r="G82">
        <v>6475</v>
      </c>
      <c r="H82">
        <v>2590</v>
      </c>
      <c r="I82">
        <v>1554</v>
      </c>
      <c r="J82">
        <v>10</v>
      </c>
      <c r="K82">
        <v>5</v>
      </c>
      <c r="L82">
        <v>12950</v>
      </c>
      <c r="M82">
        <v>3</v>
      </c>
      <c r="N82">
        <v>3885</v>
      </c>
      <c r="O82">
        <v>9065</v>
      </c>
      <c r="P82">
        <v>2590</v>
      </c>
      <c r="Q82">
        <v>41913</v>
      </c>
      <c r="R82">
        <v>10</v>
      </c>
      <c r="S82" t="s">
        <v>21</v>
      </c>
    </row>
    <row r="83" spans="1:19" x14ac:dyDescent="0.25">
      <c r="A83" t="s">
        <v>4</v>
      </c>
      <c r="B83" t="s">
        <v>7</v>
      </c>
      <c r="C83" t="s">
        <v>24</v>
      </c>
      <c r="D83" t="s">
        <v>29</v>
      </c>
      <c r="E83">
        <v>2852</v>
      </c>
      <c r="F83">
        <v>5</v>
      </c>
      <c r="G83">
        <v>14260</v>
      </c>
      <c r="H83">
        <v>5704</v>
      </c>
      <c r="I83">
        <v>3422.4</v>
      </c>
      <c r="J83">
        <v>10</v>
      </c>
      <c r="K83">
        <v>5</v>
      </c>
      <c r="L83">
        <v>28520</v>
      </c>
      <c r="M83">
        <v>3</v>
      </c>
      <c r="N83">
        <v>8556</v>
      </c>
      <c r="O83">
        <v>19964</v>
      </c>
      <c r="P83">
        <v>5704</v>
      </c>
      <c r="Q83">
        <v>41974</v>
      </c>
      <c r="R83">
        <v>12</v>
      </c>
      <c r="S83" t="s">
        <v>23</v>
      </c>
    </row>
    <row r="84" spans="1:19" x14ac:dyDescent="0.25">
      <c r="A84" t="s">
        <v>5</v>
      </c>
      <c r="B84" t="s">
        <v>8</v>
      </c>
      <c r="C84" t="s">
        <v>25</v>
      </c>
      <c r="D84" t="s">
        <v>29</v>
      </c>
      <c r="E84">
        <v>1142</v>
      </c>
      <c r="F84">
        <v>5</v>
      </c>
      <c r="G84">
        <v>5710</v>
      </c>
      <c r="H84">
        <v>2284</v>
      </c>
      <c r="I84">
        <v>1370.3999999999999</v>
      </c>
      <c r="J84">
        <v>10</v>
      </c>
      <c r="K84">
        <v>5</v>
      </c>
      <c r="L84">
        <v>11420</v>
      </c>
      <c r="M84">
        <v>3</v>
      </c>
      <c r="N84">
        <v>3426</v>
      </c>
      <c r="O84">
        <v>7994</v>
      </c>
      <c r="P84">
        <v>2284</v>
      </c>
      <c r="Q84">
        <v>41791</v>
      </c>
      <c r="R84">
        <v>6</v>
      </c>
      <c r="S84" t="s">
        <v>17</v>
      </c>
    </row>
    <row r="85" spans="1:19" x14ac:dyDescent="0.25">
      <c r="A85" t="s">
        <v>4</v>
      </c>
      <c r="B85" t="s">
        <v>8</v>
      </c>
      <c r="C85" t="s">
        <v>25</v>
      </c>
      <c r="D85" t="s">
        <v>29</v>
      </c>
      <c r="E85">
        <v>1566</v>
      </c>
      <c r="F85">
        <v>5</v>
      </c>
      <c r="G85">
        <v>7830</v>
      </c>
      <c r="H85">
        <v>3132</v>
      </c>
      <c r="I85">
        <v>1879.1999999999998</v>
      </c>
      <c r="J85">
        <v>10</v>
      </c>
      <c r="K85">
        <v>5</v>
      </c>
      <c r="L85">
        <v>15660</v>
      </c>
      <c r="M85">
        <v>3</v>
      </c>
      <c r="N85">
        <v>4698</v>
      </c>
      <c r="O85">
        <v>10962</v>
      </c>
      <c r="P85">
        <v>3132</v>
      </c>
      <c r="Q85">
        <v>41913</v>
      </c>
      <c r="R85">
        <v>10</v>
      </c>
      <c r="S85" t="s">
        <v>21</v>
      </c>
    </row>
    <row r="86" spans="1:19" x14ac:dyDescent="0.25">
      <c r="A86" t="s">
        <v>5</v>
      </c>
      <c r="B86" t="s">
        <v>11</v>
      </c>
      <c r="C86" t="s">
        <v>25</v>
      </c>
      <c r="D86" t="s">
        <v>29</v>
      </c>
      <c r="E86">
        <v>690</v>
      </c>
      <c r="F86">
        <v>5</v>
      </c>
      <c r="G86">
        <v>3450</v>
      </c>
      <c r="H86">
        <v>1380</v>
      </c>
      <c r="I86">
        <v>828</v>
      </c>
      <c r="J86">
        <v>10</v>
      </c>
      <c r="K86">
        <v>5</v>
      </c>
      <c r="L86">
        <v>6900</v>
      </c>
      <c r="M86">
        <v>3</v>
      </c>
      <c r="N86">
        <v>2070</v>
      </c>
      <c r="O86">
        <v>4830</v>
      </c>
      <c r="P86">
        <v>1380</v>
      </c>
      <c r="Q86">
        <v>41944</v>
      </c>
      <c r="R86">
        <v>11</v>
      </c>
      <c r="S86" t="s">
        <v>22</v>
      </c>
    </row>
    <row r="87" spans="1:19" x14ac:dyDescent="0.25">
      <c r="A87" t="s">
        <v>2</v>
      </c>
      <c r="B87" t="s">
        <v>7</v>
      </c>
      <c r="C87" t="s">
        <v>26</v>
      </c>
      <c r="D87" t="s">
        <v>29</v>
      </c>
      <c r="E87">
        <v>2363</v>
      </c>
      <c r="F87">
        <v>10</v>
      </c>
      <c r="G87">
        <v>23630</v>
      </c>
      <c r="H87">
        <v>9452</v>
      </c>
      <c r="I87">
        <v>5671.2</v>
      </c>
      <c r="J87">
        <v>15</v>
      </c>
      <c r="K87">
        <v>5</v>
      </c>
      <c r="L87">
        <v>35445</v>
      </c>
      <c r="M87">
        <v>3</v>
      </c>
      <c r="N87">
        <v>7089</v>
      </c>
      <c r="O87">
        <v>28356</v>
      </c>
      <c r="P87">
        <v>4726</v>
      </c>
      <c r="Q87">
        <v>41671</v>
      </c>
      <c r="R87">
        <v>2</v>
      </c>
      <c r="S87" t="s">
        <v>13</v>
      </c>
    </row>
    <row r="88" spans="1:19" x14ac:dyDescent="0.25">
      <c r="A88" t="s">
        <v>1</v>
      </c>
      <c r="B88" t="s">
        <v>9</v>
      </c>
      <c r="C88" t="s">
        <v>26</v>
      </c>
      <c r="D88" t="s">
        <v>29</v>
      </c>
      <c r="E88">
        <v>918</v>
      </c>
      <c r="F88">
        <v>10</v>
      </c>
      <c r="G88">
        <v>9180</v>
      </c>
      <c r="H88">
        <v>3672</v>
      </c>
      <c r="I88">
        <v>2203.1999999999998</v>
      </c>
      <c r="J88">
        <v>15</v>
      </c>
      <c r="K88">
        <v>5</v>
      </c>
      <c r="L88">
        <v>13770</v>
      </c>
      <c r="M88">
        <v>3</v>
      </c>
      <c r="N88">
        <v>2754</v>
      </c>
      <c r="O88">
        <v>11016</v>
      </c>
      <c r="P88">
        <v>1836</v>
      </c>
      <c r="Q88">
        <v>41760</v>
      </c>
      <c r="R88">
        <v>5</v>
      </c>
      <c r="S88" t="s">
        <v>16</v>
      </c>
    </row>
    <row r="89" spans="1:19" x14ac:dyDescent="0.25">
      <c r="A89" t="s">
        <v>1</v>
      </c>
      <c r="B89" t="s">
        <v>10</v>
      </c>
      <c r="C89" t="s">
        <v>26</v>
      </c>
      <c r="D89" t="s">
        <v>29</v>
      </c>
      <c r="E89">
        <v>1728</v>
      </c>
      <c r="F89">
        <v>10</v>
      </c>
      <c r="G89">
        <v>17280</v>
      </c>
      <c r="H89">
        <v>6912</v>
      </c>
      <c r="I89">
        <v>4147.2</v>
      </c>
      <c r="J89">
        <v>15</v>
      </c>
      <c r="K89">
        <v>5</v>
      </c>
      <c r="L89">
        <v>25920</v>
      </c>
      <c r="M89">
        <v>3</v>
      </c>
      <c r="N89">
        <v>5184</v>
      </c>
      <c r="O89">
        <v>20736</v>
      </c>
      <c r="P89">
        <v>3456</v>
      </c>
      <c r="Q89">
        <v>41760</v>
      </c>
      <c r="R89">
        <v>5</v>
      </c>
      <c r="S89" t="s">
        <v>16</v>
      </c>
    </row>
    <row r="90" spans="1:19" x14ac:dyDescent="0.25">
      <c r="A90" t="s">
        <v>5</v>
      </c>
      <c r="B90" t="s">
        <v>8</v>
      </c>
      <c r="C90" t="s">
        <v>26</v>
      </c>
      <c r="D90" t="s">
        <v>29</v>
      </c>
      <c r="E90">
        <v>1142</v>
      </c>
      <c r="F90">
        <v>10</v>
      </c>
      <c r="G90">
        <v>11420</v>
      </c>
      <c r="H90">
        <v>4568</v>
      </c>
      <c r="I90">
        <v>2740.7999999999997</v>
      </c>
      <c r="J90">
        <v>15</v>
      </c>
      <c r="K90">
        <v>5</v>
      </c>
      <c r="L90">
        <v>17130</v>
      </c>
      <c r="M90">
        <v>3</v>
      </c>
      <c r="N90">
        <v>3426</v>
      </c>
      <c r="O90">
        <v>13704</v>
      </c>
      <c r="P90">
        <v>2284</v>
      </c>
      <c r="Q90">
        <v>41791</v>
      </c>
      <c r="R90">
        <v>6</v>
      </c>
      <c r="S90" t="s">
        <v>17</v>
      </c>
    </row>
    <row r="91" spans="1:19" x14ac:dyDescent="0.25">
      <c r="A91" t="s">
        <v>3</v>
      </c>
      <c r="B91" t="s">
        <v>11</v>
      </c>
      <c r="C91" t="s">
        <v>26</v>
      </c>
      <c r="D91" t="s">
        <v>29</v>
      </c>
      <c r="E91">
        <v>662</v>
      </c>
      <c r="F91">
        <v>10</v>
      </c>
      <c r="G91">
        <v>6620</v>
      </c>
      <c r="H91">
        <v>2648</v>
      </c>
      <c r="I91">
        <v>1588.8</v>
      </c>
      <c r="J91">
        <v>15</v>
      </c>
      <c r="K91">
        <v>5</v>
      </c>
      <c r="L91">
        <v>9930</v>
      </c>
      <c r="M91">
        <v>3</v>
      </c>
      <c r="N91">
        <v>1986</v>
      </c>
      <c r="O91">
        <v>7944</v>
      </c>
      <c r="P91">
        <v>1324</v>
      </c>
      <c r="Q91">
        <v>41791</v>
      </c>
      <c r="R91">
        <v>6</v>
      </c>
      <c r="S91" t="s">
        <v>17</v>
      </c>
    </row>
    <row r="92" spans="1:19" x14ac:dyDescent="0.25">
      <c r="A92" t="s">
        <v>5</v>
      </c>
      <c r="B92" t="s">
        <v>7</v>
      </c>
      <c r="C92" t="s">
        <v>26</v>
      </c>
      <c r="D92" t="s">
        <v>29</v>
      </c>
      <c r="E92">
        <v>1295</v>
      </c>
      <c r="F92">
        <v>10</v>
      </c>
      <c r="G92">
        <v>12950</v>
      </c>
      <c r="H92">
        <v>5180</v>
      </c>
      <c r="I92">
        <v>3108</v>
      </c>
      <c r="J92">
        <v>15</v>
      </c>
      <c r="K92">
        <v>5</v>
      </c>
      <c r="L92">
        <v>19425</v>
      </c>
      <c r="M92">
        <v>3</v>
      </c>
      <c r="N92">
        <v>3885</v>
      </c>
      <c r="O92">
        <v>15540</v>
      </c>
      <c r="P92">
        <v>2590</v>
      </c>
      <c r="Q92">
        <v>41913</v>
      </c>
      <c r="R92">
        <v>10</v>
      </c>
      <c r="S92" t="s">
        <v>21</v>
      </c>
    </row>
    <row r="93" spans="1:19" x14ac:dyDescent="0.25">
      <c r="A93" t="s">
        <v>1</v>
      </c>
      <c r="B93" t="s">
        <v>7</v>
      </c>
      <c r="C93" t="s">
        <v>26</v>
      </c>
      <c r="D93" t="s">
        <v>29</v>
      </c>
      <c r="E93">
        <v>1916</v>
      </c>
      <c r="F93">
        <v>10</v>
      </c>
      <c r="G93">
        <v>19160</v>
      </c>
      <c r="H93">
        <v>7664</v>
      </c>
      <c r="I93">
        <v>4598.3999999999996</v>
      </c>
      <c r="J93">
        <v>15</v>
      </c>
      <c r="K93">
        <v>5</v>
      </c>
      <c r="L93">
        <v>28740</v>
      </c>
      <c r="M93">
        <v>3</v>
      </c>
      <c r="N93">
        <v>5748</v>
      </c>
      <c r="O93">
        <v>22992</v>
      </c>
      <c r="P93">
        <v>3832</v>
      </c>
      <c r="Q93">
        <v>41974</v>
      </c>
      <c r="R93">
        <v>12</v>
      </c>
      <c r="S93" t="s">
        <v>23</v>
      </c>
    </row>
    <row r="94" spans="1:19" x14ac:dyDescent="0.25">
      <c r="A94" t="s">
        <v>4</v>
      </c>
      <c r="B94" t="s">
        <v>7</v>
      </c>
      <c r="C94" t="s">
        <v>26</v>
      </c>
      <c r="D94" t="s">
        <v>29</v>
      </c>
      <c r="E94">
        <v>2852</v>
      </c>
      <c r="F94">
        <v>10</v>
      </c>
      <c r="G94">
        <v>28520</v>
      </c>
      <c r="H94">
        <v>11408</v>
      </c>
      <c r="I94">
        <v>6844.8</v>
      </c>
      <c r="J94">
        <v>15</v>
      </c>
      <c r="K94">
        <v>5</v>
      </c>
      <c r="L94">
        <v>42780</v>
      </c>
      <c r="M94">
        <v>3</v>
      </c>
      <c r="N94">
        <v>8556</v>
      </c>
      <c r="O94">
        <v>34224</v>
      </c>
      <c r="P94">
        <v>5704</v>
      </c>
      <c r="Q94">
        <v>41974</v>
      </c>
      <c r="R94">
        <v>12</v>
      </c>
      <c r="S94" t="s">
        <v>23</v>
      </c>
    </row>
    <row r="95" spans="1:19" x14ac:dyDescent="0.25">
      <c r="A95" t="s">
        <v>3</v>
      </c>
      <c r="B95" t="s">
        <v>7</v>
      </c>
      <c r="C95" t="s">
        <v>26</v>
      </c>
      <c r="D95" t="s">
        <v>29</v>
      </c>
      <c r="E95">
        <v>2729</v>
      </c>
      <c r="F95">
        <v>10</v>
      </c>
      <c r="G95">
        <v>27290</v>
      </c>
      <c r="H95">
        <v>10916</v>
      </c>
      <c r="I95">
        <v>6549.5999999999995</v>
      </c>
      <c r="J95">
        <v>15</v>
      </c>
      <c r="K95">
        <v>5</v>
      </c>
      <c r="L95">
        <v>40935</v>
      </c>
      <c r="M95">
        <v>3</v>
      </c>
      <c r="N95">
        <v>8187</v>
      </c>
      <c r="O95">
        <v>32748</v>
      </c>
      <c r="P95">
        <v>5458</v>
      </c>
      <c r="Q95">
        <v>41974</v>
      </c>
      <c r="R95">
        <v>12</v>
      </c>
      <c r="S95" t="s">
        <v>23</v>
      </c>
    </row>
    <row r="96" spans="1:19" x14ac:dyDescent="0.25">
      <c r="A96" t="s">
        <v>5</v>
      </c>
      <c r="B96" t="s">
        <v>9</v>
      </c>
      <c r="C96" t="s">
        <v>26</v>
      </c>
      <c r="D96" t="s">
        <v>29</v>
      </c>
      <c r="E96">
        <v>1055</v>
      </c>
      <c r="F96">
        <v>10</v>
      </c>
      <c r="G96">
        <v>10550</v>
      </c>
      <c r="H96">
        <v>4220</v>
      </c>
      <c r="I96">
        <v>2532</v>
      </c>
      <c r="J96">
        <v>15</v>
      </c>
      <c r="K96">
        <v>5</v>
      </c>
      <c r="L96">
        <v>15825</v>
      </c>
      <c r="M96">
        <v>3</v>
      </c>
      <c r="N96">
        <v>3165</v>
      </c>
      <c r="O96">
        <v>12660</v>
      </c>
      <c r="P96">
        <v>2110</v>
      </c>
      <c r="Q96">
        <v>41974</v>
      </c>
      <c r="R96">
        <v>12</v>
      </c>
      <c r="S96" t="s">
        <v>23</v>
      </c>
    </row>
    <row r="97" spans="1:19" x14ac:dyDescent="0.25">
      <c r="A97" t="s">
        <v>5</v>
      </c>
      <c r="B97" t="s">
        <v>11</v>
      </c>
      <c r="C97" t="s">
        <v>26</v>
      </c>
      <c r="D97" t="s">
        <v>29</v>
      </c>
      <c r="E97">
        <v>1084</v>
      </c>
      <c r="F97">
        <v>10</v>
      </c>
      <c r="G97">
        <v>10840</v>
      </c>
      <c r="H97">
        <v>4336</v>
      </c>
      <c r="I97">
        <v>2601.6</v>
      </c>
      <c r="J97">
        <v>15</v>
      </c>
      <c r="K97">
        <v>5</v>
      </c>
      <c r="L97">
        <v>16260</v>
      </c>
      <c r="M97">
        <v>3</v>
      </c>
      <c r="N97">
        <v>3252</v>
      </c>
      <c r="O97">
        <v>13008</v>
      </c>
      <c r="P97">
        <v>2168</v>
      </c>
      <c r="Q97">
        <v>41974</v>
      </c>
      <c r="R97">
        <v>12</v>
      </c>
      <c r="S97" t="s">
        <v>23</v>
      </c>
    </row>
    <row r="98" spans="1:19" x14ac:dyDescent="0.25">
      <c r="A98" t="s">
        <v>4</v>
      </c>
      <c r="B98" t="s">
        <v>8</v>
      </c>
      <c r="C98" t="s">
        <v>47</v>
      </c>
      <c r="D98" t="s">
        <v>29</v>
      </c>
      <c r="E98">
        <v>1566</v>
      </c>
      <c r="F98">
        <v>15</v>
      </c>
      <c r="G98">
        <v>23490</v>
      </c>
      <c r="H98">
        <v>9396</v>
      </c>
      <c r="I98">
        <v>5637.5999999999995</v>
      </c>
      <c r="J98">
        <v>25</v>
      </c>
      <c r="K98">
        <v>10</v>
      </c>
      <c r="L98">
        <v>39150</v>
      </c>
      <c r="M98">
        <v>3</v>
      </c>
      <c r="N98">
        <v>4698</v>
      </c>
      <c r="O98">
        <v>34452</v>
      </c>
      <c r="P98">
        <v>10962</v>
      </c>
      <c r="Q98">
        <v>41913</v>
      </c>
      <c r="R98">
        <v>10</v>
      </c>
      <c r="S98" t="s">
        <v>21</v>
      </c>
    </row>
    <row r="99" spans="1:19" x14ac:dyDescent="0.25">
      <c r="A99" t="s">
        <v>4</v>
      </c>
      <c r="B99" t="s">
        <v>10</v>
      </c>
      <c r="C99" t="s">
        <v>47</v>
      </c>
      <c r="D99" t="s">
        <v>29</v>
      </c>
      <c r="E99">
        <v>2877</v>
      </c>
      <c r="F99">
        <v>15</v>
      </c>
      <c r="G99">
        <v>43155</v>
      </c>
      <c r="H99">
        <v>17262</v>
      </c>
      <c r="I99">
        <v>10357.199999999999</v>
      </c>
      <c r="J99">
        <v>25</v>
      </c>
      <c r="K99">
        <v>10</v>
      </c>
      <c r="L99">
        <v>71925</v>
      </c>
      <c r="M99">
        <v>3</v>
      </c>
      <c r="N99">
        <v>8631</v>
      </c>
      <c r="O99">
        <v>63294</v>
      </c>
      <c r="P99">
        <v>20139</v>
      </c>
      <c r="Q99">
        <v>41913</v>
      </c>
      <c r="R99">
        <v>10</v>
      </c>
      <c r="S99" t="s">
        <v>21</v>
      </c>
    </row>
    <row r="100" spans="1:19" x14ac:dyDescent="0.25">
      <c r="A100" t="s">
        <v>5</v>
      </c>
      <c r="B100" t="s">
        <v>9</v>
      </c>
      <c r="C100" t="s">
        <v>47</v>
      </c>
      <c r="D100" t="s">
        <v>29</v>
      </c>
      <c r="E100">
        <v>1055</v>
      </c>
      <c r="F100">
        <v>15</v>
      </c>
      <c r="G100">
        <v>15825</v>
      </c>
      <c r="H100">
        <v>6330</v>
      </c>
      <c r="I100">
        <v>3798</v>
      </c>
      <c r="J100">
        <v>25</v>
      </c>
      <c r="K100">
        <v>10</v>
      </c>
      <c r="L100">
        <v>26375</v>
      </c>
      <c r="M100">
        <v>3</v>
      </c>
      <c r="N100">
        <v>3165</v>
      </c>
      <c r="O100">
        <v>23210</v>
      </c>
      <c r="P100">
        <v>7385</v>
      </c>
      <c r="Q100">
        <v>41974</v>
      </c>
      <c r="R100">
        <v>12</v>
      </c>
      <c r="S100" t="s">
        <v>23</v>
      </c>
    </row>
    <row r="101" spans="1:19" x14ac:dyDescent="0.25">
      <c r="A101" t="s">
        <v>5</v>
      </c>
      <c r="B101" t="s">
        <v>11</v>
      </c>
      <c r="C101" t="s">
        <v>47</v>
      </c>
      <c r="D101" t="s">
        <v>29</v>
      </c>
      <c r="E101">
        <v>1084</v>
      </c>
      <c r="F101">
        <v>15</v>
      </c>
      <c r="G101">
        <v>16260</v>
      </c>
      <c r="H101">
        <v>6504</v>
      </c>
      <c r="I101">
        <v>3902.3999999999996</v>
      </c>
      <c r="J101">
        <v>25</v>
      </c>
      <c r="K101">
        <v>10</v>
      </c>
      <c r="L101">
        <v>27100</v>
      </c>
      <c r="M101">
        <v>3</v>
      </c>
      <c r="N101">
        <v>3252</v>
      </c>
      <c r="O101">
        <v>23848</v>
      </c>
      <c r="P101">
        <v>7588</v>
      </c>
      <c r="Q101">
        <v>41974</v>
      </c>
      <c r="R101">
        <v>12</v>
      </c>
      <c r="S101" t="s">
        <v>23</v>
      </c>
    </row>
    <row r="102" spans="1:19" x14ac:dyDescent="0.25">
      <c r="A102" t="s">
        <v>3</v>
      </c>
      <c r="B102" t="s">
        <v>11</v>
      </c>
      <c r="C102" t="s">
        <v>48</v>
      </c>
      <c r="D102" t="s">
        <v>29</v>
      </c>
      <c r="E102">
        <v>662</v>
      </c>
      <c r="F102">
        <v>35</v>
      </c>
      <c r="G102">
        <v>23170</v>
      </c>
      <c r="H102">
        <v>9268</v>
      </c>
      <c r="I102">
        <v>5560.8</v>
      </c>
      <c r="J102">
        <v>45</v>
      </c>
      <c r="K102">
        <v>10</v>
      </c>
      <c r="L102">
        <v>29790</v>
      </c>
      <c r="M102">
        <v>3</v>
      </c>
      <c r="N102">
        <v>1986</v>
      </c>
      <c r="O102">
        <v>27804</v>
      </c>
      <c r="P102">
        <v>4634</v>
      </c>
      <c r="Q102">
        <v>41791</v>
      </c>
      <c r="R102">
        <v>6</v>
      </c>
      <c r="S102" t="s">
        <v>17</v>
      </c>
    </row>
    <row r="103" spans="1:19" x14ac:dyDescent="0.25">
      <c r="A103" t="s">
        <v>4</v>
      </c>
      <c r="B103" t="s">
        <v>10</v>
      </c>
      <c r="C103" t="s">
        <v>48</v>
      </c>
      <c r="D103" t="s">
        <v>29</v>
      </c>
      <c r="E103">
        <v>2877</v>
      </c>
      <c r="F103">
        <v>35</v>
      </c>
      <c r="G103">
        <v>100695</v>
      </c>
      <c r="H103">
        <v>40278</v>
      </c>
      <c r="I103">
        <v>24166.799999999999</v>
      </c>
      <c r="J103">
        <v>45</v>
      </c>
      <c r="K103">
        <v>10</v>
      </c>
      <c r="L103">
        <v>129465</v>
      </c>
      <c r="M103">
        <v>3</v>
      </c>
      <c r="N103">
        <v>8631</v>
      </c>
      <c r="O103">
        <v>120834</v>
      </c>
      <c r="P103">
        <v>20139</v>
      </c>
      <c r="Q103">
        <v>41913</v>
      </c>
      <c r="R103">
        <v>10</v>
      </c>
      <c r="S103" t="s">
        <v>21</v>
      </c>
    </row>
    <row r="104" spans="1:19" x14ac:dyDescent="0.25">
      <c r="A104" t="s">
        <v>3</v>
      </c>
      <c r="B104" t="s">
        <v>7</v>
      </c>
      <c r="C104" t="s">
        <v>48</v>
      </c>
      <c r="D104" t="s">
        <v>29</v>
      </c>
      <c r="E104">
        <v>2729</v>
      </c>
      <c r="F104">
        <v>35</v>
      </c>
      <c r="G104">
        <v>95515</v>
      </c>
      <c r="H104">
        <v>38206</v>
      </c>
      <c r="I104">
        <v>22923.599999999999</v>
      </c>
      <c r="J104">
        <v>45</v>
      </c>
      <c r="K104">
        <v>10</v>
      </c>
      <c r="L104">
        <v>122805</v>
      </c>
      <c r="M104">
        <v>3</v>
      </c>
      <c r="N104">
        <v>8187</v>
      </c>
      <c r="O104">
        <v>114618</v>
      </c>
      <c r="P104">
        <v>19103</v>
      </c>
      <c r="Q104">
        <v>41974</v>
      </c>
      <c r="R104">
        <v>12</v>
      </c>
      <c r="S104" t="s">
        <v>23</v>
      </c>
    </row>
    <row r="105" spans="1:19" x14ac:dyDescent="0.25">
      <c r="A105" t="s">
        <v>1</v>
      </c>
      <c r="B105" t="s">
        <v>10</v>
      </c>
      <c r="C105" t="s">
        <v>27</v>
      </c>
      <c r="D105" t="s">
        <v>29</v>
      </c>
      <c r="E105">
        <v>259</v>
      </c>
      <c r="F105">
        <v>35</v>
      </c>
      <c r="G105">
        <v>9065</v>
      </c>
      <c r="H105">
        <v>3626</v>
      </c>
      <c r="I105">
        <v>2175.6</v>
      </c>
      <c r="J105">
        <v>45</v>
      </c>
      <c r="K105">
        <v>10</v>
      </c>
      <c r="L105">
        <v>11655</v>
      </c>
      <c r="M105">
        <v>3</v>
      </c>
      <c r="N105">
        <v>777</v>
      </c>
      <c r="O105">
        <v>10878</v>
      </c>
      <c r="P105">
        <v>1813</v>
      </c>
      <c r="Q105">
        <v>41699</v>
      </c>
      <c r="R105">
        <v>3</v>
      </c>
      <c r="S105" t="s">
        <v>14</v>
      </c>
    </row>
    <row r="106" spans="1:19" x14ac:dyDescent="0.25">
      <c r="A106" t="s">
        <v>1</v>
      </c>
      <c r="B106" t="s">
        <v>11</v>
      </c>
      <c r="C106" t="s">
        <v>27</v>
      </c>
      <c r="D106" t="s">
        <v>29</v>
      </c>
      <c r="E106">
        <v>1101</v>
      </c>
      <c r="F106">
        <v>35</v>
      </c>
      <c r="G106">
        <v>38535</v>
      </c>
      <c r="H106">
        <v>15414</v>
      </c>
      <c r="I106">
        <v>9248.4</v>
      </c>
      <c r="J106">
        <v>45</v>
      </c>
      <c r="K106">
        <v>10</v>
      </c>
      <c r="L106">
        <v>49545</v>
      </c>
      <c r="M106">
        <v>3</v>
      </c>
      <c r="N106">
        <v>3303</v>
      </c>
      <c r="O106">
        <v>46242</v>
      </c>
      <c r="P106">
        <v>7707</v>
      </c>
      <c r="Q106">
        <v>41699</v>
      </c>
      <c r="R106">
        <v>3</v>
      </c>
      <c r="S106" t="s">
        <v>14</v>
      </c>
    </row>
    <row r="107" spans="1:19" x14ac:dyDescent="0.25">
      <c r="A107" t="s">
        <v>3</v>
      </c>
      <c r="B107" t="s">
        <v>10</v>
      </c>
      <c r="C107" t="s">
        <v>27</v>
      </c>
      <c r="D107" t="s">
        <v>29</v>
      </c>
      <c r="E107">
        <v>2276</v>
      </c>
      <c r="F107">
        <v>35</v>
      </c>
      <c r="G107">
        <v>79660</v>
      </c>
      <c r="H107">
        <v>31864</v>
      </c>
      <c r="I107">
        <v>19118.399999999998</v>
      </c>
      <c r="J107">
        <v>45</v>
      </c>
      <c r="K107">
        <v>10</v>
      </c>
      <c r="L107">
        <v>102420</v>
      </c>
      <c r="M107">
        <v>3</v>
      </c>
      <c r="N107">
        <v>6828</v>
      </c>
      <c r="O107">
        <v>95592</v>
      </c>
      <c r="P107">
        <v>15932</v>
      </c>
      <c r="Q107">
        <v>41760</v>
      </c>
      <c r="R107">
        <v>5</v>
      </c>
      <c r="S107" t="s">
        <v>16</v>
      </c>
    </row>
    <row r="108" spans="1:19" x14ac:dyDescent="0.25">
      <c r="A108" t="s">
        <v>4</v>
      </c>
      <c r="B108" t="s">
        <v>8</v>
      </c>
      <c r="C108" t="s">
        <v>27</v>
      </c>
      <c r="D108" t="s">
        <v>29</v>
      </c>
      <c r="E108">
        <v>1236</v>
      </c>
      <c r="F108">
        <v>35</v>
      </c>
      <c r="G108">
        <v>43260</v>
      </c>
      <c r="H108">
        <v>17304</v>
      </c>
      <c r="I108">
        <v>10382.4</v>
      </c>
      <c r="J108">
        <v>45</v>
      </c>
      <c r="K108">
        <v>10</v>
      </c>
      <c r="L108">
        <v>55620</v>
      </c>
      <c r="M108">
        <v>3</v>
      </c>
      <c r="N108">
        <v>3708</v>
      </c>
      <c r="O108">
        <v>51912</v>
      </c>
      <c r="P108">
        <v>8652</v>
      </c>
      <c r="Q108">
        <v>41944</v>
      </c>
      <c r="R108">
        <v>11</v>
      </c>
      <c r="S108" t="s">
        <v>22</v>
      </c>
    </row>
    <row r="109" spans="1:19" x14ac:dyDescent="0.25">
      <c r="A109" t="s">
        <v>4</v>
      </c>
      <c r="B109" t="s">
        <v>9</v>
      </c>
      <c r="C109" t="s">
        <v>27</v>
      </c>
      <c r="D109" t="s">
        <v>29</v>
      </c>
      <c r="E109">
        <v>941</v>
      </c>
      <c r="F109">
        <v>35</v>
      </c>
      <c r="G109">
        <v>32935</v>
      </c>
      <c r="H109">
        <v>13174</v>
      </c>
      <c r="I109">
        <v>7904.4</v>
      </c>
      <c r="J109">
        <v>45</v>
      </c>
      <c r="K109">
        <v>10</v>
      </c>
      <c r="L109">
        <v>42345</v>
      </c>
      <c r="M109">
        <v>3</v>
      </c>
      <c r="N109">
        <v>2823</v>
      </c>
      <c r="O109">
        <v>39522</v>
      </c>
      <c r="P109">
        <v>6587</v>
      </c>
      <c r="Q109">
        <v>41944</v>
      </c>
      <c r="R109">
        <v>11</v>
      </c>
      <c r="S109" t="s">
        <v>22</v>
      </c>
    </row>
    <row r="110" spans="1:19" x14ac:dyDescent="0.25">
      <c r="A110" t="s">
        <v>1</v>
      </c>
      <c r="B110" t="s">
        <v>7</v>
      </c>
      <c r="C110" t="s">
        <v>27</v>
      </c>
      <c r="D110" t="s">
        <v>29</v>
      </c>
      <c r="E110">
        <v>1916</v>
      </c>
      <c r="F110">
        <v>35</v>
      </c>
      <c r="G110">
        <v>67060</v>
      </c>
      <c r="H110">
        <v>26824</v>
      </c>
      <c r="I110">
        <v>16094.4</v>
      </c>
      <c r="J110">
        <v>45</v>
      </c>
      <c r="K110">
        <v>10</v>
      </c>
      <c r="L110">
        <v>86220</v>
      </c>
      <c r="M110">
        <v>3</v>
      </c>
      <c r="N110">
        <v>5748</v>
      </c>
      <c r="O110">
        <v>80472</v>
      </c>
      <c r="P110">
        <v>13412</v>
      </c>
      <c r="Q110">
        <v>41974</v>
      </c>
      <c r="R110">
        <v>12</v>
      </c>
      <c r="S110" t="s">
        <v>23</v>
      </c>
    </row>
    <row r="111" spans="1:19" x14ac:dyDescent="0.25">
      <c r="A111" t="s">
        <v>3</v>
      </c>
      <c r="B111" t="s">
        <v>9</v>
      </c>
      <c r="C111" t="s">
        <v>24</v>
      </c>
      <c r="D111" t="s">
        <v>29</v>
      </c>
      <c r="E111">
        <v>4243</v>
      </c>
      <c r="F111">
        <v>5</v>
      </c>
      <c r="G111">
        <v>21215</v>
      </c>
      <c r="H111">
        <v>8486</v>
      </c>
      <c r="I111">
        <v>5091.5999999999995</v>
      </c>
      <c r="J111">
        <v>10</v>
      </c>
      <c r="K111">
        <v>5</v>
      </c>
      <c r="L111">
        <v>42430</v>
      </c>
      <c r="M111">
        <v>3</v>
      </c>
      <c r="N111">
        <v>12729</v>
      </c>
      <c r="O111">
        <v>29701</v>
      </c>
      <c r="P111">
        <v>8486</v>
      </c>
      <c r="Q111">
        <v>41730</v>
      </c>
      <c r="R111">
        <v>4</v>
      </c>
      <c r="S111" t="s">
        <v>15</v>
      </c>
    </row>
    <row r="112" spans="1:19" x14ac:dyDescent="0.25">
      <c r="A112" t="s">
        <v>4</v>
      </c>
      <c r="B112" t="s">
        <v>10</v>
      </c>
      <c r="C112" t="s">
        <v>24</v>
      </c>
      <c r="D112" t="s">
        <v>29</v>
      </c>
      <c r="E112">
        <v>2580</v>
      </c>
      <c r="F112">
        <v>5</v>
      </c>
      <c r="G112">
        <v>12900</v>
      </c>
      <c r="H112">
        <v>5160</v>
      </c>
      <c r="I112">
        <v>3096</v>
      </c>
      <c r="J112">
        <v>10</v>
      </c>
      <c r="K112">
        <v>5</v>
      </c>
      <c r="L112">
        <v>25800</v>
      </c>
      <c r="M112">
        <v>3</v>
      </c>
      <c r="N112">
        <v>7740</v>
      </c>
      <c r="O112">
        <v>18060</v>
      </c>
      <c r="P112">
        <v>5160</v>
      </c>
      <c r="Q112">
        <v>41730</v>
      </c>
      <c r="R112">
        <v>4</v>
      </c>
      <c r="S112" t="s">
        <v>15</v>
      </c>
    </row>
    <row r="113" spans="1:19" x14ac:dyDescent="0.25">
      <c r="A113" t="s">
        <v>1</v>
      </c>
      <c r="B113" t="s">
        <v>10</v>
      </c>
      <c r="C113" t="s">
        <v>24</v>
      </c>
      <c r="D113" t="s">
        <v>29</v>
      </c>
      <c r="E113">
        <v>689</v>
      </c>
      <c r="F113">
        <v>5</v>
      </c>
      <c r="G113">
        <v>3445</v>
      </c>
      <c r="H113">
        <v>1378</v>
      </c>
      <c r="I113">
        <v>826.8</v>
      </c>
      <c r="J113">
        <v>10</v>
      </c>
      <c r="K113">
        <v>5</v>
      </c>
      <c r="L113">
        <v>6890</v>
      </c>
      <c r="M113">
        <v>3</v>
      </c>
      <c r="N113">
        <v>2067</v>
      </c>
      <c r="O113">
        <v>4823</v>
      </c>
      <c r="P113">
        <v>1378</v>
      </c>
      <c r="Q113">
        <v>41791</v>
      </c>
      <c r="R113">
        <v>6</v>
      </c>
      <c r="S113" t="s">
        <v>17</v>
      </c>
    </row>
    <row r="114" spans="1:19" x14ac:dyDescent="0.25">
      <c r="A114" t="s">
        <v>5</v>
      </c>
      <c r="B114" t="s">
        <v>8</v>
      </c>
      <c r="C114" t="s">
        <v>24</v>
      </c>
      <c r="D114" t="s">
        <v>29</v>
      </c>
      <c r="E114">
        <v>1947</v>
      </c>
      <c r="F114">
        <v>5</v>
      </c>
      <c r="G114">
        <v>9735</v>
      </c>
      <c r="H114">
        <v>3894</v>
      </c>
      <c r="I114">
        <v>2336.4</v>
      </c>
      <c r="J114">
        <v>10</v>
      </c>
      <c r="K114">
        <v>5</v>
      </c>
      <c r="L114">
        <v>19470</v>
      </c>
      <c r="M114">
        <v>3</v>
      </c>
      <c r="N114">
        <v>5841</v>
      </c>
      <c r="O114">
        <v>13629</v>
      </c>
      <c r="P114">
        <v>3894</v>
      </c>
      <c r="Q114">
        <v>41883</v>
      </c>
      <c r="R114">
        <v>9</v>
      </c>
      <c r="S114" t="s">
        <v>20</v>
      </c>
    </row>
    <row r="115" spans="1:19" x14ac:dyDescent="0.25">
      <c r="A115" t="s">
        <v>4</v>
      </c>
      <c r="B115" t="s">
        <v>10</v>
      </c>
      <c r="C115" t="s">
        <v>25</v>
      </c>
      <c r="D115" t="s">
        <v>29</v>
      </c>
      <c r="E115">
        <v>1958</v>
      </c>
      <c r="F115">
        <v>5</v>
      </c>
      <c r="G115">
        <v>9790</v>
      </c>
      <c r="H115">
        <v>3916</v>
      </c>
      <c r="I115">
        <v>2349.6</v>
      </c>
      <c r="J115">
        <v>10</v>
      </c>
      <c r="K115">
        <v>5</v>
      </c>
      <c r="L115">
        <v>19580</v>
      </c>
      <c r="M115">
        <v>3</v>
      </c>
      <c r="N115">
        <v>5874</v>
      </c>
      <c r="O115">
        <v>13706</v>
      </c>
      <c r="P115">
        <v>3916</v>
      </c>
      <c r="Q115">
        <v>41671</v>
      </c>
      <c r="R115">
        <v>2</v>
      </c>
      <c r="S115" t="s">
        <v>13</v>
      </c>
    </row>
    <row r="116" spans="1:19" x14ac:dyDescent="0.25">
      <c r="A116" t="s">
        <v>5</v>
      </c>
      <c r="B116" t="s">
        <v>9</v>
      </c>
      <c r="C116" t="s">
        <v>25</v>
      </c>
      <c r="D116" t="s">
        <v>29</v>
      </c>
      <c r="E116">
        <v>1901</v>
      </c>
      <c r="F116">
        <v>5</v>
      </c>
      <c r="G116">
        <v>9505</v>
      </c>
      <c r="H116">
        <v>3802</v>
      </c>
      <c r="I116">
        <v>2281.1999999999998</v>
      </c>
      <c r="J116">
        <v>10</v>
      </c>
      <c r="K116">
        <v>5</v>
      </c>
      <c r="L116">
        <v>19010</v>
      </c>
      <c r="M116">
        <v>3</v>
      </c>
      <c r="N116">
        <v>5703</v>
      </c>
      <c r="O116">
        <v>13307</v>
      </c>
      <c r="P116">
        <v>3802</v>
      </c>
      <c r="Q116">
        <v>41791</v>
      </c>
      <c r="R116">
        <v>6</v>
      </c>
      <c r="S116" t="s">
        <v>17</v>
      </c>
    </row>
    <row r="117" spans="1:19" x14ac:dyDescent="0.25">
      <c r="A117" t="s">
        <v>4</v>
      </c>
      <c r="B117" t="s">
        <v>9</v>
      </c>
      <c r="C117" t="s">
        <v>25</v>
      </c>
      <c r="D117" t="s">
        <v>29</v>
      </c>
      <c r="E117">
        <v>544</v>
      </c>
      <c r="F117">
        <v>5</v>
      </c>
      <c r="G117">
        <v>2720</v>
      </c>
      <c r="H117">
        <v>1088</v>
      </c>
      <c r="I117">
        <v>652.79999999999995</v>
      </c>
      <c r="J117">
        <v>10</v>
      </c>
      <c r="K117">
        <v>5</v>
      </c>
      <c r="L117">
        <v>5440</v>
      </c>
      <c r="M117">
        <v>3</v>
      </c>
      <c r="N117">
        <v>1632</v>
      </c>
      <c r="O117">
        <v>3808</v>
      </c>
      <c r="P117">
        <v>1088</v>
      </c>
      <c r="Q117">
        <v>41883</v>
      </c>
      <c r="R117">
        <v>9</v>
      </c>
      <c r="S117" t="s">
        <v>20</v>
      </c>
    </row>
    <row r="118" spans="1:19" x14ac:dyDescent="0.25">
      <c r="A118" t="s">
        <v>3</v>
      </c>
      <c r="B118" t="s">
        <v>9</v>
      </c>
      <c r="C118" t="s">
        <v>25</v>
      </c>
      <c r="D118" t="s">
        <v>29</v>
      </c>
      <c r="E118">
        <v>1287</v>
      </c>
      <c r="F118">
        <v>5</v>
      </c>
      <c r="G118">
        <v>6435</v>
      </c>
      <c r="H118">
        <v>2574</v>
      </c>
      <c r="I118">
        <v>1544.3999999999999</v>
      </c>
      <c r="J118">
        <v>10</v>
      </c>
      <c r="K118">
        <v>5</v>
      </c>
      <c r="L118">
        <v>12870</v>
      </c>
      <c r="M118">
        <v>3</v>
      </c>
      <c r="N118">
        <v>3861</v>
      </c>
      <c r="O118">
        <v>9009</v>
      </c>
      <c r="P118">
        <v>2574</v>
      </c>
      <c r="Q118">
        <v>41974</v>
      </c>
      <c r="R118">
        <v>12</v>
      </c>
      <c r="S118" t="s">
        <v>23</v>
      </c>
    </row>
    <row r="119" spans="1:19" x14ac:dyDescent="0.25">
      <c r="A119" t="s">
        <v>3</v>
      </c>
      <c r="B119" t="s">
        <v>10</v>
      </c>
      <c r="C119" t="s">
        <v>25</v>
      </c>
      <c r="D119" t="s">
        <v>29</v>
      </c>
      <c r="E119">
        <v>1706</v>
      </c>
      <c r="F119">
        <v>5</v>
      </c>
      <c r="G119">
        <v>8530</v>
      </c>
      <c r="H119">
        <v>3412</v>
      </c>
      <c r="I119">
        <v>2047.1999999999998</v>
      </c>
      <c r="J119">
        <v>10</v>
      </c>
      <c r="K119">
        <v>5</v>
      </c>
      <c r="L119">
        <v>17060</v>
      </c>
      <c r="M119">
        <v>3</v>
      </c>
      <c r="N119">
        <v>5118</v>
      </c>
      <c r="O119">
        <v>11942</v>
      </c>
      <c r="P119">
        <v>3412</v>
      </c>
      <c r="Q119">
        <v>41974</v>
      </c>
      <c r="R119">
        <v>12</v>
      </c>
      <c r="S119" t="s">
        <v>23</v>
      </c>
    </row>
    <row r="120" spans="1:19" x14ac:dyDescent="0.25">
      <c r="A120" t="s">
        <v>1</v>
      </c>
      <c r="B120" t="s">
        <v>9</v>
      </c>
      <c r="C120" t="s">
        <v>26</v>
      </c>
      <c r="D120" t="s">
        <v>29</v>
      </c>
      <c r="E120">
        <v>2434.5</v>
      </c>
      <c r="F120">
        <v>10</v>
      </c>
      <c r="G120">
        <v>24345</v>
      </c>
      <c r="H120">
        <v>9738</v>
      </c>
      <c r="I120">
        <v>5842.8</v>
      </c>
      <c r="J120">
        <v>15</v>
      </c>
      <c r="K120">
        <v>5</v>
      </c>
      <c r="L120">
        <v>36517.5</v>
      </c>
      <c r="M120">
        <v>3</v>
      </c>
      <c r="N120">
        <v>7303.5</v>
      </c>
      <c r="O120">
        <v>29214</v>
      </c>
      <c r="P120">
        <v>4869</v>
      </c>
      <c r="Q120">
        <v>41640</v>
      </c>
      <c r="R120">
        <v>1</v>
      </c>
      <c r="S120" t="s">
        <v>12</v>
      </c>
    </row>
    <row r="121" spans="1:19" x14ac:dyDescent="0.25">
      <c r="A121" t="s">
        <v>3</v>
      </c>
      <c r="B121" t="s">
        <v>7</v>
      </c>
      <c r="C121" t="s">
        <v>26</v>
      </c>
      <c r="D121" t="s">
        <v>29</v>
      </c>
      <c r="E121">
        <v>1774</v>
      </c>
      <c r="F121">
        <v>10</v>
      </c>
      <c r="G121">
        <v>17740</v>
      </c>
      <c r="H121">
        <v>7096</v>
      </c>
      <c r="I121">
        <v>4257.5999999999995</v>
      </c>
      <c r="J121">
        <v>15</v>
      </c>
      <c r="K121">
        <v>5</v>
      </c>
      <c r="L121">
        <v>26610</v>
      </c>
      <c r="M121">
        <v>3</v>
      </c>
      <c r="N121">
        <v>5322</v>
      </c>
      <c r="O121">
        <v>21288</v>
      </c>
      <c r="P121">
        <v>3548</v>
      </c>
      <c r="Q121">
        <v>41699</v>
      </c>
      <c r="R121">
        <v>3</v>
      </c>
      <c r="S121" t="s">
        <v>14</v>
      </c>
    </row>
    <row r="122" spans="1:19" x14ac:dyDescent="0.25">
      <c r="A122" t="s">
        <v>5</v>
      </c>
      <c r="B122" t="s">
        <v>9</v>
      </c>
      <c r="C122" t="s">
        <v>26</v>
      </c>
      <c r="D122" t="s">
        <v>29</v>
      </c>
      <c r="E122">
        <v>1901</v>
      </c>
      <c r="F122">
        <v>10</v>
      </c>
      <c r="G122">
        <v>19010</v>
      </c>
      <c r="H122">
        <v>7604</v>
      </c>
      <c r="I122">
        <v>4562.3999999999996</v>
      </c>
      <c r="J122">
        <v>15</v>
      </c>
      <c r="K122">
        <v>5</v>
      </c>
      <c r="L122">
        <v>28515</v>
      </c>
      <c r="M122">
        <v>3</v>
      </c>
      <c r="N122">
        <v>5703</v>
      </c>
      <c r="O122">
        <v>22812</v>
      </c>
      <c r="P122">
        <v>3802</v>
      </c>
      <c r="Q122">
        <v>41791</v>
      </c>
      <c r="R122">
        <v>6</v>
      </c>
      <c r="S122" t="s">
        <v>17</v>
      </c>
    </row>
    <row r="123" spans="1:19" x14ac:dyDescent="0.25">
      <c r="A123" t="s">
        <v>1</v>
      </c>
      <c r="B123" t="s">
        <v>10</v>
      </c>
      <c r="C123" t="s">
        <v>26</v>
      </c>
      <c r="D123" t="s">
        <v>29</v>
      </c>
      <c r="E123">
        <v>689</v>
      </c>
      <c r="F123">
        <v>10</v>
      </c>
      <c r="G123">
        <v>6890</v>
      </c>
      <c r="H123">
        <v>2756</v>
      </c>
      <c r="I123">
        <v>1653.6</v>
      </c>
      <c r="J123">
        <v>15</v>
      </c>
      <c r="K123">
        <v>5</v>
      </c>
      <c r="L123">
        <v>10335</v>
      </c>
      <c r="M123">
        <v>3</v>
      </c>
      <c r="N123">
        <v>2067</v>
      </c>
      <c r="O123">
        <v>8268</v>
      </c>
      <c r="P123">
        <v>1378</v>
      </c>
      <c r="Q123">
        <v>41791</v>
      </c>
      <c r="R123">
        <v>6</v>
      </c>
      <c r="S123" t="s">
        <v>17</v>
      </c>
    </row>
    <row r="124" spans="1:19" x14ac:dyDescent="0.25">
      <c r="A124" t="s">
        <v>3</v>
      </c>
      <c r="B124" t="s">
        <v>10</v>
      </c>
      <c r="C124" t="s">
        <v>26</v>
      </c>
      <c r="D124" t="s">
        <v>29</v>
      </c>
      <c r="E124">
        <v>1570</v>
      </c>
      <c r="F124">
        <v>10</v>
      </c>
      <c r="G124">
        <v>15700</v>
      </c>
      <c r="H124">
        <v>6280</v>
      </c>
      <c r="I124">
        <v>3768</v>
      </c>
      <c r="J124">
        <v>15</v>
      </c>
      <c r="K124">
        <v>5</v>
      </c>
      <c r="L124">
        <v>23550</v>
      </c>
      <c r="M124">
        <v>3</v>
      </c>
      <c r="N124">
        <v>4710</v>
      </c>
      <c r="O124">
        <v>18840</v>
      </c>
      <c r="P124">
        <v>3140</v>
      </c>
      <c r="Q124">
        <v>41791</v>
      </c>
      <c r="R124">
        <v>6</v>
      </c>
      <c r="S124" t="s">
        <v>17</v>
      </c>
    </row>
    <row r="125" spans="1:19" x14ac:dyDescent="0.25">
      <c r="A125" t="s">
        <v>5</v>
      </c>
      <c r="B125" t="s">
        <v>8</v>
      </c>
      <c r="C125" t="s">
        <v>26</v>
      </c>
      <c r="D125" t="s">
        <v>29</v>
      </c>
      <c r="E125">
        <v>1369.5</v>
      </c>
      <c r="F125">
        <v>10</v>
      </c>
      <c r="G125">
        <v>13695</v>
      </c>
      <c r="H125">
        <v>5478</v>
      </c>
      <c r="I125">
        <v>3286.7999999999997</v>
      </c>
      <c r="J125">
        <v>15</v>
      </c>
      <c r="K125">
        <v>5</v>
      </c>
      <c r="L125">
        <v>20542.5</v>
      </c>
      <c r="M125">
        <v>3</v>
      </c>
      <c r="N125">
        <v>4108.5</v>
      </c>
      <c r="O125">
        <v>16434</v>
      </c>
      <c r="P125">
        <v>2739</v>
      </c>
      <c r="Q125">
        <v>41821</v>
      </c>
      <c r="R125">
        <v>7</v>
      </c>
      <c r="S125" t="s">
        <v>18</v>
      </c>
    </row>
    <row r="126" spans="1:19" x14ac:dyDescent="0.25">
      <c r="A126" t="s">
        <v>3</v>
      </c>
      <c r="B126" t="s">
        <v>7</v>
      </c>
      <c r="C126" t="s">
        <v>26</v>
      </c>
      <c r="D126" t="s">
        <v>29</v>
      </c>
      <c r="E126">
        <v>2009</v>
      </c>
      <c r="F126">
        <v>10</v>
      </c>
      <c r="G126">
        <v>20090</v>
      </c>
      <c r="H126">
        <v>8036</v>
      </c>
      <c r="I126">
        <v>4821.5999999999995</v>
      </c>
      <c r="J126">
        <v>15</v>
      </c>
      <c r="K126">
        <v>5</v>
      </c>
      <c r="L126">
        <v>30135</v>
      </c>
      <c r="M126">
        <v>3</v>
      </c>
      <c r="N126">
        <v>6027</v>
      </c>
      <c r="O126">
        <v>24108</v>
      </c>
      <c r="P126">
        <v>4018</v>
      </c>
      <c r="Q126">
        <v>41913</v>
      </c>
      <c r="R126">
        <v>10</v>
      </c>
      <c r="S126" t="s">
        <v>21</v>
      </c>
    </row>
    <row r="127" spans="1:19" x14ac:dyDescent="0.25">
      <c r="A127" t="s">
        <v>3</v>
      </c>
      <c r="B127" t="s">
        <v>9</v>
      </c>
      <c r="C127" t="s">
        <v>26</v>
      </c>
      <c r="D127" t="s">
        <v>29</v>
      </c>
      <c r="E127">
        <v>1287</v>
      </c>
      <c r="F127">
        <v>10</v>
      </c>
      <c r="G127">
        <v>12870</v>
      </c>
      <c r="H127">
        <v>5148</v>
      </c>
      <c r="I127">
        <v>3088.7999999999997</v>
      </c>
      <c r="J127">
        <v>15</v>
      </c>
      <c r="K127">
        <v>5</v>
      </c>
      <c r="L127">
        <v>19305</v>
      </c>
      <c r="M127">
        <v>3</v>
      </c>
      <c r="N127">
        <v>3861</v>
      </c>
      <c r="O127">
        <v>15444</v>
      </c>
      <c r="P127">
        <v>2574</v>
      </c>
      <c r="Q127">
        <v>41974</v>
      </c>
      <c r="R127">
        <v>12</v>
      </c>
      <c r="S127" t="s">
        <v>23</v>
      </c>
    </row>
    <row r="128" spans="1:19" x14ac:dyDescent="0.25">
      <c r="A128" t="s">
        <v>3</v>
      </c>
      <c r="B128" t="s">
        <v>10</v>
      </c>
      <c r="C128" t="s">
        <v>26</v>
      </c>
      <c r="D128" t="s">
        <v>29</v>
      </c>
      <c r="E128">
        <v>1706</v>
      </c>
      <c r="F128">
        <v>10</v>
      </c>
      <c r="G128">
        <v>17060</v>
      </c>
      <c r="H128">
        <v>6824</v>
      </c>
      <c r="I128">
        <v>4094.3999999999996</v>
      </c>
      <c r="J128">
        <v>15</v>
      </c>
      <c r="K128">
        <v>5</v>
      </c>
      <c r="L128">
        <v>25590</v>
      </c>
      <c r="M128">
        <v>3</v>
      </c>
      <c r="N128">
        <v>5118</v>
      </c>
      <c r="O128">
        <v>20472</v>
      </c>
      <c r="P128">
        <v>3412</v>
      </c>
      <c r="Q128">
        <v>41974</v>
      </c>
      <c r="R128">
        <v>12</v>
      </c>
      <c r="S128" t="s">
        <v>23</v>
      </c>
    </row>
    <row r="129" spans="1:19" x14ac:dyDescent="0.25">
      <c r="A129" t="s">
        <v>3</v>
      </c>
      <c r="B129" t="s">
        <v>7</v>
      </c>
      <c r="C129" t="s">
        <v>47</v>
      </c>
      <c r="D129" t="s">
        <v>29</v>
      </c>
      <c r="E129">
        <v>2009</v>
      </c>
      <c r="F129">
        <v>15</v>
      </c>
      <c r="G129">
        <v>30135</v>
      </c>
      <c r="H129">
        <v>12054</v>
      </c>
      <c r="I129">
        <v>7232.4</v>
      </c>
      <c r="J129">
        <v>25</v>
      </c>
      <c r="K129">
        <v>10</v>
      </c>
      <c r="L129">
        <v>50225</v>
      </c>
      <c r="M129">
        <v>3</v>
      </c>
      <c r="N129">
        <v>6027</v>
      </c>
      <c r="O129">
        <v>44198</v>
      </c>
      <c r="P129">
        <v>14063</v>
      </c>
      <c r="Q129">
        <v>41913</v>
      </c>
      <c r="R129">
        <v>10</v>
      </c>
      <c r="S129" t="s">
        <v>21</v>
      </c>
    </row>
    <row r="130" spans="1:19" x14ac:dyDescent="0.25">
      <c r="A130" t="s">
        <v>1</v>
      </c>
      <c r="B130" t="s">
        <v>8</v>
      </c>
      <c r="C130" t="s">
        <v>48</v>
      </c>
      <c r="D130" t="s">
        <v>29</v>
      </c>
      <c r="E130">
        <v>2844</v>
      </c>
      <c r="F130">
        <v>35</v>
      </c>
      <c r="G130">
        <v>99540</v>
      </c>
      <c r="H130">
        <v>39816</v>
      </c>
      <c r="I130">
        <v>23889.599999999999</v>
      </c>
      <c r="J130">
        <v>45</v>
      </c>
      <c r="K130">
        <v>10</v>
      </c>
      <c r="L130">
        <v>127980</v>
      </c>
      <c r="M130">
        <v>3</v>
      </c>
      <c r="N130">
        <v>8532</v>
      </c>
      <c r="O130">
        <v>119448</v>
      </c>
      <c r="P130">
        <v>19908</v>
      </c>
      <c r="Q130">
        <v>41671</v>
      </c>
      <c r="R130">
        <v>2</v>
      </c>
      <c r="S130" t="s">
        <v>13</v>
      </c>
    </row>
    <row r="131" spans="1:19" x14ac:dyDescent="0.25">
      <c r="A131" t="s">
        <v>5</v>
      </c>
      <c r="B131" t="s">
        <v>11</v>
      </c>
      <c r="C131" t="s">
        <v>48</v>
      </c>
      <c r="D131" t="s">
        <v>29</v>
      </c>
      <c r="E131">
        <v>1916</v>
      </c>
      <c r="F131">
        <v>35</v>
      </c>
      <c r="G131">
        <v>67060</v>
      </c>
      <c r="H131">
        <v>26824</v>
      </c>
      <c r="I131">
        <v>16094.4</v>
      </c>
      <c r="J131">
        <v>45</v>
      </c>
      <c r="K131">
        <v>10</v>
      </c>
      <c r="L131">
        <v>86220</v>
      </c>
      <c r="M131">
        <v>3</v>
      </c>
      <c r="N131">
        <v>5748</v>
      </c>
      <c r="O131">
        <v>80472</v>
      </c>
      <c r="P131">
        <v>13412</v>
      </c>
      <c r="Q131">
        <v>41730</v>
      </c>
      <c r="R131">
        <v>4</v>
      </c>
      <c r="S131" t="s">
        <v>15</v>
      </c>
    </row>
    <row r="132" spans="1:19" x14ac:dyDescent="0.25">
      <c r="A132" t="s">
        <v>3</v>
      </c>
      <c r="B132" t="s">
        <v>10</v>
      </c>
      <c r="C132" t="s">
        <v>48</v>
      </c>
      <c r="D132" t="s">
        <v>29</v>
      </c>
      <c r="E132">
        <v>1570</v>
      </c>
      <c r="F132">
        <v>35</v>
      </c>
      <c r="G132">
        <v>54950</v>
      </c>
      <c r="H132">
        <v>21980</v>
      </c>
      <c r="I132">
        <v>13188</v>
      </c>
      <c r="J132">
        <v>45</v>
      </c>
      <c r="K132">
        <v>10</v>
      </c>
      <c r="L132">
        <v>70650</v>
      </c>
      <c r="M132">
        <v>3</v>
      </c>
      <c r="N132">
        <v>4710</v>
      </c>
      <c r="O132">
        <v>65940</v>
      </c>
      <c r="P132">
        <v>10990</v>
      </c>
      <c r="Q132">
        <v>41791</v>
      </c>
      <c r="R132">
        <v>6</v>
      </c>
      <c r="S132" t="s">
        <v>17</v>
      </c>
    </row>
    <row r="133" spans="1:19" x14ac:dyDescent="0.25">
      <c r="A133" t="s">
        <v>1</v>
      </c>
      <c r="B133" t="s">
        <v>7</v>
      </c>
      <c r="C133" t="s">
        <v>48</v>
      </c>
      <c r="D133" t="s">
        <v>29</v>
      </c>
      <c r="E133">
        <v>1874</v>
      </c>
      <c r="F133">
        <v>35</v>
      </c>
      <c r="G133">
        <v>65590</v>
      </c>
      <c r="H133">
        <v>26236</v>
      </c>
      <c r="I133">
        <v>15741.599999999999</v>
      </c>
      <c r="J133">
        <v>45</v>
      </c>
      <c r="K133">
        <v>10</v>
      </c>
      <c r="L133">
        <v>84330</v>
      </c>
      <c r="M133">
        <v>3</v>
      </c>
      <c r="N133">
        <v>5622</v>
      </c>
      <c r="O133">
        <v>78708</v>
      </c>
      <c r="P133">
        <v>13118</v>
      </c>
      <c r="Q133">
        <v>41852</v>
      </c>
      <c r="R133">
        <v>8</v>
      </c>
      <c r="S133" t="s">
        <v>19</v>
      </c>
    </row>
    <row r="134" spans="1:19" x14ac:dyDescent="0.25">
      <c r="A134" t="s">
        <v>4</v>
      </c>
      <c r="B134" t="s">
        <v>11</v>
      </c>
      <c r="C134" t="s">
        <v>48</v>
      </c>
      <c r="D134" t="s">
        <v>29</v>
      </c>
      <c r="E134">
        <v>1642</v>
      </c>
      <c r="F134">
        <v>35</v>
      </c>
      <c r="G134">
        <v>57470</v>
      </c>
      <c r="H134">
        <v>22988</v>
      </c>
      <c r="I134">
        <v>13792.8</v>
      </c>
      <c r="J134">
        <v>45</v>
      </c>
      <c r="K134">
        <v>10</v>
      </c>
      <c r="L134">
        <v>73890</v>
      </c>
      <c r="M134">
        <v>3</v>
      </c>
      <c r="N134">
        <v>4926</v>
      </c>
      <c r="O134">
        <v>68964</v>
      </c>
      <c r="P134">
        <v>11494</v>
      </c>
      <c r="Q134">
        <v>41852</v>
      </c>
      <c r="R134">
        <v>8</v>
      </c>
      <c r="S134" t="s">
        <v>19</v>
      </c>
    </row>
    <row r="135" spans="1:19" x14ac:dyDescent="0.25">
      <c r="A135" t="s">
        <v>4</v>
      </c>
      <c r="B135" t="s">
        <v>7</v>
      </c>
      <c r="C135" t="s">
        <v>24</v>
      </c>
      <c r="D135" t="s">
        <v>29</v>
      </c>
      <c r="E135">
        <v>831</v>
      </c>
      <c r="F135">
        <v>5</v>
      </c>
      <c r="G135">
        <v>4155</v>
      </c>
      <c r="H135">
        <v>1662</v>
      </c>
      <c r="I135">
        <v>997.19999999999993</v>
      </c>
      <c r="J135">
        <v>10</v>
      </c>
      <c r="K135">
        <v>5</v>
      </c>
      <c r="L135">
        <v>8310</v>
      </c>
      <c r="M135">
        <v>3</v>
      </c>
      <c r="N135">
        <v>2493</v>
      </c>
      <c r="O135">
        <v>5817</v>
      </c>
      <c r="P135">
        <v>1662</v>
      </c>
      <c r="Q135">
        <v>41760</v>
      </c>
      <c r="R135">
        <v>5</v>
      </c>
      <c r="S135" t="s">
        <v>16</v>
      </c>
    </row>
    <row r="136" spans="1:19" x14ac:dyDescent="0.25">
      <c r="A136" t="s">
        <v>4</v>
      </c>
      <c r="B136" t="s">
        <v>7</v>
      </c>
      <c r="C136" t="s">
        <v>47</v>
      </c>
      <c r="D136" t="s">
        <v>29</v>
      </c>
      <c r="E136">
        <v>3850</v>
      </c>
      <c r="F136">
        <v>15</v>
      </c>
      <c r="G136">
        <v>57750</v>
      </c>
      <c r="H136">
        <v>23100</v>
      </c>
      <c r="I136">
        <v>13860</v>
      </c>
      <c r="J136">
        <v>25</v>
      </c>
      <c r="K136">
        <v>10</v>
      </c>
      <c r="L136">
        <v>96250</v>
      </c>
      <c r="M136">
        <v>3</v>
      </c>
      <c r="N136">
        <v>11550</v>
      </c>
      <c r="O136">
        <v>84700</v>
      </c>
      <c r="P136">
        <v>26950</v>
      </c>
      <c r="Q136">
        <v>41730</v>
      </c>
      <c r="R136">
        <v>4</v>
      </c>
      <c r="S136" t="s">
        <v>15</v>
      </c>
    </row>
    <row r="137" spans="1:19" x14ac:dyDescent="0.25">
      <c r="A137" t="s">
        <v>5</v>
      </c>
      <c r="B137" t="s">
        <v>10</v>
      </c>
      <c r="C137" t="s">
        <v>48</v>
      </c>
      <c r="D137" t="s">
        <v>29</v>
      </c>
      <c r="E137">
        <v>2479</v>
      </c>
      <c r="F137">
        <v>35</v>
      </c>
      <c r="G137">
        <v>86765</v>
      </c>
      <c r="H137">
        <v>34706</v>
      </c>
      <c r="I137">
        <v>20823.599999999999</v>
      </c>
      <c r="J137">
        <v>45</v>
      </c>
      <c r="K137">
        <v>10</v>
      </c>
      <c r="L137">
        <v>111555</v>
      </c>
      <c r="M137">
        <v>3</v>
      </c>
      <c r="N137">
        <v>7437</v>
      </c>
      <c r="O137">
        <v>104118</v>
      </c>
      <c r="P137">
        <v>17353</v>
      </c>
      <c r="Q137">
        <v>41640</v>
      </c>
      <c r="R137">
        <v>1</v>
      </c>
      <c r="S137" t="s">
        <v>12</v>
      </c>
    </row>
    <row r="138" spans="1:19" x14ac:dyDescent="0.25">
      <c r="A138" t="s">
        <v>2</v>
      </c>
      <c r="B138" t="s">
        <v>11</v>
      </c>
      <c r="C138" t="s">
        <v>25</v>
      </c>
      <c r="D138" t="s">
        <v>29</v>
      </c>
      <c r="E138">
        <v>2031</v>
      </c>
      <c r="F138">
        <v>5</v>
      </c>
      <c r="G138">
        <v>10155</v>
      </c>
      <c r="H138">
        <v>4062</v>
      </c>
      <c r="I138">
        <v>2437.1999999999998</v>
      </c>
      <c r="J138">
        <v>10</v>
      </c>
      <c r="K138">
        <v>5</v>
      </c>
      <c r="L138">
        <v>20310</v>
      </c>
      <c r="M138">
        <v>3</v>
      </c>
      <c r="N138">
        <v>6093</v>
      </c>
      <c r="O138">
        <v>14217</v>
      </c>
      <c r="P138">
        <v>4062</v>
      </c>
      <c r="Q138">
        <v>41913</v>
      </c>
      <c r="R138">
        <v>10</v>
      </c>
      <c r="S138" t="s">
        <v>21</v>
      </c>
    </row>
    <row r="139" spans="1:19" x14ac:dyDescent="0.25">
      <c r="A139" t="s">
        <v>2</v>
      </c>
      <c r="B139" t="s">
        <v>11</v>
      </c>
      <c r="C139" t="s">
        <v>26</v>
      </c>
      <c r="D139" t="s">
        <v>29</v>
      </c>
      <c r="E139">
        <v>2031</v>
      </c>
      <c r="F139">
        <v>10</v>
      </c>
      <c r="G139">
        <v>20310</v>
      </c>
      <c r="H139">
        <v>8124</v>
      </c>
      <c r="I139">
        <v>4874.3999999999996</v>
      </c>
      <c r="J139">
        <v>15</v>
      </c>
      <c r="K139">
        <v>5</v>
      </c>
      <c r="L139">
        <v>30465</v>
      </c>
      <c r="M139">
        <v>3</v>
      </c>
      <c r="N139">
        <v>6093</v>
      </c>
      <c r="O139">
        <v>24372</v>
      </c>
      <c r="P139">
        <v>4062</v>
      </c>
      <c r="Q139">
        <v>41913</v>
      </c>
      <c r="R139">
        <v>10</v>
      </c>
      <c r="S139" t="s">
        <v>21</v>
      </c>
    </row>
    <row r="140" spans="1:19" x14ac:dyDescent="0.25">
      <c r="A140" t="s">
        <v>1</v>
      </c>
      <c r="B140" t="s">
        <v>10</v>
      </c>
      <c r="C140" t="s">
        <v>24</v>
      </c>
      <c r="D140" t="s">
        <v>29</v>
      </c>
      <c r="E140">
        <v>2021</v>
      </c>
      <c r="F140">
        <v>5</v>
      </c>
      <c r="G140">
        <v>10105</v>
      </c>
      <c r="H140">
        <v>4042</v>
      </c>
      <c r="I140">
        <v>2425.1999999999998</v>
      </c>
      <c r="J140">
        <v>10</v>
      </c>
      <c r="K140">
        <v>5</v>
      </c>
      <c r="L140">
        <v>20210</v>
      </c>
      <c r="M140">
        <v>3</v>
      </c>
      <c r="N140">
        <v>6063</v>
      </c>
      <c r="O140">
        <v>14147</v>
      </c>
      <c r="P140">
        <v>4042</v>
      </c>
      <c r="Q140">
        <v>41913</v>
      </c>
      <c r="R140">
        <v>10</v>
      </c>
      <c r="S140" t="s">
        <v>21</v>
      </c>
    </row>
    <row r="141" spans="1:19" x14ac:dyDescent="0.25">
      <c r="A141" t="s">
        <v>4</v>
      </c>
      <c r="B141" t="s">
        <v>8</v>
      </c>
      <c r="C141" t="s">
        <v>24</v>
      </c>
      <c r="D141" t="s">
        <v>29</v>
      </c>
      <c r="E141">
        <v>274</v>
      </c>
      <c r="F141">
        <v>5</v>
      </c>
      <c r="G141">
        <v>1370</v>
      </c>
      <c r="H141">
        <v>548</v>
      </c>
      <c r="I141">
        <v>328.8</v>
      </c>
      <c r="J141">
        <v>10</v>
      </c>
      <c r="K141">
        <v>5</v>
      </c>
      <c r="L141">
        <v>2740</v>
      </c>
      <c r="M141">
        <v>3</v>
      </c>
      <c r="N141">
        <v>822</v>
      </c>
      <c r="O141">
        <v>1918</v>
      </c>
      <c r="P141">
        <v>548</v>
      </c>
      <c r="Q141">
        <v>41974</v>
      </c>
      <c r="R141">
        <v>12</v>
      </c>
      <c r="S141" t="s">
        <v>23</v>
      </c>
    </row>
    <row r="142" spans="1:19" x14ac:dyDescent="0.25">
      <c r="A142" t="s">
        <v>2</v>
      </c>
      <c r="B142" t="s">
        <v>7</v>
      </c>
      <c r="C142" t="s">
        <v>25</v>
      </c>
      <c r="D142" t="s">
        <v>29</v>
      </c>
      <c r="E142">
        <v>1967</v>
      </c>
      <c r="F142">
        <v>5</v>
      </c>
      <c r="G142">
        <v>9835</v>
      </c>
      <c r="H142">
        <v>3934</v>
      </c>
      <c r="I142">
        <v>2360.4</v>
      </c>
      <c r="J142">
        <v>10</v>
      </c>
      <c r="K142">
        <v>5</v>
      </c>
      <c r="L142">
        <v>19670</v>
      </c>
      <c r="M142">
        <v>3</v>
      </c>
      <c r="N142">
        <v>5901</v>
      </c>
      <c r="O142">
        <v>13769</v>
      </c>
      <c r="P142">
        <v>3934</v>
      </c>
      <c r="Q142">
        <v>41699</v>
      </c>
      <c r="R142">
        <v>3</v>
      </c>
      <c r="S142" t="s">
        <v>14</v>
      </c>
    </row>
    <row r="143" spans="1:19" x14ac:dyDescent="0.25">
      <c r="A143" t="s">
        <v>1</v>
      </c>
      <c r="B143" t="s">
        <v>10</v>
      </c>
      <c r="C143" t="s">
        <v>25</v>
      </c>
      <c r="D143" t="s">
        <v>29</v>
      </c>
      <c r="E143">
        <v>1859</v>
      </c>
      <c r="F143">
        <v>5</v>
      </c>
      <c r="G143">
        <v>9295</v>
      </c>
      <c r="H143">
        <v>3718</v>
      </c>
      <c r="I143">
        <v>2230.7999999999997</v>
      </c>
      <c r="J143">
        <v>10</v>
      </c>
      <c r="K143">
        <v>5</v>
      </c>
      <c r="L143">
        <v>18590</v>
      </c>
      <c r="M143">
        <v>3</v>
      </c>
      <c r="N143">
        <v>5577</v>
      </c>
      <c r="O143">
        <v>13013</v>
      </c>
      <c r="P143">
        <v>3718</v>
      </c>
      <c r="Q143">
        <v>41852</v>
      </c>
      <c r="R143">
        <v>8</v>
      </c>
      <c r="S143" t="s">
        <v>19</v>
      </c>
    </row>
    <row r="144" spans="1:19" x14ac:dyDescent="0.25">
      <c r="A144" t="s">
        <v>1</v>
      </c>
      <c r="B144" t="s">
        <v>10</v>
      </c>
      <c r="C144" t="s">
        <v>25</v>
      </c>
      <c r="D144" t="s">
        <v>29</v>
      </c>
      <c r="E144">
        <v>2021</v>
      </c>
      <c r="F144">
        <v>5</v>
      </c>
      <c r="G144">
        <v>10105</v>
      </c>
      <c r="H144">
        <v>4042</v>
      </c>
      <c r="I144">
        <v>2425.1999999999998</v>
      </c>
      <c r="J144">
        <v>10</v>
      </c>
      <c r="K144">
        <v>5</v>
      </c>
      <c r="L144">
        <v>20210</v>
      </c>
      <c r="M144">
        <v>3</v>
      </c>
      <c r="N144">
        <v>6063</v>
      </c>
      <c r="O144">
        <v>14147</v>
      </c>
      <c r="P144">
        <v>4042</v>
      </c>
      <c r="Q144">
        <v>41913</v>
      </c>
      <c r="R144">
        <v>10</v>
      </c>
      <c r="S144" t="s">
        <v>21</v>
      </c>
    </row>
    <row r="145" spans="1:19" x14ac:dyDescent="0.25">
      <c r="A145" t="s">
        <v>3</v>
      </c>
      <c r="B145" t="s">
        <v>11</v>
      </c>
      <c r="C145" t="s">
        <v>25</v>
      </c>
      <c r="D145" t="s">
        <v>29</v>
      </c>
      <c r="E145">
        <v>1138</v>
      </c>
      <c r="F145">
        <v>5</v>
      </c>
      <c r="G145">
        <v>5690</v>
      </c>
      <c r="H145">
        <v>2276</v>
      </c>
      <c r="I145">
        <v>1365.6</v>
      </c>
      <c r="J145">
        <v>10</v>
      </c>
      <c r="K145">
        <v>5</v>
      </c>
      <c r="L145">
        <v>11380</v>
      </c>
      <c r="M145">
        <v>3</v>
      </c>
      <c r="N145">
        <v>3414</v>
      </c>
      <c r="O145">
        <v>7966</v>
      </c>
      <c r="P145">
        <v>2276</v>
      </c>
      <c r="Q145">
        <v>41974</v>
      </c>
      <c r="R145">
        <v>12</v>
      </c>
      <c r="S145" t="s">
        <v>23</v>
      </c>
    </row>
    <row r="146" spans="1:19" x14ac:dyDescent="0.25">
      <c r="A146" t="s">
        <v>4</v>
      </c>
      <c r="B146" t="s">
        <v>7</v>
      </c>
      <c r="C146" t="s">
        <v>26</v>
      </c>
      <c r="D146" t="s">
        <v>29</v>
      </c>
      <c r="E146">
        <v>4251</v>
      </c>
      <c r="F146">
        <v>10</v>
      </c>
      <c r="G146">
        <v>42510</v>
      </c>
      <c r="H146">
        <v>17004</v>
      </c>
      <c r="I146">
        <v>10202.4</v>
      </c>
      <c r="J146">
        <v>15</v>
      </c>
      <c r="K146">
        <v>5</v>
      </c>
      <c r="L146">
        <v>63765</v>
      </c>
      <c r="M146">
        <v>3</v>
      </c>
      <c r="N146">
        <v>12753</v>
      </c>
      <c r="O146">
        <v>51012</v>
      </c>
      <c r="P146">
        <v>8502</v>
      </c>
      <c r="Q146">
        <v>41640</v>
      </c>
      <c r="R146">
        <v>1</v>
      </c>
      <c r="S146" t="s">
        <v>12</v>
      </c>
    </row>
    <row r="147" spans="1:19" x14ac:dyDescent="0.25">
      <c r="A147" t="s">
        <v>3</v>
      </c>
      <c r="B147" t="s">
        <v>10</v>
      </c>
      <c r="C147" t="s">
        <v>26</v>
      </c>
      <c r="D147" t="s">
        <v>29</v>
      </c>
      <c r="E147">
        <v>795</v>
      </c>
      <c r="F147">
        <v>10</v>
      </c>
      <c r="G147">
        <v>7950</v>
      </c>
      <c r="H147">
        <v>3180</v>
      </c>
      <c r="I147">
        <v>1908</v>
      </c>
      <c r="J147">
        <v>15</v>
      </c>
      <c r="K147">
        <v>5</v>
      </c>
      <c r="L147">
        <v>11925</v>
      </c>
      <c r="M147">
        <v>3</v>
      </c>
      <c r="N147">
        <v>2385</v>
      </c>
      <c r="O147">
        <v>9540</v>
      </c>
      <c r="P147">
        <v>1590</v>
      </c>
      <c r="Q147">
        <v>41699</v>
      </c>
      <c r="R147">
        <v>3</v>
      </c>
      <c r="S147" t="s">
        <v>14</v>
      </c>
    </row>
    <row r="148" spans="1:19" x14ac:dyDescent="0.25">
      <c r="A148" t="s">
        <v>1</v>
      </c>
      <c r="B148" t="s">
        <v>10</v>
      </c>
      <c r="C148" t="s">
        <v>26</v>
      </c>
      <c r="D148" t="s">
        <v>29</v>
      </c>
      <c r="E148">
        <v>1414.5</v>
      </c>
      <c r="F148">
        <v>10</v>
      </c>
      <c r="G148">
        <v>14145</v>
      </c>
      <c r="H148">
        <v>5658</v>
      </c>
      <c r="I148">
        <v>3394.7999999999997</v>
      </c>
      <c r="J148">
        <v>15</v>
      </c>
      <c r="K148">
        <v>5</v>
      </c>
      <c r="L148">
        <v>21217.5</v>
      </c>
      <c r="M148">
        <v>3</v>
      </c>
      <c r="N148">
        <v>4243.5</v>
      </c>
      <c r="O148">
        <v>16974</v>
      </c>
      <c r="P148">
        <v>2829</v>
      </c>
      <c r="Q148">
        <v>41730</v>
      </c>
      <c r="R148">
        <v>4</v>
      </c>
      <c r="S148" t="s">
        <v>15</v>
      </c>
    </row>
    <row r="149" spans="1:19" x14ac:dyDescent="0.25">
      <c r="A149" t="s">
        <v>1</v>
      </c>
      <c r="B149" t="s">
        <v>8</v>
      </c>
      <c r="C149" t="s">
        <v>26</v>
      </c>
      <c r="D149" t="s">
        <v>29</v>
      </c>
      <c r="E149">
        <v>2918</v>
      </c>
      <c r="F149">
        <v>10</v>
      </c>
      <c r="G149">
        <v>29180</v>
      </c>
      <c r="H149">
        <v>11672</v>
      </c>
      <c r="I149">
        <v>7003.2</v>
      </c>
      <c r="J149">
        <v>15</v>
      </c>
      <c r="K149">
        <v>5</v>
      </c>
      <c r="L149">
        <v>43770</v>
      </c>
      <c r="M149">
        <v>3</v>
      </c>
      <c r="N149">
        <v>8754</v>
      </c>
      <c r="O149">
        <v>35016</v>
      </c>
      <c r="P149">
        <v>5836</v>
      </c>
      <c r="Q149">
        <v>41760</v>
      </c>
      <c r="R149">
        <v>5</v>
      </c>
      <c r="S149" t="s">
        <v>16</v>
      </c>
    </row>
    <row r="150" spans="1:19" x14ac:dyDescent="0.25">
      <c r="A150" t="s">
        <v>4</v>
      </c>
      <c r="B150" t="s">
        <v>8</v>
      </c>
      <c r="C150" t="s">
        <v>26</v>
      </c>
      <c r="D150" t="s">
        <v>29</v>
      </c>
      <c r="E150">
        <v>3450</v>
      </c>
      <c r="F150">
        <v>10</v>
      </c>
      <c r="G150">
        <v>34500</v>
      </c>
      <c r="H150">
        <v>13800</v>
      </c>
      <c r="I150">
        <v>8280</v>
      </c>
      <c r="J150">
        <v>15</v>
      </c>
      <c r="K150">
        <v>5</v>
      </c>
      <c r="L150">
        <v>51750</v>
      </c>
      <c r="M150">
        <v>3</v>
      </c>
      <c r="N150">
        <v>10350</v>
      </c>
      <c r="O150">
        <v>41400</v>
      </c>
      <c r="P150">
        <v>6900</v>
      </c>
      <c r="Q150">
        <v>41821</v>
      </c>
      <c r="R150">
        <v>7</v>
      </c>
      <c r="S150" t="s">
        <v>18</v>
      </c>
    </row>
    <row r="151" spans="1:19" x14ac:dyDescent="0.25">
      <c r="A151" t="s">
        <v>3</v>
      </c>
      <c r="B151" t="s">
        <v>9</v>
      </c>
      <c r="C151" t="s">
        <v>26</v>
      </c>
      <c r="D151" t="s">
        <v>29</v>
      </c>
      <c r="E151">
        <v>2988</v>
      </c>
      <c r="F151">
        <v>10</v>
      </c>
      <c r="G151">
        <v>29880</v>
      </c>
      <c r="H151">
        <v>11952</v>
      </c>
      <c r="I151">
        <v>7171.2</v>
      </c>
      <c r="J151">
        <v>15</v>
      </c>
      <c r="K151">
        <v>5</v>
      </c>
      <c r="L151">
        <v>44820</v>
      </c>
      <c r="M151">
        <v>3</v>
      </c>
      <c r="N151">
        <v>8964</v>
      </c>
      <c r="O151">
        <v>35856</v>
      </c>
      <c r="P151">
        <v>5976</v>
      </c>
      <c r="Q151">
        <v>41821</v>
      </c>
      <c r="R151">
        <v>7</v>
      </c>
      <c r="S151" t="s">
        <v>18</v>
      </c>
    </row>
    <row r="152" spans="1:19" x14ac:dyDescent="0.25">
      <c r="A152" t="s">
        <v>2</v>
      </c>
      <c r="B152" t="s">
        <v>7</v>
      </c>
      <c r="C152" t="s">
        <v>26</v>
      </c>
      <c r="D152" t="s">
        <v>29</v>
      </c>
      <c r="E152">
        <v>218</v>
      </c>
      <c r="F152">
        <v>10</v>
      </c>
      <c r="G152">
        <v>2180</v>
      </c>
      <c r="H152">
        <v>872</v>
      </c>
      <c r="I152">
        <v>523.19999999999993</v>
      </c>
      <c r="J152">
        <v>15</v>
      </c>
      <c r="K152">
        <v>5</v>
      </c>
      <c r="L152">
        <v>3270</v>
      </c>
      <c r="M152">
        <v>3</v>
      </c>
      <c r="N152">
        <v>654</v>
      </c>
      <c r="O152">
        <v>2616</v>
      </c>
      <c r="P152">
        <v>436</v>
      </c>
      <c r="Q152">
        <v>41883</v>
      </c>
      <c r="R152">
        <v>9</v>
      </c>
      <c r="S152" t="s">
        <v>20</v>
      </c>
    </row>
    <row r="153" spans="1:19" x14ac:dyDescent="0.25">
      <c r="A153" t="s">
        <v>4</v>
      </c>
      <c r="B153" t="s">
        <v>7</v>
      </c>
      <c r="C153" t="s">
        <v>26</v>
      </c>
      <c r="D153" t="s">
        <v>29</v>
      </c>
      <c r="E153">
        <v>2074</v>
      </c>
      <c r="F153">
        <v>10</v>
      </c>
      <c r="G153">
        <v>20740</v>
      </c>
      <c r="H153">
        <v>8296</v>
      </c>
      <c r="I153">
        <v>4977.5999999999995</v>
      </c>
      <c r="J153">
        <v>15</v>
      </c>
      <c r="K153">
        <v>5</v>
      </c>
      <c r="L153">
        <v>31110</v>
      </c>
      <c r="M153">
        <v>3</v>
      </c>
      <c r="N153">
        <v>6222</v>
      </c>
      <c r="O153">
        <v>24888</v>
      </c>
      <c r="P153">
        <v>4148</v>
      </c>
      <c r="Q153">
        <v>41883</v>
      </c>
      <c r="R153">
        <v>9</v>
      </c>
      <c r="S153" t="s">
        <v>20</v>
      </c>
    </row>
    <row r="154" spans="1:19" x14ac:dyDescent="0.25">
      <c r="A154" t="s">
        <v>4</v>
      </c>
      <c r="B154" t="s">
        <v>8</v>
      </c>
      <c r="C154" t="s">
        <v>26</v>
      </c>
      <c r="D154" t="s">
        <v>29</v>
      </c>
      <c r="E154">
        <v>1056</v>
      </c>
      <c r="F154">
        <v>10</v>
      </c>
      <c r="G154">
        <v>10560</v>
      </c>
      <c r="H154">
        <v>4224</v>
      </c>
      <c r="I154">
        <v>2534.4</v>
      </c>
      <c r="J154">
        <v>15</v>
      </c>
      <c r="K154">
        <v>5</v>
      </c>
      <c r="L154">
        <v>15840</v>
      </c>
      <c r="M154">
        <v>3</v>
      </c>
      <c r="N154">
        <v>3168</v>
      </c>
      <c r="O154">
        <v>12672</v>
      </c>
      <c r="P154">
        <v>2112</v>
      </c>
      <c r="Q154">
        <v>41883</v>
      </c>
      <c r="R154">
        <v>9</v>
      </c>
      <c r="S154" t="s">
        <v>20</v>
      </c>
    </row>
    <row r="155" spans="1:19" x14ac:dyDescent="0.25">
      <c r="A155" t="s">
        <v>4</v>
      </c>
      <c r="B155" t="s">
        <v>8</v>
      </c>
      <c r="C155" t="s">
        <v>26</v>
      </c>
      <c r="D155" t="s">
        <v>29</v>
      </c>
      <c r="E155">
        <v>274</v>
      </c>
      <c r="F155">
        <v>10</v>
      </c>
      <c r="G155">
        <v>2740</v>
      </c>
      <c r="H155">
        <v>1096</v>
      </c>
      <c r="I155">
        <v>657.6</v>
      </c>
      <c r="J155">
        <v>15</v>
      </c>
      <c r="K155">
        <v>5</v>
      </c>
      <c r="L155">
        <v>4110</v>
      </c>
      <c r="M155">
        <v>3</v>
      </c>
      <c r="N155">
        <v>822</v>
      </c>
      <c r="O155">
        <v>3288</v>
      </c>
      <c r="P155">
        <v>548</v>
      </c>
      <c r="Q155">
        <v>41974</v>
      </c>
      <c r="R155">
        <v>12</v>
      </c>
      <c r="S155" t="s">
        <v>23</v>
      </c>
    </row>
    <row r="156" spans="1:19" x14ac:dyDescent="0.25">
      <c r="A156" t="s">
        <v>3</v>
      </c>
      <c r="B156" t="s">
        <v>11</v>
      </c>
      <c r="C156" t="s">
        <v>26</v>
      </c>
      <c r="D156" t="s">
        <v>29</v>
      </c>
      <c r="E156">
        <v>1138</v>
      </c>
      <c r="F156">
        <v>10</v>
      </c>
      <c r="G156">
        <v>11380</v>
      </c>
      <c r="H156">
        <v>4552</v>
      </c>
      <c r="I156">
        <v>2731.2</v>
      </c>
      <c r="J156">
        <v>15</v>
      </c>
      <c r="K156">
        <v>5</v>
      </c>
      <c r="L156">
        <v>17070</v>
      </c>
      <c r="M156">
        <v>3</v>
      </c>
      <c r="N156">
        <v>3414</v>
      </c>
      <c r="O156">
        <v>13656</v>
      </c>
      <c r="P156">
        <v>2276</v>
      </c>
      <c r="Q156">
        <v>41974</v>
      </c>
      <c r="R156">
        <v>12</v>
      </c>
      <c r="S156" t="s">
        <v>23</v>
      </c>
    </row>
    <row r="157" spans="1:19" x14ac:dyDescent="0.25">
      <c r="A157" t="s">
        <v>5</v>
      </c>
      <c r="B157" t="s">
        <v>8</v>
      </c>
      <c r="C157" t="s">
        <v>47</v>
      </c>
      <c r="D157" t="s">
        <v>29</v>
      </c>
      <c r="E157">
        <v>1465</v>
      </c>
      <c r="F157">
        <v>15</v>
      </c>
      <c r="G157">
        <v>21975</v>
      </c>
      <c r="H157">
        <v>8790</v>
      </c>
      <c r="I157">
        <v>5274</v>
      </c>
      <c r="J157">
        <v>25</v>
      </c>
      <c r="K157">
        <v>10</v>
      </c>
      <c r="L157">
        <v>36625</v>
      </c>
      <c r="M157">
        <v>3</v>
      </c>
      <c r="N157">
        <v>4395</v>
      </c>
      <c r="O157">
        <v>32230</v>
      </c>
      <c r="P157">
        <v>10255</v>
      </c>
      <c r="Q157">
        <v>41699</v>
      </c>
      <c r="R157">
        <v>3</v>
      </c>
      <c r="S157" t="s">
        <v>14</v>
      </c>
    </row>
    <row r="158" spans="1:19" x14ac:dyDescent="0.25">
      <c r="A158" t="s">
        <v>4</v>
      </c>
      <c r="B158" t="s">
        <v>9</v>
      </c>
      <c r="C158" t="s">
        <v>47</v>
      </c>
      <c r="D158" t="s">
        <v>29</v>
      </c>
      <c r="E158">
        <v>2177</v>
      </c>
      <c r="F158">
        <v>15</v>
      </c>
      <c r="G158">
        <v>32655</v>
      </c>
      <c r="H158">
        <v>13062</v>
      </c>
      <c r="I158">
        <v>7837.2</v>
      </c>
      <c r="J158">
        <v>25</v>
      </c>
      <c r="K158">
        <v>10</v>
      </c>
      <c r="L158">
        <v>54425</v>
      </c>
      <c r="M158">
        <v>3</v>
      </c>
      <c r="N158">
        <v>6531</v>
      </c>
      <c r="O158">
        <v>47894</v>
      </c>
      <c r="P158">
        <v>15239</v>
      </c>
      <c r="Q158">
        <v>41913</v>
      </c>
      <c r="R158">
        <v>10</v>
      </c>
      <c r="S158" t="s">
        <v>21</v>
      </c>
    </row>
    <row r="159" spans="1:19" x14ac:dyDescent="0.25">
      <c r="A159" t="s">
        <v>5</v>
      </c>
      <c r="B159" t="s">
        <v>9</v>
      </c>
      <c r="C159" t="s">
        <v>48</v>
      </c>
      <c r="D159" t="s">
        <v>29</v>
      </c>
      <c r="E159">
        <v>866</v>
      </c>
      <c r="F159">
        <v>35</v>
      </c>
      <c r="G159">
        <v>30310</v>
      </c>
      <c r="H159">
        <v>12124</v>
      </c>
      <c r="I159">
        <v>7274.4</v>
      </c>
      <c r="J159">
        <v>45</v>
      </c>
      <c r="K159">
        <v>10</v>
      </c>
      <c r="L159">
        <v>38970</v>
      </c>
      <c r="M159">
        <v>3</v>
      </c>
      <c r="N159">
        <v>2598</v>
      </c>
      <c r="O159">
        <v>36372</v>
      </c>
      <c r="P159">
        <v>6062</v>
      </c>
      <c r="Q159">
        <v>41760</v>
      </c>
      <c r="R159">
        <v>5</v>
      </c>
      <c r="S159" t="s">
        <v>16</v>
      </c>
    </row>
    <row r="160" spans="1:19" x14ac:dyDescent="0.25">
      <c r="A160" t="s">
        <v>4</v>
      </c>
      <c r="B160" t="s">
        <v>9</v>
      </c>
      <c r="C160" t="s">
        <v>48</v>
      </c>
      <c r="D160" t="s">
        <v>29</v>
      </c>
      <c r="E160">
        <v>2177</v>
      </c>
      <c r="F160">
        <v>35</v>
      </c>
      <c r="G160">
        <v>76195</v>
      </c>
      <c r="H160">
        <v>30478</v>
      </c>
      <c r="I160">
        <v>18286.8</v>
      </c>
      <c r="J160">
        <v>45</v>
      </c>
      <c r="K160">
        <v>10</v>
      </c>
      <c r="L160">
        <v>97965</v>
      </c>
      <c r="M160">
        <v>3</v>
      </c>
      <c r="N160">
        <v>6531</v>
      </c>
      <c r="O160">
        <v>91434</v>
      </c>
      <c r="P160">
        <v>15239</v>
      </c>
      <c r="Q160">
        <v>41913</v>
      </c>
      <c r="R160">
        <v>10</v>
      </c>
      <c r="S160" t="s">
        <v>21</v>
      </c>
    </row>
    <row r="161" spans="1:19" x14ac:dyDescent="0.25">
      <c r="A161" t="s">
        <v>4</v>
      </c>
      <c r="B161" t="s">
        <v>11</v>
      </c>
      <c r="C161" t="s">
        <v>27</v>
      </c>
      <c r="D161" t="s">
        <v>29</v>
      </c>
      <c r="E161">
        <v>1865</v>
      </c>
      <c r="F161">
        <v>35</v>
      </c>
      <c r="G161">
        <v>65275</v>
      </c>
      <c r="H161">
        <v>26110</v>
      </c>
      <c r="I161">
        <v>15666</v>
      </c>
      <c r="J161">
        <v>45</v>
      </c>
      <c r="K161">
        <v>10</v>
      </c>
      <c r="L161">
        <v>83925</v>
      </c>
      <c r="M161">
        <v>3</v>
      </c>
      <c r="N161">
        <v>5595</v>
      </c>
      <c r="O161">
        <v>78330</v>
      </c>
      <c r="P161">
        <v>13055</v>
      </c>
      <c r="Q161">
        <v>41671</v>
      </c>
      <c r="R161">
        <v>2</v>
      </c>
      <c r="S161" t="s">
        <v>13</v>
      </c>
    </row>
    <row r="162" spans="1:19" x14ac:dyDescent="0.25">
      <c r="A162" t="s">
        <v>3</v>
      </c>
      <c r="B162" t="s">
        <v>11</v>
      </c>
      <c r="C162" t="s">
        <v>27</v>
      </c>
      <c r="D162" t="s">
        <v>29</v>
      </c>
      <c r="E162">
        <v>1074</v>
      </c>
      <c r="F162">
        <v>35</v>
      </c>
      <c r="G162">
        <v>37590</v>
      </c>
      <c r="H162">
        <v>15036</v>
      </c>
      <c r="I162">
        <v>9021.6</v>
      </c>
      <c r="J162">
        <v>45</v>
      </c>
      <c r="K162">
        <v>10</v>
      </c>
      <c r="L162">
        <v>48330</v>
      </c>
      <c r="M162">
        <v>3</v>
      </c>
      <c r="N162">
        <v>3222</v>
      </c>
      <c r="O162">
        <v>45108</v>
      </c>
      <c r="P162">
        <v>7518</v>
      </c>
      <c r="Q162">
        <v>41730</v>
      </c>
      <c r="R162">
        <v>4</v>
      </c>
      <c r="S162" t="s">
        <v>15</v>
      </c>
    </row>
    <row r="163" spans="1:19" x14ac:dyDescent="0.25">
      <c r="A163" t="s">
        <v>4</v>
      </c>
      <c r="B163" t="s">
        <v>10</v>
      </c>
      <c r="C163" t="s">
        <v>27</v>
      </c>
      <c r="D163" t="s">
        <v>29</v>
      </c>
      <c r="E163">
        <v>1907</v>
      </c>
      <c r="F163">
        <v>35</v>
      </c>
      <c r="G163">
        <v>66745</v>
      </c>
      <c r="H163">
        <v>26698</v>
      </c>
      <c r="I163">
        <v>16018.8</v>
      </c>
      <c r="J163">
        <v>45</v>
      </c>
      <c r="K163">
        <v>10</v>
      </c>
      <c r="L163">
        <v>85815</v>
      </c>
      <c r="M163">
        <v>3</v>
      </c>
      <c r="N163">
        <v>5721</v>
      </c>
      <c r="O163">
        <v>80094</v>
      </c>
      <c r="P163">
        <v>13349</v>
      </c>
      <c r="Q163">
        <v>41883</v>
      </c>
      <c r="R163">
        <v>9</v>
      </c>
      <c r="S163" t="s">
        <v>20</v>
      </c>
    </row>
    <row r="164" spans="1:19" x14ac:dyDescent="0.25">
      <c r="A164" t="s">
        <v>4</v>
      </c>
      <c r="B164" t="s">
        <v>10</v>
      </c>
      <c r="C164" t="s">
        <v>26</v>
      </c>
      <c r="D164" t="s">
        <v>30</v>
      </c>
      <c r="E164">
        <v>1372</v>
      </c>
      <c r="F164">
        <v>10</v>
      </c>
      <c r="G164">
        <v>13720</v>
      </c>
      <c r="H164">
        <v>5488</v>
      </c>
      <c r="I164">
        <v>3292.7999999999997</v>
      </c>
      <c r="J164">
        <v>15</v>
      </c>
      <c r="K164">
        <v>5</v>
      </c>
      <c r="L164">
        <v>20580</v>
      </c>
      <c r="M164">
        <v>6</v>
      </c>
      <c r="N164">
        <v>8232</v>
      </c>
      <c r="O164">
        <v>12348</v>
      </c>
      <c r="P164">
        <v>-1372</v>
      </c>
      <c r="Q164">
        <v>41640</v>
      </c>
      <c r="R164">
        <v>1</v>
      </c>
      <c r="S164" t="s">
        <v>12</v>
      </c>
    </row>
    <row r="165" spans="1:19" x14ac:dyDescent="0.25">
      <c r="A165" t="s">
        <v>4</v>
      </c>
      <c r="B165" t="s">
        <v>11</v>
      </c>
      <c r="C165" t="s">
        <v>26</v>
      </c>
      <c r="D165" t="s">
        <v>30</v>
      </c>
      <c r="E165">
        <v>2689</v>
      </c>
      <c r="F165">
        <v>10</v>
      </c>
      <c r="G165">
        <v>26890</v>
      </c>
      <c r="H165">
        <v>10756</v>
      </c>
      <c r="I165">
        <v>6453.5999999999995</v>
      </c>
      <c r="J165">
        <v>15</v>
      </c>
      <c r="K165">
        <v>5</v>
      </c>
      <c r="L165">
        <v>40335</v>
      </c>
      <c r="M165">
        <v>6</v>
      </c>
      <c r="N165">
        <v>16134</v>
      </c>
      <c r="O165">
        <v>24201</v>
      </c>
      <c r="P165">
        <v>-2689</v>
      </c>
      <c r="Q165">
        <v>41913</v>
      </c>
      <c r="R165">
        <v>10</v>
      </c>
      <c r="S165" t="s">
        <v>21</v>
      </c>
    </row>
    <row r="166" spans="1:19" x14ac:dyDescent="0.25">
      <c r="A166" t="s">
        <v>5</v>
      </c>
      <c r="B166" t="s">
        <v>7</v>
      </c>
      <c r="C166" t="s">
        <v>26</v>
      </c>
      <c r="D166" t="s">
        <v>30</v>
      </c>
      <c r="E166">
        <v>2431</v>
      </c>
      <c r="F166">
        <v>10</v>
      </c>
      <c r="G166">
        <v>24310</v>
      </c>
      <c r="H166">
        <v>9724</v>
      </c>
      <c r="I166">
        <v>5834.4</v>
      </c>
      <c r="J166">
        <v>15</v>
      </c>
      <c r="K166">
        <v>5</v>
      </c>
      <c r="L166">
        <v>36465</v>
      </c>
      <c r="M166">
        <v>6</v>
      </c>
      <c r="N166">
        <v>14586</v>
      </c>
      <c r="O166">
        <v>21879</v>
      </c>
      <c r="P166">
        <v>-2431</v>
      </c>
      <c r="Q166">
        <v>41974</v>
      </c>
      <c r="R166">
        <v>12</v>
      </c>
      <c r="S166" t="s">
        <v>23</v>
      </c>
    </row>
    <row r="167" spans="1:19" x14ac:dyDescent="0.25">
      <c r="A167" t="s">
        <v>5</v>
      </c>
      <c r="B167" t="s">
        <v>7</v>
      </c>
      <c r="C167" t="s">
        <v>47</v>
      </c>
      <c r="D167" t="s">
        <v>30</v>
      </c>
      <c r="E167">
        <v>2431</v>
      </c>
      <c r="F167">
        <v>15</v>
      </c>
      <c r="G167">
        <v>36465</v>
      </c>
      <c r="H167">
        <v>14586</v>
      </c>
      <c r="I167">
        <v>8751.6</v>
      </c>
      <c r="J167">
        <v>25</v>
      </c>
      <c r="K167">
        <v>10</v>
      </c>
      <c r="L167">
        <v>60775</v>
      </c>
      <c r="M167">
        <v>6</v>
      </c>
      <c r="N167">
        <v>14586</v>
      </c>
      <c r="O167">
        <v>46189</v>
      </c>
      <c r="P167">
        <v>9724</v>
      </c>
      <c r="Q167">
        <v>41974</v>
      </c>
      <c r="R167">
        <v>12</v>
      </c>
      <c r="S167" t="s">
        <v>23</v>
      </c>
    </row>
    <row r="168" spans="1:19" x14ac:dyDescent="0.25">
      <c r="A168" t="s">
        <v>4</v>
      </c>
      <c r="B168" t="s">
        <v>11</v>
      </c>
      <c r="C168" t="s">
        <v>48</v>
      </c>
      <c r="D168" t="s">
        <v>30</v>
      </c>
      <c r="E168">
        <v>2689</v>
      </c>
      <c r="F168">
        <v>35</v>
      </c>
      <c r="G168">
        <v>94115</v>
      </c>
      <c r="H168">
        <v>37646</v>
      </c>
      <c r="I168">
        <v>22587.599999999999</v>
      </c>
      <c r="J168">
        <v>45</v>
      </c>
      <c r="K168">
        <v>10</v>
      </c>
      <c r="L168">
        <v>121005</v>
      </c>
      <c r="M168">
        <v>6</v>
      </c>
      <c r="N168">
        <v>16134</v>
      </c>
      <c r="O168">
        <v>104871</v>
      </c>
      <c r="P168">
        <v>10756</v>
      </c>
      <c r="Q168">
        <v>41913</v>
      </c>
      <c r="R168">
        <v>10</v>
      </c>
      <c r="S168" t="s">
        <v>21</v>
      </c>
    </row>
    <row r="169" spans="1:19" x14ac:dyDescent="0.25">
      <c r="A169" t="s">
        <v>4</v>
      </c>
      <c r="B169" t="s">
        <v>11</v>
      </c>
      <c r="C169" t="s">
        <v>27</v>
      </c>
      <c r="D169" t="s">
        <v>30</v>
      </c>
      <c r="E169">
        <v>1683</v>
      </c>
      <c r="F169">
        <v>35</v>
      </c>
      <c r="G169">
        <v>58905</v>
      </c>
      <c r="H169">
        <v>23562</v>
      </c>
      <c r="I169">
        <v>14137.199999999999</v>
      </c>
      <c r="J169">
        <v>45</v>
      </c>
      <c r="K169">
        <v>10</v>
      </c>
      <c r="L169">
        <v>75735</v>
      </c>
      <c r="M169">
        <v>6</v>
      </c>
      <c r="N169">
        <v>10098</v>
      </c>
      <c r="O169">
        <v>65637</v>
      </c>
      <c r="P169">
        <v>6732</v>
      </c>
      <c r="Q169">
        <v>41821</v>
      </c>
      <c r="R169">
        <v>7</v>
      </c>
      <c r="S169" t="s">
        <v>18</v>
      </c>
    </row>
    <row r="170" spans="1:19" x14ac:dyDescent="0.25">
      <c r="A170" t="s">
        <v>5</v>
      </c>
      <c r="B170" t="s">
        <v>11</v>
      </c>
      <c r="C170" t="s">
        <v>27</v>
      </c>
      <c r="D170" t="s">
        <v>30</v>
      </c>
      <c r="E170">
        <v>1123</v>
      </c>
      <c r="F170">
        <v>35</v>
      </c>
      <c r="G170">
        <v>39305</v>
      </c>
      <c r="H170">
        <v>15722</v>
      </c>
      <c r="I170">
        <v>9433.1999999999989</v>
      </c>
      <c r="J170">
        <v>45</v>
      </c>
      <c r="K170">
        <v>10</v>
      </c>
      <c r="L170">
        <v>50535</v>
      </c>
      <c r="M170">
        <v>6</v>
      </c>
      <c r="N170">
        <v>6738</v>
      </c>
      <c r="O170">
        <v>43797</v>
      </c>
      <c r="P170">
        <v>4492</v>
      </c>
      <c r="Q170">
        <v>41852</v>
      </c>
      <c r="R170">
        <v>8</v>
      </c>
      <c r="S170" t="s">
        <v>19</v>
      </c>
    </row>
    <row r="171" spans="1:19" x14ac:dyDescent="0.25">
      <c r="A171" t="s">
        <v>5</v>
      </c>
      <c r="B171" t="s">
        <v>9</v>
      </c>
      <c r="C171" t="s">
        <v>24</v>
      </c>
      <c r="D171" t="s">
        <v>30</v>
      </c>
      <c r="E171">
        <v>1865</v>
      </c>
      <c r="F171">
        <v>5</v>
      </c>
      <c r="G171">
        <v>9325</v>
      </c>
      <c r="H171">
        <v>3730</v>
      </c>
      <c r="I171">
        <v>2238</v>
      </c>
      <c r="J171">
        <v>10</v>
      </c>
      <c r="K171">
        <v>5</v>
      </c>
      <c r="L171">
        <v>18650</v>
      </c>
      <c r="M171">
        <v>6</v>
      </c>
      <c r="N171">
        <v>11190</v>
      </c>
      <c r="O171">
        <v>7460</v>
      </c>
      <c r="P171">
        <v>-1865</v>
      </c>
      <c r="Q171">
        <v>41671</v>
      </c>
      <c r="R171">
        <v>2</v>
      </c>
      <c r="S171" t="s">
        <v>13</v>
      </c>
    </row>
    <row r="172" spans="1:19" x14ac:dyDescent="0.25">
      <c r="A172" t="s">
        <v>5</v>
      </c>
      <c r="B172" t="s">
        <v>10</v>
      </c>
      <c r="C172" t="s">
        <v>24</v>
      </c>
      <c r="D172" t="s">
        <v>30</v>
      </c>
      <c r="E172">
        <v>1116</v>
      </c>
      <c r="F172">
        <v>5</v>
      </c>
      <c r="G172">
        <v>5580</v>
      </c>
      <c r="H172">
        <v>2232</v>
      </c>
      <c r="I172">
        <v>1339.2</v>
      </c>
      <c r="J172">
        <v>10</v>
      </c>
      <c r="K172">
        <v>5</v>
      </c>
      <c r="L172">
        <v>11160</v>
      </c>
      <c r="M172">
        <v>6</v>
      </c>
      <c r="N172">
        <v>6696</v>
      </c>
      <c r="O172">
        <v>4464</v>
      </c>
      <c r="P172">
        <v>-1116</v>
      </c>
      <c r="Q172">
        <v>41671</v>
      </c>
      <c r="R172">
        <v>2</v>
      </c>
      <c r="S172" t="s">
        <v>13</v>
      </c>
    </row>
    <row r="173" spans="1:19" x14ac:dyDescent="0.25">
      <c r="A173" t="s">
        <v>4</v>
      </c>
      <c r="B173" t="s">
        <v>9</v>
      </c>
      <c r="C173" t="s">
        <v>24</v>
      </c>
      <c r="D173" t="s">
        <v>30</v>
      </c>
      <c r="E173">
        <v>1563</v>
      </c>
      <c r="F173">
        <v>5</v>
      </c>
      <c r="G173">
        <v>7815</v>
      </c>
      <c r="H173">
        <v>3126</v>
      </c>
      <c r="I173">
        <v>1875.6</v>
      </c>
      <c r="J173">
        <v>10</v>
      </c>
      <c r="K173">
        <v>5</v>
      </c>
      <c r="L173">
        <v>15630</v>
      </c>
      <c r="M173">
        <v>6</v>
      </c>
      <c r="N173">
        <v>9378</v>
      </c>
      <c r="O173">
        <v>6252</v>
      </c>
      <c r="P173">
        <v>-1563</v>
      </c>
      <c r="Q173">
        <v>41760</v>
      </c>
      <c r="R173">
        <v>5</v>
      </c>
      <c r="S173" t="s">
        <v>16</v>
      </c>
    </row>
    <row r="174" spans="1:19" x14ac:dyDescent="0.25">
      <c r="A174" t="s">
        <v>1</v>
      </c>
      <c r="B174" t="s">
        <v>8</v>
      </c>
      <c r="C174" t="s">
        <v>24</v>
      </c>
      <c r="D174" t="s">
        <v>30</v>
      </c>
      <c r="E174">
        <v>991</v>
      </c>
      <c r="F174">
        <v>5</v>
      </c>
      <c r="G174">
        <v>4955</v>
      </c>
      <c r="H174">
        <v>1982</v>
      </c>
      <c r="I174">
        <v>1189.2</v>
      </c>
      <c r="J174">
        <v>10</v>
      </c>
      <c r="K174">
        <v>5</v>
      </c>
      <c r="L174">
        <v>9910</v>
      </c>
      <c r="M174">
        <v>6</v>
      </c>
      <c r="N174">
        <v>5946</v>
      </c>
      <c r="O174">
        <v>3964</v>
      </c>
      <c r="P174">
        <v>-991</v>
      </c>
      <c r="Q174">
        <v>41791</v>
      </c>
      <c r="R174">
        <v>6</v>
      </c>
      <c r="S174" t="s">
        <v>17</v>
      </c>
    </row>
    <row r="175" spans="1:19" x14ac:dyDescent="0.25">
      <c r="A175" t="s">
        <v>2</v>
      </c>
      <c r="B175" t="s">
        <v>11</v>
      </c>
      <c r="C175" t="s">
        <v>24</v>
      </c>
      <c r="D175" t="s">
        <v>30</v>
      </c>
      <c r="E175">
        <v>2791</v>
      </c>
      <c r="F175">
        <v>5</v>
      </c>
      <c r="G175">
        <v>13955</v>
      </c>
      <c r="H175">
        <v>5582</v>
      </c>
      <c r="I175">
        <v>3349.2</v>
      </c>
      <c r="J175">
        <v>10</v>
      </c>
      <c r="K175">
        <v>5</v>
      </c>
      <c r="L175">
        <v>27910</v>
      </c>
      <c r="M175">
        <v>6</v>
      </c>
      <c r="N175">
        <v>16746</v>
      </c>
      <c r="O175">
        <v>11164</v>
      </c>
      <c r="P175">
        <v>-2791</v>
      </c>
      <c r="Q175">
        <v>41944</v>
      </c>
      <c r="R175">
        <v>11</v>
      </c>
      <c r="S175" t="s">
        <v>22</v>
      </c>
    </row>
    <row r="176" spans="1:19" x14ac:dyDescent="0.25">
      <c r="A176" t="s">
        <v>4</v>
      </c>
      <c r="B176" t="s">
        <v>8</v>
      </c>
      <c r="C176" t="s">
        <v>24</v>
      </c>
      <c r="D176" t="s">
        <v>30</v>
      </c>
      <c r="E176">
        <v>570</v>
      </c>
      <c r="F176">
        <v>5</v>
      </c>
      <c r="G176">
        <v>2850</v>
      </c>
      <c r="H176">
        <v>1140</v>
      </c>
      <c r="I176">
        <v>684</v>
      </c>
      <c r="J176">
        <v>10</v>
      </c>
      <c r="K176">
        <v>5</v>
      </c>
      <c r="L176">
        <v>5700</v>
      </c>
      <c r="M176">
        <v>6</v>
      </c>
      <c r="N176">
        <v>3420</v>
      </c>
      <c r="O176">
        <v>2280</v>
      </c>
      <c r="P176">
        <v>-570</v>
      </c>
      <c r="Q176">
        <v>41974</v>
      </c>
      <c r="R176">
        <v>12</v>
      </c>
      <c r="S176" t="s">
        <v>23</v>
      </c>
    </row>
    <row r="177" spans="1:19" x14ac:dyDescent="0.25">
      <c r="A177" t="s">
        <v>4</v>
      </c>
      <c r="B177" t="s">
        <v>9</v>
      </c>
      <c r="C177" t="s">
        <v>24</v>
      </c>
      <c r="D177" t="s">
        <v>30</v>
      </c>
      <c r="E177">
        <v>2487</v>
      </c>
      <c r="F177">
        <v>5</v>
      </c>
      <c r="G177">
        <v>12435</v>
      </c>
      <c r="H177">
        <v>4974</v>
      </c>
      <c r="I177">
        <v>2984.4</v>
      </c>
      <c r="J177">
        <v>10</v>
      </c>
      <c r="K177">
        <v>5</v>
      </c>
      <c r="L177">
        <v>24870</v>
      </c>
      <c r="M177">
        <v>6</v>
      </c>
      <c r="N177">
        <v>14922</v>
      </c>
      <c r="O177">
        <v>9948</v>
      </c>
      <c r="P177">
        <v>-2487</v>
      </c>
      <c r="Q177">
        <v>41974</v>
      </c>
      <c r="R177">
        <v>12</v>
      </c>
      <c r="S177" t="s">
        <v>23</v>
      </c>
    </row>
    <row r="178" spans="1:19" x14ac:dyDescent="0.25">
      <c r="A178" t="s">
        <v>4</v>
      </c>
      <c r="B178" t="s">
        <v>9</v>
      </c>
      <c r="C178" t="s">
        <v>25</v>
      </c>
      <c r="D178" t="s">
        <v>30</v>
      </c>
      <c r="E178">
        <v>1384.5</v>
      </c>
      <c r="F178">
        <v>5</v>
      </c>
      <c r="G178">
        <v>6922.5</v>
      </c>
      <c r="H178">
        <v>2769</v>
      </c>
      <c r="I178">
        <v>1661.3999999999999</v>
      </c>
      <c r="J178">
        <v>10</v>
      </c>
      <c r="K178">
        <v>5</v>
      </c>
      <c r="L178">
        <v>13845</v>
      </c>
      <c r="M178">
        <v>6</v>
      </c>
      <c r="N178">
        <v>8307</v>
      </c>
      <c r="O178">
        <v>5538</v>
      </c>
      <c r="P178">
        <v>-1384.5</v>
      </c>
      <c r="Q178">
        <v>41640</v>
      </c>
      <c r="R178">
        <v>1</v>
      </c>
      <c r="S178" t="s">
        <v>12</v>
      </c>
    </row>
    <row r="179" spans="1:19" x14ac:dyDescent="0.25">
      <c r="A179" t="s">
        <v>3</v>
      </c>
      <c r="B179" t="s">
        <v>8</v>
      </c>
      <c r="C179" t="s">
        <v>25</v>
      </c>
      <c r="D179" t="s">
        <v>30</v>
      </c>
      <c r="E179">
        <v>3627</v>
      </c>
      <c r="F179">
        <v>5</v>
      </c>
      <c r="G179">
        <v>18135</v>
      </c>
      <c r="H179">
        <v>7254</v>
      </c>
      <c r="I179">
        <v>4352.3999999999996</v>
      </c>
      <c r="J179">
        <v>10</v>
      </c>
      <c r="K179">
        <v>5</v>
      </c>
      <c r="L179">
        <v>36270</v>
      </c>
      <c r="M179">
        <v>6</v>
      </c>
      <c r="N179">
        <v>21762</v>
      </c>
      <c r="O179">
        <v>14508</v>
      </c>
      <c r="P179">
        <v>-3627</v>
      </c>
      <c r="Q179">
        <v>41821</v>
      </c>
      <c r="R179">
        <v>7</v>
      </c>
      <c r="S179" t="s">
        <v>18</v>
      </c>
    </row>
    <row r="180" spans="1:19" x14ac:dyDescent="0.25">
      <c r="A180" t="s">
        <v>5</v>
      </c>
      <c r="B180" t="s">
        <v>10</v>
      </c>
      <c r="C180" t="s">
        <v>25</v>
      </c>
      <c r="D180" t="s">
        <v>30</v>
      </c>
      <c r="E180">
        <v>2342</v>
      </c>
      <c r="F180">
        <v>5</v>
      </c>
      <c r="G180">
        <v>11710</v>
      </c>
      <c r="H180">
        <v>4684</v>
      </c>
      <c r="I180">
        <v>2810.4</v>
      </c>
      <c r="J180">
        <v>10</v>
      </c>
      <c r="K180">
        <v>5</v>
      </c>
      <c r="L180">
        <v>23420</v>
      </c>
      <c r="M180">
        <v>6</v>
      </c>
      <c r="N180">
        <v>14052</v>
      </c>
      <c r="O180">
        <v>9368</v>
      </c>
      <c r="P180">
        <v>-2342</v>
      </c>
      <c r="Q180">
        <v>41944</v>
      </c>
      <c r="R180">
        <v>11</v>
      </c>
      <c r="S180" t="s">
        <v>22</v>
      </c>
    </row>
    <row r="181" spans="1:19" x14ac:dyDescent="0.25">
      <c r="A181" t="s">
        <v>4</v>
      </c>
      <c r="B181" t="s">
        <v>9</v>
      </c>
      <c r="C181" t="s">
        <v>26</v>
      </c>
      <c r="D181" t="s">
        <v>30</v>
      </c>
      <c r="E181">
        <v>1303</v>
      </c>
      <c r="F181">
        <v>10</v>
      </c>
      <c r="G181">
        <v>13030</v>
      </c>
      <c r="H181">
        <v>5212</v>
      </c>
      <c r="I181">
        <v>3127.2</v>
      </c>
      <c r="J181">
        <v>15</v>
      </c>
      <c r="K181">
        <v>5</v>
      </c>
      <c r="L181">
        <v>19545</v>
      </c>
      <c r="M181">
        <v>6</v>
      </c>
      <c r="N181">
        <v>7818</v>
      </c>
      <c r="O181">
        <v>11727</v>
      </c>
      <c r="P181">
        <v>-1303</v>
      </c>
      <c r="Q181">
        <v>41671</v>
      </c>
      <c r="R181">
        <v>2</v>
      </c>
      <c r="S181" t="s">
        <v>13</v>
      </c>
    </row>
    <row r="182" spans="1:19" x14ac:dyDescent="0.25">
      <c r="A182" t="s">
        <v>3</v>
      </c>
      <c r="B182" t="s">
        <v>8</v>
      </c>
      <c r="C182" t="s">
        <v>26</v>
      </c>
      <c r="D182" t="s">
        <v>30</v>
      </c>
      <c r="E182">
        <v>2992</v>
      </c>
      <c r="F182">
        <v>10</v>
      </c>
      <c r="G182">
        <v>29920</v>
      </c>
      <c r="H182">
        <v>11968</v>
      </c>
      <c r="I182">
        <v>7180.8</v>
      </c>
      <c r="J182">
        <v>15</v>
      </c>
      <c r="K182">
        <v>5</v>
      </c>
      <c r="L182">
        <v>44880</v>
      </c>
      <c r="M182">
        <v>6</v>
      </c>
      <c r="N182">
        <v>17952</v>
      </c>
      <c r="O182">
        <v>26928</v>
      </c>
      <c r="P182">
        <v>-2992</v>
      </c>
      <c r="Q182">
        <v>41699</v>
      </c>
      <c r="R182">
        <v>3</v>
      </c>
      <c r="S182" t="s">
        <v>14</v>
      </c>
    </row>
    <row r="183" spans="1:19" x14ac:dyDescent="0.25">
      <c r="A183" t="s">
        <v>3</v>
      </c>
      <c r="B183" t="s">
        <v>9</v>
      </c>
      <c r="C183" t="s">
        <v>26</v>
      </c>
      <c r="D183" t="s">
        <v>30</v>
      </c>
      <c r="E183">
        <v>2385</v>
      </c>
      <c r="F183">
        <v>10</v>
      </c>
      <c r="G183">
        <v>23850</v>
      </c>
      <c r="H183">
        <v>9540</v>
      </c>
      <c r="I183">
        <v>5724</v>
      </c>
      <c r="J183">
        <v>15</v>
      </c>
      <c r="K183">
        <v>5</v>
      </c>
      <c r="L183">
        <v>35775</v>
      </c>
      <c r="M183">
        <v>6</v>
      </c>
      <c r="N183">
        <v>14310</v>
      </c>
      <c r="O183">
        <v>21465</v>
      </c>
      <c r="P183">
        <v>-2385</v>
      </c>
      <c r="Q183">
        <v>41699</v>
      </c>
      <c r="R183">
        <v>3</v>
      </c>
      <c r="S183" t="s">
        <v>14</v>
      </c>
    </row>
    <row r="184" spans="1:19" x14ac:dyDescent="0.25">
      <c r="A184" t="s">
        <v>1</v>
      </c>
      <c r="B184" t="s">
        <v>11</v>
      </c>
      <c r="C184" t="s">
        <v>26</v>
      </c>
      <c r="D184" t="s">
        <v>30</v>
      </c>
      <c r="E184">
        <v>1607</v>
      </c>
      <c r="F184">
        <v>10</v>
      </c>
      <c r="G184">
        <v>16070</v>
      </c>
      <c r="H184">
        <v>6428</v>
      </c>
      <c r="I184">
        <v>3856.7999999999997</v>
      </c>
      <c r="J184">
        <v>15</v>
      </c>
      <c r="K184">
        <v>5</v>
      </c>
      <c r="L184">
        <v>24105</v>
      </c>
      <c r="M184">
        <v>6</v>
      </c>
      <c r="N184">
        <v>9642</v>
      </c>
      <c r="O184">
        <v>14463</v>
      </c>
      <c r="P184">
        <v>-1607</v>
      </c>
      <c r="Q184">
        <v>41730</v>
      </c>
      <c r="R184">
        <v>4</v>
      </c>
      <c r="S184" t="s">
        <v>15</v>
      </c>
    </row>
    <row r="185" spans="1:19" x14ac:dyDescent="0.25">
      <c r="A185" t="s">
        <v>4</v>
      </c>
      <c r="B185" t="s">
        <v>8</v>
      </c>
      <c r="C185" t="s">
        <v>26</v>
      </c>
      <c r="D185" t="s">
        <v>30</v>
      </c>
      <c r="E185">
        <v>2327</v>
      </c>
      <c r="F185">
        <v>10</v>
      </c>
      <c r="G185">
        <v>23270</v>
      </c>
      <c r="H185">
        <v>9308</v>
      </c>
      <c r="I185">
        <v>5584.8</v>
      </c>
      <c r="J185">
        <v>15</v>
      </c>
      <c r="K185">
        <v>5</v>
      </c>
      <c r="L185">
        <v>34905</v>
      </c>
      <c r="M185">
        <v>6</v>
      </c>
      <c r="N185">
        <v>13962</v>
      </c>
      <c r="O185">
        <v>20943</v>
      </c>
      <c r="P185">
        <v>-2327</v>
      </c>
      <c r="Q185">
        <v>41760</v>
      </c>
      <c r="R185">
        <v>5</v>
      </c>
      <c r="S185" t="s">
        <v>16</v>
      </c>
    </row>
    <row r="186" spans="1:19" x14ac:dyDescent="0.25">
      <c r="A186" t="s">
        <v>1</v>
      </c>
      <c r="B186" t="s">
        <v>8</v>
      </c>
      <c r="C186" t="s">
        <v>26</v>
      </c>
      <c r="D186" t="s">
        <v>30</v>
      </c>
      <c r="E186">
        <v>991</v>
      </c>
      <c r="F186">
        <v>10</v>
      </c>
      <c r="G186">
        <v>9910</v>
      </c>
      <c r="H186">
        <v>3964</v>
      </c>
      <c r="I186">
        <v>2378.4</v>
      </c>
      <c r="J186">
        <v>15</v>
      </c>
      <c r="K186">
        <v>5</v>
      </c>
      <c r="L186">
        <v>14865</v>
      </c>
      <c r="M186">
        <v>6</v>
      </c>
      <c r="N186">
        <v>5946</v>
      </c>
      <c r="O186">
        <v>8919</v>
      </c>
      <c r="P186">
        <v>-991</v>
      </c>
      <c r="Q186">
        <v>41791</v>
      </c>
      <c r="R186">
        <v>6</v>
      </c>
      <c r="S186" t="s">
        <v>17</v>
      </c>
    </row>
    <row r="187" spans="1:19" x14ac:dyDescent="0.25">
      <c r="A187" t="s">
        <v>4</v>
      </c>
      <c r="B187" t="s">
        <v>8</v>
      </c>
      <c r="C187" t="s">
        <v>26</v>
      </c>
      <c r="D187" t="s">
        <v>30</v>
      </c>
      <c r="E187">
        <v>602</v>
      </c>
      <c r="F187">
        <v>10</v>
      </c>
      <c r="G187">
        <v>6020</v>
      </c>
      <c r="H187">
        <v>2408</v>
      </c>
      <c r="I187">
        <v>1444.8</v>
      </c>
      <c r="J187">
        <v>15</v>
      </c>
      <c r="K187">
        <v>5</v>
      </c>
      <c r="L187">
        <v>9030</v>
      </c>
      <c r="M187">
        <v>6</v>
      </c>
      <c r="N187">
        <v>3612</v>
      </c>
      <c r="O187">
        <v>5418</v>
      </c>
      <c r="P187">
        <v>-602</v>
      </c>
      <c r="Q187">
        <v>41791</v>
      </c>
      <c r="R187">
        <v>6</v>
      </c>
      <c r="S187" t="s">
        <v>17</v>
      </c>
    </row>
    <row r="188" spans="1:19" x14ac:dyDescent="0.25">
      <c r="A188" t="s">
        <v>2</v>
      </c>
      <c r="B188" t="s">
        <v>9</v>
      </c>
      <c r="C188" t="s">
        <v>26</v>
      </c>
      <c r="D188" t="s">
        <v>30</v>
      </c>
      <c r="E188">
        <v>2620</v>
      </c>
      <c r="F188">
        <v>10</v>
      </c>
      <c r="G188">
        <v>26200</v>
      </c>
      <c r="H188">
        <v>10480</v>
      </c>
      <c r="I188">
        <v>6288</v>
      </c>
      <c r="J188">
        <v>15</v>
      </c>
      <c r="K188">
        <v>5</v>
      </c>
      <c r="L188">
        <v>39300</v>
      </c>
      <c r="M188">
        <v>6</v>
      </c>
      <c r="N188">
        <v>15720</v>
      </c>
      <c r="O188">
        <v>23580</v>
      </c>
      <c r="P188">
        <v>-2620</v>
      </c>
      <c r="Q188">
        <v>41883</v>
      </c>
      <c r="R188">
        <v>9</v>
      </c>
      <c r="S188" t="s">
        <v>20</v>
      </c>
    </row>
    <row r="189" spans="1:19" x14ac:dyDescent="0.25">
      <c r="A189" t="s">
        <v>3</v>
      </c>
      <c r="B189" t="s">
        <v>8</v>
      </c>
      <c r="C189" t="s">
        <v>26</v>
      </c>
      <c r="D189" t="s">
        <v>30</v>
      </c>
      <c r="E189">
        <v>861</v>
      </c>
      <c r="F189">
        <v>10</v>
      </c>
      <c r="G189">
        <v>8610</v>
      </c>
      <c r="H189">
        <v>3444</v>
      </c>
      <c r="I189">
        <v>2066.4</v>
      </c>
      <c r="J189">
        <v>15</v>
      </c>
      <c r="K189">
        <v>5</v>
      </c>
      <c r="L189">
        <v>12915</v>
      </c>
      <c r="M189">
        <v>6</v>
      </c>
      <c r="N189">
        <v>5166</v>
      </c>
      <c r="O189">
        <v>7749</v>
      </c>
      <c r="P189">
        <v>-861</v>
      </c>
      <c r="Q189">
        <v>41913</v>
      </c>
      <c r="R189">
        <v>10</v>
      </c>
      <c r="S189" t="s">
        <v>21</v>
      </c>
    </row>
    <row r="190" spans="1:19" x14ac:dyDescent="0.25">
      <c r="A190" t="s">
        <v>4</v>
      </c>
      <c r="B190" t="s">
        <v>8</v>
      </c>
      <c r="C190" t="s">
        <v>26</v>
      </c>
      <c r="D190" t="s">
        <v>30</v>
      </c>
      <c r="E190">
        <v>2663</v>
      </c>
      <c r="F190">
        <v>10</v>
      </c>
      <c r="G190">
        <v>26630</v>
      </c>
      <c r="H190">
        <v>10652</v>
      </c>
      <c r="I190">
        <v>6391.2</v>
      </c>
      <c r="J190">
        <v>15</v>
      </c>
      <c r="K190">
        <v>5</v>
      </c>
      <c r="L190">
        <v>39945</v>
      </c>
      <c r="M190">
        <v>6</v>
      </c>
      <c r="N190">
        <v>15978</v>
      </c>
      <c r="O190">
        <v>23967</v>
      </c>
      <c r="P190">
        <v>-2663</v>
      </c>
      <c r="Q190">
        <v>41974</v>
      </c>
      <c r="R190">
        <v>12</v>
      </c>
      <c r="S190" t="s">
        <v>23</v>
      </c>
    </row>
    <row r="191" spans="1:19" x14ac:dyDescent="0.25">
      <c r="A191" t="s">
        <v>2</v>
      </c>
      <c r="B191" t="s">
        <v>8</v>
      </c>
      <c r="C191" t="s">
        <v>47</v>
      </c>
      <c r="D191" t="s">
        <v>30</v>
      </c>
      <c r="E191">
        <v>555</v>
      </c>
      <c r="F191">
        <v>15</v>
      </c>
      <c r="G191">
        <v>8325</v>
      </c>
      <c r="H191">
        <v>3330</v>
      </c>
      <c r="I191">
        <v>1998</v>
      </c>
      <c r="J191">
        <v>25</v>
      </c>
      <c r="K191">
        <v>10</v>
      </c>
      <c r="L191">
        <v>13875</v>
      </c>
      <c r="M191">
        <v>6</v>
      </c>
      <c r="N191">
        <v>3330</v>
      </c>
      <c r="O191">
        <v>10545</v>
      </c>
      <c r="P191">
        <v>2220</v>
      </c>
      <c r="Q191">
        <v>41640</v>
      </c>
      <c r="R191">
        <v>1</v>
      </c>
      <c r="S191" t="s">
        <v>12</v>
      </c>
    </row>
    <row r="192" spans="1:19" x14ac:dyDescent="0.25">
      <c r="A192" t="s">
        <v>2</v>
      </c>
      <c r="B192" t="s">
        <v>11</v>
      </c>
      <c r="C192" t="s">
        <v>47</v>
      </c>
      <c r="D192" t="s">
        <v>30</v>
      </c>
      <c r="E192">
        <v>2861</v>
      </c>
      <c r="F192">
        <v>15</v>
      </c>
      <c r="G192">
        <v>42915</v>
      </c>
      <c r="H192">
        <v>17166</v>
      </c>
      <c r="I192">
        <v>10299.6</v>
      </c>
      <c r="J192">
        <v>25</v>
      </c>
      <c r="K192">
        <v>10</v>
      </c>
      <c r="L192">
        <v>71525</v>
      </c>
      <c r="M192">
        <v>6</v>
      </c>
      <c r="N192">
        <v>17166</v>
      </c>
      <c r="O192">
        <v>54359</v>
      </c>
      <c r="P192">
        <v>11444</v>
      </c>
      <c r="Q192">
        <v>41640</v>
      </c>
      <c r="R192">
        <v>1</v>
      </c>
      <c r="S192" t="s">
        <v>12</v>
      </c>
    </row>
    <row r="193" spans="1:19" x14ac:dyDescent="0.25">
      <c r="A193" t="s">
        <v>3</v>
      </c>
      <c r="B193" t="s">
        <v>10</v>
      </c>
      <c r="C193" t="s">
        <v>47</v>
      </c>
      <c r="D193" t="s">
        <v>30</v>
      </c>
      <c r="E193">
        <v>807</v>
      </c>
      <c r="F193">
        <v>15</v>
      </c>
      <c r="G193">
        <v>12105</v>
      </c>
      <c r="H193">
        <v>4842</v>
      </c>
      <c r="I193">
        <v>2905.2</v>
      </c>
      <c r="J193">
        <v>25</v>
      </c>
      <c r="K193">
        <v>10</v>
      </c>
      <c r="L193">
        <v>20175</v>
      </c>
      <c r="M193">
        <v>6</v>
      </c>
      <c r="N193">
        <v>4842</v>
      </c>
      <c r="O193">
        <v>15333</v>
      </c>
      <c r="P193">
        <v>3228</v>
      </c>
      <c r="Q193">
        <v>41671</v>
      </c>
      <c r="R193">
        <v>2</v>
      </c>
      <c r="S193" t="s">
        <v>13</v>
      </c>
    </row>
    <row r="194" spans="1:19" x14ac:dyDescent="0.25">
      <c r="A194" t="s">
        <v>4</v>
      </c>
      <c r="B194" t="s">
        <v>8</v>
      </c>
      <c r="C194" t="s">
        <v>47</v>
      </c>
      <c r="D194" t="s">
        <v>30</v>
      </c>
      <c r="E194">
        <v>602</v>
      </c>
      <c r="F194">
        <v>15</v>
      </c>
      <c r="G194">
        <v>9030</v>
      </c>
      <c r="H194">
        <v>3612</v>
      </c>
      <c r="I194">
        <v>2167.1999999999998</v>
      </c>
      <c r="J194">
        <v>25</v>
      </c>
      <c r="K194">
        <v>10</v>
      </c>
      <c r="L194">
        <v>15050</v>
      </c>
      <c r="M194">
        <v>6</v>
      </c>
      <c r="N194">
        <v>3612</v>
      </c>
      <c r="O194">
        <v>11438</v>
      </c>
      <c r="P194">
        <v>2408</v>
      </c>
      <c r="Q194">
        <v>41791</v>
      </c>
      <c r="R194">
        <v>6</v>
      </c>
      <c r="S194" t="s">
        <v>17</v>
      </c>
    </row>
    <row r="195" spans="1:19" x14ac:dyDescent="0.25">
      <c r="A195" t="s">
        <v>4</v>
      </c>
      <c r="B195" t="s">
        <v>8</v>
      </c>
      <c r="C195" t="s">
        <v>47</v>
      </c>
      <c r="D195" t="s">
        <v>30</v>
      </c>
      <c r="E195">
        <v>2832</v>
      </c>
      <c r="F195">
        <v>15</v>
      </c>
      <c r="G195">
        <v>42480</v>
      </c>
      <c r="H195">
        <v>16992</v>
      </c>
      <c r="I195">
        <v>10195.199999999999</v>
      </c>
      <c r="J195">
        <v>25</v>
      </c>
      <c r="K195">
        <v>10</v>
      </c>
      <c r="L195">
        <v>70800</v>
      </c>
      <c r="M195">
        <v>6</v>
      </c>
      <c r="N195">
        <v>16992</v>
      </c>
      <c r="O195">
        <v>53808</v>
      </c>
      <c r="P195">
        <v>11328</v>
      </c>
      <c r="Q195">
        <v>41852</v>
      </c>
      <c r="R195">
        <v>8</v>
      </c>
      <c r="S195" t="s">
        <v>19</v>
      </c>
    </row>
    <row r="196" spans="1:19" x14ac:dyDescent="0.25">
      <c r="A196" t="s">
        <v>4</v>
      </c>
      <c r="B196" t="s">
        <v>9</v>
      </c>
      <c r="C196" t="s">
        <v>47</v>
      </c>
      <c r="D196" t="s">
        <v>30</v>
      </c>
      <c r="E196">
        <v>1579</v>
      </c>
      <c r="F196">
        <v>15</v>
      </c>
      <c r="G196">
        <v>23685</v>
      </c>
      <c r="H196">
        <v>9474</v>
      </c>
      <c r="I196">
        <v>5684.4</v>
      </c>
      <c r="J196">
        <v>25</v>
      </c>
      <c r="K196">
        <v>10</v>
      </c>
      <c r="L196">
        <v>39475</v>
      </c>
      <c r="M196">
        <v>6</v>
      </c>
      <c r="N196">
        <v>9474</v>
      </c>
      <c r="O196">
        <v>30001</v>
      </c>
      <c r="P196">
        <v>6316</v>
      </c>
      <c r="Q196">
        <v>41852</v>
      </c>
      <c r="R196">
        <v>8</v>
      </c>
      <c r="S196" t="s">
        <v>19</v>
      </c>
    </row>
    <row r="197" spans="1:19" x14ac:dyDescent="0.25">
      <c r="A197" t="s">
        <v>3</v>
      </c>
      <c r="B197" t="s">
        <v>8</v>
      </c>
      <c r="C197" t="s">
        <v>47</v>
      </c>
      <c r="D197" t="s">
        <v>30</v>
      </c>
      <c r="E197">
        <v>861</v>
      </c>
      <c r="F197">
        <v>15</v>
      </c>
      <c r="G197">
        <v>12915</v>
      </c>
      <c r="H197">
        <v>5166</v>
      </c>
      <c r="I197">
        <v>3099.6</v>
      </c>
      <c r="J197">
        <v>25</v>
      </c>
      <c r="K197">
        <v>10</v>
      </c>
      <c r="L197">
        <v>21525</v>
      </c>
      <c r="M197">
        <v>6</v>
      </c>
      <c r="N197">
        <v>5166</v>
      </c>
      <c r="O197">
        <v>16359</v>
      </c>
      <c r="P197">
        <v>3444</v>
      </c>
      <c r="Q197">
        <v>41913</v>
      </c>
      <c r="R197">
        <v>10</v>
      </c>
      <c r="S197" t="s">
        <v>21</v>
      </c>
    </row>
    <row r="198" spans="1:19" x14ac:dyDescent="0.25">
      <c r="A198" t="s">
        <v>1</v>
      </c>
      <c r="B198" t="s">
        <v>10</v>
      </c>
      <c r="C198" t="s">
        <v>47</v>
      </c>
      <c r="D198" t="s">
        <v>30</v>
      </c>
      <c r="E198">
        <v>1250</v>
      </c>
      <c r="F198">
        <v>15</v>
      </c>
      <c r="G198">
        <v>18750</v>
      </c>
      <c r="H198">
        <v>7500</v>
      </c>
      <c r="I198">
        <v>4500</v>
      </c>
      <c r="J198">
        <v>25</v>
      </c>
      <c r="K198">
        <v>10</v>
      </c>
      <c r="L198">
        <v>31250</v>
      </c>
      <c r="M198">
        <v>6</v>
      </c>
      <c r="N198">
        <v>7500</v>
      </c>
      <c r="O198">
        <v>23750</v>
      </c>
      <c r="P198">
        <v>5000</v>
      </c>
      <c r="Q198">
        <v>41974</v>
      </c>
      <c r="R198">
        <v>12</v>
      </c>
      <c r="S198" t="s">
        <v>23</v>
      </c>
    </row>
    <row r="199" spans="1:19" x14ac:dyDescent="0.25">
      <c r="A199" t="s">
        <v>4</v>
      </c>
      <c r="B199" t="s">
        <v>8</v>
      </c>
      <c r="C199" t="s">
        <v>48</v>
      </c>
      <c r="D199" t="s">
        <v>30</v>
      </c>
      <c r="E199">
        <v>2663</v>
      </c>
      <c r="F199">
        <v>35</v>
      </c>
      <c r="G199">
        <v>93205</v>
      </c>
      <c r="H199">
        <v>37282</v>
      </c>
      <c r="I199">
        <v>22369.200000000001</v>
      </c>
      <c r="J199">
        <v>45</v>
      </c>
      <c r="K199">
        <v>10</v>
      </c>
      <c r="L199">
        <v>119835</v>
      </c>
      <c r="M199">
        <v>6</v>
      </c>
      <c r="N199">
        <v>15978</v>
      </c>
      <c r="O199">
        <v>103857</v>
      </c>
      <c r="P199">
        <v>10652</v>
      </c>
      <c r="Q199">
        <v>41974</v>
      </c>
      <c r="R199">
        <v>12</v>
      </c>
      <c r="S199" t="s">
        <v>23</v>
      </c>
    </row>
    <row r="200" spans="1:19" x14ac:dyDescent="0.25">
      <c r="A200" t="s">
        <v>4</v>
      </c>
      <c r="B200" t="s">
        <v>8</v>
      </c>
      <c r="C200" t="s">
        <v>48</v>
      </c>
      <c r="D200" t="s">
        <v>30</v>
      </c>
      <c r="E200">
        <v>570</v>
      </c>
      <c r="F200">
        <v>35</v>
      </c>
      <c r="G200">
        <v>19950</v>
      </c>
      <c r="H200">
        <v>7980</v>
      </c>
      <c r="I200">
        <v>4788</v>
      </c>
      <c r="J200">
        <v>45</v>
      </c>
      <c r="K200">
        <v>10</v>
      </c>
      <c r="L200">
        <v>25650</v>
      </c>
      <c r="M200">
        <v>6</v>
      </c>
      <c r="N200">
        <v>3420</v>
      </c>
      <c r="O200">
        <v>22230</v>
      </c>
      <c r="P200">
        <v>2280</v>
      </c>
      <c r="Q200">
        <v>41974</v>
      </c>
      <c r="R200">
        <v>12</v>
      </c>
      <c r="S200" t="s">
        <v>23</v>
      </c>
    </row>
    <row r="201" spans="1:19" x14ac:dyDescent="0.25">
      <c r="A201" t="s">
        <v>4</v>
      </c>
      <c r="B201" t="s">
        <v>9</v>
      </c>
      <c r="C201" t="s">
        <v>48</v>
      </c>
      <c r="D201" t="s">
        <v>30</v>
      </c>
      <c r="E201">
        <v>2487</v>
      </c>
      <c r="F201">
        <v>35</v>
      </c>
      <c r="G201">
        <v>87045</v>
      </c>
      <c r="H201">
        <v>34818</v>
      </c>
      <c r="I201">
        <v>20890.8</v>
      </c>
      <c r="J201">
        <v>45</v>
      </c>
      <c r="K201">
        <v>10</v>
      </c>
      <c r="L201">
        <v>111915</v>
      </c>
      <c r="M201">
        <v>6</v>
      </c>
      <c r="N201">
        <v>14922</v>
      </c>
      <c r="O201">
        <v>96993</v>
      </c>
      <c r="P201">
        <v>9948</v>
      </c>
      <c r="Q201">
        <v>41974</v>
      </c>
      <c r="R201">
        <v>12</v>
      </c>
      <c r="S201" t="s">
        <v>23</v>
      </c>
    </row>
    <row r="202" spans="1:19" x14ac:dyDescent="0.25">
      <c r="A202" t="s">
        <v>4</v>
      </c>
      <c r="B202" t="s">
        <v>10</v>
      </c>
      <c r="C202" t="s">
        <v>27</v>
      </c>
      <c r="D202" t="s">
        <v>30</v>
      </c>
      <c r="E202">
        <v>1350</v>
      </c>
      <c r="F202">
        <v>35</v>
      </c>
      <c r="G202">
        <v>47250</v>
      </c>
      <c r="H202">
        <v>18900</v>
      </c>
      <c r="I202">
        <v>11340</v>
      </c>
      <c r="J202">
        <v>45</v>
      </c>
      <c r="K202">
        <v>10</v>
      </c>
      <c r="L202">
        <v>60750</v>
      </c>
      <c r="M202">
        <v>6</v>
      </c>
      <c r="N202">
        <v>8100</v>
      </c>
      <c r="O202">
        <v>52650</v>
      </c>
      <c r="P202">
        <v>5400</v>
      </c>
      <c r="Q202">
        <v>41671</v>
      </c>
      <c r="R202">
        <v>2</v>
      </c>
      <c r="S202" t="s">
        <v>13</v>
      </c>
    </row>
    <row r="203" spans="1:19" x14ac:dyDescent="0.25">
      <c r="A203" t="s">
        <v>4</v>
      </c>
      <c r="B203" t="s">
        <v>7</v>
      </c>
      <c r="C203" t="s">
        <v>27</v>
      </c>
      <c r="D203" t="s">
        <v>30</v>
      </c>
      <c r="E203">
        <v>552</v>
      </c>
      <c r="F203">
        <v>35</v>
      </c>
      <c r="G203">
        <v>19320</v>
      </c>
      <c r="H203">
        <v>7728</v>
      </c>
      <c r="I203">
        <v>4636.8</v>
      </c>
      <c r="J203">
        <v>45</v>
      </c>
      <c r="K203">
        <v>10</v>
      </c>
      <c r="L203">
        <v>24840</v>
      </c>
      <c r="M203">
        <v>6</v>
      </c>
      <c r="N203">
        <v>3312</v>
      </c>
      <c r="O203">
        <v>21528</v>
      </c>
      <c r="P203">
        <v>2208</v>
      </c>
      <c r="Q203">
        <v>41852</v>
      </c>
      <c r="R203">
        <v>8</v>
      </c>
      <c r="S203" t="s">
        <v>19</v>
      </c>
    </row>
    <row r="204" spans="1:19" x14ac:dyDescent="0.25">
      <c r="A204" t="s">
        <v>1</v>
      </c>
      <c r="B204" t="s">
        <v>10</v>
      </c>
      <c r="C204" t="s">
        <v>27</v>
      </c>
      <c r="D204" t="s">
        <v>30</v>
      </c>
      <c r="E204">
        <v>1250</v>
      </c>
      <c r="F204">
        <v>35</v>
      </c>
      <c r="G204">
        <v>43750</v>
      </c>
      <c r="H204">
        <v>17500</v>
      </c>
      <c r="I204">
        <v>10500</v>
      </c>
      <c r="J204">
        <v>45</v>
      </c>
      <c r="K204">
        <v>10</v>
      </c>
      <c r="L204">
        <v>56250</v>
      </c>
      <c r="M204">
        <v>6</v>
      </c>
      <c r="N204">
        <v>7500</v>
      </c>
      <c r="O204">
        <v>48750</v>
      </c>
      <c r="P204">
        <v>5000</v>
      </c>
      <c r="Q204">
        <v>41974</v>
      </c>
      <c r="R204">
        <v>12</v>
      </c>
      <c r="S204" t="s">
        <v>23</v>
      </c>
    </row>
    <row r="205" spans="1:19" x14ac:dyDescent="0.25">
      <c r="A205" t="s">
        <v>2</v>
      </c>
      <c r="B205" t="s">
        <v>9</v>
      </c>
      <c r="C205" t="s">
        <v>26</v>
      </c>
      <c r="D205" t="s">
        <v>30</v>
      </c>
      <c r="E205">
        <v>3801</v>
      </c>
      <c r="F205">
        <v>10</v>
      </c>
      <c r="G205">
        <v>38010</v>
      </c>
      <c r="H205">
        <v>15204</v>
      </c>
      <c r="I205">
        <v>9122.4</v>
      </c>
      <c r="J205">
        <v>15</v>
      </c>
      <c r="K205">
        <v>5</v>
      </c>
      <c r="L205">
        <v>57015</v>
      </c>
      <c r="M205">
        <v>6</v>
      </c>
      <c r="N205">
        <v>22806</v>
      </c>
      <c r="O205">
        <v>34209</v>
      </c>
      <c r="P205">
        <v>-3801</v>
      </c>
      <c r="Q205">
        <v>41730</v>
      </c>
      <c r="R205">
        <v>4</v>
      </c>
      <c r="S205" t="s">
        <v>15</v>
      </c>
    </row>
    <row r="206" spans="1:19" x14ac:dyDescent="0.25">
      <c r="A206" t="s">
        <v>4</v>
      </c>
      <c r="B206" t="s">
        <v>8</v>
      </c>
      <c r="C206" t="s">
        <v>24</v>
      </c>
      <c r="D206" t="s">
        <v>30</v>
      </c>
      <c r="E206">
        <v>1117.5</v>
      </c>
      <c r="F206">
        <v>5</v>
      </c>
      <c r="G206">
        <v>5587.5</v>
      </c>
      <c r="H206">
        <v>2235</v>
      </c>
      <c r="I206">
        <v>1341</v>
      </c>
      <c r="J206">
        <v>10</v>
      </c>
      <c r="K206">
        <v>5</v>
      </c>
      <c r="L206">
        <v>11175</v>
      </c>
      <c r="M206">
        <v>6</v>
      </c>
      <c r="N206">
        <v>6705</v>
      </c>
      <c r="O206">
        <v>4470</v>
      </c>
      <c r="P206">
        <v>-1117.5</v>
      </c>
      <c r="Q206">
        <v>41640</v>
      </c>
      <c r="R206">
        <v>1</v>
      </c>
      <c r="S206" t="s">
        <v>12</v>
      </c>
    </row>
    <row r="207" spans="1:19" x14ac:dyDescent="0.25">
      <c r="A207" t="s">
        <v>2</v>
      </c>
      <c r="B207" t="s">
        <v>7</v>
      </c>
      <c r="C207" t="s">
        <v>24</v>
      </c>
      <c r="D207" t="s">
        <v>30</v>
      </c>
      <c r="E207">
        <v>2844</v>
      </c>
      <c r="F207">
        <v>5</v>
      </c>
      <c r="G207">
        <v>14220</v>
      </c>
      <c r="H207">
        <v>5688</v>
      </c>
      <c r="I207">
        <v>3412.7999999999997</v>
      </c>
      <c r="J207">
        <v>10</v>
      </c>
      <c r="K207">
        <v>5</v>
      </c>
      <c r="L207">
        <v>28440</v>
      </c>
      <c r="M207">
        <v>6</v>
      </c>
      <c r="N207">
        <v>17064</v>
      </c>
      <c r="O207">
        <v>11376</v>
      </c>
      <c r="P207">
        <v>-2844</v>
      </c>
      <c r="Q207">
        <v>41791</v>
      </c>
      <c r="R207">
        <v>6</v>
      </c>
      <c r="S207" t="s">
        <v>17</v>
      </c>
    </row>
    <row r="208" spans="1:19" x14ac:dyDescent="0.25">
      <c r="A208" t="s">
        <v>5</v>
      </c>
      <c r="B208" t="s">
        <v>11</v>
      </c>
      <c r="C208" t="s">
        <v>24</v>
      </c>
      <c r="D208" t="s">
        <v>30</v>
      </c>
      <c r="E208">
        <v>562</v>
      </c>
      <c r="F208">
        <v>5</v>
      </c>
      <c r="G208">
        <v>2810</v>
      </c>
      <c r="H208">
        <v>1124</v>
      </c>
      <c r="I208">
        <v>674.4</v>
      </c>
      <c r="J208">
        <v>10</v>
      </c>
      <c r="K208">
        <v>5</v>
      </c>
      <c r="L208">
        <v>5620</v>
      </c>
      <c r="M208">
        <v>6</v>
      </c>
      <c r="N208">
        <v>3372</v>
      </c>
      <c r="O208">
        <v>2248</v>
      </c>
      <c r="P208">
        <v>-562</v>
      </c>
      <c r="Q208">
        <v>41883</v>
      </c>
      <c r="R208">
        <v>9</v>
      </c>
      <c r="S208" t="s">
        <v>20</v>
      </c>
    </row>
    <row r="209" spans="1:19" x14ac:dyDescent="0.25">
      <c r="A209" t="s">
        <v>2</v>
      </c>
      <c r="B209" t="s">
        <v>8</v>
      </c>
      <c r="C209" t="s">
        <v>24</v>
      </c>
      <c r="D209" t="s">
        <v>30</v>
      </c>
      <c r="E209">
        <v>2030</v>
      </c>
      <c r="F209">
        <v>5</v>
      </c>
      <c r="G209">
        <v>10150</v>
      </c>
      <c r="H209">
        <v>4060</v>
      </c>
      <c r="I209">
        <v>2436</v>
      </c>
      <c r="J209">
        <v>10</v>
      </c>
      <c r="K209">
        <v>5</v>
      </c>
      <c r="L209">
        <v>20300</v>
      </c>
      <c r="M209">
        <v>6</v>
      </c>
      <c r="N209">
        <v>12180</v>
      </c>
      <c r="O209">
        <v>8120</v>
      </c>
      <c r="P209">
        <v>-2030</v>
      </c>
      <c r="Q209">
        <v>41944</v>
      </c>
      <c r="R209">
        <v>11</v>
      </c>
      <c r="S209" t="s">
        <v>22</v>
      </c>
    </row>
    <row r="210" spans="1:19" x14ac:dyDescent="0.25">
      <c r="A210" t="s">
        <v>4</v>
      </c>
      <c r="B210" t="s">
        <v>11</v>
      </c>
      <c r="C210" t="s">
        <v>25</v>
      </c>
      <c r="D210" t="s">
        <v>30</v>
      </c>
      <c r="E210">
        <v>980</v>
      </c>
      <c r="F210">
        <v>5</v>
      </c>
      <c r="G210">
        <v>4900</v>
      </c>
      <c r="H210">
        <v>1960</v>
      </c>
      <c r="I210">
        <v>1176</v>
      </c>
      <c r="J210">
        <v>10</v>
      </c>
      <c r="K210">
        <v>5</v>
      </c>
      <c r="L210">
        <v>9800</v>
      </c>
      <c r="M210">
        <v>6</v>
      </c>
      <c r="N210">
        <v>5880</v>
      </c>
      <c r="O210">
        <v>3920</v>
      </c>
      <c r="P210">
        <v>-980</v>
      </c>
      <c r="Q210">
        <v>41730</v>
      </c>
      <c r="R210">
        <v>4</v>
      </c>
      <c r="S210" t="s">
        <v>15</v>
      </c>
    </row>
    <row r="211" spans="1:19" x14ac:dyDescent="0.25">
      <c r="A211" t="s">
        <v>4</v>
      </c>
      <c r="B211" t="s">
        <v>10</v>
      </c>
      <c r="C211" t="s">
        <v>25</v>
      </c>
      <c r="D211" t="s">
        <v>30</v>
      </c>
      <c r="E211">
        <v>1460</v>
      </c>
      <c r="F211">
        <v>5</v>
      </c>
      <c r="G211">
        <v>7300</v>
      </c>
      <c r="H211">
        <v>2920</v>
      </c>
      <c r="I211">
        <v>1752</v>
      </c>
      <c r="J211">
        <v>10</v>
      </c>
      <c r="K211">
        <v>5</v>
      </c>
      <c r="L211">
        <v>14600</v>
      </c>
      <c r="M211">
        <v>6</v>
      </c>
      <c r="N211">
        <v>8760</v>
      </c>
      <c r="O211">
        <v>5840</v>
      </c>
      <c r="P211">
        <v>-1460</v>
      </c>
      <c r="Q211">
        <v>41760</v>
      </c>
      <c r="R211">
        <v>5</v>
      </c>
      <c r="S211" t="s">
        <v>16</v>
      </c>
    </row>
    <row r="212" spans="1:19" x14ac:dyDescent="0.25">
      <c r="A212" t="s">
        <v>5</v>
      </c>
      <c r="B212" t="s">
        <v>8</v>
      </c>
      <c r="C212" t="s">
        <v>25</v>
      </c>
      <c r="D212" t="s">
        <v>30</v>
      </c>
      <c r="E212">
        <v>2723</v>
      </c>
      <c r="F212">
        <v>5</v>
      </c>
      <c r="G212">
        <v>13615</v>
      </c>
      <c r="H212">
        <v>5446</v>
      </c>
      <c r="I212">
        <v>3267.6</v>
      </c>
      <c r="J212">
        <v>10</v>
      </c>
      <c r="K212">
        <v>5</v>
      </c>
      <c r="L212">
        <v>27230</v>
      </c>
      <c r="M212">
        <v>6</v>
      </c>
      <c r="N212">
        <v>16338</v>
      </c>
      <c r="O212">
        <v>10892</v>
      </c>
      <c r="P212">
        <v>-2723</v>
      </c>
      <c r="Q212">
        <v>41944</v>
      </c>
      <c r="R212">
        <v>11</v>
      </c>
      <c r="S212" t="s">
        <v>22</v>
      </c>
    </row>
    <row r="213" spans="1:19" x14ac:dyDescent="0.25">
      <c r="A213" t="s">
        <v>4</v>
      </c>
      <c r="B213" t="s">
        <v>9</v>
      </c>
      <c r="C213" t="s">
        <v>26</v>
      </c>
      <c r="D213" t="s">
        <v>30</v>
      </c>
      <c r="E213">
        <v>1496</v>
      </c>
      <c r="F213">
        <v>10</v>
      </c>
      <c r="G213">
        <v>14960</v>
      </c>
      <c r="H213">
        <v>5984</v>
      </c>
      <c r="I213">
        <v>3590.4</v>
      </c>
      <c r="J213">
        <v>15</v>
      </c>
      <c r="K213">
        <v>5</v>
      </c>
      <c r="L213">
        <v>22440</v>
      </c>
      <c r="M213">
        <v>6</v>
      </c>
      <c r="N213">
        <v>8976</v>
      </c>
      <c r="O213">
        <v>13464</v>
      </c>
      <c r="P213">
        <v>-1496</v>
      </c>
      <c r="Q213">
        <v>41791</v>
      </c>
      <c r="R213">
        <v>6</v>
      </c>
      <c r="S213" t="s">
        <v>17</v>
      </c>
    </row>
    <row r="214" spans="1:19" x14ac:dyDescent="0.25">
      <c r="A214" t="s">
        <v>3</v>
      </c>
      <c r="B214" t="s">
        <v>7</v>
      </c>
      <c r="C214" t="s">
        <v>47</v>
      </c>
      <c r="D214" t="s">
        <v>30</v>
      </c>
      <c r="E214">
        <v>952</v>
      </c>
      <c r="F214">
        <v>15</v>
      </c>
      <c r="G214">
        <v>14280</v>
      </c>
      <c r="H214">
        <v>5712</v>
      </c>
      <c r="I214">
        <v>3427.2</v>
      </c>
      <c r="J214">
        <v>25</v>
      </c>
      <c r="K214">
        <v>10</v>
      </c>
      <c r="L214">
        <v>23800</v>
      </c>
      <c r="M214">
        <v>6</v>
      </c>
      <c r="N214">
        <v>5712</v>
      </c>
      <c r="O214">
        <v>18088</v>
      </c>
      <c r="P214">
        <v>3808</v>
      </c>
      <c r="Q214">
        <v>41671</v>
      </c>
      <c r="R214">
        <v>2</v>
      </c>
      <c r="S214" t="s">
        <v>13</v>
      </c>
    </row>
    <row r="215" spans="1:19" x14ac:dyDescent="0.25">
      <c r="A215" t="s">
        <v>3</v>
      </c>
      <c r="B215" t="s">
        <v>8</v>
      </c>
      <c r="C215" t="s">
        <v>47</v>
      </c>
      <c r="D215" t="s">
        <v>30</v>
      </c>
      <c r="E215">
        <v>2755</v>
      </c>
      <c r="F215">
        <v>15</v>
      </c>
      <c r="G215">
        <v>41325</v>
      </c>
      <c r="H215">
        <v>16530</v>
      </c>
      <c r="I215">
        <v>9918</v>
      </c>
      <c r="J215">
        <v>25</v>
      </c>
      <c r="K215">
        <v>10</v>
      </c>
      <c r="L215">
        <v>68875</v>
      </c>
      <c r="M215">
        <v>6</v>
      </c>
      <c r="N215">
        <v>16530</v>
      </c>
      <c r="O215">
        <v>52345</v>
      </c>
      <c r="P215">
        <v>11020</v>
      </c>
      <c r="Q215">
        <v>41671</v>
      </c>
      <c r="R215">
        <v>2</v>
      </c>
      <c r="S215" t="s">
        <v>13</v>
      </c>
    </row>
    <row r="216" spans="1:19" x14ac:dyDescent="0.25">
      <c r="A216" t="s">
        <v>2</v>
      </c>
      <c r="B216" t="s">
        <v>10</v>
      </c>
      <c r="C216" t="s">
        <v>47</v>
      </c>
      <c r="D216" t="s">
        <v>30</v>
      </c>
      <c r="E216">
        <v>1530</v>
      </c>
      <c r="F216">
        <v>15</v>
      </c>
      <c r="G216">
        <v>22950</v>
      </c>
      <c r="H216">
        <v>9180</v>
      </c>
      <c r="I216">
        <v>5508</v>
      </c>
      <c r="J216">
        <v>25</v>
      </c>
      <c r="K216">
        <v>10</v>
      </c>
      <c r="L216">
        <v>38250</v>
      </c>
      <c r="M216">
        <v>6</v>
      </c>
      <c r="N216">
        <v>9180</v>
      </c>
      <c r="O216">
        <v>29070</v>
      </c>
      <c r="P216">
        <v>6120</v>
      </c>
      <c r="Q216">
        <v>41760</v>
      </c>
      <c r="R216">
        <v>5</v>
      </c>
      <c r="S216" t="s">
        <v>16</v>
      </c>
    </row>
    <row r="217" spans="1:19" x14ac:dyDescent="0.25">
      <c r="A217" t="s">
        <v>4</v>
      </c>
      <c r="B217" t="s">
        <v>9</v>
      </c>
      <c r="C217" t="s">
        <v>47</v>
      </c>
      <c r="D217" t="s">
        <v>30</v>
      </c>
      <c r="E217">
        <v>1496</v>
      </c>
      <c r="F217">
        <v>15</v>
      </c>
      <c r="G217">
        <v>22440</v>
      </c>
      <c r="H217">
        <v>8976</v>
      </c>
      <c r="I217">
        <v>5385.5999999999995</v>
      </c>
      <c r="J217">
        <v>25</v>
      </c>
      <c r="K217">
        <v>10</v>
      </c>
      <c r="L217">
        <v>37400</v>
      </c>
      <c r="M217">
        <v>6</v>
      </c>
      <c r="N217">
        <v>8976</v>
      </c>
      <c r="O217">
        <v>28424</v>
      </c>
      <c r="P217">
        <v>5984</v>
      </c>
      <c r="Q217">
        <v>41791</v>
      </c>
      <c r="R217">
        <v>6</v>
      </c>
      <c r="S217" t="s">
        <v>17</v>
      </c>
    </row>
    <row r="218" spans="1:19" x14ac:dyDescent="0.25">
      <c r="A218" t="s">
        <v>4</v>
      </c>
      <c r="B218" t="s">
        <v>11</v>
      </c>
      <c r="C218" t="s">
        <v>47</v>
      </c>
      <c r="D218" t="s">
        <v>30</v>
      </c>
      <c r="E218">
        <v>1498</v>
      </c>
      <c r="F218">
        <v>15</v>
      </c>
      <c r="G218">
        <v>22470</v>
      </c>
      <c r="H218">
        <v>8988</v>
      </c>
      <c r="I218">
        <v>5392.8</v>
      </c>
      <c r="J218">
        <v>25</v>
      </c>
      <c r="K218">
        <v>10</v>
      </c>
      <c r="L218">
        <v>37450</v>
      </c>
      <c r="M218">
        <v>6</v>
      </c>
      <c r="N218">
        <v>8988</v>
      </c>
      <c r="O218">
        <v>28462</v>
      </c>
      <c r="P218">
        <v>5992</v>
      </c>
      <c r="Q218">
        <v>41791</v>
      </c>
      <c r="R218">
        <v>6</v>
      </c>
      <c r="S218" t="s">
        <v>17</v>
      </c>
    </row>
    <row r="219" spans="1:19" x14ac:dyDescent="0.25">
      <c r="A219" t="s">
        <v>2</v>
      </c>
      <c r="B219" t="s">
        <v>7</v>
      </c>
      <c r="C219" t="s">
        <v>48</v>
      </c>
      <c r="D219" t="s">
        <v>30</v>
      </c>
      <c r="E219">
        <v>2844</v>
      </c>
      <c r="F219">
        <v>35</v>
      </c>
      <c r="G219">
        <v>99540</v>
      </c>
      <c r="H219">
        <v>39816</v>
      </c>
      <c r="I219">
        <v>23889.599999999999</v>
      </c>
      <c r="J219">
        <v>45</v>
      </c>
      <c r="K219">
        <v>10</v>
      </c>
      <c r="L219">
        <v>127980</v>
      </c>
      <c r="M219">
        <v>6</v>
      </c>
      <c r="N219">
        <v>17064</v>
      </c>
      <c r="O219">
        <v>110916</v>
      </c>
      <c r="P219">
        <v>11376</v>
      </c>
      <c r="Q219">
        <v>41791</v>
      </c>
      <c r="R219">
        <v>6</v>
      </c>
      <c r="S219" t="s">
        <v>17</v>
      </c>
    </row>
    <row r="220" spans="1:19" x14ac:dyDescent="0.25">
      <c r="A220" t="s">
        <v>4</v>
      </c>
      <c r="B220" t="s">
        <v>11</v>
      </c>
      <c r="C220" t="s">
        <v>48</v>
      </c>
      <c r="D220" t="s">
        <v>30</v>
      </c>
      <c r="E220">
        <v>1498</v>
      </c>
      <c r="F220">
        <v>35</v>
      </c>
      <c r="G220">
        <v>52430</v>
      </c>
      <c r="H220">
        <v>20972</v>
      </c>
      <c r="I220">
        <v>12583.199999999999</v>
      </c>
      <c r="J220">
        <v>45</v>
      </c>
      <c r="K220">
        <v>10</v>
      </c>
      <c r="L220">
        <v>67410</v>
      </c>
      <c r="M220">
        <v>6</v>
      </c>
      <c r="N220">
        <v>8988</v>
      </c>
      <c r="O220">
        <v>58422</v>
      </c>
      <c r="P220">
        <v>5992</v>
      </c>
      <c r="Q220">
        <v>41791</v>
      </c>
      <c r="R220">
        <v>6</v>
      </c>
      <c r="S220" t="s">
        <v>17</v>
      </c>
    </row>
    <row r="221" spans="1:19" x14ac:dyDescent="0.25">
      <c r="A221" t="s">
        <v>3</v>
      </c>
      <c r="B221" t="s">
        <v>9</v>
      </c>
      <c r="C221" t="s">
        <v>27</v>
      </c>
      <c r="D221" t="s">
        <v>30</v>
      </c>
      <c r="E221">
        <v>1987.5</v>
      </c>
      <c r="F221">
        <v>35</v>
      </c>
      <c r="G221">
        <v>69562.5</v>
      </c>
      <c r="H221">
        <v>27825</v>
      </c>
      <c r="I221">
        <v>16695</v>
      </c>
      <c r="J221">
        <v>45</v>
      </c>
      <c r="K221">
        <v>10</v>
      </c>
      <c r="L221">
        <v>89437.5</v>
      </c>
      <c r="M221">
        <v>6</v>
      </c>
      <c r="N221">
        <v>11925</v>
      </c>
      <c r="O221">
        <v>77512.5</v>
      </c>
      <c r="P221">
        <v>7950</v>
      </c>
      <c r="Q221">
        <v>41640</v>
      </c>
      <c r="R221">
        <v>1</v>
      </c>
      <c r="S221" t="s">
        <v>12</v>
      </c>
    </row>
    <row r="222" spans="1:19" x14ac:dyDescent="0.25">
      <c r="A222" t="s">
        <v>4</v>
      </c>
      <c r="B222" t="s">
        <v>11</v>
      </c>
      <c r="C222" t="s">
        <v>27</v>
      </c>
      <c r="D222" t="s">
        <v>30</v>
      </c>
      <c r="E222">
        <v>1679</v>
      </c>
      <c r="F222">
        <v>35</v>
      </c>
      <c r="G222">
        <v>58765</v>
      </c>
      <c r="H222">
        <v>23506</v>
      </c>
      <c r="I222">
        <v>14103.6</v>
      </c>
      <c r="J222">
        <v>45</v>
      </c>
      <c r="K222">
        <v>10</v>
      </c>
      <c r="L222">
        <v>75555</v>
      </c>
      <c r="M222">
        <v>6</v>
      </c>
      <c r="N222">
        <v>10074</v>
      </c>
      <c r="O222">
        <v>65481</v>
      </c>
      <c r="P222">
        <v>6716</v>
      </c>
      <c r="Q222">
        <v>41883</v>
      </c>
      <c r="R222">
        <v>9</v>
      </c>
      <c r="S222" t="s">
        <v>20</v>
      </c>
    </row>
    <row r="223" spans="1:19" x14ac:dyDescent="0.25">
      <c r="A223" t="s">
        <v>2</v>
      </c>
      <c r="B223" t="s">
        <v>8</v>
      </c>
      <c r="C223" t="s">
        <v>26</v>
      </c>
      <c r="D223" t="s">
        <v>30</v>
      </c>
      <c r="E223">
        <v>2198</v>
      </c>
      <c r="F223">
        <v>10</v>
      </c>
      <c r="G223">
        <v>21980</v>
      </c>
      <c r="H223">
        <v>8792</v>
      </c>
      <c r="I223">
        <v>5275.2</v>
      </c>
      <c r="J223">
        <v>15</v>
      </c>
      <c r="K223">
        <v>5</v>
      </c>
      <c r="L223">
        <v>32970</v>
      </c>
      <c r="M223">
        <v>6</v>
      </c>
      <c r="N223">
        <v>13188</v>
      </c>
      <c r="O223">
        <v>19782</v>
      </c>
      <c r="P223">
        <v>-2198</v>
      </c>
      <c r="Q223">
        <v>41852</v>
      </c>
      <c r="R223">
        <v>8</v>
      </c>
      <c r="S223" t="s">
        <v>19</v>
      </c>
    </row>
    <row r="224" spans="1:19" x14ac:dyDescent="0.25">
      <c r="A224" t="s">
        <v>2</v>
      </c>
      <c r="B224" t="s">
        <v>10</v>
      </c>
      <c r="C224" t="s">
        <v>26</v>
      </c>
      <c r="D224" t="s">
        <v>30</v>
      </c>
      <c r="E224">
        <v>1743</v>
      </c>
      <c r="F224">
        <v>10</v>
      </c>
      <c r="G224">
        <v>17430</v>
      </c>
      <c r="H224">
        <v>6972</v>
      </c>
      <c r="I224">
        <v>4183.2</v>
      </c>
      <c r="J224">
        <v>15</v>
      </c>
      <c r="K224">
        <v>5</v>
      </c>
      <c r="L224">
        <v>26145</v>
      </c>
      <c r="M224">
        <v>6</v>
      </c>
      <c r="N224">
        <v>10458</v>
      </c>
      <c r="O224">
        <v>15687</v>
      </c>
      <c r="P224">
        <v>-1743</v>
      </c>
      <c r="Q224">
        <v>41852</v>
      </c>
      <c r="R224">
        <v>8</v>
      </c>
      <c r="S224" t="s">
        <v>19</v>
      </c>
    </row>
    <row r="225" spans="1:19" x14ac:dyDescent="0.25">
      <c r="A225" t="s">
        <v>2</v>
      </c>
      <c r="B225" t="s">
        <v>8</v>
      </c>
      <c r="C225" t="s">
        <v>26</v>
      </c>
      <c r="D225" t="s">
        <v>30</v>
      </c>
      <c r="E225">
        <v>1153</v>
      </c>
      <c r="F225">
        <v>10</v>
      </c>
      <c r="G225">
        <v>11530</v>
      </c>
      <c r="H225">
        <v>4612</v>
      </c>
      <c r="I225">
        <v>2767.2</v>
      </c>
      <c r="J225">
        <v>15</v>
      </c>
      <c r="K225">
        <v>5</v>
      </c>
      <c r="L225">
        <v>17295</v>
      </c>
      <c r="M225">
        <v>6</v>
      </c>
      <c r="N225">
        <v>6918</v>
      </c>
      <c r="O225">
        <v>10377</v>
      </c>
      <c r="P225">
        <v>-1153</v>
      </c>
      <c r="Q225">
        <v>41913</v>
      </c>
      <c r="R225">
        <v>10</v>
      </c>
      <c r="S225" t="s">
        <v>21</v>
      </c>
    </row>
    <row r="226" spans="1:19" x14ac:dyDescent="0.25">
      <c r="A226" t="s">
        <v>4</v>
      </c>
      <c r="B226" t="s">
        <v>10</v>
      </c>
      <c r="C226" t="s">
        <v>47</v>
      </c>
      <c r="D226" t="s">
        <v>30</v>
      </c>
      <c r="E226">
        <v>1001</v>
      </c>
      <c r="F226">
        <v>15</v>
      </c>
      <c r="G226">
        <v>15015</v>
      </c>
      <c r="H226">
        <v>6006</v>
      </c>
      <c r="I226">
        <v>3603.6</v>
      </c>
      <c r="J226">
        <v>25</v>
      </c>
      <c r="K226">
        <v>10</v>
      </c>
      <c r="L226">
        <v>25025</v>
      </c>
      <c r="M226">
        <v>6</v>
      </c>
      <c r="N226">
        <v>6006</v>
      </c>
      <c r="O226">
        <v>19019</v>
      </c>
      <c r="P226">
        <v>4004</v>
      </c>
      <c r="Q226">
        <v>41852</v>
      </c>
      <c r="R226">
        <v>8</v>
      </c>
      <c r="S226" t="s">
        <v>19</v>
      </c>
    </row>
    <row r="227" spans="1:19" x14ac:dyDescent="0.25">
      <c r="A227" t="s">
        <v>4</v>
      </c>
      <c r="B227" t="s">
        <v>11</v>
      </c>
      <c r="C227" t="s">
        <v>47</v>
      </c>
      <c r="D227" t="s">
        <v>30</v>
      </c>
      <c r="E227">
        <v>1333</v>
      </c>
      <c r="F227">
        <v>15</v>
      </c>
      <c r="G227">
        <v>19995</v>
      </c>
      <c r="H227">
        <v>7998</v>
      </c>
      <c r="I227">
        <v>4798.8</v>
      </c>
      <c r="J227">
        <v>25</v>
      </c>
      <c r="K227">
        <v>10</v>
      </c>
      <c r="L227">
        <v>33325</v>
      </c>
      <c r="M227">
        <v>6</v>
      </c>
      <c r="N227">
        <v>7998</v>
      </c>
      <c r="O227">
        <v>25327</v>
      </c>
      <c r="P227">
        <v>5332</v>
      </c>
      <c r="Q227">
        <v>41944</v>
      </c>
      <c r="R227">
        <v>11</v>
      </c>
      <c r="S227" t="s">
        <v>22</v>
      </c>
    </row>
    <row r="228" spans="1:19" x14ac:dyDescent="0.25">
      <c r="A228" t="s">
        <v>2</v>
      </c>
      <c r="B228" t="s">
        <v>8</v>
      </c>
      <c r="C228" t="s">
        <v>48</v>
      </c>
      <c r="D228" t="s">
        <v>30</v>
      </c>
      <c r="E228">
        <v>1153</v>
      </c>
      <c r="F228">
        <v>35</v>
      </c>
      <c r="G228">
        <v>40355</v>
      </c>
      <c r="H228">
        <v>16142</v>
      </c>
      <c r="I228">
        <v>9685.1999999999989</v>
      </c>
      <c r="J228">
        <v>45</v>
      </c>
      <c r="K228">
        <v>10</v>
      </c>
      <c r="L228">
        <v>51885</v>
      </c>
      <c r="M228">
        <v>6</v>
      </c>
      <c r="N228">
        <v>6918</v>
      </c>
      <c r="O228">
        <v>44967</v>
      </c>
      <c r="P228">
        <v>4612</v>
      </c>
      <c r="Q228">
        <v>41913</v>
      </c>
      <c r="R228">
        <v>10</v>
      </c>
      <c r="S228" t="s">
        <v>21</v>
      </c>
    </row>
    <row r="229" spans="1:19" x14ac:dyDescent="0.25">
      <c r="A229" t="s">
        <v>5</v>
      </c>
      <c r="B229" t="s">
        <v>11</v>
      </c>
      <c r="C229" t="s">
        <v>24</v>
      </c>
      <c r="D229" t="s">
        <v>30</v>
      </c>
      <c r="E229">
        <v>727</v>
      </c>
      <c r="F229">
        <v>5</v>
      </c>
      <c r="G229">
        <v>3635</v>
      </c>
      <c r="H229">
        <v>1454</v>
      </c>
      <c r="I229">
        <v>872.4</v>
      </c>
      <c r="J229">
        <v>10</v>
      </c>
      <c r="K229">
        <v>5</v>
      </c>
      <c r="L229">
        <v>7270</v>
      </c>
      <c r="M229">
        <v>6</v>
      </c>
      <c r="N229">
        <v>4362</v>
      </c>
      <c r="O229">
        <v>2908</v>
      </c>
      <c r="P229">
        <v>-727</v>
      </c>
      <c r="Q229">
        <v>41671</v>
      </c>
      <c r="R229">
        <v>2</v>
      </c>
      <c r="S229" t="s">
        <v>13</v>
      </c>
    </row>
    <row r="230" spans="1:19" x14ac:dyDescent="0.25">
      <c r="A230" t="s">
        <v>5</v>
      </c>
      <c r="B230" t="s">
        <v>7</v>
      </c>
      <c r="C230" t="s">
        <v>24</v>
      </c>
      <c r="D230" t="s">
        <v>30</v>
      </c>
      <c r="E230">
        <v>1884</v>
      </c>
      <c r="F230">
        <v>5</v>
      </c>
      <c r="G230">
        <v>9420</v>
      </c>
      <c r="H230">
        <v>3768</v>
      </c>
      <c r="I230">
        <v>2260.7999999999997</v>
      </c>
      <c r="J230">
        <v>10</v>
      </c>
      <c r="K230">
        <v>5</v>
      </c>
      <c r="L230">
        <v>18840</v>
      </c>
      <c r="M230">
        <v>6</v>
      </c>
      <c r="N230">
        <v>11304</v>
      </c>
      <c r="O230">
        <v>7536</v>
      </c>
      <c r="P230">
        <v>-1884</v>
      </c>
      <c r="Q230">
        <v>41852</v>
      </c>
      <c r="R230">
        <v>8</v>
      </c>
      <c r="S230" t="s">
        <v>19</v>
      </c>
    </row>
    <row r="231" spans="1:19" x14ac:dyDescent="0.25">
      <c r="A231" t="s">
        <v>5</v>
      </c>
      <c r="B231" t="s">
        <v>11</v>
      </c>
      <c r="C231" t="s">
        <v>25</v>
      </c>
      <c r="D231" t="s">
        <v>30</v>
      </c>
      <c r="E231">
        <v>2340</v>
      </c>
      <c r="F231">
        <v>5</v>
      </c>
      <c r="G231">
        <v>11700</v>
      </c>
      <c r="H231">
        <v>4680</v>
      </c>
      <c r="I231">
        <v>2808</v>
      </c>
      <c r="J231">
        <v>10</v>
      </c>
      <c r="K231">
        <v>5</v>
      </c>
      <c r="L231">
        <v>23400</v>
      </c>
      <c r="M231">
        <v>6</v>
      </c>
      <c r="N231">
        <v>14040</v>
      </c>
      <c r="O231">
        <v>9360</v>
      </c>
      <c r="P231">
        <v>-2340</v>
      </c>
      <c r="Q231">
        <v>41640</v>
      </c>
      <c r="R231">
        <v>1</v>
      </c>
      <c r="S231" t="s">
        <v>12</v>
      </c>
    </row>
    <row r="232" spans="1:19" x14ac:dyDescent="0.25">
      <c r="A232" t="s">
        <v>5</v>
      </c>
      <c r="B232" t="s">
        <v>9</v>
      </c>
      <c r="C232" t="s">
        <v>25</v>
      </c>
      <c r="D232" t="s">
        <v>30</v>
      </c>
      <c r="E232">
        <v>2342</v>
      </c>
      <c r="F232">
        <v>5</v>
      </c>
      <c r="G232">
        <v>11710</v>
      </c>
      <c r="H232">
        <v>4684</v>
      </c>
      <c r="I232">
        <v>2810.4</v>
      </c>
      <c r="J232">
        <v>10</v>
      </c>
      <c r="K232">
        <v>5</v>
      </c>
      <c r="L232">
        <v>23420</v>
      </c>
      <c r="M232">
        <v>6</v>
      </c>
      <c r="N232">
        <v>14052</v>
      </c>
      <c r="O232">
        <v>9368</v>
      </c>
      <c r="P232">
        <v>-2342</v>
      </c>
      <c r="Q232">
        <v>41944</v>
      </c>
      <c r="R232">
        <v>11</v>
      </c>
      <c r="S232" t="s">
        <v>22</v>
      </c>
    </row>
    <row r="233" spans="1:19" x14ac:dyDescent="0.25">
      <c r="A233" t="s">
        <v>2</v>
      </c>
      <c r="B233" t="s">
        <v>7</v>
      </c>
      <c r="C233" t="s">
        <v>47</v>
      </c>
      <c r="D233" t="s">
        <v>30</v>
      </c>
      <c r="E233">
        <v>1262</v>
      </c>
      <c r="F233">
        <v>15</v>
      </c>
      <c r="G233">
        <v>18930</v>
      </c>
      <c r="H233">
        <v>7572</v>
      </c>
      <c r="I233">
        <v>4543.2</v>
      </c>
      <c r="J233">
        <v>25</v>
      </c>
      <c r="K233">
        <v>10</v>
      </c>
      <c r="L233">
        <v>31550</v>
      </c>
      <c r="M233">
        <v>6</v>
      </c>
      <c r="N233">
        <v>7572</v>
      </c>
      <c r="O233">
        <v>23978</v>
      </c>
      <c r="P233">
        <v>5048</v>
      </c>
      <c r="Q233">
        <v>41760</v>
      </c>
      <c r="R233">
        <v>5</v>
      </c>
      <c r="S233" t="s">
        <v>16</v>
      </c>
    </row>
    <row r="234" spans="1:19" x14ac:dyDescent="0.25">
      <c r="A234" t="s">
        <v>4</v>
      </c>
      <c r="B234" t="s">
        <v>7</v>
      </c>
      <c r="C234" t="s">
        <v>47</v>
      </c>
      <c r="D234" t="s">
        <v>30</v>
      </c>
      <c r="E234">
        <v>1135</v>
      </c>
      <c r="F234">
        <v>15</v>
      </c>
      <c r="G234">
        <v>17025</v>
      </c>
      <c r="H234">
        <v>6810</v>
      </c>
      <c r="I234">
        <v>4086</v>
      </c>
      <c r="J234">
        <v>25</v>
      </c>
      <c r="K234">
        <v>10</v>
      </c>
      <c r="L234">
        <v>28375</v>
      </c>
      <c r="M234">
        <v>6</v>
      </c>
      <c r="N234">
        <v>6810</v>
      </c>
      <c r="O234">
        <v>21565</v>
      </c>
      <c r="P234">
        <v>4540</v>
      </c>
      <c r="Q234">
        <v>41791</v>
      </c>
      <c r="R234">
        <v>6</v>
      </c>
      <c r="S234" t="s">
        <v>17</v>
      </c>
    </row>
    <row r="235" spans="1:19" x14ac:dyDescent="0.25">
      <c r="A235" t="s">
        <v>4</v>
      </c>
      <c r="B235" t="s">
        <v>8</v>
      </c>
      <c r="C235" t="s">
        <v>47</v>
      </c>
      <c r="D235" t="s">
        <v>30</v>
      </c>
      <c r="E235">
        <v>547</v>
      </c>
      <c r="F235">
        <v>15</v>
      </c>
      <c r="G235">
        <v>8205</v>
      </c>
      <c r="H235">
        <v>3282</v>
      </c>
      <c r="I235">
        <v>1969.1999999999998</v>
      </c>
      <c r="J235">
        <v>25</v>
      </c>
      <c r="K235">
        <v>10</v>
      </c>
      <c r="L235">
        <v>13675</v>
      </c>
      <c r="M235">
        <v>6</v>
      </c>
      <c r="N235">
        <v>3282</v>
      </c>
      <c r="O235">
        <v>10393</v>
      </c>
      <c r="P235">
        <v>2188</v>
      </c>
      <c r="Q235">
        <v>41944</v>
      </c>
      <c r="R235">
        <v>11</v>
      </c>
      <c r="S235" t="s">
        <v>22</v>
      </c>
    </row>
    <row r="236" spans="1:19" x14ac:dyDescent="0.25">
      <c r="A236" t="s">
        <v>4</v>
      </c>
      <c r="B236" t="s">
        <v>7</v>
      </c>
      <c r="C236" t="s">
        <v>47</v>
      </c>
      <c r="D236" t="s">
        <v>30</v>
      </c>
      <c r="E236">
        <v>1582</v>
      </c>
      <c r="F236">
        <v>15</v>
      </c>
      <c r="G236">
        <v>23730</v>
      </c>
      <c r="H236">
        <v>9492</v>
      </c>
      <c r="I236">
        <v>5695.2</v>
      </c>
      <c r="J236">
        <v>25</v>
      </c>
      <c r="K236">
        <v>10</v>
      </c>
      <c r="L236">
        <v>39550</v>
      </c>
      <c r="M236">
        <v>6</v>
      </c>
      <c r="N236">
        <v>9492</v>
      </c>
      <c r="O236">
        <v>30058</v>
      </c>
      <c r="P236">
        <v>6328</v>
      </c>
      <c r="Q236">
        <v>41974</v>
      </c>
      <c r="R236">
        <v>12</v>
      </c>
      <c r="S236" t="s">
        <v>23</v>
      </c>
    </row>
    <row r="237" spans="1:19" x14ac:dyDescent="0.25">
      <c r="A237" t="s">
        <v>5</v>
      </c>
      <c r="B237" t="s">
        <v>9</v>
      </c>
      <c r="C237" t="s">
        <v>48</v>
      </c>
      <c r="D237" t="s">
        <v>30</v>
      </c>
      <c r="E237">
        <v>1738.5</v>
      </c>
      <c r="F237">
        <v>35</v>
      </c>
      <c r="G237">
        <v>60847.5</v>
      </c>
      <c r="H237">
        <v>24339</v>
      </c>
      <c r="I237">
        <v>14603.4</v>
      </c>
      <c r="J237">
        <v>45</v>
      </c>
      <c r="K237">
        <v>10</v>
      </c>
      <c r="L237">
        <v>78232.5</v>
      </c>
      <c r="M237">
        <v>6</v>
      </c>
      <c r="N237">
        <v>10431</v>
      </c>
      <c r="O237">
        <v>67801.5</v>
      </c>
      <c r="P237">
        <v>6954</v>
      </c>
      <c r="Q237">
        <v>41730</v>
      </c>
      <c r="R237">
        <v>4</v>
      </c>
      <c r="S237" t="s">
        <v>15</v>
      </c>
    </row>
    <row r="238" spans="1:19" x14ac:dyDescent="0.25">
      <c r="A238" t="s">
        <v>4</v>
      </c>
      <c r="B238" t="s">
        <v>7</v>
      </c>
      <c r="C238" t="s">
        <v>48</v>
      </c>
      <c r="D238" t="s">
        <v>30</v>
      </c>
      <c r="E238">
        <v>1582</v>
      </c>
      <c r="F238">
        <v>35</v>
      </c>
      <c r="G238">
        <v>55370</v>
      </c>
      <c r="H238">
        <v>22148</v>
      </c>
      <c r="I238">
        <v>13288.8</v>
      </c>
      <c r="J238">
        <v>45</v>
      </c>
      <c r="K238">
        <v>10</v>
      </c>
      <c r="L238">
        <v>71190</v>
      </c>
      <c r="M238">
        <v>6</v>
      </c>
      <c r="N238">
        <v>9492</v>
      </c>
      <c r="O238">
        <v>61698</v>
      </c>
      <c r="P238">
        <v>6328</v>
      </c>
      <c r="Q238">
        <v>41974</v>
      </c>
      <c r="R238">
        <v>12</v>
      </c>
      <c r="S238" t="s">
        <v>23</v>
      </c>
    </row>
    <row r="239" spans="1:19" x14ac:dyDescent="0.25">
      <c r="A239" t="s">
        <v>4</v>
      </c>
      <c r="B239" t="s">
        <v>7</v>
      </c>
      <c r="C239" t="s">
        <v>27</v>
      </c>
      <c r="D239" t="s">
        <v>30</v>
      </c>
      <c r="E239">
        <v>1135</v>
      </c>
      <c r="F239">
        <v>35</v>
      </c>
      <c r="G239">
        <v>39725</v>
      </c>
      <c r="H239">
        <v>15890</v>
      </c>
      <c r="I239">
        <v>9534</v>
      </c>
      <c r="J239">
        <v>45</v>
      </c>
      <c r="K239">
        <v>10</v>
      </c>
      <c r="L239">
        <v>51075</v>
      </c>
      <c r="M239">
        <v>6</v>
      </c>
      <c r="N239">
        <v>6810</v>
      </c>
      <c r="O239">
        <v>44265</v>
      </c>
      <c r="P239">
        <v>4540</v>
      </c>
      <c r="Q239">
        <v>41791</v>
      </c>
      <c r="R239">
        <v>6</v>
      </c>
      <c r="S239" t="s">
        <v>17</v>
      </c>
    </row>
    <row r="240" spans="1:19" x14ac:dyDescent="0.25">
      <c r="A240" t="s">
        <v>4</v>
      </c>
      <c r="B240" t="s">
        <v>8</v>
      </c>
      <c r="C240" t="s">
        <v>24</v>
      </c>
      <c r="D240" t="s">
        <v>30</v>
      </c>
      <c r="E240">
        <v>1761</v>
      </c>
      <c r="F240">
        <v>5</v>
      </c>
      <c r="G240">
        <v>8805</v>
      </c>
      <c r="H240">
        <v>3522</v>
      </c>
      <c r="I240">
        <v>2113.1999999999998</v>
      </c>
      <c r="J240">
        <v>10</v>
      </c>
      <c r="K240">
        <v>5</v>
      </c>
      <c r="L240">
        <v>17610</v>
      </c>
      <c r="M240">
        <v>6</v>
      </c>
      <c r="N240">
        <v>10566</v>
      </c>
      <c r="O240">
        <v>7044</v>
      </c>
      <c r="P240">
        <v>-1761</v>
      </c>
      <c r="Q240">
        <v>41699</v>
      </c>
      <c r="R240">
        <v>3</v>
      </c>
      <c r="S240" t="s">
        <v>14</v>
      </c>
    </row>
    <row r="241" spans="1:19" x14ac:dyDescent="0.25">
      <c r="A241" t="s">
        <v>1</v>
      </c>
      <c r="B241" t="s">
        <v>9</v>
      </c>
      <c r="C241" t="s">
        <v>24</v>
      </c>
      <c r="D241" t="s">
        <v>30</v>
      </c>
      <c r="E241">
        <v>448</v>
      </c>
      <c r="F241">
        <v>5</v>
      </c>
      <c r="G241">
        <v>2240</v>
      </c>
      <c r="H241">
        <v>896</v>
      </c>
      <c r="I241">
        <v>537.6</v>
      </c>
      <c r="J241">
        <v>10</v>
      </c>
      <c r="K241">
        <v>5</v>
      </c>
      <c r="L241">
        <v>4480</v>
      </c>
      <c r="M241">
        <v>6</v>
      </c>
      <c r="N241">
        <v>2688</v>
      </c>
      <c r="O241">
        <v>1792</v>
      </c>
      <c r="P241">
        <v>-448</v>
      </c>
      <c r="Q241">
        <v>41791</v>
      </c>
      <c r="R241">
        <v>6</v>
      </c>
      <c r="S241" t="s">
        <v>17</v>
      </c>
    </row>
    <row r="242" spans="1:19" x14ac:dyDescent="0.25">
      <c r="A242" t="s">
        <v>1</v>
      </c>
      <c r="B242" t="s">
        <v>9</v>
      </c>
      <c r="C242" t="s">
        <v>24</v>
      </c>
      <c r="D242" t="s">
        <v>30</v>
      </c>
      <c r="E242">
        <v>2181</v>
      </c>
      <c r="F242">
        <v>5</v>
      </c>
      <c r="G242">
        <v>10905</v>
      </c>
      <c r="H242">
        <v>4362</v>
      </c>
      <c r="I242">
        <v>2617.1999999999998</v>
      </c>
      <c r="J242">
        <v>10</v>
      </c>
      <c r="K242">
        <v>5</v>
      </c>
      <c r="L242">
        <v>21810</v>
      </c>
      <c r="M242">
        <v>6</v>
      </c>
      <c r="N242">
        <v>13086</v>
      </c>
      <c r="O242">
        <v>8724</v>
      </c>
      <c r="P242">
        <v>-2181</v>
      </c>
      <c r="Q242">
        <v>41913</v>
      </c>
      <c r="R242">
        <v>10</v>
      </c>
      <c r="S242" t="s">
        <v>21</v>
      </c>
    </row>
    <row r="243" spans="1:19" x14ac:dyDescent="0.25">
      <c r="A243" t="s">
        <v>4</v>
      </c>
      <c r="B243" t="s">
        <v>9</v>
      </c>
      <c r="C243" t="s">
        <v>25</v>
      </c>
      <c r="D243" t="s">
        <v>30</v>
      </c>
      <c r="E243">
        <v>1976</v>
      </c>
      <c r="F243">
        <v>5</v>
      </c>
      <c r="G243">
        <v>9880</v>
      </c>
      <c r="H243">
        <v>3952</v>
      </c>
      <c r="I243">
        <v>2371.1999999999998</v>
      </c>
      <c r="J243">
        <v>10</v>
      </c>
      <c r="K243">
        <v>5</v>
      </c>
      <c r="L243">
        <v>19760</v>
      </c>
      <c r="M243">
        <v>6</v>
      </c>
      <c r="N243">
        <v>11856</v>
      </c>
      <c r="O243">
        <v>7904</v>
      </c>
      <c r="P243">
        <v>-1976</v>
      </c>
      <c r="Q243">
        <v>41913</v>
      </c>
      <c r="R243">
        <v>10</v>
      </c>
      <c r="S243" t="s">
        <v>21</v>
      </c>
    </row>
    <row r="244" spans="1:19" x14ac:dyDescent="0.25">
      <c r="A244" t="s">
        <v>1</v>
      </c>
      <c r="B244" t="s">
        <v>9</v>
      </c>
      <c r="C244" t="s">
        <v>25</v>
      </c>
      <c r="D244" t="s">
        <v>30</v>
      </c>
      <c r="E244">
        <v>2181</v>
      </c>
      <c r="F244">
        <v>5</v>
      </c>
      <c r="G244">
        <v>10905</v>
      </c>
      <c r="H244">
        <v>4362</v>
      </c>
      <c r="I244">
        <v>2617.1999999999998</v>
      </c>
      <c r="J244">
        <v>10</v>
      </c>
      <c r="K244">
        <v>5</v>
      </c>
      <c r="L244">
        <v>21810</v>
      </c>
      <c r="M244">
        <v>6</v>
      </c>
      <c r="N244">
        <v>13086</v>
      </c>
      <c r="O244">
        <v>8724</v>
      </c>
      <c r="P244">
        <v>-2181</v>
      </c>
      <c r="Q244">
        <v>41913</v>
      </c>
      <c r="R244">
        <v>10</v>
      </c>
      <c r="S244" t="s">
        <v>21</v>
      </c>
    </row>
    <row r="245" spans="1:19" x14ac:dyDescent="0.25">
      <c r="A245" t="s">
        <v>1</v>
      </c>
      <c r="B245" t="s">
        <v>7</v>
      </c>
      <c r="C245" t="s">
        <v>26</v>
      </c>
      <c r="D245" t="s">
        <v>30</v>
      </c>
      <c r="E245">
        <v>1702</v>
      </c>
      <c r="F245">
        <v>10</v>
      </c>
      <c r="G245">
        <v>17020</v>
      </c>
      <c r="H245">
        <v>6808</v>
      </c>
      <c r="I245">
        <v>4084.7999999999997</v>
      </c>
      <c r="J245">
        <v>15</v>
      </c>
      <c r="K245">
        <v>5</v>
      </c>
      <c r="L245">
        <v>25530</v>
      </c>
      <c r="M245">
        <v>6</v>
      </c>
      <c r="N245">
        <v>10212</v>
      </c>
      <c r="O245">
        <v>15318</v>
      </c>
      <c r="P245">
        <v>-1702</v>
      </c>
      <c r="Q245">
        <v>41760</v>
      </c>
      <c r="R245">
        <v>5</v>
      </c>
      <c r="S245" t="s">
        <v>16</v>
      </c>
    </row>
    <row r="246" spans="1:19" x14ac:dyDescent="0.25">
      <c r="A246" t="s">
        <v>1</v>
      </c>
      <c r="B246" t="s">
        <v>9</v>
      </c>
      <c r="C246" t="s">
        <v>26</v>
      </c>
      <c r="D246" t="s">
        <v>30</v>
      </c>
      <c r="E246">
        <v>448</v>
      </c>
      <c r="F246">
        <v>10</v>
      </c>
      <c r="G246">
        <v>4480</v>
      </c>
      <c r="H246">
        <v>1792</v>
      </c>
      <c r="I246">
        <v>1075.2</v>
      </c>
      <c r="J246">
        <v>15</v>
      </c>
      <c r="K246">
        <v>5</v>
      </c>
      <c r="L246">
        <v>6720</v>
      </c>
      <c r="M246">
        <v>6</v>
      </c>
      <c r="N246">
        <v>2688</v>
      </c>
      <c r="O246">
        <v>4032</v>
      </c>
      <c r="P246">
        <v>-448</v>
      </c>
      <c r="Q246">
        <v>41791</v>
      </c>
      <c r="R246">
        <v>6</v>
      </c>
      <c r="S246" t="s">
        <v>17</v>
      </c>
    </row>
    <row r="247" spans="1:19" x14ac:dyDescent="0.25">
      <c r="A247" t="s">
        <v>3</v>
      </c>
      <c r="B247" t="s">
        <v>10</v>
      </c>
      <c r="C247" t="s">
        <v>26</v>
      </c>
      <c r="D247" t="s">
        <v>30</v>
      </c>
      <c r="E247">
        <v>3513</v>
      </c>
      <c r="F247">
        <v>10</v>
      </c>
      <c r="G247">
        <v>35130</v>
      </c>
      <c r="H247">
        <v>14052</v>
      </c>
      <c r="I247">
        <v>8431.1999999999989</v>
      </c>
      <c r="J247">
        <v>15</v>
      </c>
      <c r="K247">
        <v>5</v>
      </c>
      <c r="L247">
        <v>52695</v>
      </c>
      <c r="M247">
        <v>6</v>
      </c>
      <c r="N247">
        <v>21078</v>
      </c>
      <c r="O247">
        <v>31617</v>
      </c>
      <c r="P247">
        <v>-3513</v>
      </c>
      <c r="Q247">
        <v>41821</v>
      </c>
      <c r="R247">
        <v>7</v>
      </c>
      <c r="S247" t="s">
        <v>18</v>
      </c>
    </row>
    <row r="248" spans="1:19" x14ac:dyDescent="0.25">
      <c r="A248" t="s">
        <v>2</v>
      </c>
      <c r="B248" t="s">
        <v>9</v>
      </c>
      <c r="C248" t="s">
        <v>26</v>
      </c>
      <c r="D248" t="s">
        <v>30</v>
      </c>
      <c r="E248">
        <v>2101</v>
      </c>
      <c r="F248">
        <v>10</v>
      </c>
      <c r="G248">
        <v>21010</v>
      </c>
      <c r="H248">
        <v>8404</v>
      </c>
      <c r="I248">
        <v>5042.3999999999996</v>
      </c>
      <c r="J248">
        <v>15</v>
      </c>
      <c r="K248">
        <v>5</v>
      </c>
      <c r="L248">
        <v>31515</v>
      </c>
      <c r="M248">
        <v>6</v>
      </c>
      <c r="N248">
        <v>12606</v>
      </c>
      <c r="O248">
        <v>18909</v>
      </c>
      <c r="P248">
        <v>-2101</v>
      </c>
      <c r="Q248">
        <v>41852</v>
      </c>
      <c r="R248">
        <v>8</v>
      </c>
      <c r="S248" t="s">
        <v>19</v>
      </c>
    </row>
    <row r="249" spans="1:19" x14ac:dyDescent="0.25">
      <c r="A249" t="s">
        <v>4</v>
      </c>
      <c r="B249" t="s">
        <v>9</v>
      </c>
      <c r="C249" t="s">
        <v>26</v>
      </c>
      <c r="D249" t="s">
        <v>30</v>
      </c>
      <c r="E249">
        <v>1535</v>
      </c>
      <c r="F249">
        <v>10</v>
      </c>
      <c r="G249">
        <v>15350</v>
      </c>
      <c r="H249">
        <v>6140</v>
      </c>
      <c r="I249">
        <v>3684</v>
      </c>
      <c r="J249">
        <v>15</v>
      </c>
      <c r="K249">
        <v>5</v>
      </c>
      <c r="L249">
        <v>23025</v>
      </c>
      <c r="M249">
        <v>6</v>
      </c>
      <c r="N249">
        <v>9210</v>
      </c>
      <c r="O249">
        <v>13815</v>
      </c>
      <c r="P249">
        <v>-1535</v>
      </c>
      <c r="Q249">
        <v>41883</v>
      </c>
      <c r="R249">
        <v>9</v>
      </c>
      <c r="S249" t="s">
        <v>20</v>
      </c>
    </row>
    <row r="250" spans="1:19" x14ac:dyDescent="0.25">
      <c r="A250" t="s">
        <v>1</v>
      </c>
      <c r="B250" t="s">
        <v>9</v>
      </c>
      <c r="C250" t="s">
        <v>47</v>
      </c>
      <c r="D250" t="s">
        <v>30</v>
      </c>
      <c r="E250">
        <v>1659</v>
      </c>
      <c r="F250">
        <v>15</v>
      </c>
      <c r="G250">
        <v>24885</v>
      </c>
      <c r="H250">
        <v>9954</v>
      </c>
      <c r="I250">
        <v>5972.4</v>
      </c>
      <c r="J250">
        <v>25</v>
      </c>
      <c r="K250">
        <v>10</v>
      </c>
      <c r="L250">
        <v>41475</v>
      </c>
      <c r="M250">
        <v>6</v>
      </c>
      <c r="N250">
        <v>9954</v>
      </c>
      <c r="O250">
        <v>31521</v>
      </c>
      <c r="P250">
        <v>6636</v>
      </c>
      <c r="Q250">
        <v>41821</v>
      </c>
      <c r="R250">
        <v>7</v>
      </c>
      <c r="S250" t="s">
        <v>18</v>
      </c>
    </row>
    <row r="251" spans="1:19" x14ac:dyDescent="0.25">
      <c r="A251" t="s">
        <v>4</v>
      </c>
      <c r="B251" t="s">
        <v>11</v>
      </c>
      <c r="C251" t="s">
        <v>47</v>
      </c>
      <c r="D251" t="s">
        <v>30</v>
      </c>
      <c r="E251">
        <v>609</v>
      </c>
      <c r="F251">
        <v>15</v>
      </c>
      <c r="G251">
        <v>9135</v>
      </c>
      <c r="H251">
        <v>3654</v>
      </c>
      <c r="I251">
        <v>2192.4</v>
      </c>
      <c r="J251">
        <v>25</v>
      </c>
      <c r="K251">
        <v>10</v>
      </c>
      <c r="L251">
        <v>15225</v>
      </c>
      <c r="M251">
        <v>6</v>
      </c>
      <c r="N251">
        <v>3654</v>
      </c>
      <c r="O251">
        <v>11571</v>
      </c>
      <c r="P251">
        <v>2436</v>
      </c>
      <c r="Q251">
        <v>41852</v>
      </c>
      <c r="R251">
        <v>8</v>
      </c>
      <c r="S251" t="s">
        <v>19</v>
      </c>
    </row>
    <row r="252" spans="1:19" x14ac:dyDescent="0.25">
      <c r="A252" t="s">
        <v>3</v>
      </c>
      <c r="B252" t="s">
        <v>10</v>
      </c>
      <c r="C252" t="s">
        <v>47</v>
      </c>
      <c r="D252" t="s">
        <v>30</v>
      </c>
      <c r="E252">
        <v>2087</v>
      </c>
      <c r="F252">
        <v>15</v>
      </c>
      <c r="G252">
        <v>31305</v>
      </c>
      <c r="H252">
        <v>12522</v>
      </c>
      <c r="I252">
        <v>7513.2</v>
      </c>
      <c r="J252">
        <v>25</v>
      </c>
      <c r="K252">
        <v>10</v>
      </c>
      <c r="L252">
        <v>52175</v>
      </c>
      <c r="M252">
        <v>6</v>
      </c>
      <c r="N252">
        <v>12522</v>
      </c>
      <c r="O252">
        <v>39653</v>
      </c>
      <c r="P252">
        <v>8348</v>
      </c>
      <c r="Q252">
        <v>41883</v>
      </c>
      <c r="R252">
        <v>9</v>
      </c>
      <c r="S252" t="s">
        <v>20</v>
      </c>
    </row>
    <row r="253" spans="1:19" x14ac:dyDescent="0.25">
      <c r="A253" t="s">
        <v>4</v>
      </c>
      <c r="B253" t="s">
        <v>9</v>
      </c>
      <c r="C253" t="s">
        <v>47</v>
      </c>
      <c r="D253" t="s">
        <v>30</v>
      </c>
      <c r="E253">
        <v>1976</v>
      </c>
      <c r="F253">
        <v>15</v>
      </c>
      <c r="G253">
        <v>29640</v>
      </c>
      <c r="H253">
        <v>11856</v>
      </c>
      <c r="I253">
        <v>7113.5999999999995</v>
      </c>
      <c r="J253">
        <v>25</v>
      </c>
      <c r="K253">
        <v>10</v>
      </c>
      <c r="L253">
        <v>49400</v>
      </c>
      <c r="M253">
        <v>6</v>
      </c>
      <c r="N253">
        <v>11856</v>
      </c>
      <c r="O253">
        <v>37544</v>
      </c>
      <c r="P253">
        <v>7904</v>
      </c>
      <c r="Q253">
        <v>41913</v>
      </c>
      <c r="R253">
        <v>10</v>
      </c>
      <c r="S253" t="s">
        <v>21</v>
      </c>
    </row>
    <row r="254" spans="1:19" x14ac:dyDescent="0.25">
      <c r="A254" t="s">
        <v>1</v>
      </c>
      <c r="B254" t="s">
        <v>8</v>
      </c>
      <c r="C254" t="s">
        <v>47</v>
      </c>
      <c r="D254" t="s">
        <v>30</v>
      </c>
      <c r="E254">
        <v>1372</v>
      </c>
      <c r="F254">
        <v>15</v>
      </c>
      <c r="G254">
        <v>20580</v>
      </c>
      <c r="H254">
        <v>8232</v>
      </c>
      <c r="I254">
        <v>4939.2</v>
      </c>
      <c r="J254">
        <v>25</v>
      </c>
      <c r="K254">
        <v>10</v>
      </c>
      <c r="L254">
        <v>34300</v>
      </c>
      <c r="M254">
        <v>6</v>
      </c>
      <c r="N254">
        <v>8232</v>
      </c>
      <c r="O254">
        <v>26068</v>
      </c>
      <c r="P254">
        <v>5488</v>
      </c>
      <c r="Q254">
        <v>41974</v>
      </c>
      <c r="R254">
        <v>12</v>
      </c>
      <c r="S254" t="s">
        <v>23</v>
      </c>
    </row>
    <row r="255" spans="1:19" x14ac:dyDescent="0.25">
      <c r="A255" t="s">
        <v>5</v>
      </c>
      <c r="B255" t="s">
        <v>7</v>
      </c>
      <c r="C255" t="s">
        <v>48</v>
      </c>
      <c r="D255" t="s">
        <v>30</v>
      </c>
      <c r="E255">
        <v>3244</v>
      </c>
      <c r="F255">
        <v>35</v>
      </c>
      <c r="G255">
        <v>113540</v>
      </c>
      <c r="H255">
        <v>45416</v>
      </c>
      <c r="I255">
        <v>27249.599999999999</v>
      </c>
      <c r="J255">
        <v>45</v>
      </c>
      <c r="K255">
        <v>10</v>
      </c>
      <c r="L255">
        <v>145980</v>
      </c>
      <c r="M255">
        <v>6</v>
      </c>
      <c r="N255">
        <v>19464</v>
      </c>
      <c r="O255">
        <v>126516</v>
      </c>
      <c r="P255">
        <v>12976</v>
      </c>
      <c r="Q255">
        <v>41640</v>
      </c>
      <c r="R255">
        <v>1</v>
      </c>
      <c r="S255" t="s">
        <v>12</v>
      </c>
    </row>
    <row r="256" spans="1:19" x14ac:dyDescent="0.25">
      <c r="A256" t="s">
        <v>1</v>
      </c>
      <c r="B256" t="s">
        <v>9</v>
      </c>
      <c r="C256" t="s">
        <v>48</v>
      </c>
      <c r="D256" t="s">
        <v>30</v>
      </c>
      <c r="E256">
        <v>959</v>
      </c>
      <c r="F256">
        <v>35</v>
      </c>
      <c r="G256">
        <v>33565</v>
      </c>
      <c r="H256">
        <v>13426</v>
      </c>
      <c r="I256">
        <v>8055.5999999999995</v>
      </c>
      <c r="J256">
        <v>45</v>
      </c>
      <c r="K256">
        <v>10</v>
      </c>
      <c r="L256">
        <v>43155</v>
      </c>
      <c r="M256">
        <v>6</v>
      </c>
      <c r="N256">
        <v>5754</v>
      </c>
      <c r="O256">
        <v>37401</v>
      </c>
      <c r="P256">
        <v>3836</v>
      </c>
      <c r="Q256">
        <v>41671</v>
      </c>
      <c r="R256">
        <v>2</v>
      </c>
      <c r="S256" t="s">
        <v>13</v>
      </c>
    </row>
    <row r="257" spans="1:19" x14ac:dyDescent="0.25">
      <c r="A257" t="s">
        <v>1</v>
      </c>
      <c r="B257" t="s">
        <v>11</v>
      </c>
      <c r="C257" t="s">
        <v>48</v>
      </c>
      <c r="D257" t="s">
        <v>30</v>
      </c>
      <c r="E257">
        <v>2747</v>
      </c>
      <c r="F257">
        <v>35</v>
      </c>
      <c r="G257">
        <v>96145</v>
      </c>
      <c r="H257">
        <v>38458</v>
      </c>
      <c r="I257">
        <v>23074.799999999999</v>
      </c>
      <c r="J257">
        <v>45</v>
      </c>
      <c r="K257">
        <v>10</v>
      </c>
      <c r="L257">
        <v>123615</v>
      </c>
      <c r="M257">
        <v>6</v>
      </c>
      <c r="N257">
        <v>16482</v>
      </c>
      <c r="O257">
        <v>107133</v>
      </c>
      <c r="P257">
        <v>10988</v>
      </c>
      <c r="Q257">
        <v>41671</v>
      </c>
      <c r="R257">
        <v>2</v>
      </c>
      <c r="S257" t="s">
        <v>13</v>
      </c>
    </row>
    <row r="258" spans="1:19" x14ac:dyDescent="0.25">
      <c r="A258" t="s">
        <v>3</v>
      </c>
      <c r="B258" t="s">
        <v>7</v>
      </c>
      <c r="C258" t="s">
        <v>27</v>
      </c>
      <c r="D258" t="s">
        <v>30</v>
      </c>
      <c r="E258">
        <v>1645</v>
      </c>
      <c r="F258">
        <v>35</v>
      </c>
      <c r="G258">
        <v>57575</v>
      </c>
      <c r="H258">
        <v>23030</v>
      </c>
      <c r="I258">
        <v>13818</v>
      </c>
      <c r="J258">
        <v>45</v>
      </c>
      <c r="K258">
        <v>10</v>
      </c>
      <c r="L258">
        <v>74025</v>
      </c>
      <c r="M258">
        <v>6</v>
      </c>
      <c r="N258">
        <v>9870</v>
      </c>
      <c r="O258">
        <v>64155</v>
      </c>
      <c r="P258">
        <v>6580</v>
      </c>
      <c r="Q258">
        <v>41760</v>
      </c>
      <c r="R258">
        <v>5</v>
      </c>
      <c r="S258" t="s">
        <v>16</v>
      </c>
    </row>
    <row r="259" spans="1:19" x14ac:dyDescent="0.25">
      <c r="A259" t="s">
        <v>4</v>
      </c>
      <c r="B259" t="s">
        <v>9</v>
      </c>
      <c r="C259" t="s">
        <v>27</v>
      </c>
      <c r="D259" t="s">
        <v>30</v>
      </c>
      <c r="E259">
        <v>2876</v>
      </c>
      <c r="F259">
        <v>35</v>
      </c>
      <c r="G259">
        <v>100660</v>
      </c>
      <c r="H259">
        <v>40264</v>
      </c>
      <c r="I259">
        <v>24158.399999999998</v>
      </c>
      <c r="J259">
        <v>45</v>
      </c>
      <c r="K259">
        <v>10</v>
      </c>
      <c r="L259">
        <v>129420</v>
      </c>
      <c r="M259">
        <v>6</v>
      </c>
      <c r="N259">
        <v>17256</v>
      </c>
      <c r="O259">
        <v>112164</v>
      </c>
      <c r="P259">
        <v>11504</v>
      </c>
      <c r="Q259">
        <v>41883</v>
      </c>
      <c r="R259">
        <v>9</v>
      </c>
      <c r="S259" t="s">
        <v>20</v>
      </c>
    </row>
    <row r="260" spans="1:19" x14ac:dyDescent="0.25">
      <c r="A260" t="s">
        <v>4</v>
      </c>
      <c r="B260" t="s">
        <v>7</v>
      </c>
      <c r="C260" t="s">
        <v>27</v>
      </c>
      <c r="D260" t="s">
        <v>30</v>
      </c>
      <c r="E260">
        <v>1118</v>
      </c>
      <c r="F260">
        <v>35</v>
      </c>
      <c r="G260">
        <v>39130</v>
      </c>
      <c r="H260">
        <v>15652</v>
      </c>
      <c r="I260">
        <v>9391.1999999999989</v>
      </c>
      <c r="J260">
        <v>45</v>
      </c>
      <c r="K260">
        <v>10</v>
      </c>
      <c r="L260">
        <v>50310</v>
      </c>
      <c r="M260">
        <v>6</v>
      </c>
      <c r="N260">
        <v>6708</v>
      </c>
      <c r="O260">
        <v>43602</v>
      </c>
      <c r="P260">
        <v>4472</v>
      </c>
      <c r="Q260">
        <v>41944</v>
      </c>
      <c r="R260">
        <v>11</v>
      </c>
      <c r="S260" t="s">
        <v>22</v>
      </c>
    </row>
    <row r="261" spans="1:19" x14ac:dyDescent="0.25">
      <c r="A261" t="s">
        <v>1</v>
      </c>
      <c r="B261" t="s">
        <v>8</v>
      </c>
      <c r="C261" t="s">
        <v>27</v>
      </c>
      <c r="D261" t="s">
        <v>30</v>
      </c>
      <c r="E261">
        <v>1372</v>
      </c>
      <c r="F261">
        <v>35</v>
      </c>
      <c r="G261">
        <v>48020</v>
      </c>
      <c r="H261">
        <v>19208</v>
      </c>
      <c r="I261">
        <v>11524.8</v>
      </c>
      <c r="J261">
        <v>45</v>
      </c>
      <c r="K261">
        <v>10</v>
      </c>
      <c r="L261">
        <v>61740</v>
      </c>
      <c r="M261">
        <v>6</v>
      </c>
      <c r="N261">
        <v>8232</v>
      </c>
      <c r="O261">
        <v>53508</v>
      </c>
      <c r="P261">
        <v>5488</v>
      </c>
      <c r="Q261">
        <v>41974</v>
      </c>
      <c r="R261">
        <v>12</v>
      </c>
      <c r="S261" t="s">
        <v>23</v>
      </c>
    </row>
    <row r="262" spans="1:19" x14ac:dyDescent="0.25">
      <c r="A262" t="s">
        <v>4</v>
      </c>
      <c r="B262" t="s">
        <v>7</v>
      </c>
      <c r="C262" t="s">
        <v>25</v>
      </c>
      <c r="D262" t="s">
        <v>30</v>
      </c>
      <c r="E262">
        <v>488</v>
      </c>
      <c r="F262">
        <v>5</v>
      </c>
      <c r="G262">
        <v>2440</v>
      </c>
      <c r="H262">
        <v>976</v>
      </c>
      <c r="I262">
        <v>585.6</v>
      </c>
      <c r="J262">
        <v>10</v>
      </c>
      <c r="K262">
        <v>5</v>
      </c>
      <c r="L262">
        <v>4880</v>
      </c>
      <c r="M262">
        <v>6</v>
      </c>
      <c r="N262">
        <v>2928</v>
      </c>
      <c r="O262">
        <v>1952</v>
      </c>
      <c r="P262">
        <v>-488</v>
      </c>
      <c r="Q262">
        <v>41671</v>
      </c>
      <c r="R262">
        <v>2</v>
      </c>
      <c r="S262" t="s">
        <v>13</v>
      </c>
    </row>
    <row r="263" spans="1:19" x14ac:dyDescent="0.25">
      <c r="A263" t="s">
        <v>4</v>
      </c>
      <c r="B263" t="s">
        <v>8</v>
      </c>
      <c r="C263" t="s">
        <v>25</v>
      </c>
      <c r="D263" t="s">
        <v>30</v>
      </c>
      <c r="E263">
        <v>1282</v>
      </c>
      <c r="F263">
        <v>5</v>
      </c>
      <c r="G263">
        <v>6410</v>
      </c>
      <c r="H263">
        <v>2564</v>
      </c>
      <c r="I263">
        <v>1538.3999999999999</v>
      </c>
      <c r="J263">
        <v>10</v>
      </c>
      <c r="K263">
        <v>5</v>
      </c>
      <c r="L263">
        <v>12820</v>
      </c>
      <c r="M263">
        <v>6</v>
      </c>
      <c r="N263">
        <v>7692</v>
      </c>
      <c r="O263">
        <v>5128</v>
      </c>
      <c r="P263">
        <v>-1282</v>
      </c>
      <c r="Q263">
        <v>41791</v>
      </c>
      <c r="R263">
        <v>6</v>
      </c>
      <c r="S263" t="s">
        <v>17</v>
      </c>
    </row>
    <row r="264" spans="1:19" x14ac:dyDescent="0.25">
      <c r="A264" t="s">
        <v>4</v>
      </c>
      <c r="B264" t="s">
        <v>7</v>
      </c>
      <c r="C264" t="s">
        <v>26</v>
      </c>
      <c r="D264" t="s">
        <v>30</v>
      </c>
      <c r="E264">
        <v>257</v>
      </c>
      <c r="F264">
        <v>10</v>
      </c>
      <c r="G264">
        <v>2570</v>
      </c>
      <c r="H264">
        <v>1028</v>
      </c>
      <c r="I264">
        <v>616.79999999999995</v>
      </c>
      <c r="J264">
        <v>15</v>
      </c>
      <c r="K264">
        <v>5</v>
      </c>
      <c r="L264">
        <v>3855</v>
      </c>
      <c r="M264">
        <v>6</v>
      </c>
      <c r="N264">
        <v>1542</v>
      </c>
      <c r="O264">
        <v>2313</v>
      </c>
      <c r="P264">
        <v>-257</v>
      </c>
      <c r="Q264">
        <v>41760</v>
      </c>
      <c r="R264">
        <v>5</v>
      </c>
      <c r="S264" t="s">
        <v>16</v>
      </c>
    </row>
    <row r="265" spans="1:19" x14ac:dyDescent="0.25">
      <c r="A265" t="s">
        <v>4</v>
      </c>
      <c r="B265" t="s">
        <v>8</v>
      </c>
      <c r="C265" t="s">
        <v>27</v>
      </c>
      <c r="D265" t="s">
        <v>30</v>
      </c>
      <c r="E265">
        <v>1282</v>
      </c>
      <c r="F265">
        <v>35</v>
      </c>
      <c r="G265">
        <v>44870</v>
      </c>
      <c r="H265">
        <v>17948</v>
      </c>
      <c r="I265">
        <v>10768.8</v>
      </c>
      <c r="J265">
        <v>45</v>
      </c>
      <c r="K265">
        <v>10</v>
      </c>
      <c r="L265">
        <v>57690</v>
      </c>
      <c r="M265">
        <v>6</v>
      </c>
      <c r="N265">
        <v>7692</v>
      </c>
      <c r="O265">
        <v>49998</v>
      </c>
      <c r="P265">
        <v>5128</v>
      </c>
      <c r="Q265">
        <v>41791</v>
      </c>
      <c r="R265">
        <v>6</v>
      </c>
      <c r="S265" t="s">
        <v>17</v>
      </c>
    </row>
    <row r="266" spans="1:19" x14ac:dyDescent="0.25">
      <c r="A266" t="s">
        <v>3</v>
      </c>
      <c r="B266" t="s">
        <v>11</v>
      </c>
      <c r="C266" t="s">
        <v>24</v>
      </c>
      <c r="D266" t="s">
        <v>30</v>
      </c>
      <c r="E266">
        <v>1540</v>
      </c>
      <c r="F266">
        <v>5</v>
      </c>
      <c r="G266">
        <v>7700</v>
      </c>
      <c r="H266">
        <v>3080</v>
      </c>
      <c r="I266">
        <v>1848</v>
      </c>
      <c r="J266">
        <v>10</v>
      </c>
      <c r="K266">
        <v>5</v>
      </c>
      <c r="L266">
        <v>15400</v>
      </c>
      <c r="M266">
        <v>6</v>
      </c>
      <c r="N266">
        <v>9240</v>
      </c>
      <c r="O266">
        <v>6160</v>
      </c>
      <c r="P266">
        <v>-1540</v>
      </c>
      <c r="Q266">
        <v>41852</v>
      </c>
      <c r="R266">
        <v>8</v>
      </c>
      <c r="S266" t="s">
        <v>19</v>
      </c>
    </row>
    <row r="267" spans="1:19" x14ac:dyDescent="0.25">
      <c r="A267" t="s">
        <v>2</v>
      </c>
      <c r="B267" t="s">
        <v>9</v>
      </c>
      <c r="C267" t="s">
        <v>24</v>
      </c>
      <c r="D267" t="s">
        <v>30</v>
      </c>
      <c r="E267">
        <v>490</v>
      </c>
      <c r="F267">
        <v>5</v>
      </c>
      <c r="G267">
        <v>2450</v>
      </c>
      <c r="H267">
        <v>980</v>
      </c>
      <c r="I267">
        <v>588</v>
      </c>
      <c r="J267">
        <v>10</v>
      </c>
      <c r="K267">
        <v>5</v>
      </c>
      <c r="L267">
        <v>4900</v>
      </c>
      <c r="M267">
        <v>6</v>
      </c>
      <c r="N267">
        <v>2940</v>
      </c>
      <c r="O267">
        <v>1960</v>
      </c>
      <c r="P267">
        <v>-490</v>
      </c>
      <c r="Q267">
        <v>41944</v>
      </c>
      <c r="R267">
        <v>11</v>
      </c>
      <c r="S267" t="s">
        <v>22</v>
      </c>
    </row>
    <row r="268" spans="1:19" x14ac:dyDescent="0.25">
      <c r="A268" t="s">
        <v>4</v>
      </c>
      <c r="B268" t="s">
        <v>11</v>
      </c>
      <c r="C268" t="s">
        <v>24</v>
      </c>
      <c r="D268" t="s">
        <v>30</v>
      </c>
      <c r="E268">
        <v>1362</v>
      </c>
      <c r="F268">
        <v>5</v>
      </c>
      <c r="G268">
        <v>6810</v>
      </c>
      <c r="H268">
        <v>2724</v>
      </c>
      <c r="I268">
        <v>1634.3999999999999</v>
      </c>
      <c r="J268">
        <v>10</v>
      </c>
      <c r="K268">
        <v>5</v>
      </c>
      <c r="L268">
        <v>13620</v>
      </c>
      <c r="M268">
        <v>6</v>
      </c>
      <c r="N268">
        <v>8172</v>
      </c>
      <c r="O268">
        <v>5448</v>
      </c>
      <c r="P268">
        <v>-1362</v>
      </c>
      <c r="Q268">
        <v>41974</v>
      </c>
      <c r="R268">
        <v>12</v>
      </c>
      <c r="S268" t="s">
        <v>23</v>
      </c>
    </row>
    <row r="269" spans="1:19" x14ac:dyDescent="0.25">
      <c r="A269" t="s">
        <v>2</v>
      </c>
      <c r="B269" t="s">
        <v>9</v>
      </c>
      <c r="C269" t="s">
        <v>25</v>
      </c>
      <c r="D269" t="s">
        <v>30</v>
      </c>
      <c r="E269">
        <v>2501</v>
      </c>
      <c r="F269">
        <v>5</v>
      </c>
      <c r="G269">
        <v>12505</v>
      </c>
      <c r="H269">
        <v>5002</v>
      </c>
      <c r="I269">
        <v>3001.2</v>
      </c>
      <c r="J269">
        <v>10</v>
      </c>
      <c r="K269">
        <v>5</v>
      </c>
      <c r="L269">
        <v>25010</v>
      </c>
      <c r="M269">
        <v>6</v>
      </c>
      <c r="N269">
        <v>15006</v>
      </c>
      <c r="O269">
        <v>10004</v>
      </c>
      <c r="P269">
        <v>-2501</v>
      </c>
      <c r="Q269">
        <v>41699</v>
      </c>
      <c r="R269">
        <v>3</v>
      </c>
      <c r="S269" t="s">
        <v>14</v>
      </c>
    </row>
    <row r="270" spans="1:19" x14ac:dyDescent="0.25">
      <c r="A270" t="s">
        <v>4</v>
      </c>
      <c r="B270" t="s">
        <v>7</v>
      </c>
      <c r="C270" t="s">
        <v>25</v>
      </c>
      <c r="D270" t="s">
        <v>30</v>
      </c>
      <c r="E270">
        <v>708</v>
      </c>
      <c r="F270">
        <v>5</v>
      </c>
      <c r="G270">
        <v>3540</v>
      </c>
      <c r="H270">
        <v>1416</v>
      </c>
      <c r="I270">
        <v>849.6</v>
      </c>
      <c r="J270">
        <v>10</v>
      </c>
      <c r="K270">
        <v>5</v>
      </c>
      <c r="L270">
        <v>7080</v>
      </c>
      <c r="M270">
        <v>6</v>
      </c>
      <c r="N270">
        <v>4248</v>
      </c>
      <c r="O270">
        <v>2832</v>
      </c>
      <c r="P270">
        <v>-708</v>
      </c>
      <c r="Q270">
        <v>41791</v>
      </c>
      <c r="R270">
        <v>6</v>
      </c>
      <c r="S270" t="s">
        <v>17</v>
      </c>
    </row>
    <row r="271" spans="1:19" x14ac:dyDescent="0.25">
      <c r="A271" t="s">
        <v>4</v>
      </c>
      <c r="B271" t="s">
        <v>10</v>
      </c>
      <c r="C271" t="s">
        <v>25</v>
      </c>
      <c r="D271" t="s">
        <v>30</v>
      </c>
      <c r="E271">
        <v>645</v>
      </c>
      <c r="F271">
        <v>5</v>
      </c>
      <c r="G271">
        <v>3225</v>
      </c>
      <c r="H271">
        <v>1290</v>
      </c>
      <c r="I271">
        <v>774</v>
      </c>
      <c r="J271">
        <v>10</v>
      </c>
      <c r="K271">
        <v>5</v>
      </c>
      <c r="L271">
        <v>6450</v>
      </c>
      <c r="M271">
        <v>6</v>
      </c>
      <c r="N271">
        <v>3870</v>
      </c>
      <c r="O271">
        <v>2580</v>
      </c>
      <c r="P271">
        <v>-645</v>
      </c>
      <c r="Q271">
        <v>41821</v>
      </c>
      <c r="R271">
        <v>7</v>
      </c>
      <c r="S271" t="s">
        <v>18</v>
      </c>
    </row>
    <row r="272" spans="1:19" x14ac:dyDescent="0.25">
      <c r="A272" t="s">
        <v>1</v>
      </c>
      <c r="B272" t="s">
        <v>9</v>
      </c>
      <c r="C272" t="s">
        <v>25</v>
      </c>
      <c r="D272" t="s">
        <v>30</v>
      </c>
      <c r="E272">
        <v>1562</v>
      </c>
      <c r="F272">
        <v>5</v>
      </c>
      <c r="G272">
        <v>7810</v>
      </c>
      <c r="H272">
        <v>3124</v>
      </c>
      <c r="I272">
        <v>1874.3999999999999</v>
      </c>
      <c r="J272">
        <v>10</v>
      </c>
      <c r="K272">
        <v>5</v>
      </c>
      <c r="L272">
        <v>15620</v>
      </c>
      <c r="M272">
        <v>6</v>
      </c>
      <c r="N272">
        <v>9372</v>
      </c>
      <c r="O272">
        <v>6248</v>
      </c>
      <c r="P272">
        <v>-1562</v>
      </c>
      <c r="Q272">
        <v>41852</v>
      </c>
      <c r="R272">
        <v>8</v>
      </c>
      <c r="S272" t="s">
        <v>19</v>
      </c>
    </row>
    <row r="273" spans="1:19" x14ac:dyDescent="0.25">
      <c r="A273" t="s">
        <v>2</v>
      </c>
      <c r="B273" t="s">
        <v>10</v>
      </c>
      <c r="C273" t="s">
        <v>25</v>
      </c>
      <c r="D273" t="s">
        <v>30</v>
      </c>
      <c r="E273">
        <v>711</v>
      </c>
      <c r="F273">
        <v>5</v>
      </c>
      <c r="G273">
        <v>3555</v>
      </c>
      <c r="H273">
        <v>1422</v>
      </c>
      <c r="I273">
        <v>853.19999999999993</v>
      </c>
      <c r="J273">
        <v>10</v>
      </c>
      <c r="K273">
        <v>5</v>
      </c>
      <c r="L273">
        <v>7110</v>
      </c>
      <c r="M273">
        <v>6</v>
      </c>
      <c r="N273">
        <v>4266</v>
      </c>
      <c r="O273">
        <v>2844</v>
      </c>
      <c r="P273">
        <v>-711</v>
      </c>
      <c r="Q273">
        <v>41974</v>
      </c>
      <c r="R273">
        <v>12</v>
      </c>
      <c r="S273" t="s">
        <v>23</v>
      </c>
    </row>
    <row r="274" spans="1:19" x14ac:dyDescent="0.25">
      <c r="A274" t="s">
        <v>3</v>
      </c>
      <c r="B274" t="s">
        <v>11</v>
      </c>
      <c r="C274" t="s">
        <v>26</v>
      </c>
      <c r="D274" t="s">
        <v>30</v>
      </c>
      <c r="E274">
        <v>1114</v>
      </c>
      <c r="F274">
        <v>10</v>
      </c>
      <c r="G274">
        <v>11140</v>
      </c>
      <c r="H274">
        <v>4456</v>
      </c>
      <c r="I274">
        <v>2673.6</v>
      </c>
      <c r="J274">
        <v>15</v>
      </c>
      <c r="K274">
        <v>5</v>
      </c>
      <c r="L274">
        <v>16710</v>
      </c>
      <c r="M274">
        <v>6</v>
      </c>
      <c r="N274">
        <v>6684</v>
      </c>
      <c r="O274">
        <v>10026</v>
      </c>
      <c r="P274">
        <v>-1114</v>
      </c>
      <c r="Q274">
        <v>41699</v>
      </c>
      <c r="R274">
        <v>3</v>
      </c>
      <c r="S274" t="s">
        <v>14</v>
      </c>
    </row>
    <row r="275" spans="1:19" x14ac:dyDescent="0.25">
      <c r="A275" t="s">
        <v>4</v>
      </c>
      <c r="B275" t="s">
        <v>10</v>
      </c>
      <c r="C275" t="s">
        <v>26</v>
      </c>
      <c r="D275" t="s">
        <v>30</v>
      </c>
      <c r="E275">
        <v>1259</v>
      </c>
      <c r="F275">
        <v>10</v>
      </c>
      <c r="G275">
        <v>12590</v>
      </c>
      <c r="H275">
        <v>5036</v>
      </c>
      <c r="I275">
        <v>3021.6</v>
      </c>
      <c r="J275">
        <v>15</v>
      </c>
      <c r="K275">
        <v>5</v>
      </c>
      <c r="L275">
        <v>18885</v>
      </c>
      <c r="M275">
        <v>6</v>
      </c>
      <c r="N275">
        <v>7554</v>
      </c>
      <c r="O275">
        <v>11331</v>
      </c>
      <c r="P275">
        <v>-1259</v>
      </c>
      <c r="Q275">
        <v>41730</v>
      </c>
      <c r="R275">
        <v>4</v>
      </c>
      <c r="S275" t="s">
        <v>15</v>
      </c>
    </row>
    <row r="276" spans="1:19" x14ac:dyDescent="0.25">
      <c r="A276" t="s">
        <v>4</v>
      </c>
      <c r="B276" t="s">
        <v>10</v>
      </c>
      <c r="C276" t="s">
        <v>26</v>
      </c>
      <c r="D276" t="s">
        <v>30</v>
      </c>
      <c r="E276">
        <v>1095</v>
      </c>
      <c r="F276">
        <v>10</v>
      </c>
      <c r="G276">
        <v>10950</v>
      </c>
      <c r="H276">
        <v>4380</v>
      </c>
      <c r="I276">
        <v>2628</v>
      </c>
      <c r="J276">
        <v>15</v>
      </c>
      <c r="K276">
        <v>5</v>
      </c>
      <c r="L276">
        <v>16425</v>
      </c>
      <c r="M276">
        <v>6</v>
      </c>
      <c r="N276">
        <v>6570</v>
      </c>
      <c r="O276">
        <v>9855</v>
      </c>
      <c r="P276">
        <v>-1095</v>
      </c>
      <c r="Q276">
        <v>41760</v>
      </c>
      <c r="R276">
        <v>5</v>
      </c>
      <c r="S276" t="s">
        <v>16</v>
      </c>
    </row>
    <row r="277" spans="1:19" x14ac:dyDescent="0.25">
      <c r="A277" t="s">
        <v>4</v>
      </c>
      <c r="B277" t="s">
        <v>10</v>
      </c>
      <c r="C277" t="s">
        <v>26</v>
      </c>
      <c r="D277" t="s">
        <v>30</v>
      </c>
      <c r="E277">
        <v>1366</v>
      </c>
      <c r="F277">
        <v>10</v>
      </c>
      <c r="G277">
        <v>13660</v>
      </c>
      <c r="H277">
        <v>5464</v>
      </c>
      <c r="I277">
        <v>3278.4</v>
      </c>
      <c r="J277">
        <v>15</v>
      </c>
      <c r="K277">
        <v>5</v>
      </c>
      <c r="L277">
        <v>20490</v>
      </c>
      <c r="M277">
        <v>6</v>
      </c>
      <c r="N277">
        <v>8196</v>
      </c>
      <c r="O277">
        <v>12294</v>
      </c>
      <c r="P277">
        <v>-1366</v>
      </c>
      <c r="Q277">
        <v>41791</v>
      </c>
      <c r="R277">
        <v>6</v>
      </c>
      <c r="S277" t="s">
        <v>17</v>
      </c>
    </row>
    <row r="278" spans="1:19" x14ac:dyDescent="0.25">
      <c r="A278" t="s">
        <v>1</v>
      </c>
      <c r="B278" t="s">
        <v>11</v>
      </c>
      <c r="C278" t="s">
        <v>26</v>
      </c>
      <c r="D278" t="s">
        <v>30</v>
      </c>
      <c r="E278">
        <v>2460</v>
      </c>
      <c r="F278">
        <v>10</v>
      </c>
      <c r="G278">
        <v>24600</v>
      </c>
      <c r="H278">
        <v>9840</v>
      </c>
      <c r="I278">
        <v>5904</v>
      </c>
      <c r="J278">
        <v>15</v>
      </c>
      <c r="K278">
        <v>5</v>
      </c>
      <c r="L278">
        <v>36900</v>
      </c>
      <c r="M278">
        <v>6</v>
      </c>
      <c r="N278">
        <v>14760</v>
      </c>
      <c r="O278">
        <v>22140</v>
      </c>
      <c r="P278">
        <v>-2460</v>
      </c>
      <c r="Q278">
        <v>41791</v>
      </c>
      <c r="R278">
        <v>6</v>
      </c>
      <c r="S278" t="s">
        <v>17</v>
      </c>
    </row>
    <row r="279" spans="1:19" x14ac:dyDescent="0.25">
      <c r="A279" t="s">
        <v>4</v>
      </c>
      <c r="B279" t="s">
        <v>8</v>
      </c>
      <c r="C279" t="s">
        <v>26</v>
      </c>
      <c r="D279" t="s">
        <v>30</v>
      </c>
      <c r="E279">
        <v>678</v>
      </c>
      <c r="F279">
        <v>10</v>
      </c>
      <c r="G279">
        <v>6780</v>
      </c>
      <c r="H279">
        <v>2712</v>
      </c>
      <c r="I279">
        <v>1627.2</v>
      </c>
      <c r="J279">
        <v>15</v>
      </c>
      <c r="K279">
        <v>5</v>
      </c>
      <c r="L279">
        <v>10170</v>
      </c>
      <c r="M279">
        <v>6</v>
      </c>
      <c r="N279">
        <v>4068</v>
      </c>
      <c r="O279">
        <v>6102</v>
      </c>
      <c r="P279">
        <v>-678</v>
      </c>
      <c r="Q279">
        <v>41852</v>
      </c>
      <c r="R279">
        <v>8</v>
      </c>
      <c r="S279" t="s">
        <v>19</v>
      </c>
    </row>
    <row r="280" spans="1:19" x14ac:dyDescent="0.25">
      <c r="A280" t="s">
        <v>4</v>
      </c>
      <c r="B280" t="s">
        <v>10</v>
      </c>
      <c r="C280" t="s">
        <v>26</v>
      </c>
      <c r="D280" t="s">
        <v>30</v>
      </c>
      <c r="E280">
        <v>1598</v>
      </c>
      <c r="F280">
        <v>10</v>
      </c>
      <c r="G280">
        <v>15980</v>
      </c>
      <c r="H280">
        <v>6392</v>
      </c>
      <c r="I280">
        <v>3835.2</v>
      </c>
      <c r="J280">
        <v>15</v>
      </c>
      <c r="K280">
        <v>5</v>
      </c>
      <c r="L280">
        <v>23970</v>
      </c>
      <c r="M280">
        <v>6</v>
      </c>
      <c r="N280">
        <v>9588</v>
      </c>
      <c r="O280">
        <v>14382</v>
      </c>
      <c r="P280">
        <v>-1598</v>
      </c>
      <c r="Q280">
        <v>41852</v>
      </c>
      <c r="R280">
        <v>8</v>
      </c>
      <c r="S280" t="s">
        <v>19</v>
      </c>
    </row>
    <row r="281" spans="1:19" x14ac:dyDescent="0.25">
      <c r="A281" t="s">
        <v>4</v>
      </c>
      <c r="B281" t="s">
        <v>10</v>
      </c>
      <c r="C281" t="s">
        <v>26</v>
      </c>
      <c r="D281" t="s">
        <v>30</v>
      </c>
      <c r="E281">
        <v>1934</v>
      </c>
      <c r="F281">
        <v>10</v>
      </c>
      <c r="G281">
        <v>19340</v>
      </c>
      <c r="H281">
        <v>7736</v>
      </c>
      <c r="I281">
        <v>4641.5999999999995</v>
      </c>
      <c r="J281">
        <v>15</v>
      </c>
      <c r="K281">
        <v>5</v>
      </c>
      <c r="L281">
        <v>29010</v>
      </c>
      <c r="M281">
        <v>6</v>
      </c>
      <c r="N281">
        <v>11604</v>
      </c>
      <c r="O281">
        <v>17406</v>
      </c>
      <c r="P281">
        <v>-1934</v>
      </c>
      <c r="Q281">
        <v>41883</v>
      </c>
      <c r="R281">
        <v>9</v>
      </c>
      <c r="S281" t="s">
        <v>20</v>
      </c>
    </row>
    <row r="282" spans="1:19" x14ac:dyDescent="0.25">
      <c r="A282" t="s">
        <v>4</v>
      </c>
      <c r="B282" t="s">
        <v>11</v>
      </c>
      <c r="C282" t="s">
        <v>26</v>
      </c>
      <c r="D282" t="s">
        <v>30</v>
      </c>
      <c r="E282">
        <v>2993</v>
      </c>
      <c r="F282">
        <v>10</v>
      </c>
      <c r="G282">
        <v>29930</v>
      </c>
      <c r="H282">
        <v>11972</v>
      </c>
      <c r="I282">
        <v>7183.2</v>
      </c>
      <c r="J282">
        <v>15</v>
      </c>
      <c r="K282">
        <v>5</v>
      </c>
      <c r="L282">
        <v>44895</v>
      </c>
      <c r="M282">
        <v>6</v>
      </c>
      <c r="N282">
        <v>17958</v>
      </c>
      <c r="O282">
        <v>26937</v>
      </c>
      <c r="P282">
        <v>-2993</v>
      </c>
      <c r="Q282">
        <v>41883</v>
      </c>
      <c r="R282">
        <v>9</v>
      </c>
      <c r="S282" t="s">
        <v>20</v>
      </c>
    </row>
    <row r="283" spans="1:19" x14ac:dyDescent="0.25">
      <c r="A283" t="s">
        <v>4</v>
      </c>
      <c r="B283" t="s">
        <v>11</v>
      </c>
      <c r="C283" t="s">
        <v>26</v>
      </c>
      <c r="D283" t="s">
        <v>30</v>
      </c>
      <c r="E283">
        <v>1362</v>
      </c>
      <c r="F283">
        <v>10</v>
      </c>
      <c r="G283">
        <v>13620</v>
      </c>
      <c r="H283">
        <v>5448</v>
      </c>
      <c r="I283">
        <v>3268.7999999999997</v>
      </c>
      <c r="J283">
        <v>15</v>
      </c>
      <c r="K283">
        <v>5</v>
      </c>
      <c r="L283">
        <v>20430</v>
      </c>
      <c r="M283">
        <v>6</v>
      </c>
      <c r="N283">
        <v>8172</v>
      </c>
      <c r="O283">
        <v>12258</v>
      </c>
      <c r="P283">
        <v>-1362</v>
      </c>
      <c r="Q283">
        <v>41974</v>
      </c>
      <c r="R283">
        <v>12</v>
      </c>
      <c r="S283" t="s">
        <v>23</v>
      </c>
    </row>
    <row r="284" spans="1:19" x14ac:dyDescent="0.25">
      <c r="A284" t="s">
        <v>5</v>
      </c>
      <c r="B284" t="s">
        <v>7</v>
      </c>
      <c r="C284" t="s">
        <v>47</v>
      </c>
      <c r="D284" t="s">
        <v>30</v>
      </c>
      <c r="E284">
        <v>598</v>
      </c>
      <c r="F284">
        <v>15</v>
      </c>
      <c r="G284">
        <v>8970</v>
      </c>
      <c r="H284">
        <v>3588</v>
      </c>
      <c r="I284">
        <v>2152.7999999999997</v>
      </c>
      <c r="J284">
        <v>25</v>
      </c>
      <c r="K284">
        <v>10</v>
      </c>
      <c r="L284">
        <v>14950</v>
      </c>
      <c r="M284">
        <v>6</v>
      </c>
      <c r="N284">
        <v>3588</v>
      </c>
      <c r="O284">
        <v>11362</v>
      </c>
      <c r="P284">
        <v>2392</v>
      </c>
      <c r="Q284">
        <v>41699</v>
      </c>
      <c r="R284">
        <v>3</v>
      </c>
      <c r="S284" t="s">
        <v>14</v>
      </c>
    </row>
    <row r="285" spans="1:19" x14ac:dyDescent="0.25">
      <c r="A285" t="s">
        <v>4</v>
      </c>
      <c r="B285" t="s">
        <v>8</v>
      </c>
      <c r="C285" t="s">
        <v>47</v>
      </c>
      <c r="D285" t="s">
        <v>30</v>
      </c>
      <c r="E285">
        <v>2907</v>
      </c>
      <c r="F285">
        <v>15</v>
      </c>
      <c r="G285">
        <v>43605</v>
      </c>
      <c r="H285">
        <v>17442</v>
      </c>
      <c r="I285">
        <v>10465.199999999999</v>
      </c>
      <c r="J285">
        <v>25</v>
      </c>
      <c r="K285">
        <v>10</v>
      </c>
      <c r="L285">
        <v>72675</v>
      </c>
      <c r="M285">
        <v>6</v>
      </c>
      <c r="N285">
        <v>17442</v>
      </c>
      <c r="O285">
        <v>55233</v>
      </c>
      <c r="P285">
        <v>11628</v>
      </c>
      <c r="Q285">
        <v>41791</v>
      </c>
      <c r="R285">
        <v>6</v>
      </c>
      <c r="S285" t="s">
        <v>17</v>
      </c>
    </row>
    <row r="286" spans="1:19" x14ac:dyDescent="0.25">
      <c r="A286" t="s">
        <v>4</v>
      </c>
      <c r="B286" t="s">
        <v>10</v>
      </c>
      <c r="C286" t="s">
        <v>47</v>
      </c>
      <c r="D286" t="s">
        <v>30</v>
      </c>
      <c r="E286">
        <v>2338</v>
      </c>
      <c r="F286">
        <v>15</v>
      </c>
      <c r="G286">
        <v>35070</v>
      </c>
      <c r="H286">
        <v>14028</v>
      </c>
      <c r="I286">
        <v>8416.7999999999993</v>
      </c>
      <c r="J286">
        <v>25</v>
      </c>
      <c r="K286">
        <v>10</v>
      </c>
      <c r="L286">
        <v>58450</v>
      </c>
      <c r="M286">
        <v>6</v>
      </c>
      <c r="N286">
        <v>14028</v>
      </c>
      <c r="O286">
        <v>44422</v>
      </c>
      <c r="P286">
        <v>9352</v>
      </c>
      <c r="Q286">
        <v>41791</v>
      </c>
      <c r="R286">
        <v>6</v>
      </c>
      <c r="S286" t="s">
        <v>17</v>
      </c>
    </row>
    <row r="287" spans="1:19" x14ac:dyDescent="0.25">
      <c r="A287" t="s">
        <v>1</v>
      </c>
      <c r="B287" t="s">
        <v>11</v>
      </c>
      <c r="C287" t="s">
        <v>47</v>
      </c>
      <c r="D287" t="s">
        <v>30</v>
      </c>
      <c r="E287">
        <v>635</v>
      </c>
      <c r="F287">
        <v>15</v>
      </c>
      <c r="G287">
        <v>9525</v>
      </c>
      <c r="H287">
        <v>3810</v>
      </c>
      <c r="I287">
        <v>2286</v>
      </c>
      <c r="J287">
        <v>25</v>
      </c>
      <c r="K287">
        <v>10</v>
      </c>
      <c r="L287">
        <v>15875</v>
      </c>
      <c r="M287">
        <v>6</v>
      </c>
      <c r="N287">
        <v>3810</v>
      </c>
      <c r="O287">
        <v>12065</v>
      </c>
      <c r="P287">
        <v>2540</v>
      </c>
      <c r="Q287">
        <v>41974</v>
      </c>
      <c r="R287">
        <v>12</v>
      </c>
      <c r="S287" t="s">
        <v>23</v>
      </c>
    </row>
    <row r="288" spans="1:19" x14ac:dyDescent="0.25">
      <c r="A288" t="s">
        <v>4</v>
      </c>
      <c r="B288" t="s">
        <v>9</v>
      </c>
      <c r="C288" t="s">
        <v>48</v>
      </c>
      <c r="D288" t="s">
        <v>30</v>
      </c>
      <c r="E288">
        <v>574.5</v>
      </c>
      <c r="F288">
        <v>35</v>
      </c>
      <c r="G288">
        <v>20107.5</v>
      </c>
      <c r="H288">
        <v>8043</v>
      </c>
      <c r="I288">
        <v>4825.8</v>
      </c>
      <c r="J288">
        <v>45</v>
      </c>
      <c r="K288">
        <v>10</v>
      </c>
      <c r="L288">
        <v>25852.5</v>
      </c>
      <c r="M288">
        <v>6</v>
      </c>
      <c r="N288">
        <v>3447</v>
      </c>
      <c r="O288">
        <v>22405.5</v>
      </c>
      <c r="P288">
        <v>2298</v>
      </c>
      <c r="Q288">
        <v>41730</v>
      </c>
      <c r="R288">
        <v>4</v>
      </c>
      <c r="S288" t="s">
        <v>15</v>
      </c>
    </row>
    <row r="289" spans="1:19" x14ac:dyDescent="0.25">
      <c r="A289" t="s">
        <v>4</v>
      </c>
      <c r="B289" t="s">
        <v>10</v>
      </c>
      <c r="C289" t="s">
        <v>48</v>
      </c>
      <c r="D289" t="s">
        <v>30</v>
      </c>
      <c r="E289">
        <v>2338</v>
      </c>
      <c r="F289">
        <v>35</v>
      </c>
      <c r="G289">
        <v>81830</v>
      </c>
      <c r="H289">
        <v>32732</v>
      </c>
      <c r="I289">
        <v>19639.2</v>
      </c>
      <c r="J289">
        <v>45</v>
      </c>
      <c r="K289">
        <v>10</v>
      </c>
      <c r="L289">
        <v>105210</v>
      </c>
      <c r="M289">
        <v>6</v>
      </c>
      <c r="N289">
        <v>14028</v>
      </c>
      <c r="O289">
        <v>91182</v>
      </c>
      <c r="P289">
        <v>9352</v>
      </c>
      <c r="Q289">
        <v>41791</v>
      </c>
      <c r="R289">
        <v>6</v>
      </c>
      <c r="S289" t="s">
        <v>17</v>
      </c>
    </row>
    <row r="290" spans="1:19" x14ac:dyDescent="0.25">
      <c r="A290" t="s">
        <v>4</v>
      </c>
      <c r="B290" t="s">
        <v>9</v>
      </c>
      <c r="C290" t="s">
        <v>48</v>
      </c>
      <c r="D290" t="s">
        <v>30</v>
      </c>
      <c r="E290">
        <v>381</v>
      </c>
      <c r="F290">
        <v>35</v>
      </c>
      <c r="G290">
        <v>13335</v>
      </c>
      <c r="H290">
        <v>5334</v>
      </c>
      <c r="I290">
        <v>3200.4</v>
      </c>
      <c r="J290">
        <v>45</v>
      </c>
      <c r="K290">
        <v>10</v>
      </c>
      <c r="L290">
        <v>17145</v>
      </c>
      <c r="M290">
        <v>6</v>
      </c>
      <c r="N290">
        <v>2286</v>
      </c>
      <c r="O290">
        <v>14859</v>
      </c>
      <c r="P290">
        <v>1524</v>
      </c>
      <c r="Q290">
        <v>41852</v>
      </c>
      <c r="R290">
        <v>8</v>
      </c>
      <c r="S290" t="s">
        <v>19</v>
      </c>
    </row>
    <row r="291" spans="1:19" x14ac:dyDescent="0.25">
      <c r="A291" t="s">
        <v>4</v>
      </c>
      <c r="B291" t="s">
        <v>10</v>
      </c>
      <c r="C291" t="s">
        <v>48</v>
      </c>
      <c r="D291" t="s">
        <v>30</v>
      </c>
      <c r="E291">
        <v>422</v>
      </c>
      <c r="F291">
        <v>35</v>
      </c>
      <c r="G291">
        <v>14770</v>
      </c>
      <c r="H291">
        <v>5908</v>
      </c>
      <c r="I291">
        <v>3544.7999999999997</v>
      </c>
      <c r="J291">
        <v>45</v>
      </c>
      <c r="K291">
        <v>10</v>
      </c>
      <c r="L291">
        <v>18990</v>
      </c>
      <c r="M291">
        <v>6</v>
      </c>
      <c r="N291">
        <v>2532</v>
      </c>
      <c r="O291">
        <v>16458</v>
      </c>
      <c r="P291">
        <v>1688</v>
      </c>
      <c r="Q291">
        <v>41852</v>
      </c>
      <c r="R291">
        <v>8</v>
      </c>
      <c r="S291" t="s">
        <v>19</v>
      </c>
    </row>
    <row r="292" spans="1:19" x14ac:dyDescent="0.25">
      <c r="A292" t="s">
        <v>1</v>
      </c>
      <c r="B292" t="s">
        <v>7</v>
      </c>
      <c r="C292" t="s">
        <v>48</v>
      </c>
      <c r="D292" t="s">
        <v>30</v>
      </c>
      <c r="E292">
        <v>2134</v>
      </c>
      <c r="F292">
        <v>35</v>
      </c>
      <c r="G292">
        <v>74690</v>
      </c>
      <c r="H292">
        <v>29876</v>
      </c>
      <c r="I292">
        <v>17925.599999999999</v>
      </c>
      <c r="J292">
        <v>45</v>
      </c>
      <c r="K292">
        <v>10</v>
      </c>
      <c r="L292">
        <v>96030</v>
      </c>
      <c r="M292">
        <v>6</v>
      </c>
      <c r="N292">
        <v>12804</v>
      </c>
      <c r="O292">
        <v>83226</v>
      </c>
      <c r="P292">
        <v>8536</v>
      </c>
      <c r="Q292">
        <v>41883</v>
      </c>
      <c r="R292">
        <v>9</v>
      </c>
      <c r="S292" t="s">
        <v>20</v>
      </c>
    </row>
    <row r="293" spans="1:19" x14ac:dyDescent="0.25">
      <c r="A293" t="s">
        <v>4</v>
      </c>
      <c r="B293" t="s">
        <v>7</v>
      </c>
      <c r="C293" t="s">
        <v>27</v>
      </c>
      <c r="D293" t="s">
        <v>30</v>
      </c>
      <c r="E293">
        <v>708</v>
      </c>
      <c r="F293">
        <v>35</v>
      </c>
      <c r="G293">
        <v>24780</v>
      </c>
      <c r="H293">
        <v>9912</v>
      </c>
      <c r="I293">
        <v>5947.2</v>
      </c>
      <c r="J293">
        <v>45</v>
      </c>
      <c r="K293">
        <v>10</v>
      </c>
      <c r="L293">
        <v>31860</v>
      </c>
      <c r="M293">
        <v>6</v>
      </c>
      <c r="N293">
        <v>4248</v>
      </c>
      <c r="O293">
        <v>27612</v>
      </c>
      <c r="P293">
        <v>2832</v>
      </c>
      <c r="Q293">
        <v>41791</v>
      </c>
      <c r="R293">
        <v>6</v>
      </c>
      <c r="S293" t="s">
        <v>17</v>
      </c>
    </row>
    <row r="294" spans="1:19" x14ac:dyDescent="0.25">
      <c r="A294" t="s">
        <v>4</v>
      </c>
      <c r="B294" t="s">
        <v>8</v>
      </c>
      <c r="C294" t="s">
        <v>27</v>
      </c>
      <c r="D294" t="s">
        <v>30</v>
      </c>
      <c r="E294">
        <v>2907</v>
      </c>
      <c r="F294">
        <v>35</v>
      </c>
      <c r="G294">
        <v>101745</v>
      </c>
      <c r="H294">
        <v>40698</v>
      </c>
      <c r="I294">
        <v>24418.799999999999</v>
      </c>
      <c r="J294">
        <v>45</v>
      </c>
      <c r="K294">
        <v>10</v>
      </c>
      <c r="L294">
        <v>130815</v>
      </c>
      <c r="M294">
        <v>6</v>
      </c>
      <c r="N294">
        <v>17442</v>
      </c>
      <c r="O294">
        <v>113373</v>
      </c>
      <c r="P294">
        <v>11628</v>
      </c>
      <c r="Q294">
        <v>41791</v>
      </c>
      <c r="R294">
        <v>6</v>
      </c>
      <c r="S294" t="s">
        <v>17</v>
      </c>
    </row>
    <row r="295" spans="1:19" x14ac:dyDescent="0.25">
      <c r="A295" t="s">
        <v>4</v>
      </c>
      <c r="B295" t="s">
        <v>10</v>
      </c>
      <c r="C295" t="s">
        <v>27</v>
      </c>
      <c r="D295" t="s">
        <v>30</v>
      </c>
      <c r="E295">
        <v>1366</v>
      </c>
      <c r="F295">
        <v>35</v>
      </c>
      <c r="G295">
        <v>47810</v>
      </c>
      <c r="H295">
        <v>19124</v>
      </c>
      <c r="I295">
        <v>11474.4</v>
      </c>
      <c r="J295">
        <v>45</v>
      </c>
      <c r="K295">
        <v>10</v>
      </c>
      <c r="L295">
        <v>61470</v>
      </c>
      <c r="M295">
        <v>6</v>
      </c>
      <c r="N295">
        <v>8196</v>
      </c>
      <c r="O295">
        <v>53274</v>
      </c>
      <c r="P295">
        <v>5464</v>
      </c>
      <c r="Q295">
        <v>41791</v>
      </c>
      <c r="R295">
        <v>6</v>
      </c>
      <c r="S295" t="s">
        <v>17</v>
      </c>
    </row>
    <row r="296" spans="1:19" x14ac:dyDescent="0.25">
      <c r="A296" t="s">
        <v>1</v>
      </c>
      <c r="B296" t="s">
        <v>11</v>
      </c>
      <c r="C296" t="s">
        <v>27</v>
      </c>
      <c r="D296" t="s">
        <v>30</v>
      </c>
      <c r="E296">
        <v>2460</v>
      </c>
      <c r="F296">
        <v>35</v>
      </c>
      <c r="G296">
        <v>86100</v>
      </c>
      <c r="H296">
        <v>34440</v>
      </c>
      <c r="I296">
        <v>20664</v>
      </c>
      <c r="J296">
        <v>45</v>
      </c>
      <c r="K296">
        <v>10</v>
      </c>
      <c r="L296">
        <v>110700</v>
      </c>
      <c r="M296">
        <v>6</v>
      </c>
      <c r="N296">
        <v>14760</v>
      </c>
      <c r="O296">
        <v>95940</v>
      </c>
      <c r="P296">
        <v>9840</v>
      </c>
      <c r="Q296">
        <v>41791</v>
      </c>
      <c r="R296">
        <v>6</v>
      </c>
      <c r="S296" t="s">
        <v>17</v>
      </c>
    </row>
    <row r="297" spans="1:19" x14ac:dyDescent="0.25">
      <c r="A297" t="s">
        <v>4</v>
      </c>
      <c r="B297" t="s">
        <v>10</v>
      </c>
      <c r="C297" t="s">
        <v>27</v>
      </c>
      <c r="D297" t="s">
        <v>30</v>
      </c>
      <c r="E297">
        <v>1520</v>
      </c>
      <c r="F297">
        <v>35</v>
      </c>
      <c r="G297">
        <v>53200</v>
      </c>
      <c r="H297">
        <v>21280</v>
      </c>
      <c r="I297">
        <v>12768</v>
      </c>
      <c r="J297">
        <v>45</v>
      </c>
      <c r="K297">
        <v>10</v>
      </c>
      <c r="L297">
        <v>68400</v>
      </c>
      <c r="M297">
        <v>6</v>
      </c>
      <c r="N297">
        <v>9120</v>
      </c>
      <c r="O297">
        <v>59280</v>
      </c>
      <c r="P297">
        <v>6080</v>
      </c>
      <c r="Q297">
        <v>41944</v>
      </c>
      <c r="R297">
        <v>11</v>
      </c>
      <c r="S297" t="s">
        <v>22</v>
      </c>
    </row>
    <row r="298" spans="1:19" x14ac:dyDescent="0.25">
      <c r="A298" t="s">
        <v>2</v>
      </c>
      <c r="B298" t="s">
        <v>10</v>
      </c>
      <c r="C298" t="s">
        <v>27</v>
      </c>
      <c r="D298" t="s">
        <v>30</v>
      </c>
      <c r="E298">
        <v>711</v>
      </c>
      <c r="F298">
        <v>35</v>
      </c>
      <c r="G298">
        <v>24885</v>
      </c>
      <c r="H298">
        <v>9954</v>
      </c>
      <c r="I298">
        <v>5972.4</v>
      </c>
      <c r="J298">
        <v>45</v>
      </c>
      <c r="K298">
        <v>10</v>
      </c>
      <c r="L298">
        <v>31995</v>
      </c>
      <c r="M298">
        <v>6</v>
      </c>
      <c r="N298">
        <v>4266</v>
      </c>
      <c r="O298">
        <v>27729</v>
      </c>
      <c r="P298">
        <v>2844</v>
      </c>
      <c r="Q298">
        <v>41974</v>
      </c>
      <c r="R298">
        <v>12</v>
      </c>
      <c r="S298" t="s">
        <v>23</v>
      </c>
    </row>
    <row r="299" spans="1:19" x14ac:dyDescent="0.25">
      <c r="A299" t="s">
        <v>1</v>
      </c>
      <c r="B299" t="s">
        <v>11</v>
      </c>
      <c r="C299" t="s">
        <v>27</v>
      </c>
      <c r="D299" t="s">
        <v>30</v>
      </c>
      <c r="E299">
        <v>635</v>
      </c>
      <c r="F299">
        <v>35</v>
      </c>
      <c r="G299">
        <v>22225</v>
      </c>
      <c r="H299">
        <v>8890</v>
      </c>
      <c r="I299">
        <v>5334</v>
      </c>
      <c r="J299">
        <v>45</v>
      </c>
      <c r="K299">
        <v>10</v>
      </c>
      <c r="L299">
        <v>28575</v>
      </c>
      <c r="M299">
        <v>6</v>
      </c>
      <c r="N299">
        <v>3810</v>
      </c>
      <c r="O299">
        <v>24765</v>
      </c>
      <c r="P299">
        <v>2540</v>
      </c>
      <c r="Q299">
        <v>41974</v>
      </c>
      <c r="R299">
        <v>12</v>
      </c>
      <c r="S299" t="s">
        <v>23</v>
      </c>
    </row>
    <row r="300" spans="1:19" x14ac:dyDescent="0.25">
      <c r="A300" t="s">
        <v>4</v>
      </c>
      <c r="B300" t="s">
        <v>8</v>
      </c>
      <c r="C300" t="s">
        <v>48</v>
      </c>
      <c r="D300" t="s">
        <v>30</v>
      </c>
      <c r="E300">
        <v>436.5</v>
      </c>
      <c r="F300">
        <v>35</v>
      </c>
      <c r="G300">
        <v>15277.5</v>
      </c>
      <c r="H300">
        <v>6111</v>
      </c>
      <c r="I300">
        <v>3666.6</v>
      </c>
      <c r="J300">
        <v>45</v>
      </c>
      <c r="K300">
        <v>10</v>
      </c>
      <c r="L300">
        <v>19642.5</v>
      </c>
      <c r="M300">
        <v>6</v>
      </c>
      <c r="N300">
        <v>2619</v>
      </c>
      <c r="O300">
        <v>17023.5</v>
      </c>
      <c r="P300">
        <v>1746</v>
      </c>
      <c r="Q300">
        <v>41821</v>
      </c>
      <c r="R300">
        <v>7</v>
      </c>
      <c r="S300" t="s">
        <v>18</v>
      </c>
    </row>
    <row r="301" spans="1:19" x14ac:dyDescent="0.25">
      <c r="A301" t="s">
        <v>1</v>
      </c>
      <c r="B301" t="s">
        <v>7</v>
      </c>
      <c r="C301" t="s">
        <v>24</v>
      </c>
      <c r="D301" t="s">
        <v>30</v>
      </c>
      <c r="E301">
        <v>1094</v>
      </c>
      <c r="F301">
        <v>5</v>
      </c>
      <c r="G301">
        <v>5470</v>
      </c>
      <c r="H301">
        <v>2188</v>
      </c>
      <c r="I301">
        <v>1312.8</v>
      </c>
      <c r="J301">
        <v>10</v>
      </c>
      <c r="K301">
        <v>5</v>
      </c>
      <c r="L301">
        <v>10940</v>
      </c>
      <c r="M301">
        <v>6</v>
      </c>
      <c r="N301">
        <v>6564</v>
      </c>
      <c r="O301">
        <v>4376</v>
      </c>
      <c r="P301">
        <v>-1094</v>
      </c>
      <c r="Q301">
        <v>41791</v>
      </c>
      <c r="R301">
        <v>6</v>
      </c>
      <c r="S301" t="s">
        <v>17</v>
      </c>
    </row>
    <row r="302" spans="1:19" x14ac:dyDescent="0.25">
      <c r="A302" t="s">
        <v>1</v>
      </c>
      <c r="B302" t="s">
        <v>7</v>
      </c>
      <c r="C302" t="s">
        <v>25</v>
      </c>
      <c r="D302" t="s">
        <v>30</v>
      </c>
      <c r="E302">
        <v>3802</v>
      </c>
      <c r="F302">
        <v>5</v>
      </c>
      <c r="G302">
        <v>19010</v>
      </c>
      <c r="H302">
        <v>7604</v>
      </c>
      <c r="I302">
        <v>4562.3999999999996</v>
      </c>
      <c r="J302">
        <v>10</v>
      </c>
      <c r="K302">
        <v>5</v>
      </c>
      <c r="L302">
        <v>38020</v>
      </c>
      <c r="M302">
        <v>6</v>
      </c>
      <c r="N302">
        <v>22812</v>
      </c>
      <c r="O302">
        <v>15208</v>
      </c>
      <c r="P302">
        <v>-3802</v>
      </c>
      <c r="Q302">
        <v>41730</v>
      </c>
      <c r="R302">
        <v>4</v>
      </c>
      <c r="S302" t="s">
        <v>15</v>
      </c>
    </row>
    <row r="303" spans="1:19" x14ac:dyDescent="0.25">
      <c r="A303" t="s">
        <v>4</v>
      </c>
      <c r="B303" t="s">
        <v>9</v>
      </c>
      <c r="C303" t="s">
        <v>25</v>
      </c>
      <c r="D303" t="s">
        <v>30</v>
      </c>
      <c r="E303">
        <v>1666</v>
      </c>
      <c r="F303">
        <v>5</v>
      </c>
      <c r="G303">
        <v>8330</v>
      </c>
      <c r="H303">
        <v>3332</v>
      </c>
      <c r="I303">
        <v>1999.1999999999998</v>
      </c>
      <c r="J303">
        <v>10</v>
      </c>
      <c r="K303">
        <v>5</v>
      </c>
      <c r="L303">
        <v>16660</v>
      </c>
      <c r="M303">
        <v>6</v>
      </c>
      <c r="N303">
        <v>9996</v>
      </c>
      <c r="O303">
        <v>6664</v>
      </c>
      <c r="P303">
        <v>-1666</v>
      </c>
      <c r="Q303">
        <v>41760</v>
      </c>
      <c r="R303">
        <v>5</v>
      </c>
      <c r="S303" t="s">
        <v>16</v>
      </c>
    </row>
    <row r="304" spans="1:19" x14ac:dyDescent="0.25">
      <c r="A304" t="s">
        <v>5</v>
      </c>
      <c r="B304" t="s">
        <v>7</v>
      </c>
      <c r="C304" t="s">
        <v>25</v>
      </c>
      <c r="D304" t="s">
        <v>30</v>
      </c>
      <c r="E304">
        <v>2321</v>
      </c>
      <c r="F304">
        <v>5</v>
      </c>
      <c r="G304">
        <v>11605</v>
      </c>
      <c r="H304">
        <v>4642</v>
      </c>
      <c r="I304">
        <v>2785.2</v>
      </c>
      <c r="J304">
        <v>10</v>
      </c>
      <c r="K304">
        <v>5</v>
      </c>
      <c r="L304">
        <v>23210</v>
      </c>
      <c r="M304">
        <v>6</v>
      </c>
      <c r="N304">
        <v>13926</v>
      </c>
      <c r="O304">
        <v>9284</v>
      </c>
      <c r="P304">
        <v>-2321</v>
      </c>
      <c r="Q304">
        <v>41944</v>
      </c>
      <c r="R304">
        <v>11</v>
      </c>
      <c r="S304" t="s">
        <v>22</v>
      </c>
    </row>
    <row r="305" spans="1:19" x14ac:dyDescent="0.25">
      <c r="A305" t="s">
        <v>3</v>
      </c>
      <c r="B305" t="s">
        <v>8</v>
      </c>
      <c r="C305" t="s">
        <v>25</v>
      </c>
      <c r="D305" t="s">
        <v>30</v>
      </c>
      <c r="E305">
        <v>2797</v>
      </c>
      <c r="F305">
        <v>5</v>
      </c>
      <c r="G305">
        <v>13985</v>
      </c>
      <c r="H305">
        <v>5594</v>
      </c>
      <c r="I305">
        <v>3356.4</v>
      </c>
      <c r="J305">
        <v>10</v>
      </c>
      <c r="K305">
        <v>5</v>
      </c>
      <c r="L305">
        <v>27970</v>
      </c>
      <c r="M305">
        <v>6</v>
      </c>
      <c r="N305">
        <v>16782</v>
      </c>
      <c r="O305">
        <v>11188</v>
      </c>
      <c r="P305">
        <v>-2797</v>
      </c>
      <c r="Q305">
        <v>41974</v>
      </c>
      <c r="R305">
        <v>12</v>
      </c>
      <c r="S305" t="s">
        <v>23</v>
      </c>
    </row>
    <row r="306" spans="1:19" x14ac:dyDescent="0.25">
      <c r="A306" t="s">
        <v>1</v>
      </c>
      <c r="B306" t="s">
        <v>11</v>
      </c>
      <c r="C306" t="s">
        <v>26</v>
      </c>
      <c r="D306" t="s">
        <v>30</v>
      </c>
      <c r="E306">
        <v>2565</v>
      </c>
      <c r="F306">
        <v>10</v>
      </c>
      <c r="G306">
        <v>25650</v>
      </c>
      <c r="H306">
        <v>10260</v>
      </c>
      <c r="I306">
        <v>6156</v>
      </c>
      <c r="J306">
        <v>15</v>
      </c>
      <c r="K306">
        <v>5</v>
      </c>
      <c r="L306">
        <v>38475</v>
      </c>
      <c r="M306">
        <v>6</v>
      </c>
      <c r="N306">
        <v>15390</v>
      </c>
      <c r="O306">
        <v>23085</v>
      </c>
      <c r="P306">
        <v>-2565</v>
      </c>
      <c r="Q306">
        <v>41640</v>
      </c>
      <c r="R306">
        <v>1</v>
      </c>
      <c r="S306" t="s">
        <v>12</v>
      </c>
    </row>
    <row r="307" spans="1:19" x14ac:dyDescent="0.25">
      <c r="A307" t="s">
        <v>4</v>
      </c>
      <c r="B307" t="s">
        <v>11</v>
      </c>
      <c r="C307" t="s">
        <v>26</v>
      </c>
      <c r="D307" t="s">
        <v>30</v>
      </c>
      <c r="E307">
        <v>2417</v>
      </c>
      <c r="F307">
        <v>10</v>
      </c>
      <c r="G307">
        <v>24170</v>
      </c>
      <c r="H307">
        <v>9668</v>
      </c>
      <c r="I307">
        <v>5800.8</v>
      </c>
      <c r="J307">
        <v>15</v>
      </c>
      <c r="K307">
        <v>5</v>
      </c>
      <c r="L307">
        <v>36255</v>
      </c>
      <c r="M307">
        <v>6</v>
      </c>
      <c r="N307">
        <v>14502</v>
      </c>
      <c r="O307">
        <v>21753</v>
      </c>
      <c r="P307">
        <v>-2417</v>
      </c>
      <c r="Q307">
        <v>41640</v>
      </c>
      <c r="R307">
        <v>1</v>
      </c>
      <c r="S307" t="s">
        <v>12</v>
      </c>
    </row>
    <row r="308" spans="1:19" x14ac:dyDescent="0.25">
      <c r="A308" t="s">
        <v>2</v>
      </c>
      <c r="B308" t="s">
        <v>8</v>
      </c>
      <c r="C308" t="s">
        <v>26</v>
      </c>
      <c r="D308" t="s">
        <v>30</v>
      </c>
      <c r="E308">
        <v>3675</v>
      </c>
      <c r="F308">
        <v>10</v>
      </c>
      <c r="G308">
        <v>36750</v>
      </c>
      <c r="H308">
        <v>14700</v>
      </c>
      <c r="I308">
        <v>8820</v>
      </c>
      <c r="J308">
        <v>15</v>
      </c>
      <c r="K308">
        <v>5</v>
      </c>
      <c r="L308">
        <v>55125</v>
      </c>
      <c r="M308">
        <v>6</v>
      </c>
      <c r="N308">
        <v>22050</v>
      </c>
      <c r="O308">
        <v>33075</v>
      </c>
      <c r="P308">
        <v>-3675</v>
      </c>
      <c r="Q308">
        <v>41730</v>
      </c>
      <c r="R308">
        <v>4</v>
      </c>
      <c r="S308" t="s">
        <v>15</v>
      </c>
    </row>
    <row r="309" spans="1:19" x14ac:dyDescent="0.25">
      <c r="A309" t="s">
        <v>1</v>
      </c>
      <c r="B309" t="s">
        <v>7</v>
      </c>
      <c r="C309" t="s">
        <v>26</v>
      </c>
      <c r="D309" t="s">
        <v>30</v>
      </c>
      <c r="E309">
        <v>1094</v>
      </c>
      <c r="F309">
        <v>10</v>
      </c>
      <c r="G309">
        <v>10940</v>
      </c>
      <c r="H309">
        <v>4376</v>
      </c>
      <c r="I309">
        <v>2625.6</v>
      </c>
      <c r="J309">
        <v>15</v>
      </c>
      <c r="K309">
        <v>5</v>
      </c>
      <c r="L309">
        <v>16410</v>
      </c>
      <c r="M309">
        <v>6</v>
      </c>
      <c r="N309">
        <v>6564</v>
      </c>
      <c r="O309">
        <v>9846</v>
      </c>
      <c r="P309">
        <v>-1094</v>
      </c>
      <c r="Q309">
        <v>41791</v>
      </c>
      <c r="R309">
        <v>6</v>
      </c>
      <c r="S309" t="s">
        <v>17</v>
      </c>
    </row>
    <row r="310" spans="1:19" x14ac:dyDescent="0.25">
      <c r="A310" t="s">
        <v>2</v>
      </c>
      <c r="B310" t="s">
        <v>9</v>
      </c>
      <c r="C310" t="s">
        <v>26</v>
      </c>
      <c r="D310" t="s">
        <v>30</v>
      </c>
      <c r="E310">
        <v>1227</v>
      </c>
      <c r="F310">
        <v>10</v>
      </c>
      <c r="G310">
        <v>12270</v>
      </c>
      <c r="H310">
        <v>4908</v>
      </c>
      <c r="I310">
        <v>2944.7999999999997</v>
      </c>
      <c r="J310">
        <v>15</v>
      </c>
      <c r="K310">
        <v>5</v>
      </c>
      <c r="L310">
        <v>18405</v>
      </c>
      <c r="M310">
        <v>6</v>
      </c>
      <c r="N310">
        <v>7362</v>
      </c>
      <c r="O310">
        <v>11043</v>
      </c>
      <c r="P310">
        <v>-1227</v>
      </c>
      <c r="Q310">
        <v>41913</v>
      </c>
      <c r="R310">
        <v>10</v>
      </c>
      <c r="S310" t="s">
        <v>21</v>
      </c>
    </row>
    <row r="311" spans="1:19" x14ac:dyDescent="0.25">
      <c r="A311" t="s">
        <v>1</v>
      </c>
      <c r="B311" t="s">
        <v>9</v>
      </c>
      <c r="C311" t="s">
        <v>26</v>
      </c>
      <c r="D311" t="s">
        <v>30</v>
      </c>
      <c r="E311">
        <v>1324</v>
      </c>
      <c r="F311">
        <v>10</v>
      </c>
      <c r="G311">
        <v>13240</v>
      </c>
      <c r="H311">
        <v>5296</v>
      </c>
      <c r="I311">
        <v>3177.6</v>
      </c>
      <c r="J311">
        <v>15</v>
      </c>
      <c r="K311">
        <v>5</v>
      </c>
      <c r="L311">
        <v>19860</v>
      </c>
      <c r="M311">
        <v>6</v>
      </c>
      <c r="N311">
        <v>7944</v>
      </c>
      <c r="O311">
        <v>11916</v>
      </c>
      <c r="P311">
        <v>-1324</v>
      </c>
      <c r="Q311">
        <v>41944</v>
      </c>
      <c r="R311">
        <v>11</v>
      </c>
      <c r="S311" t="s">
        <v>22</v>
      </c>
    </row>
    <row r="312" spans="1:19" x14ac:dyDescent="0.25">
      <c r="A312" t="s">
        <v>3</v>
      </c>
      <c r="B312" t="s">
        <v>8</v>
      </c>
      <c r="C312" t="s">
        <v>26</v>
      </c>
      <c r="D312" t="s">
        <v>30</v>
      </c>
      <c r="E312">
        <v>2797</v>
      </c>
      <c r="F312">
        <v>10</v>
      </c>
      <c r="G312">
        <v>27970</v>
      </c>
      <c r="H312">
        <v>11188</v>
      </c>
      <c r="I312">
        <v>6712.8</v>
      </c>
      <c r="J312">
        <v>15</v>
      </c>
      <c r="K312">
        <v>5</v>
      </c>
      <c r="L312">
        <v>41955</v>
      </c>
      <c r="M312">
        <v>6</v>
      </c>
      <c r="N312">
        <v>16782</v>
      </c>
      <c r="O312">
        <v>25173</v>
      </c>
      <c r="P312">
        <v>-2797</v>
      </c>
      <c r="Q312">
        <v>41974</v>
      </c>
      <c r="R312">
        <v>12</v>
      </c>
      <c r="S312" t="s">
        <v>23</v>
      </c>
    </row>
    <row r="313" spans="1:19" x14ac:dyDescent="0.25">
      <c r="A313" t="s">
        <v>2</v>
      </c>
      <c r="B313" t="s">
        <v>11</v>
      </c>
      <c r="C313" t="s">
        <v>47</v>
      </c>
      <c r="D313" t="s">
        <v>30</v>
      </c>
      <c r="E313">
        <v>245</v>
      </c>
      <c r="F313">
        <v>15</v>
      </c>
      <c r="G313">
        <v>3675</v>
      </c>
      <c r="H313">
        <v>1470</v>
      </c>
      <c r="I313">
        <v>882</v>
      </c>
      <c r="J313">
        <v>25</v>
      </c>
      <c r="K313">
        <v>10</v>
      </c>
      <c r="L313">
        <v>6125</v>
      </c>
      <c r="M313">
        <v>6</v>
      </c>
      <c r="N313">
        <v>1470</v>
      </c>
      <c r="O313">
        <v>4655</v>
      </c>
      <c r="P313">
        <v>980</v>
      </c>
      <c r="Q313">
        <v>41760</v>
      </c>
      <c r="R313">
        <v>5</v>
      </c>
      <c r="S313" t="s">
        <v>16</v>
      </c>
    </row>
    <row r="314" spans="1:19" x14ac:dyDescent="0.25">
      <c r="A314" t="s">
        <v>1</v>
      </c>
      <c r="B314" t="s">
        <v>7</v>
      </c>
      <c r="C314" t="s">
        <v>47</v>
      </c>
      <c r="D314" t="s">
        <v>30</v>
      </c>
      <c r="E314">
        <v>3793</v>
      </c>
      <c r="F314">
        <v>15</v>
      </c>
      <c r="G314">
        <v>56895</v>
      </c>
      <c r="H314">
        <v>22758</v>
      </c>
      <c r="I314">
        <v>13654.8</v>
      </c>
      <c r="J314">
        <v>25</v>
      </c>
      <c r="K314">
        <v>10</v>
      </c>
      <c r="L314">
        <v>94825</v>
      </c>
      <c r="M314">
        <v>6</v>
      </c>
      <c r="N314">
        <v>22758</v>
      </c>
      <c r="O314">
        <v>72067</v>
      </c>
      <c r="P314">
        <v>15172</v>
      </c>
      <c r="Q314">
        <v>41821</v>
      </c>
      <c r="R314">
        <v>7</v>
      </c>
      <c r="S314" t="s">
        <v>18</v>
      </c>
    </row>
    <row r="315" spans="1:19" x14ac:dyDescent="0.25">
      <c r="A315" t="s">
        <v>4</v>
      </c>
      <c r="B315" t="s">
        <v>10</v>
      </c>
      <c r="C315" t="s">
        <v>47</v>
      </c>
      <c r="D315" t="s">
        <v>30</v>
      </c>
      <c r="E315">
        <v>1307</v>
      </c>
      <c r="F315">
        <v>15</v>
      </c>
      <c r="G315">
        <v>19605</v>
      </c>
      <c r="H315">
        <v>7842</v>
      </c>
      <c r="I315">
        <v>4705.2</v>
      </c>
      <c r="J315">
        <v>25</v>
      </c>
      <c r="K315">
        <v>10</v>
      </c>
      <c r="L315">
        <v>32675</v>
      </c>
      <c r="M315">
        <v>6</v>
      </c>
      <c r="N315">
        <v>7842</v>
      </c>
      <c r="O315">
        <v>24833</v>
      </c>
      <c r="P315">
        <v>5228</v>
      </c>
      <c r="Q315">
        <v>41821</v>
      </c>
      <c r="R315">
        <v>7</v>
      </c>
      <c r="S315" t="s">
        <v>18</v>
      </c>
    </row>
    <row r="316" spans="1:19" x14ac:dyDescent="0.25">
      <c r="A316" t="s">
        <v>3</v>
      </c>
      <c r="B316" t="s">
        <v>7</v>
      </c>
      <c r="C316" t="s">
        <v>47</v>
      </c>
      <c r="D316" t="s">
        <v>30</v>
      </c>
      <c r="E316">
        <v>567</v>
      </c>
      <c r="F316">
        <v>15</v>
      </c>
      <c r="G316">
        <v>8505</v>
      </c>
      <c r="H316">
        <v>3402</v>
      </c>
      <c r="I316">
        <v>2041.1999999999998</v>
      </c>
      <c r="J316">
        <v>25</v>
      </c>
      <c r="K316">
        <v>10</v>
      </c>
      <c r="L316">
        <v>14175</v>
      </c>
      <c r="M316">
        <v>6</v>
      </c>
      <c r="N316">
        <v>3402</v>
      </c>
      <c r="O316">
        <v>10773</v>
      </c>
      <c r="P316">
        <v>2268</v>
      </c>
      <c r="Q316">
        <v>41883</v>
      </c>
      <c r="R316">
        <v>9</v>
      </c>
      <c r="S316" t="s">
        <v>20</v>
      </c>
    </row>
    <row r="317" spans="1:19" x14ac:dyDescent="0.25">
      <c r="A317" t="s">
        <v>3</v>
      </c>
      <c r="B317" t="s">
        <v>11</v>
      </c>
      <c r="C317" t="s">
        <v>47</v>
      </c>
      <c r="D317" t="s">
        <v>30</v>
      </c>
      <c r="E317">
        <v>2110</v>
      </c>
      <c r="F317">
        <v>15</v>
      </c>
      <c r="G317">
        <v>31650</v>
      </c>
      <c r="H317">
        <v>12660</v>
      </c>
      <c r="I317">
        <v>7596</v>
      </c>
      <c r="J317">
        <v>25</v>
      </c>
      <c r="K317">
        <v>10</v>
      </c>
      <c r="L317">
        <v>52750</v>
      </c>
      <c r="M317">
        <v>6</v>
      </c>
      <c r="N317">
        <v>12660</v>
      </c>
      <c r="O317">
        <v>40090</v>
      </c>
      <c r="P317">
        <v>8440</v>
      </c>
      <c r="Q317">
        <v>41883</v>
      </c>
      <c r="R317">
        <v>9</v>
      </c>
      <c r="S317" t="s">
        <v>20</v>
      </c>
    </row>
    <row r="318" spans="1:19" x14ac:dyDescent="0.25">
      <c r="A318" t="s">
        <v>4</v>
      </c>
      <c r="B318" t="s">
        <v>7</v>
      </c>
      <c r="C318" t="s">
        <v>47</v>
      </c>
      <c r="D318" t="s">
        <v>30</v>
      </c>
      <c r="E318">
        <v>1269</v>
      </c>
      <c r="F318">
        <v>15</v>
      </c>
      <c r="G318">
        <v>19035</v>
      </c>
      <c r="H318">
        <v>7614</v>
      </c>
      <c r="I318">
        <v>4568.3999999999996</v>
      </c>
      <c r="J318">
        <v>25</v>
      </c>
      <c r="K318">
        <v>10</v>
      </c>
      <c r="L318">
        <v>31725</v>
      </c>
      <c r="M318">
        <v>6</v>
      </c>
      <c r="N318">
        <v>7614</v>
      </c>
      <c r="O318">
        <v>24111</v>
      </c>
      <c r="P318">
        <v>5076</v>
      </c>
      <c r="Q318">
        <v>41913</v>
      </c>
      <c r="R318">
        <v>10</v>
      </c>
      <c r="S318" t="s">
        <v>21</v>
      </c>
    </row>
    <row r="319" spans="1:19" x14ac:dyDescent="0.25">
      <c r="A319" t="s">
        <v>5</v>
      </c>
      <c r="B319" t="s">
        <v>8</v>
      </c>
      <c r="C319" t="s">
        <v>48</v>
      </c>
      <c r="D319" t="s">
        <v>30</v>
      </c>
      <c r="E319">
        <v>1956</v>
      </c>
      <c r="F319">
        <v>35</v>
      </c>
      <c r="G319">
        <v>68460</v>
      </c>
      <c r="H319">
        <v>27384</v>
      </c>
      <c r="I319">
        <v>16430.399999999998</v>
      </c>
      <c r="J319">
        <v>45</v>
      </c>
      <c r="K319">
        <v>10</v>
      </c>
      <c r="L319">
        <v>88020</v>
      </c>
      <c r="M319">
        <v>6</v>
      </c>
      <c r="N319">
        <v>11736</v>
      </c>
      <c r="O319">
        <v>76284</v>
      </c>
      <c r="P319">
        <v>7824</v>
      </c>
      <c r="Q319">
        <v>41640</v>
      </c>
      <c r="R319">
        <v>1</v>
      </c>
      <c r="S319" t="s">
        <v>12</v>
      </c>
    </row>
    <row r="320" spans="1:19" x14ac:dyDescent="0.25">
      <c r="A320" t="s">
        <v>1</v>
      </c>
      <c r="B320" t="s">
        <v>10</v>
      </c>
      <c r="C320" t="s">
        <v>48</v>
      </c>
      <c r="D320" t="s">
        <v>30</v>
      </c>
      <c r="E320">
        <v>2659</v>
      </c>
      <c r="F320">
        <v>35</v>
      </c>
      <c r="G320">
        <v>93065</v>
      </c>
      <c r="H320">
        <v>37226</v>
      </c>
      <c r="I320">
        <v>22335.599999999999</v>
      </c>
      <c r="J320">
        <v>45</v>
      </c>
      <c r="K320">
        <v>10</v>
      </c>
      <c r="L320">
        <v>119655</v>
      </c>
      <c r="M320">
        <v>6</v>
      </c>
      <c r="N320">
        <v>15954</v>
      </c>
      <c r="O320">
        <v>103701</v>
      </c>
      <c r="P320">
        <v>10636</v>
      </c>
      <c r="Q320">
        <v>41671</v>
      </c>
      <c r="R320">
        <v>2</v>
      </c>
      <c r="S320" t="s">
        <v>13</v>
      </c>
    </row>
    <row r="321" spans="1:19" x14ac:dyDescent="0.25">
      <c r="A321" t="s">
        <v>4</v>
      </c>
      <c r="B321" t="s">
        <v>8</v>
      </c>
      <c r="C321" t="s">
        <v>48</v>
      </c>
      <c r="D321" t="s">
        <v>30</v>
      </c>
      <c r="E321">
        <v>1351.5</v>
      </c>
      <c r="F321">
        <v>35</v>
      </c>
      <c r="G321">
        <v>47302.5</v>
      </c>
      <c r="H321">
        <v>18921</v>
      </c>
      <c r="I321">
        <v>11352.6</v>
      </c>
      <c r="J321">
        <v>45</v>
      </c>
      <c r="K321">
        <v>10</v>
      </c>
      <c r="L321">
        <v>60817.5</v>
      </c>
      <c r="M321">
        <v>6</v>
      </c>
      <c r="N321">
        <v>8109</v>
      </c>
      <c r="O321">
        <v>52708.5</v>
      </c>
      <c r="P321">
        <v>5406</v>
      </c>
      <c r="Q321">
        <v>41730</v>
      </c>
      <c r="R321">
        <v>4</v>
      </c>
      <c r="S321" t="s">
        <v>15</v>
      </c>
    </row>
    <row r="322" spans="1:19" x14ac:dyDescent="0.25">
      <c r="A322" t="s">
        <v>5</v>
      </c>
      <c r="B322" t="s">
        <v>10</v>
      </c>
      <c r="C322" t="s">
        <v>48</v>
      </c>
      <c r="D322" t="s">
        <v>30</v>
      </c>
      <c r="E322">
        <v>880</v>
      </c>
      <c r="F322">
        <v>35</v>
      </c>
      <c r="G322">
        <v>30800</v>
      </c>
      <c r="H322">
        <v>12320</v>
      </c>
      <c r="I322">
        <v>7392</v>
      </c>
      <c r="J322">
        <v>45</v>
      </c>
      <c r="K322">
        <v>10</v>
      </c>
      <c r="L322">
        <v>39600</v>
      </c>
      <c r="M322">
        <v>6</v>
      </c>
      <c r="N322">
        <v>5280</v>
      </c>
      <c r="O322">
        <v>34320</v>
      </c>
      <c r="P322">
        <v>3520</v>
      </c>
      <c r="Q322">
        <v>41760</v>
      </c>
      <c r="R322">
        <v>5</v>
      </c>
      <c r="S322" t="s">
        <v>16</v>
      </c>
    </row>
    <row r="323" spans="1:19" x14ac:dyDescent="0.25">
      <c r="A323" t="s">
        <v>1</v>
      </c>
      <c r="B323" t="s">
        <v>8</v>
      </c>
      <c r="C323" t="s">
        <v>48</v>
      </c>
      <c r="D323" t="s">
        <v>30</v>
      </c>
      <c r="E323">
        <v>1867</v>
      </c>
      <c r="F323">
        <v>35</v>
      </c>
      <c r="G323">
        <v>65345</v>
      </c>
      <c r="H323">
        <v>26138</v>
      </c>
      <c r="I323">
        <v>15682.8</v>
      </c>
      <c r="J323">
        <v>45</v>
      </c>
      <c r="K323">
        <v>10</v>
      </c>
      <c r="L323">
        <v>84015</v>
      </c>
      <c r="M323">
        <v>6</v>
      </c>
      <c r="N323">
        <v>11202</v>
      </c>
      <c r="O323">
        <v>72813</v>
      </c>
      <c r="P323">
        <v>7468</v>
      </c>
      <c r="Q323">
        <v>41883</v>
      </c>
      <c r="R323">
        <v>9</v>
      </c>
      <c r="S323" t="s">
        <v>20</v>
      </c>
    </row>
    <row r="324" spans="1:19" x14ac:dyDescent="0.25">
      <c r="A324" t="s">
        <v>2</v>
      </c>
      <c r="B324" t="s">
        <v>9</v>
      </c>
      <c r="C324" t="s">
        <v>48</v>
      </c>
      <c r="D324" t="s">
        <v>30</v>
      </c>
      <c r="E324">
        <v>1227</v>
      </c>
      <c r="F324">
        <v>35</v>
      </c>
      <c r="G324">
        <v>42945</v>
      </c>
      <c r="H324">
        <v>17178</v>
      </c>
      <c r="I324">
        <v>10306.799999999999</v>
      </c>
      <c r="J324">
        <v>45</v>
      </c>
      <c r="K324">
        <v>10</v>
      </c>
      <c r="L324">
        <v>55215</v>
      </c>
      <c r="M324">
        <v>6</v>
      </c>
      <c r="N324">
        <v>7362</v>
      </c>
      <c r="O324">
        <v>47853</v>
      </c>
      <c r="P324">
        <v>4908</v>
      </c>
      <c r="Q324">
        <v>41913</v>
      </c>
      <c r="R324">
        <v>10</v>
      </c>
      <c r="S324" t="s">
        <v>21</v>
      </c>
    </row>
    <row r="325" spans="1:19" x14ac:dyDescent="0.25">
      <c r="A325" t="s">
        <v>3</v>
      </c>
      <c r="B325" t="s">
        <v>11</v>
      </c>
      <c r="C325" t="s">
        <v>48</v>
      </c>
      <c r="D325" t="s">
        <v>30</v>
      </c>
      <c r="E325">
        <v>877</v>
      </c>
      <c r="F325">
        <v>35</v>
      </c>
      <c r="G325">
        <v>30695</v>
      </c>
      <c r="H325">
        <v>12278</v>
      </c>
      <c r="I325">
        <v>7366.7999999999993</v>
      </c>
      <c r="J325">
        <v>45</v>
      </c>
      <c r="K325">
        <v>10</v>
      </c>
      <c r="L325">
        <v>39465</v>
      </c>
      <c r="M325">
        <v>6</v>
      </c>
      <c r="N325">
        <v>5262</v>
      </c>
      <c r="O325">
        <v>34203</v>
      </c>
      <c r="P325">
        <v>3508</v>
      </c>
      <c r="Q325">
        <v>41944</v>
      </c>
      <c r="R325">
        <v>11</v>
      </c>
      <c r="S325" t="s">
        <v>22</v>
      </c>
    </row>
    <row r="326" spans="1:19" x14ac:dyDescent="0.25">
      <c r="A326" t="s">
        <v>4</v>
      </c>
      <c r="B326" t="s">
        <v>8</v>
      </c>
      <c r="C326" t="s">
        <v>27</v>
      </c>
      <c r="D326" t="s">
        <v>30</v>
      </c>
      <c r="E326">
        <v>2071</v>
      </c>
      <c r="F326">
        <v>35</v>
      </c>
      <c r="G326">
        <v>72485</v>
      </c>
      <c r="H326">
        <v>28994</v>
      </c>
      <c r="I326">
        <v>17396.399999999998</v>
      </c>
      <c r="J326">
        <v>45</v>
      </c>
      <c r="K326">
        <v>10</v>
      </c>
      <c r="L326">
        <v>93195</v>
      </c>
      <c r="M326">
        <v>6</v>
      </c>
      <c r="N326">
        <v>12426</v>
      </c>
      <c r="O326">
        <v>80769</v>
      </c>
      <c r="P326">
        <v>8284</v>
      </c>
      <c r="Q326">
        <v>41883</v>
      </c>
      <c r="R326">
        <v>9</v>
      </c>
      <c r="S326" t="s">
        <v>20</v>
      </c>
    </row>
    <row r="327" spans="1:19" x14ac:dyDescent="0.25">
      <c r="A327" t="s">
        <v>4</v>
      </c>
      <c r="B327" t="s">
        <v>7</v>
      </c>
      <c r="C327" t="s">
        <v>27</v>
      </c>
      <c r="D327" t="s">
        <v>30</v>
      </c>
      <c r="E327">
        <v>1269</v>
      </c>
      <c r="F327">
        <v>35</v>
      </c>
      <c r="G327">
        <v>44415</v>
      </c>
      <c r="H327">
        <v>17766</v>
      </c>
      <c r="I327">
        <v>10659.6</v>
      </c>
      <c r="J327">
        <v>45</v>
      </c>
      <c r="K327">
        <v>10</v>
      </c>
      <c r="L327">
        <v>57105</v>
      </c>
      <c r="M327">
        <v>6</v>
      </c>
      <c r="N327">
        <v>7614</v>
      </c>
      <c r="O327">
        <v>49491</v>
      </c>
      <c r="P327">
        <v>5076</v>
      </c>
      <c r="Q327">
        <v>41913</v>
      </c>
      <c r="R327">
        <v>10</v>
      </c>
      <c r="S327" t="s">
        <v>21</v>
      </c>
    </row>
    <row r="328" spans="1:19" x14ac:dyDescent="0.25">
      <c r="A328" t="s">
        <v>4</v>
      </c>
      <c r="B328" t="s">
        <v>11</v>
      </c>
      <c r="C328" t="s">
        <v>27</v>
      </c>
      <c r="D328" t="s">
        <v>30</v>
      </c>
      <c r="E328">
        <v>1694</v>
      </c>
      <c r="F328">
        <v>35</v>
      </c>
      <c r="G328">
        <v>59290</v>
      </c>
      <c r="H328">
        <v>23716</v>
      </c>
      <c r="I328">
        <v>14229.6</v>
      </c>
      <c r="J328">
        <v>45</v>
      </c>
      <c r="K328">
        <v>10</v>
      </c>
      <c r="L328">
        <v>76230</v>
      </c>
      <c r="M328">
        <v>6</v>
      </c>
      <c r="N328">
        <v>10164</v>
      </c>
      <c r="O328">
        <v>66066</v>
      </c>
      <c r="P328">
        <v>6776</v>
      </c>
      <c r="Q328">
        <v>41944</v>
      </c>
      <c r="R328">
        <v>11</v>
      </c>
      <c r="S328" t="s">
        <v>22</v>
      </c>
    </row>
    <row r="329" spans="1:19" x14ac:dyDescent="0.25">
      <c r="A329" t="s">
        <v>4</v>
      </c>
      <c r="B329" t="s">
        <v>10</v>
      </c>
      <c r="C329" t="s">
        <v>24</v>
      </c>
      <c r="D329" t="s">
        <v>30</v>
      </c>
      <c r="E329">
        <v>663</v>
      </c>
      <c r="F329">
        <v>5</v>
      </c>
      <c r="G329">
        <v>3315</v>
      </c>
      <c r="H329">
        <v>1326</v>
      </c>
      <c r="I329">
        <v>795.6</v>
      </c>
      <c r="J329">
        <v>10</v>
      </c>
      <c r="K329">
        <v>5</v>
      </c>
      <c r="L329">
        <v>6630</v>
      </c>
      <c r="M329">
        <v>6</v>
      </c>
      <c r="N329">
        <v>3978</v>
      </c>
      <c r="O329">
        <v>2652</v>
      </c>
      <c r="P329">
        <v>-663</v>
      </c>
      <c r="Q329">
        <v>41760</v>
      </c>
      <c r="R329">
        <v>5</v>
      </c>
      <c r="S329" t="s">
        <v>16</v>
      </c>
    </row>
    <row r="330" spans="1:19" x14ac:dyDescent="0.25">
      <c r="A330" t="s">
        <v>4</v>
      </c>
      <c r="B330" t="s">
        <v>7</v>
      </c>
      <c r="C330" t="s">
        <v>24</v>
      </c>
      <c r="D330" t="s">
        <v>30</v>
      </c>
      <c r="E330">
        <v>819</v>
      </c>
      <c r="F330">
        <v>5</v>
      </c>
      <c r="G330">
        <v>4095</v>
      </c>
      <c r="H330">
        <v>1638</v>
      </c>
      <c r="I330">
        <v>982.8</v>
      </c>
      <c r="J330">
        <v>10</v>
      </c>
      <c r="K330">
        <v>5</v>
      </c>
      <c r="L330">
        <v>8190</v>
      </c>
      <c r="M330">
        <v>6</v>
      </c>
      <c r="N330">
        <v>4914</v>
      </c>
      <c r="O330">
        <v>3276</v>
      </c>
      <c r="P330">
        <v>-819</v>
      </c>
      <c r="Q330">
        <v>41821</v>
      </c>
      <c r="R330">
        <v>7</v>
      </c>
      <c r="S330" t="s">
        <v>18</v>
      </c>
    </row>
    <row r="331" spans="1:19" x14ac:dyDescent="0.25">
      <c r="A331" t="s">
        <v>5</v>
      </c>
      <c r="B331" t="s">
        <v>10</v>
      </c>
      <c r="C331" t="s">
        <v>24</v>
      </c>
      <c r="D331" t="s">
        <v>30</v>
      </c>
      <c r="E331">
        <v>1580</v>
      </c>
      <c r="F331">
        <v>5</v>
      </c>
      <c r="G331">
        <v>7900</v>
      </c>
      <c r="H331">
        <v>3160</v>
      </c>
      <c r="I331">
        <v>1896</v>
      </c>
      <c r="J331">
        <v>10</v>
      </c>
      <c r="K331">
        <v>5</v>
      </c>
      <c r="L331">
        <v>15800</v>
      </c>
      <c r="M331">
        <v>6</v>
      </c>
      <c r="N331">
        <v>9480</v>
      </c>
      <c r="O331">
        <v>6320</v>
      </c>
      <c r="P331">
        <v>-1580</v>
      </c>
      <c r="Q331">
        <v>41883</v>
      </c>
      <c r="R331">
        <v>9</v>
      </c>
      <c r="S331" t="s">
        <v>20</v>
      </c>
    </row>
    <row r="332" spans="1:19" x14ac:dyDescent="0.25">
      <c r="A332" t="s">
        <v>4</v>
      </c>
      <c r="B332" t="s">
        <v>11</v>
      </c>
      <c r="C332" t="s">
        <v>24</v>
      </c>
      <c r="D332" t="s">
        <v>30</v>
      </c>
      <c r="E332">
        <v>521</v>
      </c>
      <c r="F332">
        <v>5</v>
      </c>
      <c r="G332">
        <v>2605</v>
      </c>
      <c r="H332">
        <v>1042</v>
      </c>
      <c r="I332">
        <v>625.19999999999993</v>
      </c>
      <c r="J332">
        <v>10</v>
      </c>
      <c r="K332">
        <v>5</v>
      </c>
      <c r="L332">
        <v>5210</v>
      </c>
      <c r="M332">
        <v>6</v>
      </c>
      <c r="N332">
        <v>3126</v>
      </c>
      <c r="O332">
        <v>2084</v>
      </c>
      <c r="P332">
        <v>-521</v>
      </c>
      <c r="Q332">
        <v>41974</v>
      </c>
      <c r="R332">
        <v>12</v>
      </c>
      <c r="S332" t="s">
        <v>23</v>
      </c>
    </row>
    <row r="333" spans="1:19" x14ac:dyDescent="0.25">
      <c r="A333" t="s">
        <v>4</v>
      </c>
      <c r="B333" t="s">
        <v>8</v>
      </c>
      <c r="C333" t="s">
        <v>26</v>
      </c>
      <c r="D333" t="s">
        <v>30</v>
      </c>
      <c r="E333">
        <v>973</v>
      </c>
      <c r="F333">
        <v>10</v>
      </c>
      <c r="G333">
        <v>9730</v>
      </c>
      <c r="H333">
        <v>3892</v>
      </c>
      <c r="I333">
        <v>2335.1999999999998</v>
      </c>
      <c r="J333">
        <v>15</v>
      </c>
      <c r="K333">
        <v>5</v>
      </c>
      <c r="L333">
        <v>14595</v>
      </c>
      <c r="M333">
        <v>6</v>
      </c>
      <c r="N333">
        <v>5838</v>
      </c>
      <c r="O333">
        <v>8757</v>
      </c>
      <c r="P333">
        <v>-973</v>
      </c>
      <c r="Q333">
        <v>41699</v>
      </c>
      <c r="R333">
        <v>3</v>
      </c>
      <c r="S333" t="s">
        <v>14</v>
      </c>
    </row>
    <row r="334" spans="1:19" x14ac:dyDescent="0.25">
      <c r="A334" t="s">
        <v>4</v>
      </c>
      <c r="B334" t="s">
        <v>11</v>
      </c>
      <c r="C334" t="s">
        <v>26</v>
      </c>
      <c r="D334" t="s">
        <v>30</v>
      </c>
      <c r="E334">
        <v>1038</v>
      </c>
      <c r="F334">
        <v>10</v>
      </c>
      <c r="G334">
        <v>10380</v>
      </c>
      <c r="H334">
        <v>4152</v>
      </c>
      <c r="I334">
        <v>2491.1999999999998</v>
      </c>
      <c r="J334">
        <v>15</v>
      </c>
      <c r="K334">
        <v>5</v>
      </c>
      <c r="L334">
        <v>15570</v>
      </c>
      <c r="M334">
        <v>6</v>
      </c>
      <c r="N334">
        <v>6228</v>
      </c>
      <c r="O334">
        <v>9342</v>
      </c>
      <c r="P334">
        <v>-1038</v>
      </c>
      <c r="Q334">
        <v>41791</v>
      </c>
      <c r="R334">
        <v>6</v>
      </c>
      <c r="S334" t="s">
        <v>17</v>
      </c>
    </row>
    <row r="335" spans="1:19" x14ac:dyDescent="0.25">
      <c r="A335" t="s">
        <v>4</v>
      </c>
      <c r="B335" t="s">
        <v>10</v>
      </c>
      <c r="C335" t="s">
        <v>26</v>
      </c>
      <c r="D335" t="s">
        <v>30</v>
      </c>
      <c r="E335">
        <v>360</v>
      </c>
      <c r="F335">
        <v>10</v>
      </c>
      <c r="G335">
        <v>3600</v>
      </c>
      <c r="H335">
        <v>1440</v>
      </c>
      <c r="I335">
        <v>864</v>
      </c>
      <c r="J335">
        <v>15</v>
      </c>
      <c r="K335">
        <v>5</v>
      </c>
      <c r="L335">
        <v>5400</v>
      </c>
      <c r="M335">
        <v>6</v>
      </c>
      <c r="N335">
        <v>2160</v>
      </c>
      <c r="O335">
        <v>3240</v>
      </c>
      <c r="P335">
        <v>-360</v>
      </c>
      <c r="Q335">
        <v>41913</v>
      </c>
      <c r="R335">
        <v>10</v>
      </c>
      <c r="S335" t="s">
        <v>21</v>
      </c>
    </row>
    <row r="336" spans="1:19" x14ac:dyDescent="0.25">
      <c r="A336" t="s">
        <v>5</v>
      </c>
      <c r="B336" t="s">
        <v>9</v>
      </c>
      <c r="C336" t="s">
        <v>47</v>
      </c>
      <c r="D336" t="s">
        <v>30</v>
      </c>
      <c r="E336">
        <v>1967</v>
      </c>
      <c r="F336">
        <v>15</v>
      </c>
      <c r="G336">
        <v>29505</v>
      </c>
      <c r="H336">
        <v>11802</v>
      </c>
      <c r="I336">
        <v>7081.2</v>
      </c>
      <c r="J336">
        <v>25</v>
      </c>
      <c r="K336">
        <v>10</v>
      </c>
      <c r="L336">
        <v>49175</v>
      </c>
      <c r="M336">
        <v>6</v>
      </c>
      <c r="N336">
        <v>11802</v>
      </c>
      <c r="O336">
        <v>37373</v>
      </c>
      <c r="P336">
        <v>7868</v>
      </c>
      <c r="Q336">
        <v>41699</v>
      </c>
      <c r="R336">
        <v>3</v>
      </c>
      <c r="S336" t="s">
        <v>14</v>
      </c>
    </row>
    <row r="337" spans="1:19" x14ac:dyDescent="0.25">
      <c r="A337" t="s">
        <v>2</v>
      </c>
      <c r="B337" t="s">
        <v>11</v>
      </c>
      <c r="C337" t="s">
        <v>47</v>
      </c>
      <c r="D337" t="s">
        <v>30</v>
      </c>
      <c r="E337">
        <v>2628</v>
      </c>
      <c r="F337">
        <v>15</v>
      </c>
      <c r="G337">
        <v>39420</v>
      </c>
      <c r="H337">
        <v>15768</v>
      </c>
      <c r="I337">
        <v>9460.7999999999993</v>
      </c>
      <c r="J337">
        <v>25</v>
      </c>
      <c r="K337">
        <v>10</v>
      </c>
      <c r="L337">
        <v>65700</v>
      </c>
      <c r="M337">
        <v>6</v>
      </c>
      <c r="N337">
        <v>15768</v>
      </c>
      <c r="O337">
        <v>49932</v>
      </c>
      <c r="P337">
        <v>10512</v>
      </c>
      <c r="Q337">
        <v>41730</v>
      </c>
      <c r="R337">
        <v>4</v>
      </c>
      <c r="S337" t="s">
        <v>15</v>
      </c>
    </row>
    <row r="338" spans="1:19" x14ac:dyDescent="0.25">
      <c r="A338" t="s">
        <v>4</v>
      </c>
      <c r="B338" t="s">
        <v>10</v>
      </c>
      <c r="C338" t="s">
        <v>48</v>
      </c>
      <c r="D338" t="s">
        <v>30</v>
      </c>
      <c r="E338">
        <v>360</v>
      </c>
      <c r="F338">
        <v>35</v>
      </c>
      <c r="G338">
        <v>12600</v>
      </c>
      <c r="H338">
        <v>5040</v>
      </c>
      <c r="I338">
        <v>3024</v>
      </c>
      <c r="J338">
        <v>45</v>
      </c>
      <c r="K338">
        <v>10</v>
      </c>
      <c r="L338">
        <v>16200</v>
      </c>
      <c r="M338">
        <v>6</v>
      </c>
      <c r="N338">
        <v>2160</v>
      </c>
      <c r="O338">
        <v>14040</v>
      </c>
      <c r="P338">
        <v>1440</v>
      </c>
      <c r="Q338">
        <v>41913</v>
      </c>
      <c r="R338">
        <v>10</v>
      </c>
      <c r="S338" t="s">
        <v>21</v>
      </c>
    </row>
    <row r="339" spans="1:19" x14ac:dyDescent="0.25">
      <c r="A339" t="s">
        <v>4</v>
      </c>
      <c r="B339" t="s">
        <v>11</v>
      </c>
      <c r="C339" t="s">
        <v>48</v>
      </c>
      <c r="D339" t="s">
        <v>30</v>
      </c>
      <c r="E339">
        <v>521</v>
      </c>
      <c r="F339">
        <v>35</v>
      </c>
      <c r="G339">
        <v>18235</v>
      </c>
      <c r="H339">
        <v>7294</v>
      </c>
      <c r="I339">
        <v>4376.3999999999996</v>
      </c>
      <c r="J339">
        <v>45</v>
      </c>
      <c r="K339">
        <v>10</v>
      </c>
      <c r="L339">
        <v>23445</v>
      </c>
      <c r="M339">
        <v>6</v>
      </c>
      <c r="N339">
        <v>3126</v>
      </c>
      <c r="O339">
        <v>20319</v>
      </c>
      <c r="P339">
        <v>2084</v>
      </c>
      <c r="Q339">
        <v>41974</v>
      </c>
      <c r="R339">
        <v>12</v>
      </c>
      <c r="S339" t="s">
        <v>23</v>
      </c>
    </row>
    <row r="340" spans="1:19" x14ac:dyDescent="0.25">
      <c r="A340" t="s">
        <v>4</v>
      </c>
      <c r="B340" t="s">
        <v>11</v>
      </c>
      <c r="C340" t="s">
        <v>27</v>
      </c>
      <c r="D340" t="s">
        <v>30</v>
      </c>
      <c r="E340">
        <v>1038</v>
      </c>
      <c r="F340">
        <v>35</v>
      </c>
      <c r="G340">
        <v>36330</v>
      </c>
      <c r="H340">
        <v>14532</v>
      </c>
      <c r="I340">
        <v>8719.1999999999989</v>
      </c>
      <c r="J340">
        <v>45</v>
      </c>
      <c r="K340">
        <v>10</v>
      </c>
      <c r="L340">
        <v>46710</v>
      </c>
      <c r="M340">
        <v>6</v>
      </c>
      <c r="N340">
        <v>6228</v>
      </c>
      <c r="O340">
        <v>40482</v>
      </c>
      <c r="P340">
        <v>4152</v>
      </c>
      <c r="Q340">
        <v>41791</v>
      </c>
      <c r="R340">
        <v>6</v>
      </c>
      <c r="S340" t="s">
        <v>17</v>
      </c>
    </row>
    <row r="341" spans="1:19" x14ac:dyDescent="0.25">
      <c r="A341" t="s">
        <v>2</v>
      </c>
      <c r="B341" t="s">
        <v>7</v>
      </c>
      <c r="C341" t="s">
        <v>27</v>
      </c>
      <c r="D341" t="s">
        <v>30</v>
      </c>
      <c r="E341">
        <v>1630.5</v>
      </c>
      <c r="F341">
        <v>35</v>
      </c>
      <c r="G341">
        <v>57067.5</v>
      </c>
      <c r="H341">
        <v>22827</v>
      </c>
      <c r="I341">
        <v>13696.199999999999</v>
      </c>
      <c r="J341">
        <v>45</v>
      </c>
      <c r="K341">
        <v>10</v>
      </c>
      <c r="L341">
        <v>73372.5</v>
      </c>
      <c r="M341">
        <v>6</v>
      </c>
      <c r="N341">
        <v>9783</v>
      </c>
      <c r="O341">
        <v>63589.5</v>
      </c>
      <c r="P341">
        <v>6522</v>
      </c>
      <c r="Q341">
        <v>41821</v>
      </c>
      <c r="R341">
        <v>7</v>
      </c>
      <c r="S341" t="s">
        <v>18</v>
      </c>
    </row>
    <row r="342" spans="1:19" x14ac:dyDescent="0.25">
      <c r="A342" t="s">
        <v>4</v>
      </c>
      <c r="B342" t="s">
        <v>8</v>
      </c>
      <c r="C342" t="s">
        <v>25</v>
      </c>
      <c r="D342" t="s">
        <v>31</v>
      </c>
      <c r="E342">
        <v>2328</v>
      </c>
      <c r="F342">
        <v>5</v>
      </c>
      <c r="G342">
        <v>11640</v>
      </c>
      <c r="H342">
        <v>4656</v>
      </c>
      <c r="I342">
        <v>2793.6</v>
      </c>
      <c r="J342">
        <v>10</v>
      </c>
      <c r="K342">
        <v>5</v>
      </c>
      <c r="L342">
        <v>23280</v>
      </c>
      <c r="M342">
        <v>9</v>
      </c>
      <c r="N342">
        <v>20952</v>
      </c>
      <c r="O342">
        <v>2328</v>
      </c>
      <c r="P342">
        <v>-9312</v>
      </c>
      <c r="Q342">
        <v>41883</v>
      </c>
      <c r="R342">
        <v>9</v>
      </c>
      <c r="S342" t="s">
        <v>20</v>
      </c>
    </row>
    <row r="343" spans="1:19" x14ac:dyDescent="0.25">
      <c r="A343" t="s">
        <v>3</v>
      </c>
      <c r="B343" t="s">
        <v>8</v>
      </c>
      <c r="C343" t="s">
        <v>24</v>
      </c>
      <c r="D343" t="s">
        <v>31</v>
      </c>
      <c r="E343">
        <v>3445.5</v>
      </c>
      <c r="F343">
        <v>5</v>
      </c>
      <c r="G343">
        <v>17227.5</v>
      </c>
      <c r="H343">
        <v>6891</v>
      </c>
      <c r="I343">
        <v>4134.5999999999995</v>
      </c>
      <c r="J343">
        <v>10</v>
      </c>
      <c r="K343">
        <v>5</v>
      </c>
      <c r="L343">
        <v>34455</v>
      </c>
      <c r="M343">
        <v>9</v>
      </c>
      <c r="N343">
        <v>31009.5</v>
      </c>
      <c r="O343">
        <v>3445.5</v>
      </c>
      <c r="P343">
        <v>-13782</v>
      </c>
      <c r="Q343">
        <v>41730</v>
      </c>
      <c r="R343">
        <v>4</v>
      </c>
      <c r="S343" t="s">
        <v>15</v>
      </c>
    </row>
    <row r="344" spans="1:19" x14ac:dyDescent="0.25">
      <c r="A344" t="s">
        <v>4</v>
      </c>
      <c r="B344" t="s">
        <v>8</v>
      </c>
      <c r="C344" t="s">
        <v>25</v>
      </c>
      <c r="D344" t="s">
        <v>31</v>
      </c>
      <c r="E344">
        <v>2313</v>
      </c>
      <c r="F344">
        <v>5</v>
      </c>
      <c r="G344">
        <v>11565</v>
      </c>
      <c r="H344">
        <v>4626</v>
      </c>
      <c r="I344">
        <v>2775.6</v>
      </c>
      <c r="J344">
        <v>10</v>
      </c>
      <c r="K344">
        <v>5</v>
      </c>
      <c r="L344">
        <v>23130</v>
      </c>
      <c r="M344">
        <v>9</v>
      </c>
      <c r="N344">
        <v>20817</v>
      </c>
      <c r="O344">
        <v>2313</v>
      </c>
      <c r="P344">
        <v>-9252</v>
      </c>
      <c r="Q344">
        <v>41760</v>
      </c>
      <c r="R344">
        <v>5</v>
      </c>
      <c r="S344" t="s">
        <v>16</v>
      </c>
    </row>
    <row r="345" spans="1:19" x14ac:dyDescent="0.25">
      <c r="A345" t="s">
        <v>2</v>
      </c>
      <c r="B345" t="s">
        <v>9</v>
      </c>
      <c r="C345" t="s">
        <v>25</v>
      </c>
      <c r="D345" t="s">
        <v>31</v>
      </c>
      <c r="E345">
        <v>2072</v>
      </c>
      <c r="F345">
        <v>5</v>
      </c>
      <c r="G345">
        <v>10360</v>
      </c>
      <c r="H345">
        <v>4144</v>
      </c>
      <c r="I345">
        <v>2486.4</v>
      </c>
      <c r="J345">
        <v>10</v>
      </c>
      <c r="K345">
        <v>5</v>
      </c>
      <c r="L345">
        <v>20720</v>
      </c>
      <c r="M345">
        <v>9</v>
      </c>
      <c r="N345">
        <v>18648</v>
      </c>
      <c r="O345">
        <v>2072</v>
      </c>
      <c r="P345">
        <v>-8288</v>
      </c>
      <c r="Q345">
        <v>41974</v>
      </c>
      <c r="R345">
        <v>12</v>
      </c>
      <c r="S345" t="s">
        <v>23</v>
      </c>
    </row>
    <row r="346" spans="1:19" x14ac:dyDescent="0.25">
      <c r="A346" t="s">
        <v>4</v>
      </c>
      <c r="B346" t="s">
        <v>9</v>
      </c>
      <c r="C346" t="s">
        <v>26</v>
      </c>
      <c r="D346" t="s">
        <v>31</v>
      </c>
      <c r="E346">
        <v>1954</v>
      </c>
      <c r="F346">
        <v>10</v>
      </c>
      <c r="G346">
        <v>19540</v>
      </c>
      <c r="H346">
        <v>7816</v>
      </c>
      <c r="I346">
        <v>4689.5999999999995</v>
      </c>
      <c r="J346">
        <v>15</v>
      </c>
      <c r="K346">
        <v>5</v>
      </c>
      <c r="L346">
        <v>29310</v>
      </c>
      <c r="M346">
        <v>9</v>
      </c>
      <c r="N346">
        <v>17586</v>
      </c>
      <c r="O346">
        <v>11724</v>
      </c>
      <c r="P346">
        <v>-7816</v>
      </c>
      <c r="Q346">
        <v>41699</v>
      </c>
      <c r="R346">
        <v>3</v>
      </c>
      <c r="S346" t="s">
        <v>14</v>
      </c>
    </row>
    <row r="347" spans="1:19" x14ac:dyDescent="0.25">
      <c r="A347" t="s">
        <v>1</v>
      </c>
      <c r="B347" t="s">
        <v>11</v>
      </c>
      <c r="C347" t="s">
        <v>26</v>
      </c>
      <c r="D347" t="s">
        <v>31</v>
      </c>
      <c r="E347">
        <v>591</v>
      </c>
      <c r="F347">
        <v>10</v>
      </c>
      <c r="G347">
        <v>5910</v>
      </c>
      <c r="H347">
        <v>2364</v>
      </c>
      <c r="I347">
        <v>1418.3999999999999</v>
      </c>
      <c r="J347">
        <v>15</v>
      </c>
      <c r="K347">
        <v>5</v>
      </c>
      <c r="L347">
        <v>8865</v>
      </c>
      <c r="M347">
        <v>9</v>
      </c>
      <c r="N347">
        <v>5319</v>
      </c>
      <c r="O347">
        <v>3546</v>
      </c>
      <c r="P347">
        <v>-2364</v>
      </c>
      <c r="Q347">
        <v>41760</v>
      </c>
      <c r="R347">
        <v>5</v>
      </c>
      <c r="S347" t="s">
        <v>16</v>
      </c>
    </row>
    <row r="348" spans="1:19" x14ac:dyDescent="0.25">
      <c r="A348" t="s">
        <v>4</v>
      </c>
      <c r="B348" t="s">
        <v>10</v>
      </c>
      <c r="C348" t="s">
        <v>26</v>
      </c>
      <c r="D348" t="s">
        <v>31</v>
      </c>
      <c r="E348">
        <v>241</v>
      </c>
      <c r="F348">
        <v>10</v>
      </c>
      <c r="G348">
        <v>2410</v>
      </c>
      <c r="H348">
        <v>964</v>
      </c>
      <c r="I348">
        <v>578.4</v>
      </c>
      <c r="J348">
        <v>15</v>
      </c>
      <c r="K348">
        <v>5</v>
      </c>
      <c r="L348">
        <v>3615</v>
      </c>
      <c r="M348">
        <v>9</v>
      </c>
      <c r="N348">
        <v>2169</v>
      </c>
      <c r="O348">
        <v>1446</v>
      </c>
      <c r="P348">
        <v>-964</v>
      </c>
      <c r="Q348">
        <v>41913</v>
      </c>
      <c r="R348">
        <v>10</v>
      </c>
      <c r="S348" t="s">
        <v>21</v>
      </c>
    </row>
    <row r="349" spans="1:19" x14ac:dyDescent="0.25">
      <c r="A349" t="s">
        <v>2</v>
      </c>
      <c r="B349" t="s">
        <v>10</v>
      </c>
      <c r="C349" t="s">
        <v>47</v>
      </c>
      <c r="D349" t="s">
        <v>31</v>
      </c>
      <c r="E349">
        <v>681</v>
      </c>
      <c r="F349">
        <v>15</v>
      </c>
      <c r="G349">
        <v>10215</v>
      </c>
      <c r="H349">
        <v>4086</v>
      </c>
      <c r="I349">
        <v>2451.6</v>
      </c>
      <c r="J349">
        <v>25</v>
      </c>
      <c r="K349">
        <v>10</v>
      </c>
      <c r="L349">
        <v>17025</v>
      </c>
      <c r="M349">
        <v>9</v>
      </c>
      <c r="N349">
        <v>6129</v>
      </c>
      <c r="O349">
        <v>10896</v>
      </c>
      <c r="P349">
        <v>681</v>
      </c>
      <c r="Q349">
        <v>41640</v>
      </c>
      <c r="R349">
        <v>1</v>
      </c>
      <c r="S349" t="s">
        <v>12</v>
      </c>
    </row>
    <row r="350" spans="1:19" x14ac:dyDescent="0.25">
      <c r="A350" t="s">
        <v>2</v>
      </c>
      <c r="B350" t="s">
        <v>10</v>
      </c>
      <c r="C350" t="s">
        <v>47</v>
      </c>
      <c r="D350" t="s">
        <v>31</v>
      </c>
      <c r="E350">
        <v>510</v>
      </c>
      <c r="F350">
        <v>15</v>
      </c>
      <c r="G350">
        <v>7650</v>
      </c>
      <c r="H350">
        <v>3060</v>
      </c>
      <c r="I350">
        <v>1836</v>
      </c>
      <c r="J350">
        <v>25</v>
      </c>
      <c r="K350">
        <v>10</v>
      </c>
      <c r="L350">
        <v>12750</v>
      </c>
      <c r="M350">
        <v>9</v>
      </c>
      <c r="N350">
        <v>4590</v>
      </c>
      <c r="O350">
        <v>8160</v>
      </c>
      <c r="P350">
        <v>510</v>
      </c>
      <c r="Q350">
        <v>41730</v>
      </c>
      <c r="R350">
        <v>4</v>
      </c>
      <c r="S350" t="s">
        <v>15</v>
      </c>
    </row>
    <row r="351" spans="1:19" x14ac:dyDescent="0.25">
      <c r="A351" t="s">
        <v>2</v>
      </c>
      <c r="B351" t="s">
        <v>8</v>
      </c>
      <c r="C351" t="s">
        <v>47</v>
      </c>
      <c r="D351" t="s">
        <v>31</v>
      </c>
      <c r="E351">
        <v>790</v>
      </c>
      <c r="F351">
        <v>15</v>
      </c>
      <c r="G351">
        <v>11850</v>
      </c>
      <c r="H351">
        <v>4740</v>
      </c>
      <c r="I351">
        <v>2844</v>
      </c>
      <c r="J351">
        <v>25</v>
      </c>
      <c r="K351">
        <v>10</v>
      </c>
      <c r="L351">
        <v>19750</v>
      </c>
      <c r="M351">
        <v>9</v>
      </c>
      <c r="N351">
        <v>7110</v>
      </c>
      <c r="O351">
        <v>12640</v>
      </c>
      <c r="P351">
        <v>790</v>
      </c>
      <c r="Q351">
        <v>41760</v>
      </c>
      <c r="R351">
        <v>5</v>
      </c>
      <c r="S351" t="s">
        <v>16</v>
      </c>
    </row>
    <row r="352" spans="1:19" x14ac:dyDescent="0.25">
      <c r="A352" t="s">
        <v>4</v>
      </c>
      <c r="B352" t="s">
        <v>9</v>
      </c>
      <c r="C352" t="s">
        <v>47</v>
      </c>
      <c r="D352" t="s">
        <v>31</v>
      </c>
      <c r="E352">
        <v>639</v>
      </c>
      <c r="F352">
        <v>15</v>
      </c>
      <c r="G352">
        <v>9585</v>
      </c>
      <c r="H352">
        <v>3834</v>
      </c>
      <c r="I352">
        <v>2300.4</v>
      </c>
      <c r="J352">
        <v>25</v>
      </c>
      <c r="K352">
        <v>10</v>
      </c>
      <c r="L352">
        <v>15975</v>
      </c>
      <c r="M352">
        <v>9</v>
      </c>
      <c r="N352">
        <v>5751</v>
      </c>
      <c r="O352">
        <v>10224</v>
      </c>
      <c r="P352">
        <v>639</v>
      </c>
      <c r="Q352">
        <v>41821</v>
      </c>
      <c r="R352">
        <v>7</v>
      </c>
      <c r="S352" t="s">
        <v>18</v>
      </c>
    </row>
    <row r="353" spans="1:19" x14ac:dyDescent="0.25">
      <c r="A353" t="s">
        <v>3</v>
      </c>
      <c r="B353" t="s">
        <v>8</v>
      </c>
      <c r="C353" t="s">
        <v>47</v>
      </c>
      <c r="D353" t="s">
        <v>31</v>
      </c>
      <c r="E353">
        <v>1596</v>
      </c>
      <c r="F353">
        <v>15</v>
      </c>
      <c r="G353">
        <v>23940</v>
      </c>
      <c r="H353">
        <v>9576</v>
      </c>
      <c r="I353">
        <v>5745.5999999999995</v>
      </c>
      <c r="J353">
        <v>25</v>
      </c>
      <c r="K353">
        <v>10</v>
      </c>
      <c r="L353">
        <v>39900</v>
      </c>
      <c r="M353">
        <v>9</v>
      </c>
      <c r="N353">
        <v>14364</v>
      </c>
      <c r="O353">
        <v>25536</v>
      </c>
      <c r="P353">
        <v>1596</v>
      </c>
      <c r="Q353">
        <v>41883</v>
      </c>
      <c r="R353">
        <v>9</v>
      </c>
      <c r="S353" t="s">
        <v>20</v>
      </c>
    </row>
    <row r="354" spans="1:19" x14ac:dyDescent="0.25">
      <c r="A354" t="s">
        <v>4</v>
      </c>
      <c r="B354" t="s">
        <v>10</v>
      </c>
      <c r="C354" t="s">
        <v>47</v>
      </c>
      <c r="D354" t="s">
        <v>31</v>
      </c>
      <c r="E354">
        <v>241</v>
      </c>
      <c r="F354">
        <v>15</v>
      </c>
      <c r="G354">
        <v>3615</v>
      </c>
      <c r="H354">
        <v>1446</v>
      </c>
      <c r="I354">
        <v>867.6</v>
      </c>
      <c r="J354">
        <v>25</v>
      </c>
      <c r="K354">
        <v>10</v>
      </c>
      <c r="L354">
        <v>6025</v>
      </c>
      <c r="M354">
        <v>9</v>
      </c>
      <c r="N354">
        <v>2169</v>
      </c>
      <c r="O354">
        <v>3856</v>
      </c>
      <c r="P354">
        <v>241</v>
      </c>
      <c r="Q354">
        <v>41913</v>
      </c>
      <c r="R354">
        <v>10</v>
      </c>
      <c r="S354" t="s">
        <v>21</v>
      </c>
    </row>
    <row r="355" spans="1:19" x14ac:dyDescent="0.25">
      <c r="A355" t="s">
        <v>4</v>
      </c>
      <c r="B355" t="s">
        <v>10</v>
      </c>
      <c r="C355" t="s">
        <v>47</v>
      </c>
      <c r="D355" t="s">
        <v>31</v>
      </c>
      <c r="E355">
        <v>2665</v>
      </c>
      <c r="F355">
        <v>15</v>
      </c>
      <c r="G355">
        <v>39975</v>
      </c>
      <c r="H355">
        <v>15990</v>
      </c>
      <c r="I355">
        <v>9594</v>
      </c>
      <c r="J355">
        <v>25</v>
      </c>
      <c r="K355">
        <v>10</v>
      </c>
      <c r="L355">
        <v>66625</v>
      </c>
      <c r="M355">
        <v>9</v>
      </c>
      <c r="N355">
        <v>23985</v>
      </c>
      <c r="O355">
        <v>42640</v>
      </c>
      <c r="P355">
        <v>2665</v>
      </c>
      <c r="Q355">
        <v>41944</v>
      </c>
      <c r="R355">
        <v>11</v>
      </c>
      <c r="S355" t="s">
        <v>22</v>
      </c>
    </row>
    <row r="356" spans="1:19" x14ac:dyDescent="0.25">
      <c r="A356" t="s">
        <v>1</v>
      </c>
      <c r="B356" t="s">
        <v>9</v>
      </c>
      <c r="C356" t="s">
        <v>47</v>
      </c>
      <c r="D356" t="s">
        <v>31</v>
      </c>
      <c r="E356">
        <v>853</v>
      </c>
      <c r="F356">
        <v>15</v>
      </c>
      <c r="G356">
        <v>12795</v>
      </c>
      <c r="H356">
        <v>5118</v>
      </c>
      <c r="I356">
        <v>3070.7999999999997</v>
      </c>
      <c r="J356">
        <v>25</v>
      </c>
      <c r="K356">
        <v>10</v>
      </c>
      <c r="L356">
        <v>21325</v>
      </c>
      <c r="M356">
        <v>9</v>
      </c>
      <c r="N356">
        <v>7677</v>
      </c>
      <c r="O356">
        <v>13648</v>
      </c>
      <c r="P356">
        <v>853</v>
      </c>
      <c r="Q356">
        <v>41974</v>
      </c>
      <c r="R356">
        <v>12</v>
      </c>
      <c r="S356" t="s">
        <v>23</v>
      </c>
    </row>
    <row r="357" spans="1:19" x14ac:dyDescent="0.25">
      <c r="A357" t="s">
        <v>3</v>
      </c>
      <c r="B357" t="s">
        <v>11</v>
      </c>
      <c r="C357" t="s">
        <v>48</v>
      </c>
      <c r="D357" t="s">
        <v>31</v>
      </c>
      <c r="E357">
        <v>341</v>
      </c>
      <c r="F357">
        <v>35</v>
      </c>
      <c r="G357">
        <v>11935</v>
      </c>
      <c r="H357">
        <v>4774</v>
      </c>
      <c r="I357">
        <v>2864.4</v>
      </c>
      <c r="J357">
        <v>45</v>
      </c>
      <c r="K357">
        <v>10</v>
      </c>
      <c r="L357">
        <v>15345</v>
      </c>
      <c r="M357">
        <v>9</v>
      </c>
      <c r="N357">
        <v>3069</v>
      </c>
      <c r="O357">
        <v>12276</v>
      </c>
      <c r="P357">
        <v>341</v>
      </c>
      <c r="Q357">
        <v>41760</v>
      </c>
      <c r="R357">
        <v>5</v>
      </c>
      <c r="S357" t="s">
        <v>16</v>
      </c>
    </row>
    <row r="358" spans="1:19" x14ac:dyDescent="0.25">
      <c r="A358" t="s">
        <v>2</v>
      </c>
      <c r="B358" t="s">
        <v>11</v>
      </c>
      <c r="C358" t="s">
        <v>48</v>
      </c>
      <c r="D358" t="s">
        <v>31</v>
      </c>
      <c r="E358">
        <v>641</v>
      </c>
      <c r="F358">
        <v>35</v>
      </c>
      <c r="G358">
        <v>22435</v>
      </c>
      <c r="H358">
        <v>8974</v>
      </c>
      <c r="I358">
        <v>5384.4</v>
      </c>
      <c r="J358">
        <v>45</v>
      </c>
      <c r="K358">
        <v>10</v>
      </c>
      <c r="L358">
        <v>28845</v>
      </c>
      <c r="M358">
        <v>9</v>
      </c>
      <c r="N358">
        <v>5769</v>
      </c>
      <c r="O358">
        <v>23076</v>
      </c>
      <c r="P358">
        <v>641</v>
      </c>
      <c r="Q358">
        <v>41821</v>
      </c>
      <c r="R358">
        <v>7</v>
      </c>
      <c r="S358" t="s">
        <v>18</v>
      </c>
    </row>
    <row r="359" spans="1:19" x14ac:dyDescent="0.25">
      <c r="A359" t="s">
        <v>4</v>
      </c>
      <c r="B359" t="s">
        <v>8</v>
      </c>
      <c r="C359" t="s">
        <v>48</v>
      </c>
      <c r="D359" t="s">
        <v>31</v>
      </c>
      <c r="E359">
        <v>2807</v>
      </c>
      <c r="F359">
        <v>35</v>
      </c>
      <c r="G359">
        <v>98245</v>
      </c>
      <c r="H359">
        <v>39298</v>
      </c>
      <c r="I359">
        <v>23578.799999999999</v>
      </c>
      <c r="J359">
        <v>45</v>
      </c>
      <c r="K359">
        <v>10</v>
      </c>
      <c r="L359">
        <v>126315</v>
      </c>
      <c r="M359">
        <v>9</v>
      </c>
      <c r="N359">
        <v>25263</v>
      </c>
      <c r="O359">
        <v>101052</v>
      </c>
      <c r="P359">
        <v>2807</v>
      </c>
      <c r="Q359">
        <v>41852</v>
      </c>
      <c r="R359">
        <v>8</v>
      </c>
      <c r="S359" t="s">
        <v>19</v>
      </c>
    </row>
    <row r="360" spans="1:19" x14ac:dyDescent="0.25">
      <c r="A360" t="s">
        <v>1</v>
      </c>
      <c r="B360" t="s">
        <v>11</v>
      </c>
      <c r="C360" t="s">
        <v>48</v>
      </c>
      <c r="D360" t="s">
        <v>31</v>
      </c>
      <c r="E360">
        <v>432</v>
      </c>
      <c r="F360">
        <v>35</v>
      </c>
      <c r="G360">
        <v>15120</v>
      </c>
      <c r="H360">
        <v>6048</v>
      </c>
      <c r="I360">
        <v>3628.7999999999997</v>
      </c>
      <c r="J360">
        <v>45</v>
      </c>
      <c r="K360">
        <v>10</v>
      </c>
      <c r="L360">
        <v>19440</v>
      </c>
      <c r="M360">
        <v>9</v>
      </c>
      <c r="N360">
        <v>3888</v>
      </c>
      <c r="O360">
        <v>15552</v>
      </c>
      <c r="P360">
        <v>432</v>
      </c>
      <c r="Q360">
        <v>41883</v>
      </c>
      <c r="R360">
        <v>9</v>
      </c>
      <c r="S360" t="s">
        <v>20</v>
      </c>
    </row>
    <row r="361" spans="1:19" x14ac:dyDescent="0.25">
      <c r="A361" t="s">
        <v>3</v>
      </c>
      <c r="B361" t="s">
        <v>7</v>
      </c>
      <c r="C361" t="s">
        <v>48</v>
      </c>
      <c r="D361" t="s">
        <v>31</v>
      </c>
      <c r="E361">
        <v>2529</v>
      </c>
      <c r="F361">
        <v>35</v>
      </c>
      <c r="G361">
        <v>88515</v>
      </c>
      <c r="H361">
        <v>35406</v>
      </c>
      <c r="I361">
        <v>21243.599999999999</v>
      </c>
      <c r="J361">
        <v>45</v>
      </c>
      <c r="K361">
        <v>10</v>
      </c>
      <c r="L361">
        <v>113805</v>
      </c>
      <c r="M361">
        <v>9</v>
      </c>
      <c r="N361">
        <v>22761</v>
      </c>
      <c r="O361">
        <v>91044</v>
      </c>
      <c r="P361">
        <v>2529</v>
      </c>
      <c r="Q361">
        <v>41944</v>
      </c>
      <c r="R361">
        <v>11</v>
      </c>
      <c r="S361" t="s">
        <v>22</v>
      </c>
    </row>
    <row r="362" spans="1:19" x14ac:dyDescent="0.25">
      <c r="A362" t="s">
        <v>3</v>
      </c>
      <c r="B362" t="s">
        <v>8</v>
      </c>
      <c r="C362" t="s">
        <v>27</v>
      </c>
      <c r="D362" t="s">
        <v>31</v>
      </c>
      <c r="E362">
        <v>579</v>
      </c>
      <c r="F362">
        <v>35</v>
      </c>
      <c r="G362">
        <v>20265</v>
      </c>
      <c r="H362">
        <v>8106</v>
      </c>
      <c r="I362">
        <v>4863.5999999999995</v>
      </c>
      <c r="J362">
        <v>45</v>
      </c>
      <c r="K362">
        <v>10</v>
      </c>
      <c r="L362">
        <v>26055</v>
      </c>
      <c r="M362">
        <v>9</v>
      </c>
      <c r="N362">
        <v>5211</v>
      </c>
      <c r="O362">
        <v>20844</v>
      </c>
      <c r="P362">
        <v>579</v>
      </c>
      <c r="Q362">
        <v>41640</v>
      </c>
      <c r="R362">
        <v>1</v>
      </c>
      <c r="S362" t="s">
        <v>12</v>
      </c>
    </row>
    <row r="363" spans="1:19" x14ac:dyDescent="0.25">
      <c r="A363" t="s">
        <v>4</v>
      </c>
      <c r="B363" t="s">
        <v>7</v>
      </c>
      <c r="C363" t="s">
        <v>27</v>
      </c>
      <c r="D363" t="s">
        <v>31</v>
      </c>
      <c r="E363">
        <v>2240</v>
      </c>
      <c r="F363">
        <v>35</v>
      </c>
      <c r="G363">
        <v>78400</v>
      </c>
      <c r="H363">
        <v>31360</v>
      </c>
      <c r="I363">
        <v>18816</v>
      </c>
      <c r="J363">
        <v>45</v>
      </c>
      <c r="K363">
        <v>10</v>
      </c>
      <c r="L363">
        <v>100800</v>
      </c>
      <c r="M363">
        <v>9</v>
      </c>
      <c r="N363">
        <v>20160</v>
      </c>
      <c r="O363">
        <v>80640</v>
      </c>
      <c r="P363">
        <v>2240</v>
      </c>
      <c r="Q363">
        <v>41671</v>
      </c>
      <c r="R363">
        <v>2</v>
      </c>
      <c r="S363" t="s">
        <v>13</v>
      </c>
    </row>
    <row r="364" spans="1:19" x14ac:dyDescent="0.25">
      <c r="A364" t="s">
        <v>1</v>
      </c>
      <c r="B364" t="s">
        <v>8</v>
      </c>
      <c r="C364" t="s">
        <v>27</v>
      </c>
      <c r="D364" t="s">
        <v>31</v>
      </c>
      <c r="E364">
        <v>2993</v>
      </c>
      <c r="F364">
        <v>35</v>
      </c>
      <c r="G364">
        <v>104755</v>
      </c>
      <c r="H364">
        <v>41902</v>
      </c>
      <c r="I364">
        <v>25141.200000000001</v>
      </c>
      <c r="J364">
        <v>45</v>
      </c>
      <c r="K364">
        <v>10</v>
      </c>
      <c r="L364">
        <v>134685</v>
      </c>
      <c r="M364">
        <v>9</v>
      </c>
      <c r="N364">
        <v>26937</v>
      </c>
      <c r="O364">
        <v>107748</v>
      </c>
      <c r="P364">
        <v>2993</v>
      </c>
      <c r="Q364">
        <v>41699</v>
      </c>
      <c r="R364">
        <v>3</v>
      </c>
      <c r="S364" t="s">
        <v>14</v>
      </c>
    </row>
    <row r="365" spans="1:19" x14ac:dyDescent="0.25">
      <c r="A365" t="s">
        <v>5</v>
      </c>
      <c r="B365" t="s">
        <v>7</v>
      </c>
      <c r="C365" t="s">
        <v>27</v>
      </c>
      <c r="D365" t="s">
        <v>31</v>
      </c>
      <c r="E365">
        <v>3520</v>
      </c>
      <c r="F365">
        <v>35</v>
      </c>
      <c r="G365">
        <v>123200</v>
      </c>
      <c r="H365">
        <v>49280</v>
      </c>
      <c r="I365">
        <v>29568</v>
      </c>
      <c r="J365">
        <v>45</v>
      </c>
      <c r="K365">
        <v>10</v>
      </c>
      <c r="L365">
        <v>158400</v>
      </c>
      <c r="M365">
        <v>9</v>
      </c>
      <c r="N365">
        <v>31680</v>
      </c>
      <c r="O365">
        <v>126720</v>
      </c>
      <c r="P365">
        <v>3520</v>
      </c>
      <c r="Q365">
        <v>41730</v>
      </c>
      <c r="R365">
        <v>4</v>
      </c>
      <c r="S365" t="s">
        <v>15</v>
      </c>
    </row>
    <row r="366" spans="1:19" x14ac:dyDescent="0.25">
      <c r="A366" t="s">
        <v>4</v>
      </c>
      <c r="B366" t="s">
        <v>11</v>
      </c>
      <c r="C366" t="s">
        <v>27</v>
      </c>
      <c r="D366" t="s">
        <v>31</v>
      </c>
      <c r="E366">
        <v>2039</v>
      </c>
      <c r="F366">
        <v>35</v>
      </c>
      <c r="G366">
        <v>71365</v>
      </c>
      <c r="H366">
        <v>28546</v>
      </c>
      <c r="I366">
        <v>17127.599999999999</v>
      </c>
      <c r="J366">
        <v>45</v>
      </c>
      <c r="K366">
        <v>10</v>
      </c>
      <c r="L366">
        <v>91755</v>
      </c>
      <c r="M366">
        <v>9</v>
      </c>
      <c r="N366">
        <v>18351</v>
      </c>
      <c r="O366">
        <v>73404</v>
      </c>
      <c r="P366">
        <v>2039</v>
      </c>
      <c r="Q366">
        <v>41760</v>
      </c>
      <c r="R366">
        <v>5</v>
      </c>
      <c r="S366" t="s">
        <v>16</v>
      </c>
    </row>
    <row r="367" spans="1:19" x14ac:dyDescent="0.25">
      <c r="A367" t="s">
        <v>5</v>
      </c>
      <c r="B367" t="s">
        <v>10</v>
      </c>
      <c r="C367" t="s">
        <v>27</v>
      </c>
      <c r="D367" t="s">
        <v>31</v>
      </c>
      <c r="E367">
        <v>2574</v>
      </c>
      <c r="F367">
        <v>35</v>
      </c>
      <c r="G367">
        <v>90090</v>
      </c>
      <c r="H367">
        <v>36036</v>
      </c>
      <c r="I367">
        <v>21621.599999999999</v>
      </c>
      <c r="J367">
        <v>45</v>
      </c>
      <c r="K367">
        <v>10</v>
      </c>
      <c r="L367">
        <v>115830</v>
      </c>
      <c r="M367">
        <v>9</v>
      </c>
      <c r="N367">
        <v>23166</v>
      </c>
      <c r="O367">
        <v>92664</v>
      </c>
      <c r="P367">
        <v>2574</v>
      </c>
      <c r="Q367">
        <v>41852</v>
      </c>
      <c r="R367">
        <v>8</v>
      </c>
      <c r="S367" t="s">
        <v>19</v>
      </c>
    </row>
    <row r="368" spans="1:19" x14ac:dyDescent="0.25">
      <c r="A368" t="s">
        <v>4</v>
      </c>
      <c r="B368" t="s">
        <v>7</v>
      </c>
      <c r="C368" t="s">
        <v>27</v>
      </c>
      <c r="D368" t="s">
        <v>31</v>
      </c>
      <c r="E368">
        <v>707</v>
      </c>
      <c r="F368">
        <v>35</v>
      </c>
      <c r="G368">
        <v>24745</v>
      </c>
      <c r="H368">
        <v>9898</v>
      </c>
      <c r="I368">
        <v>5938.8</v>
      </c>
      <c r="J368">
        <v>45</v>
      </c>
      <c r="K368">
        <v>10</v>
      </c>
      <c r="L368">
        <v>31815</v>
      </c>
      <c r="M368">
        <v>9</v>
      </c>
      <c r="N368">
        <v>6363</v>
      </c>
      <c r="O368">
        <v>25452</v>
      </c>
      <c r="P368">
        <v>707</v>
      </c>
      <c r="Q368">
        <v>41883</v>
      </c>
      <c r="R368">
        <v>9</v>
      </c>
      <c r="S368" t="s">
        <v>20</v>
      </c>
    </row>
    <row r="369" spans="1:19" x14ac:dyDescent="0.25">
      <c r="A369" t="s">
        <v>2</v>
      </c>
      <c r="B369" t="s">
        <v>9</v>
      </c>
      <c r="C369" t="s">
        <v>27</v>
      </c>
      <c r="D369" t="s">
        <v>31</v>
      </c>
      <c r="E369">
        <v>2072</v>
      </c>
      <c r="F369">
        <v>35</v>
      </c>
      <c r="G369">
        <v>72520</v>
      </c>
      <c r="H369">
        <v>29008</v>
      </c>
      <c r="I369">
        <v>17404.8</v>
      </c>
      <c r="J369">
        <v>45</v>
      </c>
      <c r="K369">
        <v>10</v>
      </c>
      <c r="L369">
        <v>93240</v>
      </c>
      <c r="M369">
        <v>9</v>
      </c>
      <c r="N369">
        <v>18648</v>
      </c>
      <c r="O369">
        <v>74592</v>
      </c>
      <c r="P369">
        <v>2072</v>
      </c>
      <c r="Q369">
        <v>41974</v>
      </c>
      <c r="R369">
        <v>12</v>
      </c>
      <c r="S369" t="s">
        <v>23</v>
      </c>
    </row>
    <row r="370" spans="1:19" x14ac:dyDescent="0.25">
      <c r="A370" t="s">
        <v>1</v>
      </c>
      <c r="B370" t="s">
        <v>9</v>
      </c>
      <c r="C370" t="s">
        <v>27</v>
      </c>
      <c r="D370" t="s">
        <v>31</v>
      </c>
      <c r="E370">
        <v>853</v>
      </c>
      <c r="F370">
        <v>35</v>
      </c>
      <c r="G370">
        <v>29855</v>
      </c>
      <c r="H370">
        <v>11942</v>
      </c>
      <c r="I370">
        <v>7165.2</v>
      </c>
      <c r="J370">
        <v>45</v>
      </c>
      <c r="K370">
        <v>10</v>
      </c>
      <c r="L370">
        <v>38385</v>
      </c>
      <c r="M370">
        <v>9</v>
      </c>
      <c r="N370">
        <v>7677</v>
      </c>
      <c r="O370">
        <v>30708</v>
      </c>
      <c r="P370">
        <v>853</v>
      </c>
      <c r="Q370">
        <v>41974</v>
      </c>
      <c r="R370">
        <v>12</v>
      </c>
      <c r="S370" t="s">
        <v>23</v>
      </c>
    </row>
    <row r="371" spans="1:19" x14ac:dyDescent="0.25">
      <c r="A371" t="s">
        <v>4</v>
      </c>
      <c r="B371" t="s">
        <v>9</v>
      </c>
      <c r="C371" t="s">
        <v>26</v>
      </c>
      <c r="D371" t="s">
        <v>31</v>
      </c>
      <c r="E371">
        <v>2532</v>
      </c>
      <c r="F371">
        <v>10</v>
      </c>
      <c r="G371">
        <v>25320</v>
      </c>
      <c r="H371">
        <v>10128</v>
      </c>
      <c r="I371">
        <v>6076.8</v>
      </c>
      <c r="J371">
        <v>15</v>
      </c>
      <c r="K371">
        <v>5</v>
      </c>
      <c r="L371">
        <v>37980</v>
      </c>
      <c r="M371">
        <v>9</v>
      </c>
      <c r="N371">
        <v>22788</v>
      </c>
      <c r="O371">
        <v>15192</v>
      </c>
      <c r="P371">
        <v>-10128</v>
      </c>
      <c r="Q371">
        <v>41730</v>
      </c>
      <c r="R371">
        <v>4</v>
      </c>
      <c r="S371" t="s">
        <v>15</v>
      </c>
    </row>
    <row r="372" spans="1:19" x14ac:dyDescent="0.25">
      <c r="A372" t="s">
        <v>2</v>
      </c>
      <c r="B372" t="s">
        <v>7</v>
      </c>
      <c r="C372" t="s">
        <v>47</v>
      </c>
      <c r="D372" t="s">
        <v>31</v>
      </c>
      <c r="E372">
        <v>384</v>
      </c>
      <c r="F372">
        <v>15</v>
      </c>
      <c r="G372">
        <v>5760</v>
      </c>
      <c r="H372">
        <v>2304</v>
      </c>
      <c r="I372">
        <v>1382.3999999999999</v>
      </c>
      <c r="J372">
        <v>25</v>
      </c>
      <c r="K372">
        <v>10</v>
      </c>
      <c r="L372">
        <v>9600</v>
      </c>
      <c r="M372">
        <v>9</v>
      </c>
      <c r="N372">
        <v>3456</v>
      </c>
      <c r="O372">
        <v>6144</v>
      </c>
      <c r="P372">
        <v>384</v>
      </c>
      <c r="Q372">
        <v>41640</v>
      </c>
      <c r="R372">
        <v>1</v>
      </c>
      <c r="S372" t="s">
        <v>12</v>
      </c>
    </row>
    <row r="373" spans="1:19" x14ac:dyDescent="0.25">
      <c r="A373" t="s">
        <v>5</v>
      </c>
      <c r="B373" t="s">
        <v>10</v>
      </c>
      <c r="C373" t="s">
        <v>47</v>
      </c>
      <c r="D373" t="s">
        <v>31</v>
      </c>
      <c r="E373">
        <v>472</v>
      </c>
      <c r="F373">
        <v>15</v>
      </c>
      <c r="G373">
        <v>7080</v>
      </c>
      <c r="H373">
        <v>2832</v>
      </c>
      <c r="I373">
        <v>1699.2</v>
      </c>
      <c r="J373">
        <v>25</v>
      </c>
      <c r="K373">
        <v>10</v>
      </c>
      <c r="L373">
        <v>11800</v>
      </c>
      <c r="M373">
        <v>9</v>
      </c>
      <c r="N373">
        <v>4248</v>
      </c>
      <c r="O373">
        <v>7552</v>
      </c>
      <c r="P373">
        <v>472</v>
      </c>
      <c r="Q373">
        <v>41913</v>
      </c>
      <c r="R373">
        <v>10</v>
      </c>
      <c r="S373" t="s">
        <v>21</v>
      </c>
    </row>
    <row r="374" spans="1:19" x14ac:dyDescent="0.25">
      <c r="A374" t="s">
        <v>4</v>
      </c>
      <c r="B374" t="s">
        <v>8</v>
      </c>
      <c r="C374" t="s">
        <v>48</v>
      </c>
      <c r="D374" t="s">
        <v>31</v>
      </c>
      <c r="E374">
        <v>1579</v>
      </c>
      <c r="F374">
        <v>35</v>
      </c>
      <c r="G374">
        <v>55265</v>
      </c>
      <c r="H374">
        <v>22106</v>
      </c>
      <c r="I374">
        <v>13263.6</v>
      </c>
      <c r="J374">
        <v>45</v>
      </c>
      <c r="K374">
        <v>10</v>
      </c>
      <c r="L374">
        <v>71055</v>
      </c>
      <c r="M374">
        <v>9</v>
      </c>
      <c r="N374">
        <v>14211</v>
      </c>
      <c r="O374">
        <v>56844</v>
      </c>
      <c r="P374">
        <v>1579</v>
      </c>
      <c r="Q374">
        <v>41699</v>
      </c>
      <c r="R374">
        <v>3</v>
      </c>
      <c r="S374" t="s">
        <v>14</v>
      </c>
    </row>
    <row r="375" spans="1:19" x14ac:dyDescent="0.25">
      <c r="A375" t="s">
        <v>2</v>
      </c>
      <c r="B375" t="s">
        <v>8</v>
      </c>
      <c r="C375" t="s">
        <v>27</v>
      </c>
      <c r="D375" t="s">
        <v>31</v>
      </c>
      <c r="E375">
        <v>3199</v>
      </c>
      <c r="F375">
        <v>35</v>
      </c>
      <c r="G375">
        <v>111965</v>
      </c>
      <c r="H375">
        <v>44786</v>
      </c>
      <c r="I375">
        <v>26871.599999999999</v>
      </c>
      <c r="J375">
        <v>45</v>
      </c>
      <c r="K375">
        <v>10</v>
      </c>
      <c r="L375">
        <v>143955</v>
      </c>
      <c r="M375">
        <v>9</v>
      </c>
      <c r="N375">
        <v>28791</v>
      </c>
      <c r="O375">
        <v>115164</v>
      </c>
      <c r="P375">
        <v>3199</v>
      </c>
      <c r="Q375">
        <v>41821</v>
      </c>
      <c r="R375">
        <v>7</v>
      </c>
      <c r="S375" t="s">
        <v>18</v>
      </c>
    </row>
    <row r="376" spans="1:19" x14ac:dyDescent="0.25">
      <c r="A376" t="s">
        <v>5</v>
      </c>
      <c r="B376" t="s">
        <v>10</v>
      </c>
      <c r="C376" t="s">
        <v>27</v>
      </c>
      <c r="D376" t="s">
        <v>31</v>
      </c>
      <c r="E376">
        <v>472</v>
      </c>
      <c r="F376">
        <v>35</v>
      </c>
      <c r="G376">
        <v>16520</v>
      </c>
      <c r="H376">
        <v>6608</v>
      </c>
      <c r="I376">
        <v>3964.7999999999997</v>
      </c>
      <c r="J376">
        <v>45</v>
      </c>
      <c r="K376">
        <v>10</v>
      </c>
      <c r="L376">
        <v>21240</v>
      </c>
      <c r="M376">
        <v>9</v>
      </c>
      <c r="N376">
        <v>4248</v>
      </c>
      <c r="O376">
        <v>16992</v>
      </c>
      <c r="P376">
        <v>472</v>
      </c>
      <c r="Q376">
        <v>41913</v>
      </c>
      <c r="R376">
        <v>10</v>
      </c>
      <c r="S376" t="s">
        <v>21</v>
      </c>
    </row>
    <row r="377" spans="1:19" x14ac:dyDescent="0.25">
      <c r="A377" t="s">
        <v>5</v>
      </c>
      <c r="B377" t="s">
        <v>7</v>
      </c>
      <c r="C377" t="s">
        <v>24</v>
      </c>
      <c r="D377" t="s">
        <v>31</v>
      </c>
      <c r="E377">
        <v>1937</v>
      </c>
      <c r="F377">
        <v>5</v>
      </c>
      <c r="G377">
        <v>9685</v>
      </c>
      <c r="H377">
        <v>3874</v>
      </c>
      <c r="I377">
        <v>2324.4</v>
      </c>
      <c r="J377">
        <v>10</v>
      </c>
      <c r="K377">
        <v>5</v>
      </c>
      <c r="L377">
        <v>19370</v>
      </c>
      <c r="M377">
        <v>9</v>
      </c>
      <c r="N377">
        <v>17433</v>
      </c>
      <c r="O377">
        <v>1937</v>
      </c>
      <c r="P377">
        <v>-7748</v>
      </c>
      <c r="Q377">
        <v>41671</v>
      </c>
      <c r="R377">
        <v>2</v>
      </c>
      <c r="S377" t="s">
        <v>13</v>
      </c>
    </row>
    <row r="378" spans="1:19" x14ac:dyDescent="0.25">
      <c r="A378" t="s">
        <v>4</v>
      </c>
      <c r="B378" t="s">
        <v>10</v>
      </c>
      <c r="C378" t="s">
        <v>24</v>
      </c>
      <c r="D378" t="s">
        <v>31</v>
      </c>
      <c r="E378">
        <v>792</v>
      </c>
      <c r="F378">
        <v>5</v>
      </c>
      <c r="G378">
        <v>3960</v>
      </c>
      <c r="H378">
        <v>1584</v>
      </c>
      <c r="I378">
        <v>950.4</v>
      </c>
      <c r="J378">
        <v>10</v>
      </c>
      <c r="K378">
        <v>5</v>
      </c>
      <c r="L378">
        <v>7920</v>
      </c>
      <c r="M378">
        <v>9</v>
      </c>
      <c r="N378">
        <v>7128</v>
      </c>
      <c r="O378">
        <v>792</v>
      </c>
      <c r="P378">
        <v>-3168</v>
      </c>
      <c r="Q378">
        <v>41699</v>
      </c>
      <c r="R378">
        <v>3</v>
      </c>
      <c r="S378" t="s">
        <v>14</v>
      </c>
    </row>
    <row r="379" spans="1:19" x14ac:dyDescent="0.25">
      <c r="A379" t="s">
        <v>1</v>
      </c>
      <c r="B379" t="s">
        <v>10</v>
      </c>
      <c r="C379" t="s">
        <v>24</v>
      </c>
      <c r="D379" t="s">
        <v>31</v>
      </c>
      <c r="E379">
        <v>2811</v>
      </c>
      <c r="F379">
        <v>5</v>
      </c>
      <c r="G379">
        <v>14055</v>
      </c>
      <c r="H379">
        <v>5622</v>
      </c>
      <c r="I379">
        <v>3373.2</v>
      </c>
      <c r="J379">
        <v>10</v>
      </c>
      <c r="K379">
        <v>5</v>
      </c>
      <c r="L379">
        <v>28110</v>
      </c>
      <c r="M379">
        <v>9</v>
      </c>
      <c r="N379">
        <v>25299</v>
      </c>
      <c r="O379">
        <v>2811</v>
      </c>
      <c r="P379">
        <v>-11244</v>
      </c>
      <c r="Q379">
        <v>41821</v>
      </c>
      <c r="R379">
        <v>7</v>
      </c>
      <c r="S379" t="s">
        <v>18</v>
      </c>
    </row>
    <row r="380" spans="1:19" x14ac:dyDescent="0.25">
      <c r="A380" t="s">
        <v>3</v>
      </c>
      <c r="B380" t="s">
        <v>9</v>
      </c>
      <c r="C380" t="s">
        <v>24</v>
      </c>
      <c r="D380" t="s">
        <v>31</v>
      </c>
      <c r="E380">
        <v>2441</v>
      </c>
      <c r="F380">
        <v>5</v>
      </c>
      <c r="G380">
        <v>12205</v>
      </c>
      <c r="H380">
        <v>4882</v>
      </c>
      <c r="I380">
        <v>2929.2</v>
      </c>
      <c r="J380">
        <v>10</v>
      </c>
      <c r="K380">
        <v>5</v>
      </c>
      <c r="L380">
        <v>24410</v>
      </c>
      <c r="M380">
        <v>9</v>
      </c>
      <c r="N380">
        <v>21969</v>
      </c>
      <c r="O380">
        <v>2441</v>
      </c>
      <c r="P380">
        <v>-9764</v>
      </c>
      <c r="Q380">
        <v>41913</v>
      </c>
      <c r="R380">
        <v>10</v>
      </c>
      <c r="S380" t="s">
        <v>21</v>
      </c>
    </row>
    <row r="381" spans="1:19" x14ac:dyDescent="0.25">
      <c r="A381" t="s">
        <v>4</v>
      </c>
      <c r="B381" t="s">
        <v>10</v>
      </c>
      <c r="C381" t="s">
        <v>25</v>
      </c>
      <c r="D381" t="s">
        <v>31</v>
      </c>
      <c r="E381">
        <v>766</v>
      </c>
      <c r="F381">
        <v>5</v>
      </c>
      <c r="G381">
        <v>3830</v>
      </c>
      <c r="H381">
        <v>1532</v>
      </c>
      <c r="I381">
        <v>919.19999999999993</v>
      </c>
      <c r="J381">
        <v>10</v>
      </c>
      <c r="K381">
        <v>5</v>
      </c>
      <c r="L381">
        <v>7660</v>
      </c>
      <c r="M381">
        <v>9</v>
      </c>
      <c r="N381">
        <v>6894</v>
      </c>
      <c r="O381">
        <v>766</v>
      </c>
      <c r="P381">
        <v>-3064</v>
      </c>
      <c r="Q381">
        <v>41640</v>
      </c>
      <c r="R381">
        <v>1</v>
      </c>
      <c r="S381" t="s">
        <v>12</v>
      </c>
    </row>
    <row r="382" spans="1:19" x14ac:dyDescent="0.25">
      <c r="A382" t="s">
        <v>2</v>
      </c>
      <c r="B382" t="s">
        <v>11</v>
      </c>
      <c r="C382" t="s">
        <v>25</v>
      </c>
      <c r="D382" t="s">
        <v>31</v>
      </c>
      <c r="E382">
        <v>2157</v>
      </c>
      <c r="F382">
        <v>5</v>
      </c>
      <c r="G382">
        <v>10785</v>
      </c>
      <c r="H382">
        <v>4314</v>
      </c>
      <c r="I382">
        <v>2588.4</v>
      </c>
      <c r="J382">
        <v>10</v>
      </c>
      <c r="K382">
        <v>5</v>
      </c>
      <c r="L382">
        <v>21570</v>
      </c>
      <c r="M382">
        <v>9</v>
      </c>
      <c r="N382">
        <v>19413</v>
      </c>
      <c r="O382">
        <v>2157</v>
      </c>
      <c r="P382">
        <v>-8628</v>
      </c>
      <c r="Q382">
        <v>41974</v>
      </c>
      <c r="R382">
        <v>12</v>
      </c>
      <c r="S382" t="s">
        <v>23</v>
      </c>
    </row>
    <row r="383" spans="1:19" x14ac:dyDescent="0.25">
      <c r="A383" t="s">
        <v>1</v>
      </c>
      <c r="B383" t="s">
        <v>7</v>
      </c>
      <c r="C383" t="s">
        <v>26</v>
      </c>
      <c r="D383" t="s">
        <v>31</v>
      </c>
      <c r="E383">
        <v>873</v>
      </c>
      <c r="F383">
        <v>10</v>
      </c>
      <c r="G383">
        <v>8730</v>
      </c>
      <c r="H383">
        <v>3492</v>
      </c>
      <c r="I383">
        <v>2095.1999999999998</v>
      </c>
      <c r="J383">
        <v>15</v>
      </c>
      <c r="K383">
        <v>5</v>
      </c>
      <c r="L383">
        <v>13095</v>
      </c>
      <c r="M383">
        <v>9</v>
      </c>
      <c r="N383">
        <v>7857</v>
      </c>
      <c r="O383">
        <v>5238</v>
      </c>
      <c r="P383">
        <v>-3492</v>
      </c>
      <c r="Q383">
        <v>41640</v>
      </c>
      <c r="R383">
        <v>1</v>
      </c>
      <c r="S383" t="s">
        <v>12</v>
      </c>
    </row>
    <row r="384" spans="1:19" x14ac:dyDescent="0.25">
      <c r="A384" t="s">
        <v>4</v>
      </c>
      <c r="B384" t="s">
        <v>11</v>
      </c>
      <c r="C384" t="s">
        <v>26</v>
      </c>
      <c r="D384" t="s">
        <v>31</v>
      </c>
      <c r="E384">
        <v>1122</v>
      </c>
      <c r="F384">
        <v>10</v>
      </c>
      <c r="G384">
        <v>11220</v>
      </c>
      <c r="H384">
        <v>4488</v>
      </c>
      <c r="I384">
        <v>2692.7999999999997</v>
      </c>
      <c r="J384">
        <v>15</v>
      </c>
      <c r="K384">
        <v>5</v>
      </c>
      <c r="L384">
        <v>16830</v>
      </c>
      <c r="M384">
        <v>9</v>
      </c>
      <c r="N384">
        <v>10098</v>
      </c>
      <c r="O384">
        <v>6732</v>
      </c>
      <c r="P384">
        <v>-4488</v>
      </c>
      <c r="Q384">
        <v>41699</v>
      </c>
      <c r="R384">
        <v>3</v>
      </c>
      <c r="S384" t="s">
        <v>14</v>
      </c>
    </row>
    <row r="385" spans="1:19" x14ac:dyDescent="0.25">
      <c r="A385" t="s">
        <v>4</v>
      </c>
      <c r="B385" t="s">
        <v>7</v>
      </c>
      <c r="C385" t="s">
        <v>26</v>
      </c>
      <c r="D385" t="s">
        <v>31</v>
      </c>
      <c r="E385">
        <v>2104.5</v>
      </c>
      <c r="F385">
        <v>10</v>
      </c>
      <c r="G385">
        <v>21045</v>
      </c>
      <c r="H385">
        <v>8418</v>
      </c>
      <c r="I385">
        <v>5050.8</v>
      </c>
      <c r="J385">
        <v>15</v>
      </c>
      <c r="K385">
        <v>5</v>
      </c>
      <c r="L385">
        <v>31567.5</v>
      </c>
      <c r="M385">
        <v>9</v>
      </c>
      <c r="N385">
        <v>18940.5</v>
      </c>
      <c r="O385">
        <v>12627</v>
      </c>
      <c r="P385">
        <v>-8418</v>
      </c>
      <c r="Q385">
        <v>41821</v>
      </c>
      <c r="R385">
        <v>7</v>
      </c>
      <c r="S385" t="s">
        <v>18</v>
      </c>
    </row>
    <row r="386" spans="1:19" x14ac:dyDescent="0.25">
      <c r="A386" t="s">
        <v>5</v>
      </c>
      <c r="B386" t="s">
        <v>7</v>
      </c>
      <c r="C386" t="s">
        <v>26</v>
      </c>
      <c r="D386" t="s">
        <v>31</v>
      </c>
      <c r="E386">
        <v>4026</v>
      </c>
      <c r="F386">
        <v>10</v>
      </c>
      <c r="G386">
        <v>40260</v>
      </c>
      <c r="H386">
        <v>16104</v>
      </c>
      <c r="I386">
        <v>9662.4</v>
      </c>
      <c r="J386">
        <v>15</v>
      </c>
      <c r="K386">
        <v>5</v>
      </c>
      <c r="L386">
        <v>60390</v>
      </c>
      <c r="M386">
        <v>9</v>
      </c>
      <c r="N386">
        <v>36234</v>
      </c>
      <c r="O386">
        <v>24156</v>
      </c>
      <c r="P386">
        <v>-16104</v>
      </c>
      <c r="Q386">
        <v>41821</v>
      </c>
      <c r="R386">
        <v>7</v>
      </c>
      <c r="S386" t="s">
        <v>18</v>
      </c>
    </row>
    <row r="387" spans="1:19" x14ac:dyDescent="0.25">
      <c r="A387" t="s">
        <v>5</v>
      </c>
      <c r="B387" t="s">
        <v>9</v>
      </c>
      <c r="C387" t="s">
        <v>26</v>
      </c>
      <c r="D387" t="s">
        <v>31</v>
      </c>
      <c r="E387">
        <v>2425.5</v>
      </c>
      <c r="F387">
        <v>10</v>
      </c>
      <c r="G387">
        <v>24255</v>
      </c>
      <c r="H387">
        <v>9702</v>
      </c>
      <c r="I387">
        <v>5821.2</v>
      </c>
      <c r="J387">
        <v>15</v>
      </c>
      <c r="K387">
        <v>5</v>
      </c>
      <c r="L387">
        <v>36382.5</v>
      </c>
      <c r="M387">
        <v>9</v>
      </c>
      <c r="N387">
        <v>21829.5</v>
      </c>
      <c r="O387">
        <v>14553</v>
      </c>
      <c r="P387">
        <v>-9702</v>
      </c>
      <c r="Q387">
        <v>41821</v>
      </c>
      <c r="R387">
        <v>7</v>
      </c>
      <c r="S387" t="s">
        <v>18</v>
      </c>
    </row>
    <row r="388" spans="1:19" x14ac:dyDescent="0.25">
      <c r="A388" t="s">
        <v>4</v>
      </c>
      <c r="B388" t="s">
        <v>7</v>
      </c>
      <c r="C388" t="s">
        <v>26</v>
      </c>
      <c r="D388" t="s">
        <v>31</v>
      </c>
      <c r="E388">
        <v>2394</v>
      </c>
      <c r="F388">
        <v>10</v>
      </c>
      <c r="G388">
        <v>23940</v>
      </c>
      <c r="H388">
        <v>9576</v>
      </c>
      <c r="I388">
        <v>5745.5999999999995</v>
      </c>
      <c r="J388">
        <v>15</v>
      </c>
      <c r="K388">
        <v>5</v>
      </c>
      <c r="L388">
        <v>35910</v>
      </c>
      <c r="M388">
        <v>9</v>
      </c>
      <c r="N388">
        <v>21546</v>
      </c>
      <c r="O388">
        <v>14364</v>
      </c>
      <c r="P388">
        <v>-9576</v>
      </c>
      <c r="Q388">
        <v>41852</v>
      </c>
      <c r="R388">
        <v>8</v>
      </c>
      <c r="S388" t="s">
        <v>19</v>
      </c>
    </row>
    <row r="389" spans="1:19" x14ac:dyDescent="0.25">
      <c r="A389" t="s">
        <v>2</v>
      </c>
      <c r="B389" t="s">
        <v>11</v>
      </c>
      <c r="C389" t="s">
        <v>26</v>
      </c>
      <c r="D389" t="s">
        <v>31</v>
      </c>
      <c r="E389">
        <v>1984</v>
      </c>
      <c r="F389">
        <v>10</v>
      </c>
      <c r="G389">
        <v>19840</v>
      </c>
      <c r="H389">
        <v>7936</v>
      </c>
      <c r="I389">
        <v>4761.5999999999995</v>
      </c>
      <c r="J389">
        <v>15</v>
      </c>
      <c r="K389">
        <v>5</v>
      </c>
      <c r="L389">
        <v>29760</v>
      </c>
      <c r="M389">
        <v>9</v>
      </c>
      <c r="N389">
        <v>17856</v>
      </c>
      <c r="O389">
        <v>11904</v>
      </c>
      <c r="P389">
        <v>-7936</v>
      </c>
      <c r="Q389">
        <v>41852</v>
      </c>
      <c r="R389">
        <v>8</v>
      </c>
      <c r="S389" t="s">
        <v>19</v>
      </c>
    </row>
    <row r="390" spans="1:19" x14ac:dyDescent="0.25">
      <c r="A390" t="s">
        <v>3</v>
      </c>
      <c r="B390" t="s">
        <v>9</v>
      </c>
      <c r="C390" t="s">
        <v>26</v>
      </c>
      <c r="D390" t="s">
        <v>31</v>
      </c>
      <c r="E390">
        <v>2441</v>
      </c>
      <c r="F390">
        <v>10</v>
      </c>
      <c r="G390">
        <v>24410</v>
      </c>
      <c r="H390">
        <v>9764</v>
      </c>
      <c r="I390">
        <v>5858.4</v>
      </c>
      <c r="J390">
        <v>15</v>
      </c>
      <c r="K390">
        <v>5</v>
      </c>
      <c r="L390">
        <v>36615</v>
      </c>
      <c r="M390">
        <v>9</v>
      </c>
      <c r="N390">
        <v>21969</v>
      </c>
      <c r="O390">
        <v>14646</v>
      </c>
      <c r="P390">
        <v>-9764</v>
      </c>
      <c r="Q390">
        <v>41913</v>
      </c>
      <c r="R390">
        <v>10</v>
      </c>
      <c r="S390" t="s">
        <v>21</v>
      </c>
    </row>
    <row r="391" spans="1:19" x14ac:dyDescent="0.25">
      <c r="A391" t="s">
        <v>1</v>
      </c>
      <c r="B391" t="s">
        <v>7</v>
      </c>
      <c r="C391" t="s">
        <v>26</v>
      </c>
      <c r="D391" t="s">
        <v>31</v>
      </c>
      <c r="E391">
        <v>1366</v>
      </c>
      <c r="F391">
        <v>10</v>
      </c>
      <c r="G391">
        <v>13660</v>
      </c>
      <c r="H391">
        <v>5464</v>
      </c>
      <c r="I391">
        <v>3278.4</v>
      </c>
      <c r="J391">
        <v>15</v>
      </c>
      <c r="K391">
        <v>5</v>
      </c>
      <c r="L391">
        <v>20490</v>
      </c>
      <c r="M391">
        <v>9</v>
      </c>
      <c r="N391">
        <v>12294</v>
      </c>
      <c r="O391">
        <v>8196</v>
      </c>
      <c r="P391">
        <v>-5464</v>
      </c>
      <c r="Q391">
        <v>41944</v>
      </c>
      <c r="R391">
        <v>11</v>
      </c>
      <c r="S391" t="s">
        <v>22</v>
      </c>
    </row>
    <row r="392" spans="1:19" x14ac:dyDescent="0.25">
      <c r="A392" t="s">
        <v>4</v>
      </c>
      <c r="B392" t="s">
        <v>7</v>
      </c>
      <c r="C392" t="s">
        <v>47</v>
      </c>
      <c r="D392" t="s">
        <v>31</v>
      </c>
      <c r="E392">
        <v>1808</v>
      </c>
      <c r="F392">
        <v>15</v>
      </c>
      <c r="G392">
        <v>27120</v>
      </c>
      <c r="H392">
        <v>10848</v>
      </c>
      <c r="I392">
        <v>6508.8</v>
      </c>
      <c r="J392">
        <v>25</v>
      </c>
      <c r="K392">
        <v>10</v>
      </c>
      <c r="L392">
        <v>45200</v>
      </c>
      <c r="M392">
        <v>9</v>
      </c>
      <c r="N392">
        <v>16272</v>
      </c>
      <c r="O392">
        <v>28928</v>
      </c>
      <c r="P392">
        <v>1808</v>
      </c>
      <c r="Q392">
        <v>41944</v>
      </c>
      <c r="R392">
        <v>11</v>
      </c>
      <c r="S392" t="s">
        <v>22</v>
      </c>
    </row>
    <row r="393" spans="1:19" x14ac:dyDescent="0.25">
      <c r="A393" t="s">
        <v>5</v>
      </c>
      <c r="B393" t="s">
        <v>9</v>
      </c>
      <c r="C393" t="s">
        <v>48</v>
      </c>
      <c r="D393" t="s">
        <v>31</v>
      </c>
      <c r="E393">
        <v>1734</v>
      </c>
      <c r="F393">
        <v>35</v>
      </c>
      <c r="G393">
        <v>60690</v>
      </c>
      <c r="H393">
        <v>24276</v>
      </c>
      <c r="I393">
        <v>14565.6</v>
      </c>
      <c r="J393">
        <v>45</v>
      </c>
      <c r="K393">
        <v>10</v>
      </c>
      <c r="L393">
        <v>78030</v>
      </c>
      <c r="M393">
        <v>9</v>
      </c>
      <c r="N393">
        <v>15606</v>
      </c>
      <c r="O393">
        <v>62424</v>
      </c>
      <c r="P393">
        <v>1734</v>
      </c>
      <c r="Q393">
        <v>41640</v>
      </c>
      <c r="R393">
        <v>1</v>
      </c>
      <c r="S393" t="s">
        <v>12</v>
      </c>
    </row>
    <row r="394" spans="1:19" x14ac:dyDescent="0.25">
      <c r="A394" t="s">
        <v>3</v>
      </c>
      <c r="B394" t="s">
        <v>11</v>
      </c>
      <c r="C394" t="s">
        <v>48</v>
      </c>
      <c r="D394" t="s">
        <v>31</v>
      </c>
      <c r="E394">
        <v>554</v>
      </c>
      <c r="F394">
        <v>35</v>
      </c>
      <c r="G394">
        <v>19390</v>
      </c>
      <c r="H394">
        <v>7756</v>
      </c>
      <c r="I394">
        <v>4653.5999999999995</v>
      </c>
      <c r="J394">
        <v>45</v>
      </c>
      <c r="K394">
        <v>10</v>
      </c>
      <c r="L394">
        <v>24930</v>
      </c>
      <c r="M394">
        <v>9</v>
      </c>
      <c r="N394">
        <v>4986</v>
      </c>
      <c r="O394">
        <v>19944</v>
      </c>
      <c r="P394">
        <v>554</v>
      </c>
      <c r="Q394">
        <v>41640</v>
      </c>
      <c r="R394">
        <v>1</v>
      </c>
      <c r="S394" t="s">
        <v>12</v>
      </c>
    </row>
    <row r="395" spans="1:19" x14ac:dyDescent="0.25">
      <c r="A395" t="s">
        <v>3</v>
      </c>
      <c r="B395" t="s">
        <v>10</v>
      </c>
      <c r="C395" t="s">
        <v>27</v>
      </c>
      <c r="D395" t="s">
        <v>31</v>
      </c>
      <c r="E395">
        <v>3165</v>
      </c>
      <c r="F395">
        <v>35</v>
      </c>
      <c r="G395">
        <v>110775</v>
      </c>
      <c r="H395">
        <v>44310</v>
      </c>
      <c r="I395">
        <v>26586</v>
      </c>
      <c r="J395">
        <v>45</v>
      </c>
      <c r="K395">
        <v>10</v>
      </c>
      <c r="L395">
        <v>142425</v>
      </c>
      <c r="M395">
        <v>9</v>
      </c>
      <c r="N395">
        <v>28485</v>
      </c>
      <c r="O395">
        <v>113940</v>
      </c>
      <c r="P395">
        <v>3165</v>
      </c>
      <c r="Q395">
        <v>41640</v>
      </c>
      <c r="R395">
        <v>1</v>
      </c>
      <c r="S395" t="s">
        <v>12</v>
      </c>
    </row>
    <row r="396" spans="1:19" x14ac:dyDescent="0.25">
      <c r="A396" t="s">
        <v>4</v>
      </c>
      <c r="B396" t="s">
        <v>11</v>
      </c>
      <c r="C396" t="s">
        <v>27</v>
      </c>
      <c r="D396" t="s">
        <v>31</v>
      </c>
      <c r="E396">
        <v>2629</v>
      </c>
      <c r="F396">
        <v>35</v>
      </c>
      <c r="G396">
        <v>92015</v>
      </c>
      <c r="H396">
        <v>36806</v>
      </c>
      <c r="I396">
        <v>22083.599999999999</v>
      </c>
      <c r="J396">
        <v>45</v>
      </c>
      <c r="K396">
        <v>10</v>
      </c>
      <c r="L396">
        <v>118305</v>
      </c>
      <c r="M396">
        <v>9</v>
      </c>
      <c r="N396">
        <v>23661</v>
      </c>
      <c r="O396">
        <v>94644</v>
      </c>
      <c r="P396">
        <v>2629</v>
      </c>
      <c r="Q396">
        <v>41640</v>
      </c>
      <c r="R396">
        <v>1</v>
      </c>
      <c r="S396" t="s">
        <v>12</v>
      </c>
    </row>
    <row r="397" spans="1:19" x14ac:dyDescent="0.25">
      <c r="A397" t="s">
        <v>3</v>
      </c>
      <c r="B397" t="s">
        <v>9</v>
      </c>
      <c r="C397" t="s">
        <v>27</v>
      </c>
      <c r="D397" t="s">
        <v>31</v>
      </c>
      <c r="E397">
        <v>1433</v>
      </c>
      <c r="F397">
        <v>35</v>
      </c>
      <c r="G397">
        <v>50155</v>
      </c>
      <c r="H397">
        <v>20062</v>
      </c>
      <c r="I397">
        <v>12037.199999999999</v>
      </c>
      <c r="J397">
        <v>45</v>
      </c>
      <c r="K397">
        <v>10</v>
      </c>
      <c r="L397">
        <v>64485</v>
      </c>
      <c r="M397">
        <v>9</v>
      </c>
      <c r="N397">
        <v>12897</v>
      </c>
      <c r="O397">
        <v>51588</v>
      </c>
      <c r="P397">
        <v>1433</v>
      </c>
      <c r="Q397">
        <v>41760</v>
      </c>
      <c r="R397">
        <v>5</v>
      </c>
      <c r="S397" t="s">
        <v>16</v>
      </c>
    </row>
    <row r="398" spans="1:19" x14ac:dyDescent="0.25">
      <c r="A398" t="s">
        <v>2</v>
      </c>
      <c r="B398" t="s">
        <v>11</v>
      </c>
      <c r="C398" t="s">
        <v>27</v>
      </c>
      <c r="D398" t="s">
        <v>31</v>
      </c>
      <c r="E398">
        <v>2157</v>
      </c>
      <c r="F398">
        <v>35</v>
      </c>
      <c r="G398">
        <v>75495</v>
      </c>
      <c r="H398">
        <v>30198</v>
      </c>
      <c r="I398">
        <v>18118.8</v>
      </c>
      <c r="J398">
        <v>45</v>
      </c>
      <c r="K398">
        <v>10</v>
      </c>
      <c r="L398">
        <v>97065</v>
      </c>
      <c r="M398">
        <v>9</v>
      </c>
      <c r="N398">
        <v>19413</v>
      </c>
      <c r="O398">
        <v>77652</v>
      </c>
      <c r="P398">
        <v>2157</v>
      </c>
      <c r="Q398">
        <v>41974</v>
      </c>
      <c r="R398">
        <v>12</v>
      </c>
      <c r="S398" t="s">
        <v>23</v>
      </c>
    </row>
    <row r="399" spans="1:19" x14ac:dyDescent="0.25">
      <c r="A399" t="s">
        <v>4</v>
      </c>
      <c r="B399" t="s">
        <v>11</v>
      </c>
      <c r="C399" t="s">
        <v>24</v>
      </c>
      <c r="D399" t="s">
        <v>31</v>
      </c>
      <c r="E399">
        <v>886</v>
      </c>
      <c r="F399">
        <v>5</v>
      </c>
      <c r="G399">
        <v>4430</v>
      </c>
      <c r="H399">
        <v>1772</v>
      </c>
      <c r="I399">
        <v>1063.2</v>
      </c>
      <c r="J399">
        <v>10</v>
      </c>
      <c r="K399">
        <v>5</v>
      </c>
      <c r="L399">
        <v>8860</v>
      </c>
      <c r="M399">
        <v>9</v>
      </c>
      <c r="N399">
        <v>7974</v>
      </c>
      <c r="O399">
        <v>886</v>
      </c>
      <c r="P399">
        <v>-3544</v>
      </c>
      <c r="Q399">
        <v>41791</v>
      </c>
      <c r="R399">
        <v>6</v>
      </c>
      <c r="S399" t="s">
        <v>17</v>
      </c>
    </row>
    <row r="400" spans="1:19" x14ac:dyDescent="0.25">
      <c r="A400" t="s">
        <v>3</v>
      </c>
      <c r="B400" t="s">
        <v>11</v>
      </c>
      <c r="C400" t="s">
        <v>24</v>
      </c>
      <c r="D400" t="s">
        <v>31</v>
      </c>
      <c r="E400">
        <v>2156</v>
      </c>
      <c r="F400">
        <v>5</v>
      </c>
      <c r="G400">
        <v>10780</v>
      </c>
      <c r="H400">
        <v>4312</v>
      </c>
      <c r="I400">
        <v>2587.1999999999998</v>
      </c>
      <c r="J400">
        <v>10</v>
      </c>
      <c r="K400">
        <v>5</v>
      </c>
      <c r="L400">
        <v>21560</v>
      </c>
      <c r="M400">
        <v>9</v>
      </c>
      <c r="N400">
        <v>19404</v>
      </c>
      <c r="O400">
        <v>2156</v>
      </c>
      <c r="P400">
        <v>-8624</v>
      </c>
      <c r="Q400">
        <v>41913</v>
      </c>
      <c r="R400">
        <v>10</v>
      </c>
      <c r="S400" t="s">
        <v>21</v>
      </c>
    </row>
    <row r="401" spans="1:19" x14ac:dyDescent="0.25">
      <c r="A401" t="s">
        <v>2</v>
      </c>
      <c r="B401" t="s">
        <v>7</v>
      </c>
      <c r="C401" t="s">
        <v>24</v>
      </c>
      <c r="D401" t="s">
        <v>31</v>
      </c>
      <c r="E401">
        <v>2689</v>
      </c>
      <c r="F401">
        <v>5</v>
      </c>
      <c r="G401">
        <v>13445</v>
      </c>
      <c r="H401">
        <v>5378</v>
      </c>
      <c r="I401">
        <v>3226.7999999999997</v>
      </c>
      <c r="J401">
        <v>10</v>
      </c>
      <c r="K401">
        <v>5</v>
      </c>
      <c r="L401">
        <v>26890</v>
      </c>
      <c r="M401">
        <v>9</v>
      </c>
      <c r="N401">
        <v>24201</v>
      </c>
      <c r="O401">
        <v>2689</v>
      </c>
      <c r="P401">
        <v>-10756</v>
      </c>
      <c r="Q401">
        <v>41944</v>
      </c>
      <c r="R401">
        <v>11</v>
      </c>
      <c r="S401" t="s">
        <v>22</v>
      </c>
    </row>
    <row r="402" spans="1:19" x14ac:dyDescent="0.25">
      <c r="A402" t="s">
        <v>2</v>
      </c>
      <c r="B402" t="s">
        <v>8</v>
      </c>
      <c r="C402" t="s">
        <v>25</v>
      </c>
      <c r="D402" t="s">
        <v>31</v>
      </c>
      <c r="E402">
        <v>677</v>
      </c>
      <c r="F402">
        <v>5</v>
      </c>
      <c r="G402">
        <v>3385</v>
      </c>
      <c r="H402">
        <v>1354</v>
      </c>
      <c r="I402">
        <v>812.4</v>
      </c>
      <c r="J402">
        <v>10</v>
      </c>
      <c r="K402">
        <v>5</v>
      </c>
      <c r="L402">
        <v>6770</v>
      </c>
      <c r="M402">
        <v>9</v>
      </c>
      <c r="N402">
        <v>6093</v>
      </c>
      <c r="O402">
        <v>677</v>
      </c>
      <c r="P402">
        <v>-2708</v>
      </c>
      <c r="Q402">
        <v>41699</v>
      </c>
      <c r="R402">
        <v>3</v>
      </c>
      <c r="S402" t="s">
        <v>14</v>
      </c>
    </row>
    <row r="403" spans="1:19" x14ac:dyDescent="0.25">
      <c r="A403" t="s">
        <v>1</v>
      </c>
      <c r="B403" t="s">
        <v>9</v>
      </c>
      <c r="C403" t="s">
        <v>25</v>
      </c>
      <c r="D403" t="s">
        <v>31</v>
      </c>
      <c r="E403">
        <v>1773</v>
      </c>
      <c r="F403">
        <v>5</v>
      </c>
      <c r="G403">
        <v>8865</v>
      </c>
      <c r="H403">
        <v>3546</v>
      </c>
      <c r="I403">
        <v>2127.6</v>
      </c>
      <c r="J403">
        <v>10</v>
      </c>
      <c r="K403">
        <v>5</v>
      </c>
      <c r="L403">
        <v>17730</v>
      </c>
      <c r="M403">
        <v>9</v>
      </c>
      <c r="N403">
        <v>15957</v>
      </c>
      <c r="O403">
        <v>1773</v>
      </c>
      <c r="P403">
        <v>-7092</v>
      </c>
      <c r="Q403">
        <v>41730</v>
      </c>
      <c r="R403">
        <v>4</v>
      </c>
      <c r="S403" t="s">
        <v>15</v>
      </c>
    </row>
    <row r="404" spans="1:19" x14ac:dyDescent="0.25">
      <c r="A404" t="s">
        <v>4</v>
      </c>
      <c r="B404" t="s">
        <v>11</v>
      </c>
      <c r="C404" t="s">
        <v>25</v>
      </c>
      <c r="D404" t="s">
        <v>31</v>
      </c>
      <c r="E404">
        <v>2420</v>
      </c>
      <c r="F404">
        <v>5</v>
      </c>
      <c r="G404">
        <v>12100</v>
      </c>
      <c r="H404">
        <v>4840</v>
      </c>
      <c r="I404">
        <v>2904</v>
      </c>
      <c r="J404">
        <v>10</v>
      </c>
      <c r="K404">
        <v>5</v>
      </c>
      <c r="L404">
        <v>24200</v>
      </c>
      <c r="M404">
        <v>9</v>
      </c>
      <c r="N404">
        <v>21780</v>
      </c>
      <c r="O404">
        <v>2420</v>
      </c>
      <c r="P404">
        <v>-9680</v>
      </c>
      <c r="Q404">
        <v>41883</v>
      </c>
      <c r="R404">
        <v>9</v>
      </c>
      <c r="S404" t="s">
        <v>20</v>
      </c>
    </row>
    <row r="405" spans="1:19" x14ac:dyDescent="0.25">
      <c r="A405" t="s">
        <v>4</v>
      </c>
      <c r="B405" t="s">
        <v>7</v>
      </c>
      <c r="C405" t="s">
        <v>25</v>
      </c>
      <c r="D405" t="s">
        <v>31</v>
      </c>
      <c r="E405">
        <v>2734</v>
      </c>
      <c r="F405">
        <v>5</v>
      </c>
      <c r="G405">
        <v>13670</v>
      </c>
      <c r="H405">
        <v>5468</v>
      </c>
      <c r="I405">
        <v>3280.7999999999997</v>
      </c>
      <c r="J405">
        <v>10</v>
      </c>
      <c r="K405">
        <v>5</v>
      </c>
      <c r="L405">
        <v>27340</v>
      </c>
      <c r="M405">
        <v>9</v>
      </c>
      <c r="N405">
        <v>24606</v>
      </c>
      <c r="O405">
        <v>2734</v>
      </c>
      <c r="P405">
        <v>-10936</v>
      </c>
      <c r="Q405">
        <v>41913</v>
      </c>
      <c r="R405">
        <v>10</v>
      </c>
      <c r="S405" t="s">
        <v>21</v>
      </c>
    </row>
    <row r="406" spans="1:19" x14ac:dyDescent="0.25">
      <c r="A406" t="s">
        <v>1</v>
      </c>
      <c r="B406" t="s">
        <v>8</v>
      </c>
      <c r="C406" t="s">
        <v>26</v>
      </c>
      <c r="D406" t="s">
        <v>31</v>
      </c>
      <c r="E406">
        <v>3495</v>
      </c>
      <c r="F406">
        <v>10</v>
      </c>
      <c r="G406">
        <v>34950</v>
      </c>
      <c r="H406">
        <v>13980</v>
      </c>
      <c r="I406">
        <v>8388</v>
      </c>
      <c r="J406">
        <v>15</v>
      </c>
      <c r="K406">
        <v>5</v>
      </c>
      <c r="L406">
        <v>52425</v>
      </c>
      <c r="M406">
        <v>9</v>
      </c>
      <c r="N406">
        <v>31455</v>
      </c>
      <c r="O406">
        <v>20970</v>
      </c>
      <c r="P406">
        <v>-13980</v>
      </c>
      <c r="Q406">
        <v>41640</v>
      </c>
      <c r="R406">
        <v>1</v>
      </c>
      <c r="S406" t="s">
        <v>12</v>
      </c>
    </row>
    <row r="407" spans="1:19" x14ac:dyDescent="0.25">
      <c r="A407" t="s">
        <v>4</v>
      </c>
      <c r="B407" t="s">
        <v>11</v>
      </c>
      <c r="C407" t="s">
        <v>26</v>
      </c>
      <c r="D407" t="s">
        <v>31</v>
      </c>
      <c r="E407">
        <v>886</v>
      </c>
      <c r="F407">
        <v>10</v>
      </c>
      <c r="G407">
        <v>8860</v>
      </c>
      <c r="H407">
        <v>3544</v>
      </c>
      <c r="I407">
        <v>2126.4</v>
      </c>
      <c r="J407">
        <v>15</v>
      </c>
      <c r="K407">
        <v>5</v>
      </c>
      <c r="L407">
        <v>13290</v>
      </c>
      <c r="M407">
        <v>9</v>
      </c>
      <c r="N407">
        <v>7974</v>
      </c>
      <c r="O407">
        <v>5316</v>
      </c>
      <c r="P407">
        <v>-3544</v>
      </c>
      <c r="Q407">
        <v>41791</v>
      </c>
      <c r="R407">
        <v>6</v>
      </c>
      <c r="S407" t="s">
        <v>17</v>
      </c>
    </row>
    <row r="408" spans="1:19" x14ac:dyDescent="0.25">
      <c r="A408" t="s">
        <v>3</v>
      </c>
      <c r="B408" t="s">
        <v>11</v>
      </c>
      <c r="C408" t="s">
        <v>26</v>
      </c>
      <c r="D408" t="s">
        <v>31</v>
      </c>
      <c r="E408">
        <v>2156</v>
      </c>
      <c r="F408">
        <v>10</v>
      </c>
      <c r="G408">
        <v>21560</v>
      </c>
      <c r="H408">
        <v>8624</v>
      </c>
      <c r="I408">
        <v>5174.3999999999996</v>
      </c>
      <c r="J408">
        <v>15</v>
      </c>
      <c r="K408">
        <v>5</v>
      </c>
      <c r="L408">
        <v>32340</v>
      </c>
      <c r="M408">
        <v>9</v>
      </c>
      <c r="N408">
        <v>19404</v>
      </c>
      <c r="O408">
        <v>12936</v>
      </c>
      <c r="P408">
        <v>-8624</v>
      </c>
      <c r="Q408">
        <v>41913</v>
      </c>
      <c r="R408">
        <v>10</v>
      </c>
      <c r="S408" t="s">
        <v>21</v>
      </c>
    </row>
    <row r="409" spans="1:19" x14ac:dyDescent="0.25">
      <c r="A409" t="s">
        <v>4</v>
      </c>
      <c r="B409" t="s">
        <v>11</v>
      </c>
      <c r="C409" t="s">
        <v>26</v>
      </c>
      <c r="D409" t="s">
        <v>31</v>
      </c>
      <c r="E409">
        <v>905</v>
      </c>
      <c r="F409">
        <v>10</v>
      </c>
      <c r="G409">
        <v>9050</v>
      </c>
      <c r="H409">
        <v>3620</v>
      </c>
      <c r="I409">
        <v>2172</v>
      </c>
      <c r="J409">
        <v>15</v>
      </c>
      <c r="K409">
        <v>5</v>
      </c>
      <c r="L409">
        <v>13575</v>
      </c>
      <c r="M409">
        <v>9</v>
      </c>
      <c r="N409">
        <v>8145</v>
      </c>
      <c r="O409">
        <v>5430</v>
      </c>
      <c r="P409">
        <v>-3620</v>
      </c>
      <c r="Q409">
        <v>41913</v>
      </c>
      <c r="R409">
        <v>10</v>
      </c>
      <c r="S409" t="s">
        <v>21</v>
      </c>
    </row>
    <row r="410" spans="1:19" x14ac:dyDescent="0.25">
      <c r="A410" t="s">
        <v>4</v>
      </c>
      <c r="B410" t="s">
        <v>9</v>
      </c>
      <c r="C410" t="s">
        <v>26</v>
      </c>
      <c r="D410" t="s">
        <v>31</v>
      </c>
      <c r="E410">
        <v>1594</v>
      </c>
      <c r="F410">
        <v>10</v>
      </c>
      <c r="G410">
        <v>15940</v>
      </c>
      <c r="H410">
        <v>6376</v>
      </c>
      <c r="I410">
        <v>3825.6</v>
      </c>
      <c r="J410">
        <v>15</v>
      </c>
      <c r="K410">
        <v>5</v>
      </c>
      <c r="L410">
        <v>23910</v>
      </c>
      <c r="M410">
        <v>9</v>
      </c>
      <c r="N410">
        <v>14346</v>
      </c>
      <c r="O410">
        <v>9564</v>
      </c>
      <c r="P410">
        <v>-6376</v>
      </c>
      <c r="Q410">
        <v>41944</v>
      </c>
      <c r="R410">
        <v>11</v>
      </c>
      <c r="S410" t="s">
        <v>22</v>
      </c>
    </row>
    <row r="411" spans="1:19" x14ac:dyDescent="0.25">
      <c r="A411" t="s">
        <v>1</v>
      </c>
      <c r="B411" t="s">
        <v>10</v>
      </c>
      <c r="C411" t="s">
        <v>26</v>
      </c>
      <c r="D411" t="s">
        <v>31</v>
      </c>
      <c r="E411">
        <v>1359</v>
      </c>
      <c r="F411">
        <v>10</v>
      </c>
      <c r="G411">
        <v>13590</v>
      </c>
      <c r="H411">
        <v>5436</v>
      </c>
      <c r="I411">
        <v>3261.6</v>
      </c>
      <c r="J411">
        <v>15</v>
      </c>
      <c r="K411">
        <v>5</v>
      </c>
      <c r="L411">
        <v>20385</v>
      </c>
      <c r="M411">
        <v>9</v>
      </c>
      <c r="N411">
        <v>12231</v>
      </c>
      <c r="O411">
        <v>8154</v>
      </c>
      <c r="P411">
        <v>-5436</v>
      </c>
      <c r="Q411">
        <v>41944</v>
      </c>
      <c r="R411">
        <v>11</v>
      </c>
      <c r="S411" t="s">
        <v>22</v>
      </c>
    </row>
    <row r="412" spans="1:19" x14ac:dyDescent="0.25">
      <c r="A412" t="s">
        <v>1</v>
      </c>
      <c r="B412" t="s">
        <v>11</v>
      </c>
      <c r="C412" t="s">
        <v>26</v>
      </c>
      <c r="D412" t="s">
        <v>31</v>
      </c>
      <c r="E412">
        <v>2150</v>
      </c>
      <c r="F412">
        <v>10</v>
      </c>
      <c r="G412">
        <v>21500</v>
      </c>
      <c r="H412">
        <v>8600</v>
      </c>
      <c r="I412">
        <v>5160</v>
      </c>
      <c r="J412">
        <v>15</v>
      </c>
      <c r="K412">
        <v>5</v>
      </c>
      <c r="L412">
        <v>32250</v>
      </c>
      <c r="M412">
        <v>9</v>
      </c>
      <c r="N412">
        <v>19350</v>
      </c>
      <c r="O412">
        <v>12900</v>
      </c>
      <c r="P412">
        <v>-8600</v>
      </c>
      <c r="Q412">
        <v>41944</v>
      </c>
      <c r="R412">
        <v>11</v>
      </c>
      <c r="S412" t="s">
        <v>22</v>
      </c>
    </row>
    <row r="413" spans="1:19" x14ac:dyDescent="0.25">
      <c r="A413" t="s">
        <v>4</v>
      </c>
      <c r="B413" t="s">
        <v>11</v>
      </c>
      <c r="C413" t="s">
        <v>26</v>
      </c>
      <c r="D413" t="s">
        <v>31</v>
      </c>
      <c r="E413">
        <v>1197</v>
      </c>
      <c r="F413">
        <v>10</v>
      </c>
      <c r="G413">
        <v>11970</v>
      </c>
      <c r="H413">
        <v>4788</v>
      </c>
      <c r="I413">
        <v>2872.7999999999997</v>
      </c>
      <c r="J413">
        <v>15</v>
      </c>
      <c r="K413">
        <v>5</v>
      </c>
      <c r="L413">
        <v>17955</v>
      </c>
      <c r="M413">
        <v>9</v>
      </c>
      <c r="N413">
        <v>10773</v>
      </c>
      <c r="O413">
        <v>7182</v>
      </c>
      <c r="P413">
        <v>-4788</v>
      </c>
      <c r="Q413">
        <v>41944</v>
      </c>
      <c r="R413">
        <v>11</v>
      </c>
      <c r="S413" t="s">
        <v>22</v>
      </c>
    </row>
    <row r="414" spans="1:19" x14ac:dyDescent="0.25">
      <c r="A414" t="s">
        <v>4</v>
      </c>
      <c r="B414" t="s">
        <v>11</v>
      </c>
      <c r="C414" t="s">
        <v>26</v>
      </c>
      <c r="D414" t="s">
        <v>31</v>
      </c>
      <c r="E414">
        <v>1233</v>
      </c>
      <c r="F414">
        <v>10</v>
      </c>
      <c r="G414">
        <v>12330</v>
      </c>
      <c r="H414">
        <v>4932</v>
      </c>
      <c r="I414">
        <v>2959.2</v>
      </c>
      <c r="J414">
        <v>15</v>
      </c>
      <c r="K414">
        <v>5</v>
      </c>
      <c r="L414">
        <v>18495</v>
      </c>
      <c r="M414">
        <v>9</v>
      </c>
      <c r="N414">
        <v>11097</v>
      </c>
      <c r="O414">
        <v>7398</v>
      </c>
      <c r="P414">
        <v>-4932</v>
      </c>
      <c r="Q414">
        <v>41974</v>
      </c>
      <c r="R414">
        <v>12</v>
      </c>
      <c r="S414" t="s">
        <v>23</v>
      </c>
    </row>
    <row r="415" spans="1:19" x14ac:dyDescent="0.25">
      <c r="A415" t="s">
        <v>4</v>
      </c>
      <c r="B415" t="s">
        <v>11</v>
      </c>
      <c r="C415" t="s">
        <v>47</v>
      </c>
      <c r="D415" t="s">
        <v>31</v>
      </c>
      <c r="E415">
        <v>1395</v>
      </c>
      <c r="F415">
        <v>15</v>
      </c>
      <c r="G415">
        <v>20925</v>
      </c>
      <c r="H415">
        <v>8370</v>
      </c>
      <c r="I415">
        <v>5022</v>
      </c>
      <c r="J415">
        <v>25</v>
      </c>
      <c r="K415">
        <v>10</v>
      </c>
      <c r="L415">
        <v>34875</v>
      </c>
      <c r="M415">
        <v>9</v>
      </c>
      <c r="N415">
        <v>12555</v>
      </c>
      <c r="O415">
        <v>22320</v>
      </c>
      <c r="P415">
        <v>1395</v>
      </c>
      <c r="Q415">
        <v>41821</v>
      </c>
      <c r="R415">
        <v>7</v>
      </c>
      <c r="S415" t="s">
        <v>18</v>
      </c>
    </row>
    <row r="416" spans="1:19" x14ac:dyDescent="0.25">
      <c r="A416" t="s">
        <v>4</v>
      </c>
      <c r="B416" t="s">
        <v>8</v>
      </c>
      <c r="C416" t="s">
        <v>47</v>
      </c>
      <c r="D416" t="s">
        <v>31</v>
      </c>
      <c r="E416">
        <v>986</v>
      </c>
      <c r="F416">
        <v>15</v>
      </c>
      <c r="G416">
        <v>14790</v>
      </c>
      <c r="H416">
        <v>5916</v>
      </c>
      <c r="I416">
        <v>3549.6</v>
      </c>
      <c r="J416">
        <v>25</v>
      </c>
      <c r="K416">
        <v>10</v>
      </c>
      <c r="L416">
        <v>24650</v>
      </c>
      <c r="M416">
        <v>9</v>
      </c>
      <c r="N416">
        <v>8874</v>
      </c>
      <c r="O416">
        <v>15776</v>
      </c>
      <c r="P416">
        <v>986</v>
      </c>
      <c r="Q416">
        <v>41913</v>
      </c>
      <c r="R416">
        <v>10</v>
      </c>
      <c r="S416" t="s">
        <v>21</v>
      </c>
    </row>
    <row r="417" spans="1:19" x14ac:dyDescent="0.25">
      <c r="A417" t="s">
        <v>4</v>
      </c>
      <c r="B417" t="s">
        <v>11</v>
      </c>
      <c r="C417" t="s">
        <v>47</v>
      </c>
      <c r="D417" t="s">
        <v>31</v>
      </c>
      <c r="E417">
        <v>905</v>
      </c>
      <c r="F417">
        <v>15</v>
      </c>
      <c r="G417">
        <v>13575</v>
      </c>
      <c r="H417">
        <v>5430</v>
      </c>
      <c r="I417">
        <v>3258</v>
      </c>
      <c r="J417">
        <v>25</v>
      </c>
      <c r="K417">
        <v>10</v>
      </c>
      <c r="L417">
        <v>22625</v>
      </c>
      <c r="M417">
        <v>9</v>
      </c>
      <c r="N417">
        <v>8145</v>
      </c>
      <c r="O417">
        <v>14480</v>
      </c>
      <c r="P417">
        <v>905</v>
      </c>
      <c r="Q417">
        <v>41913</v>
      </c>
      <c r="R417">
        <v>10</v>
      </c>
      <c r="S417" t="s">
        <v>21</v>
      </c>
    </row>
    <row r="418" spans="1:19" x14ac:dyDescent="0.25">
      <c r="A418" t="s">
        <v>5</v>
      </c>
      <c r="B418" t="s">
        <v>7</v>
      </c>
      <c r="C418" t="s">
        <v>48</v>
      </c>
      <c r="D418" t="s">
        <v>31</v>
      </c>
      <c r="E418">
        <v>2109</v>
      </c>
      <c r="F418">
        <v>35</v>
      </c>
      <c r="G418">
        <v>73815</v>
      </c>
      <c r="H418">
        <v>29526</v>
      </c>
      <c r="I418">
        <v>17715.599999999999</v>
      </c>
      <c r="J418">
        <v>45</v>
      </c>
      <c r="K418">
        <v>10</v>
      </c>
      <c r="L418">
        <v>94905</v>
      </c>
      <c r="M418">
        <v>9</v>
      </c>
      <c r="N418">
        <v>18981</v>
      </c>
      <c r="O418">
        <v>75924</v>
      </c>
      <c r="P418">
        <v>2109</v>
      </c>
      <c r="Q418">
        <v>41760</v>
      </c>
      <c r="R418">
        <v>5</v>
      </c>
      <c r="S418" t="s">
        <v>16</v>
      </c>
    </row>
    <row r="419" spans="1:19" x14ac:dyDescent="0.25">
      <c r="A419" t="s">
        <v>2</v>
      </c>
      <c r="B419" t="s">
        <v>9</v>
      </c>
      <c r="C419" t="s">
        <v>48</v>
      </c>
      <c r="D419" t="s">
        <v>31</v>
      </c>
      <c r="E419">
        <v>3874</v>
      </c>
      <c r="F419">
        <v>35</v>
      </c>
      <c r="G419">
        <v>135590</v>
      </c>
      <c r="H419">
        <v>54236</v>
      </c>
      <c r="I419">
        <v>32541.599999999999</v>
      </c>
      <c r="J419">
        <v>45</v>
      </c>
      <c r="K419">
        <v>10</v>
      </c>
      <c r="L419">
        <v>174330</v>
      </c>
      <c r="M419">
        <v>9</v>
      </c>
      <c r="N419">
        <v>34866</v>
      </c>
      <c r="O419">
        <v>139464</v>
      </c>
      <c r="P419">
        <v>3874</v>
      </c>
      <c r="Q419">
        <v>41821</v>
      </c>
      <c r="R419">
        <v>7</v>
      </c>
      <c r="S419" t="s">
        <v>18</v>
      </c>
    </row>
    <row r="420" spans="1:19" x14ac:dyDescent="0.25">
      <c r="A420" t="s">
        <v>4</v>
      </c>
      <c r="B420" t="s">
        <v>8</v>
      </c>
      <c r="C420" t="s">
        <v>48</v>
      </c>
      <c r="D420" t="s">
        <v>31</v>
      </c>
      <c r="E420">
        <v>986</v>
      </c>
      <c r="F420">
        <v>35</v>
      </c>
      <c r="G420">
        <v>34510</v>
      </c>
      <c r="H420">
        <v>13804</v>
      </c>
      <c r="I420">
        <v>8282.4</v>
      </c>
      <c r="J420">
        <v>45</v>
      </c>
      <c r="K420">
        <v>10</v>
      </c>
      <c r="L420">
        <v>44370</v>
      </c>
      <c r="M420">
        <v>9</v>
      </c>
      <c r="N420">
        <v>8874</v>
      </c>
      <c r="O420">
        <v>35496</v>
      </c>
      <c r="P420">
        <v>986</v>
      </c>
      <c r="Q420">
        <v>41913</v>
      </c>
      <c r="R420">
        <v>10</v>
      </c>
      <c r="S420" t="s">
        <v>21</v>
      </c>
    </row>
    <row r="421" spans="1:19" x14ac:dyDescent="0.25">
      <c r="A421" t="s">
        <v>3</v>
      </c>
      <c r="B421" t="s">
        <v>8</v>
      </c>
      <c r="C421" t="s">
        <v>48</v>
      </c>
      <c r="D421" t="s">
        <v>31</v>
      </c>
      <c r="E421">
        <v>2387</v>
      </c>
      <c r="F421">
        <v>35</v>
      </c>
      <c r="G421">
        <v>83545</v>
      </c>
      <c r="H421">
        <v>33418</v>
      </c>
      <c r="I421">
        <v>20050.8</v>
      </c>
      <c r="J421">
        <v>45</v>
      </c>
      <c r="K421">
        <v>10</v>
      </c>
      <c r="L421">
        <v>107415</v>
      </c>
      <c r="M421">
        <v>9</v>
      </c>
      <c r="N421">
        <v>21483</v>
      </c>
      <c r="O421">
        <v>85932</v>
      </c>
      <c r="P421">
        <v>2387</v>
      </c>
      <c r="Q421">
        <v>41944</v>
      </c>
      <c r="R421">
        <v>11</v>
      </c>
      <c r="S421" t="s">
        <v>22</v>
      </c>
    </row>
    <row r="422" spans="1:19" x14ac:dyDescent="0.25">
      <c r="A422" t="s">
        <v>4</v>
      </c>
      <c r="B422" t="s">
        <v>11</v>
      </c>
      <c r="C422" t="s">
        <v>48</v>
      </c>
      <c r="D422" t="s">
        <v>31</v>
      </c>
      <c r="E422">
        <v>1233</v>
      </c>
      <c r="F422">
        <v>35</v>
      </c>
      <c r="G422">
        <v>43155</v>
      </c>
      <c r="H422">
        <v>17262</v>
      </c>
      <c r="I422">
        <v>10357.199999999999</v>
      </c>
      <c r="J422">
        <v>45</v>
      </c>
      <c r="K422">
        <v>10</v>
      </c>
      <c r="L422">
        <v>55485</v>
      </c>
      <c r="M422">
        <v>9</v>
      </c>
      <c r="N422">
        <v>11097</v>
      </c>
      <c r="O422">
        <v>44388</v>
      </c>
      <c r="P422">
        <v>1233</v>
      </c>
      <c r="Q422">
        <v>41974</v>
      </c>
      <c r="R422">
        <v>12</v>
      </c>
      <c r="S422" t="s">
        <v>23</v>
      </c>
    </row>
    <row r="423" spans="1:19" x14ac:dyDescent="0.25">
      <c r="A423" t="s">
        <v>4</v>
      </c>
      <c r="B423" t="s">
        <v>8</v>
      </c>
      <c r="C423" t="s">
        <v>27</v>
      </c>
      <c r="D423" t="s">
        <v>31</v>
      </c>
      <c r="E423">
        <v>270</v>
      </c>
      <c r="F423">
        <v>35</v>
      </c>
      <c r="G423">
        <v>9450</v>
      </c>
      <c r="H423">
        <v>3780</v>
      </c>
      <c r="I423">
        <v>2268</v>
      </c>
      <c r="J423">
        <v>45</v>
      </c>
      <c r="K423">
        <v>10</v>
      </c>
      <c r="L423">
        <v>12150</v>
      </c>
      <c r="M423">
        <v>9</v>
      </c>
      <c r="N423">
        <v>2430</v>
      </c>
      <c r="O423">
        <v>9720</v>
      </c>
      <c r="P423">
        <v>270</v>
      </c>
      <c r="Q423">
        <v>41671</v>
      </c>
      <c r="R423">
        <v>2</v>
      </c>
      <c r="S423" t="s">
        <v>13</v>
      </c>
    </row>
    <row r="424" spans="1:19" x14ac:dyDescent="0.25">
      <c r="A424" t="s">
        <v>4</v>
      </c>
      <c r="B424" t="s">
        <v>9</v>
      </c>
      <c r="C424" t="s">
        <v>27</v>
      </c>
      <c r="D424" t="s">
        <v>31</v>
      </c>
      <c r="E424">
        <v>3421</v>
      </c>
      <c r="F424">
        <v>35</v>
      </c>
      <c r="G424">
        <v>119735</v>
      </c>
      <c r="H424">
        <v>47894</v>
      </c>
      <c r="I424">
        <v>28736.399999999998</v>
      </c>
      <c r="J424">
        <v>45</v>
      </c>
      <c r="K424">
        <v>10</v>
      </c>
      <c r="L424">
        <v>153945</v>
      </c>
      <c r="M424">
        <v>9</v>
      </c>
      <c r="N424">
        <v>30789</v>
      </c>
      <c r="O424">
        <v>123156</v>
      </c>
      <c r="P424">
        <v>3421</v>
      </c>
      <c r="Q424">
        <v>41821</v>
      </c>
      <c r="R424">
        <v>7</v>
      </c>
      <c r="S424" t="s">
        <v>18</v>
      </c>
    </row>
    <row r="425" spans="1:19" x14ac:dyDescent="0.25">
      <c r="A425" t="s">
        <v>4</v>
      </c>
      <c r="B425" t="s">
        <v>7</v>
      </c>
      <c r="C425" t="s">
        <v>27</v>
      </c>
      <c r="D425" t="s">
        <v>31</v>
      </c>
      <c r="E425">
        <v>2734</v>
      </c>
      <c r="F425">
        <v>35</v>
      </c>
      <c r="G425">
        <v>95690</v>
      </c>
      <c r="H425">
        <v>38276</v>
      </c>
      <c r="I425">
        <v>22965.599999999999</v>
      </c>
      <c r="J425">
        <v>45</v>
      </c>
      <c r="K425">
        <v>10</v>
      </c>
      <c r="L425">
        <v>123030</v>
      </c>
      <c r="M425">
        <v>9</v>
      </c>
      <c r="N425">
        <v>24606</v>
      </c>
      <c r="O425">
        <v>98424</v>
      </c>
      <c r="P425">
        <v>2734</v>
      </c>
      <c r="Q425">
        <v>41913</v>
      </c>
      <c r="R425">
        <v>10</v>
      </c>
      <c r="S425" t="s">
        <v>21</v>
      </c>
    </row>
    <row r="426" spans="1:19" x14ac:dyDescent="0.25">
      <c r="A426" t="s">
        <v>4</v>
      </c>
      <c r="B426" t="s">
        <v>9</v>
      </c>
      <c r="C426" t="s">
        <v>24</v>
      </c>
      <c r="D426" t="s">
        <v>31</v>
      </c>
      <c r="E426">
        <v>2521</v>
      </c>
      <c r="F426">
        <v>5</v>
      </c>
      <c r="G426">
        <v>12605</v>
      </c>
      <c r="H426">
        <v>5042</v>
      </c>
      <c r="I426">
        <v>3025.2</v>
      </c>
      <c r="J426">
        <v>10</v>
      </c>
      <c r="K426">
        <v>5</v>
      </c>
      <c r="L426">
        <v>25210</v>
      </c>
      <c r="M426">
        <v>9</v>
      </c>
      <c r="N426">
        <v>22689</v>
      </c>
      <c r="O426">
        <v>2521</v>
      </c>
      <c r="P426">
        <v>-10084</v>
      </c>
      <c r="Q426">
        <v>41640</v>
      </c>
      <c r="R426">
        <v>1</v>
      </c>
      <c r="S426" t="s">
        <v>12</v>
      </c>
    </row>
    <row r="427" spans="1:19" x14ac:dyDescent="0.25">
      <c r="A427" t="s">
        <v>5</v>
      </c>
      <c r="B427" t="s">
        <v>11</v>
      </c>
      <c r="C427" t="s">
        <v>25</v>
      </c>
      <c r="D427" t="s">
        <v>31</v>
      </c>
      <c r="E427">
        <v>2661</v>
      </c>
      <c r="F427">
        <v>5</v>
      </c>
      <c r="G427">
        <v>13305</v>
      </c>
      <c r="H427">
        <v>5322</v>
      </c>
      <c r="I427">
        <v>3193.2</v>
      </c>
      <c r="J427">
        <v>10</v>
      </c>
      <c r="K427">
        <v>5</v>
      </c>
      <c r="L427">
        <v>26610</v>
      </c>
      <c r="M427">
        <v>9</v>
      </c>
      <c r="N427">
        <v>23949</v>
      </c>
      <c r="O427">
        <v>2661</v>
      </c>
      <c r="P427">
        <v>-10644</v>
      </c>
      <c r="Q427">
        <v>41760</v>
      </c>
      <c r="R427">
        <v>5</v>
      </c>
      <c r="S427" t="s">
        <v>16</v>
      </c>
    </row>
    <row r="428" spans="1:19" x14ac:dyDescent="0.25">
      <c r="A428" t="s">
        <v>4</v>
      </c>
      <c r="B428" t="s">
        <v>10</v>
      </c>
      <c r="C428" t="s">
        <v>26</v>
      </c>
      <c r="D428" t="s">
        <v>31</v>
      </c>
      <c r="E428">
        <v>1531</v>
      </c>
      <c r="F428">
        <v>10</v>
      </c>
      <c r="G428">
        <v>15310</v>
      </c>
      <c r="H428">
        <v>6124</v>
      </c>
      <c r="I428">
        <v>3674.4</v>
      </c>
      <c r="J428">
        <v>15</v>
      </c>
      <c r="K428">
        <v>5</v>
      </c>
      <c r="L428">
        <v>22965</v>
      </c>
      <c r="M428">
        <v>9</v>
      </c>
      <c r="N428">
        <v>13779</v>
      </c>
      <c r="O428">
        <v>9186</v>
      </c>
      <c r="P428">
        <v>-6124</v>
      </c>
      <c r="Q428">
        <v>41974</v>
      </c>
      <c r="R428">
        <v>12</v>
      </c>
      <c r="S428" t="s">
        <v>23</v>
      </c>
    </row>
    <row r="429" spans="1:19" x14ac:dyDescent="0.25">
      <c r="A429" t="s">
        <v>4</v>
      </c>
      <c r="B429" t="s">
        <v>9</v>
      </c>
      <c r="C429" t="s">
        <v>48</v>
      </c>
      <c r="D429" t="s">
        <v>31</v>
      </c>
      <c r="E429">
        <v>1491</v>
      </c>
      <c r="F429">
        <v>35</v>
      </c>
      <c r="G429">
        <v>52185</v>
      </c>
      <c r="H429">
        <v>20874</v>
      </c>
      <c r="I429">
        <v>12524.4</v>
      </c>
      <c r="J429">
        <v>45</v>
      </c>
      <c r="K429">
        <v>10</v>
      </c>
      <c r="L429">
        <v>67095</v>
      </c>
      <c r="M429">
        <v>9</v>
      </c>
      <c r="N429">
        <v>13419</v>
      </c>
      <c r="O429">
        <v>53676</v>
      </c>
      <c r="P429">
        <v>1491</v>
      </c>
      <c r="Q429">
        <v>41699</v>
      </c>
      <c r="R429">
        <v>3</v>
      </c>
      <c r="S429" t="s">
        <v>14</v>
      </c>
    </row>
    <row r="430" spans="1:19" x14ac:dyDescent="0.25">
      <c r="A430" t="s">
        <v>4</v>
      </c>
      <c r="B430" t="s">
        <v>10</v>
      </c>
      <c r="C430" t="s">
        <v>48</v>
      </c>
      <c r="D430" t="s">
        <v>31</v>
      </c>
      <c r="E430">
        <v>1531</v>
      </c>
      <c r="F430">
        <v>35</v>
      </c>
      <c r="G430">
        <v>53585</v>
      </c>
      <c r="H430">
        <v>21434</v>
      </c>
      <c r="I430">
        <v>12860.4</v>
      </c>
      <c r="J430">
        <v>45</v>
      </c>
      <c r="K430">
        <v>10</v>
      </c>
      <c r="L430">
        <v>68895</v>
      </c>
      <c r="M430">
        <v>9</v>
      </c>
      <c r="N430">
        <v>13779</v>
      </c>
      <c r="O430">
        <v>55116</v>
      </c>
      <c r="P430">
        <v>1531</v>
      </c>
      <c r="Q430">
        <v>41974</v>
      </c>
      <c r="R430">
        <v>12</v>
      </c>
      <c r="S430" t="s">
        <v>23</v>
      </c>
    </row>
    <row r="431" spans="1:19" x14ac:dyDescent="0.25">
      <c r="A431" t="s">
        <v>2</v>
      </c>
      <c r="B431" t="s">
        <v>8</v>
      </c>
      <c r="C431" t="s">
        <v>24</v>
      </c>
      <c r="D431" t="s">
        <v>31</v>
      </c>
      <c r="E431">
        <v>2567</v>
      </c>
      <c r="F431">
        <v>5</v>
      </c>
      <c r="G431">
        <v>12835</v>
      </c>
      <c r="H431">
        <v>5134</v>
      </c>
      <c r="I431">
        <v>3080.4</v>
      </c>
      <c r="J431">
        <v>10</v>
      </c>
      <c r="K431">
        <v>5</v>
      </c>
      <c r="L431">
        <v>25670</v>
      </c>
      <c r="M431">
        <v>9</v>
      </c>
      <c r="N431">
        <v>23103</v>
      </c>
      <c r="O431">
        <v>2567</v>
      </c>
      <c r="P431">
        <v>-10268</v>
      </c>
      <c r="Q431">
        <v>41791</v>
      </c>
      <c r="R431">
        <v>6</v>
      </c>
      <c r="S431" t="s">
        <v>17</v>
      </c>
    </row>
    <row r="432" spans="1:19" x14ac:dyDescent="0.25">
      <c r="A432" t="s">
        <v>2</v>
      </c>
      <c r="B432" t="s">
        <v>8</v>
      </c>
      <c r="C432" t="s">
        <v>48</v>
      </c>
      <c r="D432" t="s">
        <v>31</v>
      </c>
      <c r="E432">
        <v>2567</v>
      </c>
      <c r="F432">
        <v>35</v>
      </c>
      <c r="G432">
        <v>89845</v>
      </c>
      <c r="H432">
        <v>35938</v>
      </c>
      <c r="I432">
        <v>21562.799999999999</v>
      </c>
      <c r="J432">
        <v>45</v>
      </c>
      <c r="K432">
        <v>10</v>
      </c>
      <c r="L432">
        <v>115515</v>
      </c>
      <c r="M432">
        <v>9</v>
      </c>
      <c r="N432">
        <v>23103</v>
      </c>
      <c r="O432">
        <v>92412</v>
      </c>
      <c r="P432">
        <v>2567</v>
      </c>
      <c r="Q432">
        <v>41791</v>
      </c>
      <c r="R432">
        <v>6</v>
      </c>
      <c r="S432" t="s">
        <v>17</v>
      </c>
    </row>
    <row r="433" spans="1:19" x14ac:dyDescent="0.25">
      <c r="A433" t="s">
        <v>4</v>
      </c>
      <c r="B433" t="s">
        <v>7</v>
      </c>
      <c r="C433" t="s">
        <v>24</v>
      </c>
      <c r="D433" t="s">
        <v>31</v>
      </c>
      <c r="E433">
        <v>923</v>
      </c>
      <c r="F433">
        <v>5</v>
      </c>
      <c r="G433">
        <v>4615</v>
      </c>
      <c r="H433">
        <v>1846</v>
      </c>
      <c r="I433">
        <v>1107.5999999999999</v>
      </c>
      <c r="J433">
        <v>10</v>
      </c>
      <c r="K433">
        <v>5</v>
      </c>
      <c r="L433">
        <v>9230</v>
      </c>
      <c r="M433">
        <v>9</v>
      </c>
      <c r="N433">
        <v>8307</v>
      </c>
      <c r="O433">
        <v>923</v>
      </c>
      <c r="P433">
        <v>-3692</v>
      </c>
      <c r="Q433">
        <v>41699</v>
      </c>
      <c r="R433">
        <v>3</v>
      </c>
      <c r="S433" t="s">
        <v>14</v>
      </c>
    </row>
    <row r="434" spans="1:19" x14ac:dyDescent="0.25">
      <c r="A434" t="s">
        <v>4</v>
      </c>
      <c r="B434" t="s">
        <v>9</v>
      </c>
      <c r="C434" t="s">
        <v>24</v>
      </c>
      <c r="D434" t="s">
        <v>31</v>
      </c>
      <c r="E434">
        <v>1790</v>
      </c>
      <c r="F434">
        <v>5</v>
      </c>
      <c r="G434">
        <v>8950</v>
      </c>
      <c r="H434">
        <v>3580</v>
      </c>
      <c r="I434">
        <v>2148</v>
      </c>
      <c r="J434">
        <v>10</v>
      </c>
      <c r="K434">
        <v>5</v>
      </c>
      <c r="L434">
        <v>17900</v>
      </c>
      <c r="M434">
        <v>9</v>
      </c>
      <c r="N434">
        <v>16110</v>
      </c>
      <c r="O434">
        <v>1790</v>
      </c>
      <c r="P434">
        <v>-7160</v>
      </c>
      <c r="Q434">
        <v>41699</v>
      </c>
      <c r="R434">
        <v>3</v>
      </c>
      <c r="S434" t="s">
        <v>14</v>
      </c>
    </row>
    <row r="435" spans="1:19" x14ac:dyDescent="0.25">
      <c r="A435" t="s">
        <v>4</v>
      </c>
      <c r="B435" t="s">
        <v>8</v>
      </c>
      <c r="C435" t="s">
        <v>25</v>
      </c>
      <c r="D435" t="s">
        <v>31</v>
      </c>
      <c r="E435">
        <v>982.5</v>
      </c>
      <c r="F435">
        <v>5</v>
      </c>
      <c r="G435">
        <v>4912.5</v>
      </c>
      <c r="H435">
        <v>1965</v>
      </c>
      <c r="I435">
        <v>1179</v>
      </c>
      <c r="J435">
        <v>10</v>
      </c>
      <c r="K435">
        <v>5</v>
      </c>
      <c r="L435">
        <v>9825</v>
      </c>
      <c r="M435">
        <v>9</v>
      </c>
      <c r="N435">
        <v>8842.5</v>
      </c>
      <c r="O435">
        <v>982.5</v>
      </c>
      <c r="P435">
        <v>-3930</v>
      </c>
      <c r="Q435">
        <v>41640</v>
      </c>
      <c r="R435">
        <v>1</v>
      </c>
      <c r="S435" t="s">
        <v>12</v>
      </c>
    </row>
    <row r="436" spans="1:19" x14ac:dyDescent="0.25">
      <c r="A436" t="s">
        <v>4</v>
      </c>
      <c r="B436" t="s">
        <v>8</v>
      </c>
      <c r="C436" t="s">
        <v>25</v>
      </c>
      <c r="D436" t="s">
        <v>31</v>
      </c>
      <c r="E436">
        <v>1298</v>
      </c>
      <c r="F436">
        <v>5</v>
      </c>
      <c r="G436">
        <v>6490</v>
      </c>
      <c r="H436">
        <v>2596</v>
      </c>
      <c r="I436">
        <v>1557.6</v>
      </c>
      <c r="J436">
        <v>10</v>
      </c>
      <c r="K436">
        <v>5</v>
      </c>
      <c r="L436">
        <v>12980</v>
      </c>
      <c r="M436">
        <v>9</v>
      </c>
      <c r="N436">
        <v>11682</v>
      </c>
      <c r="O436">
        <v>1298</v>
      </c>
      <c r="P436">
        <v>-5192</v>
      </c>
      <c r="Q436">
        <v>41671</v>
      </c>
      <c r="R436">
        <v>2</v>
      </c>
      <c r="S436" t="s">
        <v>13</v>
      </c>
    </row>
    <row r="437" spans="1:19" x14ac:dyDescent="0.25">
      <c r="A437" t="s">
        <v>5</v>
      </c>
      <c r="B437" t="s">
        <v>11</v>
      </c>
      <c r="C437" t="s">
        <v>25</v>
      </c>
      <c r="D437" t="s">
        <v>31</v>
      </c>
      <c r="E437">
        <v>604</v>
      </c>
      <c r="F437">
        <v>5</v>
      </c>
      <c r="G437">
        <v>3020</v>
      </c>
      <c r="H437">
        <v>1208</v>
      </c>
      <c r="I437">
        <v>724.8</v>
      </c>
      <c r="J437">
        <v>10</v>
      </c>
      <c r="K437">
        <v>5</v>
      </c>
      <c r="L437">
        <v>6040</v>
      </c>
      <c r="M437">
        <v>9</v>
      </c>
      <c r="N437">
        <v>5436</v>
      </c>
      <c r="O437">
        <v>604</v>
      </c>
      <c r="P437">
        <v>-2416</v>
      </c>
      <c r="Q437">
        <v>41791</v>
      </c>
      <c r="R437">
        <v>6</v>
      </c>
      <c r="S437" t="s">
        <v>17</v>
      </c>
    </row>
    <row r="438" spans="1:19" x14ac:dyDescent="0.25">
      <c r="A438" t="s">
        <v>4</v>
      </c>
      <c r="B438" t="s">
        <v>11</v>
      </c>
      <c r="C438" t="s">
        <v>25</v>
      </c>
      <c r="D438" t="s">
        <v>31</v>
      </c>
      <c r="E438">
        <v>2255</v>
      </c>
      <c r="F438">
        <v>5</v>
      </c>
      <c r="G438">
        <v>11275</v>
      </c>
      <c r="H438">
        <v>4510</v>
      </c>
      <c r="I438">
        <v>2706</v>
      </c>
      <c r="J438">
        <v>10</v>
      </c>
      <c r="K438">
        <v>5</v>
      </c>
      <c r="L438">
        <v>22550</v>
      </c>
      <c r="M438">
        <v>9</v>
      </c>
      <c r="N438">
        <v>20295</v>
      </c>
      <c r="O438">
        <v>2255</v>
      </c>
      <c r="P438">
        <v>-9020</v>
      </c>
      <c r="Q438">
        <v>41821</v>
      </c>
      <c r="R438">
        <v>7</v>
      </c>
      <c r="S438" t="s">
        <v>18</v>
      </c>
    </row>
    <row r="439" spans="1:19" x14ac:dyDescent="0.25">
      <c r="A439" t="s">
        <v>4</v>
      </c>
      <c r="B439" t="s">
        <v>7</v>
      </c>
      <c r="C439" t="s">
        <v>25</v>
      </c>
      <c r="D439" t="s">
        <v>31</v>
      </c>
      <c r="E439">
        <v>1249</v>
      </c>
      <c r="F439">
        <v>5</v>
      </c>
      <c r="G439">
        <v>6245</v>
      </c>
      <c r="H439">
        <v>2498</v>
      </c>
      <c r="I439">
        <v>1498.8</v>
      </c>
      <c r="J439">
        <v>10</v>
      </c>
      <c r="K439">
        <v>5</v>
      </c>
      <c r="L439">
        <v>12490</v>
      </c>
      <c r="M439">
        <v>9</v>
      </c>
      <c r="N439">
        <v>11241</v>
      </c>
      <c r="O439">
        <v>1249</v>
      </c>
      <c r="P439">
        <v>-4996</v>
      </c>
      <c r="Q439">
        <v>41913</v>
      </c>
      <c r="R439">
        <v>10</v>
      </c>
      <c r="S439" t="s">
        <v>21</v>
      </c>
    </row>
    <row r="440" spans="1:19" x14ac:dyDescent="0.25">
      <c r="A440" t="s">
        <v>4</v>
      </c>
      <c r="B440" t="s">
        <v>8</v>
      </c>
      <c r="C440" t="s">
        <v>26</v>
      </c>
      <c r="D440" t="s">
        <v>31</v>
      </c>
      <c r="E440">
        <v>1438.5</v>
      </c>
      <c r="F440">
        <v>10</v>
      </c>
      <c r="G440">
        <v>14385</v>
      </c>
      <c r="H440">
        <v>5754</v>
      </c>
      <c r="I440">
        <v>3452.4</v>
      </c>
      <c r="J440">
        <v>15</v>
      </c>
      <c r="K440">
        <v>5</v>
      </c>
      <c r="L440">
        <v>21577.5</v>
      </c>
      <c r="M440">
        <v>9</v>
      </c>
      <c r="N440">
        <v>12946.5</v>
      </c>
      <c r="O440">
        <v>8631</v>
      </c>
      <c r="P440">
        <v>-5754</v>
      </c>
      <c r="Q440">
        <v>41640</v>
      </c>
      <c r="R440">
        <v>1</v>
      </c>
      <c r="S440" t="s">
        <v>12</v>
      </c>
    </row>
    <row r="441" spans="1:19" x14ac:dyDescent="0.25">
      <c r="A441" t="s">
        <v>1</v>
      </c>
      <c r="B441" t="s">
        <v>10</v>
      </c>
      <c r="C441" t="s">
        <v>26</v>
      </c>
      <c r="D441" t="s">
        <v>31</v>
      </c>
      <c r="E441">
        <v>807</v>
      </c>
      <c r="F441">
        <v>10</v>
      </c>
      <c r="G441">
        <v>8070</v>
      </c>
      <c r="H441">
        <v>3228</v>
      </c>
      <c r="I441">
        <v>1936.8</v>
      </c>
      <c r="J441">
        <v>15</v>
      </c>
      <c r="K441">
        <v>5</v>
      </c>
      <c r="L441">
        <v>12105</v>
      </c>
      <c r="M441">
        <v>9</v>
      </c>
      <c r="N441">
        <v>7263</v>
      </c>
      <c r="O441">
        <v>4842</v>
      </c>
      <c r="P441">
        <v>-3228</v>
      </c>
      <c r="Q441">
        <v>41640</v>
      </c>
      <c r="R441">
        <v>1</v>
      </c>
      <c r="S441" t="s">
        <v>12</v>
      </c>
    </row>
    <row r="442" spans="1:19" x14ac:dyDescent="0.25">
      <c r="A442" t="s">
        <v>4</v>
      </c>
      <c r="B442" t="s">
        <v>8</v>
      </c>
      <c r="C442" t="s">
        <v>26</v>
      </c>
      <c r="D442" t="s">
        <v>31</v>
      </c>
      <c r="E442">
        <v>2641</v>
      </c>
      <c r="F442">
        <v>10</v>
      </c>
      <c r="G442">
        <v>26410</v>
      </c>
      <c r="H442">
        <v>10564</v>
      </c>
      <c r="I442">
        <v>6338.4</v>
      </c>
      <c r="J442">
        <v>15</v>
      </c>
      <c r="K442">
        <v>5</v>
      </c>
      <c r="L442">
        <v>39615</v>
      </c>
      <c r="M442">
        <v>9</v>
      </c>
      <c r="N442">
        <v>23769</v>
      </c>
      <c r="O442">
        <v>15846</v>
      </c>
      <c r="P442">
        <v>-10564</v>
      </c>
      <c r="Q442">
        <v>41671</v>
      </c>
      <c r="R442">
        <v>2</v>
      </c>
      <c r="S442" t="s">
        <v>13</v>
      </c>
    </row>
    <row r="443" spans="1:19" x14ac:dyDescent="0.25">
      <c r="A443" t="s">
        <v>4</v>
      </c>
      <c r="B443" t="s">
        <v>10</v>
      </c>
      <c r="C443" t="s">
        <v>26</v>
      </c>
      <c r="D443" t="s">
        <v>31</v>
      </c>
      <c r="E443">
        <v>2708</v>
      </c>
      <c r="F443">
        <v>10</v>
      </c>
      <c r="G443">
        <v>27080</v>
      </c>
      <c r="H443">
        <v>10832</v>
      </c>
      <c r="I443">
        <v>6499.2</v>
      </c>
      <c r="J443">
        <v>15</v>
      </c>
      <c r="K443">
        <v>5</v>
      </c>
      <c r="L443">
        <v>40620</v>
      </c>
      <c r="M443">
        <v>9</v>
      </c>
      <c r="N443">
        <v>24372</v>
      </c>
      <c r="O443">
        <v>16248</v>
      </c>
      <c r="P443">
        <v>-10832</v>
      </c>
      <c r="Q443">
        <v>41671</v>
      </c>
      <c r="R443">
        <v>2</v>
      </c>
      <c r="S443" t="s">
        <v>13</v>
      </c>
    </row>
    <row r="444" spans="1:19" x14ac:dyDescent="0.25">
      <c r="A444" t="s">
        <v>4</v>
      </c>
      <c r="B444" t="s">
        <v>7</v>
      </c>
      <c r="C444" t="s">
        <v>26</v>
      </c>
      <c r="D444" t="s">
        <v>31</v>
      </c>
      <c r="E444">
        <v>2632</v>
      </c>
      <c r="F444">
        <v>10</v>
      </c>
      <c r="G444">
        <v>26320</v>
      </c>
      <c r="H444">
        <v>10528</v>
      </c>
      <c r="I444">
        <v>6316.8</v>
      </c>
      <c r="J444">
        <v>15</v>
      </c>
      <c r="K444">
        <v>5</v>
      </c>
      <c r="L444">
        <v>39480</v>
      </c>
      <c r="M444">
        <v>9</v>
      </c>
      <c r="N444">
        <v>23688</v>
      </c>
      <c r="O444">
        <v>15792</v>
      </c>
      <c r="P444">
        <v>-10528</v>
      </c>
      <c r="Q444">
        <v>41791</v>
      </c>
      <c r="R444">
        <v>6</v>
      </c>
      <c r="S444" t="s">
        <v>17</v>
      </c>
    </row>
    <row r="445" spans="1:19" x14ac:dyDescent="0.25">
      <c r="A445" t="s">
        <v>3</v>
      </c>
      <c r="B445" t="s">
        <v>7</v>
      </c>
      <c r="C445" t="s">
        <v>26</v>
      </c>
      <c r="D445" t="s">
        <v>31</v>
      </c>
      <c r="E445">
        <v>1583</v>
      </c>
      <c r="F445">
        <v>10</v>
      </c>
      <c r="G445">
        <v>15830</v>
      </c>
      <c r="H445">
        <v>6332</v>
      </c>
      <c r="I445">
        <v>3799.2</v>
      </c>
      <c r="J445">
        <v>15</v>
      </c>
      <c r="K445">
        <v>5</v>
      </c>
      <c r="L445">
        <v>23745</v>
      </c>
      <c r="M445">
        <v>9</v>
      </c>
      <c r="N445">
        <v>14247</v>
      </c>
      <c r="O445">
        <v>9498</v>
      </c>
      <c r="P445">
        <v>-6332</v>
      </c>
      <c r="Q445">
        <v>41791</v>
      </c>
      <c r="R445">
        <v>6</v>
      </c>
      <c r="S445" t="s">
        <v>17</v>
      </c>
    </row>
    <row r="446" spans="1:19" x14ac:dyDescent="0.25">
      <c r="A446" t="s">
        <v>5</v>
      </c>
      <c r="B446" t="s">
        <v>11</v>
      </c>
      <c r="C446" t="s">
        <v>26</v>
      </c>
      <c r="D446" t="s">
        <v>31</v>
      </c>
      <c r="E446">
        <v>571</v>
      </c>
      <c r="F446">
        <v>10</v>
      </c>
      <c r="G446">
        <v>5710</v>
      </c>
      <c r="H446">
        <v>2284</v>
      </c>
      <c r="I446">
        <v>1370.3999999999999</v>
      </c>
      <c r="J446">
        <v>15</v>
      </c>
      <c r="K446">
        <v>5</v>
      </c>
      <c r="L446">
        <v>8565</v>
      </c>
      <c r="M446">
        <v>9</v>
      </c>
      <c r="N446">
        <v>5139</v>
      </c>
      <c r="O446">
        <v>3426</v>
      </c>
      <c r="P446">
        <v>-2284</v>
      </c>
      <c r="Q446">
        <v>41821</v>
      </c>
      <c r="R446">
        <v>7</v>
      </c>
      <c r="S446" t="s">
        <v>18</v>
      </c>
    </row>
    <row r="447" spans="1:19" x14ac:dyDescent="0.25">
      <c r="A447" t="s">
        <v>4</v>
      </c>
      <c r="B447" t="s">
        <v>9</v>
      </c>
      <c r="C447" t="s">
        <v>26</v>
      </c>
      <c r="D447" t="s">
        <v>31</v>
      </c>
      <c r="E447">
        <v>2696</v>
      </c>
      <c r="F447">
        <v>10</v>
      </c>
      <c r="G447">
        <v>26960</v>
      </c>
      <c r="H447">
        <v>10784</v>
      </c>
      <c r="I447">
        <v>6470.4</v>
      </c>
      <c r="J447">
        <v>15</v>
      </c>
      <c r="K447">
        <v>5</v>
      </c>
      <c r="L447">
        <v>40440</v>
      </c>
      <c r="M447">
        <v>9</v>
      </c>
      <c r="N447">
        <v>24264</v>
      </c>
      <c r="O447">
        <v>16176</v>
      </c>
      <c r="P447">
        <v>-10784</v>
      </c>
      <c r="Q447">
        <v>41852</v>
      </c>
      <c r="R447">
        <v>8</v>
      </c>
      <c r="S447" t="s">
        <v>19</v>
      </c>
    </row>
    <row r="448" spans="1:19" x14ac:dyDescent="0.25">
      <c r="A448" t="s">
        <v>2</v>
      </c>
      <c r="B448" t="s">
        <v>7</v>
      </c>
      <c r="C448" t="s">
        <v>26</v>
      </c>
      <c r="D448" t="s">
        <v>31</v>
      </c>
      <c r="E448">
        <v>1565</v>
      </c>
      <c r="F448">
        <v>10</v>
      </c>
      <c r="G448">
        <v>15650</v>
      </c>
      <c r="H448">
        <v>6260</v>
      </c>
      <c r="I448">
        <v>3756</v>
      </c>
      <c r="J448">
        <v>15</v>
      </c>
      <c r="K448">
        <v>5</v>
      </c>
      <c r="L448">
        <v>23475</v>
      </c>
      <c r="M448">
        <v>9</v>
      </c>
      <c r="N448">
        <v>14085</v>
      </c>
      <c r="O448">
        <v>9390</v>
      </c>
      <c r="P448">
        <v>-6260</v>
      </c>
      <c r="Q448">
        <v>41913</v>
      </c>
      <c r="R448">
        <v>10</v>
      </c>
      <c r="S448" t="s">
        <v>21</v>
      </c>
    </row>
    <row r="449" spans="1:19" x14ac:dyDescent="0.25">
      <c r="A449" t="s">
        <v>4</v>
      </c>
      <c r="B449" t="s">
        <v>7</v>
      </c>
      <c r="C449" t="s">
        <v>26</v>
      </c>
      <c r="D449" t="s">
        <v>31</v>
      </c>
      <c r="E449">
        <v>1249</v>
      </c>
      <c r="F449">
        <v>10</v>
      </c>
      <c r="G449">
        <v>12490</v>
      </c>
      <c r="H449">
        <v>4996</v>
      </c>
      <c r="I449">
        <v>2997.6</v>
      </c>
      <c r="J449">
        <v>15</v>
      </c>
      <c r="K449">
        <v>5</v>
      </c>
      <c r="L449">
        <v>18735</v>
      </c>
      <c r="M449">
        <v>9</v>
      </c>
      <c r="N449">
        <v>11241</v>
      </c>
      <c r="O449">
        <v>7494</v>
      </c>
      <c r="P449">
        <v>-4996</v>
      </c>
      <c r="Q449">
        <v>41913</v>
      </c>
      <c r="R449">
        <v>10</v>
      </c>
      <c r="S449" t="s">
        <v>21</v>
      </c>
    </row>
    <row r="450" spans="1:19" x14ac:dyDescent="0.25">
      <c r="A450" t="s">
        <v>4</v>
      </c>
      <c r="B450" t="s">
        <v>10</v>
      </c>
      <c r="C450" t="s">
        <v>26</v>
      </c>
      <c r="D450" t="s">
        <v>31</v>
      </c>
      <c r="E450">
        <v>357</v>
      </c>
      <c r="F450">
        <v>10</v>
      </c>
      <c r="G450">
        <v>3570</v>
      </c>
      <c r="H450">
        <v>1428</v>
      </c>
      <c r="I450">
        <v>856.8</v>
      </c>
      <c r="J450">
        <v>15</v>
      </c>
      <c r="K450">
        <v>5</v>
      </c>
      <c r="L450">
        <v>5355</v>
      </c>
      <c r="M450">
        <v>9</v>
      </c>
      <c r="N450">
        <v>3213</v>
      </c>
      <c r="O450">
        <v>2142</v>
      </c>
      <c r="P450">
        <v>-1428</v>
      </c>
      <c r="Q450">
        <v>41944</v>
      </c>
      <c r="R450">
        <v>11</v>
      </c>
      <c r="S450" t="s">
        <v>22</v>
      </c>
    </row>
    <row r="451" spans="1:19" x14ac:dyDescent="0.25">
      <c r="A451" t="s">
        <v>5</v>
      </c>
      <c r="B451" t="s">
        <v>10</v>
      </c>
      <c r="C451" t="s">
        <v>26</v>
      </c>
      <c r="D451" t="s">
        <v>31</v>
      </c>
      <c r="E451">
        <v>1013</v>
      </c>
      <c r="F451">
        <v>10</v>
      </c>
      <c r="G451">
        <v>10130</v>
      </c>
      <c r="H451">
        <v>4052</v>
      </c>
      <c r="I451">
        <v>2431.1999999999998</v>
      </c>
      <c r="J451">
        <v>15</v>
      </c>
      <c r="K451">
        <v>5</v>
      </c>
      <c r="L451">
        <v>15195</v>
      </c>
      <c r="M451">
        <v>9</v>
      </c>
      <c r="N451">
        <v>9117</v>
      </c>
      <c r="O451">
        <v>6078</v>
      </c>
      <c r="P451">
        <v>-4052</v>
      </c>
      <c r="Q451">
        <v>41974</v>
      </c>
      <c r="R451">
        <v>12</v>
      </c>
      <c r="S451" t="s">
        <v>23</v>
      </c>
    </row>
    <row r="452" spans="1:19" x14ac:dyDescent="0.25">
      <c r="A452" t="s">
        <v>2</v>
      </c>
      <c r="B452" t="s">
        <v>9</v>
      </c>
      <c r="C452" t="s">
        <v>47</v>
      </c>
      <c r="D452" t="s">
        <v>31</v>
      </c>
      <c r="E452">
        <v>3997</v>
      </c>
      <c r="F452">
        <v>15</v>
      </c>
      <c r="G452">
        <v>59955</v>
      </c>
      <c r="H452">
        <v>23982</v>
      </c>
      <c r="I452">
        <v>14389.199999999999</v>
      </c>
      <c r="J452">
        <v>25</v>
      </c>
      <c r="K452">
        <v>10</v>
      </c>
      <c r="L452">
        <v>99925</v>
      </c>
      <c r="M452">
        <v>9</v>
      </c>
      <c r="N452">
        <v>35973</v>
      </c>
      <c r="O452">
        <v>63952</v>
      </c>
      <c r="P452">
        <v>3997</v>
      </c>
      <c r="Q452">
        <v>41640</v>
      </c>
      <c r="R452">
        <v>1</v>
      </c>
      <c r="S452" t="s">
        <v>12</v>
      </c>
    </row>
    <row r="453" spans="1:19" x14ac:dyDescent="0.25">
      <c r="A453" t="s">
        <v>4</v>
      </c>
      <c r="B453" t="s">
        <v>7</v>
      </c>
      <c r="C453" t="s">
        <v>47</v>
      </c>
      <c r="D453" t="s">
        <v>31</v>
      </c>
      <c r="E453">
        <v>2632</v>
      </c>
      <c r="F453">
        <v>15</v>
      </c>
      <c r="G453">
        <v>39480</v>
      </c>
      <c r="H453">
        <v>15792</v>
      </c>
      <c r="I453">
        <v>9475.1999999999989</v>
      </c>
      <c r="J453">
        <v>25</v>
      </c>
      <c r="K453">
        <v>10</v>
      </c>
      <c r="L453">
        <v>65800</v>
      </c>
      <c r="M453">
        <v>9</v>
      </c>
      <c r="N453">
        <v>23688</v>
      </c>
      <c r="O453">
        <v>42112</v>
      </c>
      <c r="P453">
        <v>2632</v>
      </c>
      <c r="Q453">
        <v>41791</v>
      </c>
      <c r="R453">
        <v>6</v>
      </c>
      <c r="S453" t="s">
        <v>17</v>
      </c>
    </row>
    <row r="454" spans="1:19" x14ac:dyDescent="0.25">
      <c r="A454" t="s">
        <v>4</v>
      </c>
      <c r="B454" t="s">
        <v>9</v>
      </c>
      <c r="C454" t="s">
        <v>47</v>
      </c>
      <c r="D454" t="s">
        <v>31</v>
      </c>
      <c r="E454">
        <v>1190</v>
      </c>
      <c r="F454">
        <v>15</v>
      </c>
      <c r="G454">
        <v>17850</v>
      </c>
      <c r="H454">
        <v>7140</v>
      </c>
      <c r="I454">
        <v>4284</v>
      </c>
      <c r="J454">
        <v>25</v>
      </c>
      <c r="K454">
        <v>10</v>
      </c>
      <c r="L454">
        <v>29750</v>
      </c>
      <c r="M454">
        <v>9</v>
      </c>
      <c r="N454">
        <v>10710</v>
      </c>
      <c r="O454">
        <v>19040</v>
      </c>
      <c r="P454">
        <v>1190</v>
      </c>
      <c r="Q454">
        <v>41791</v>
      </c>
      <c r="R454">
        <v>6</v>
      </c>
      <c r="S454" t="s">
        <v>17</v>
      </c>
    </row>
    <row r="455" spans="1:19" x14ac:dyDescent="0.25">
      <c r="A455" t="s">
        <v>5</v>
      </c>
      <c r="B455" t="s">
        <v>11</v>
      </c>
      <c r="C455" t="s">
        <v>47</v>
      </c>
      <c r="D455" t="s">
        <v>31</v>
      </c>
      <c r="E455">
        <v>604</v>
      </c>
      <c r="F455">
        <v>15</v>
      </c>
      <c r="G455">
        <v>9060</v>
      </c>
      <c r="H455">
        <v>3624</v>
      </c>
      <c r="I455">
        <v>2174.4</v>
      </c>
      <c r="J455">
        <v>25</v>
      </c>
      <c r="K455">
        <v>10</v>
      </c>
      <c r="L455">
        <v>15100</v>
      </c>
      <c r="M455">
        <v>9</v>
      </c>
      <c r="N455">
        <v>5436</v>
      </c>
      <c r="O455">
        <v>9664</v>
      </c>
      <c r="P455">
        <v>604</v>
      </c>
      <c r="Q455">
        <v>41791</v>
      </c>
      <c r="R455">
        <v>6</v>
      </c>
      <c r="S455" t="s">
        <v>17</v>
      </c>
    </row>
    <row r="456" spans="1:19" x14ac:dyDescent="0.25">
      <c r="A456" t="s">
        <v>5</v>
      </c>
      <c r="B456" t="s">
        <v>11</v>
      </c>
      <c r="C456" t="s">
        <v>47</v>
      </c>
      <c r="D456" t="s">
        <v>31</v>
      </c>
      <c r="E456">
        <v>410</v>
      </c>
      <c r="F456">
        <v>15</v>
      </c>
      <c r="G456">
        <v>6150</v>
      </c>
      <c r="H456">
        <v>2460</v>
      </c>
      <c r="I456">
        <v>1476</v>
      </c>
      <c r="J456">
        <v>25</v>
      </c>
      <c r="K456">
        <v>10</v>
      </c>
      <c r="L456">
        <v>10250</v>
      </c>
      <c r="M456">
        <v>9</v>
      </c>
      <c r="N456">
        <v>3690</v>
      </c>
      <c r="O456">
        <v>6560</v>
      </c>
      <c r="P456">
        <v>410</v>
      </c>
      <c r="Q456">
        <v>41913</v>
      </c>
      <c r="R456">
        <v>10</v>
      </c>
      <c r="S456" t="s">
        <v>21</v>
      </c>
    </row>
    <row r="457" spans="1:19" x14ac:dyDescent="0.25">
      <c r="A457" t="s">
        <v>5</v>
      </c>
      <c r="B457" t="s">
        <v>10</v>
      </c>
      <c r="C457" t="s">
        <v>47</v>
      </c>
      <c r="D457" t="s">
        <v>31</v>
      </c>
      <c r="E457">
        <v>1013</v>
      </c>
      <c r="F457">
        <v>15</v>
      </c>
      <c r="G457">
        <v>15195</v>
      </c>
      <c r="H457">
        <v>6078</v>
      </c>
      <c r="I457">
        <v>3646.7999999999997</v>
      </c>
      <c r="J457">
        <v>25</v>
      </c>
      <c r="K457">
        <v>10</v>
      </c>
      <c r="L457">
        <v>25325</v>
      </c>
      <c r="M457">
        <v>9</v>
      </c>
      <c r="N457">
        <v>9117</v>
      </c>
      <c r="O457">
        <v>16208</v>
      </c>
      <c r="P457">
        <v>1013</v>
      </c>
      <c r="Q457">
        <v>41974</v>
      </c>
      <c r="R457">
        <v>12</v>
      </c>
      <c r="S457" t="s">
        <v>23</v>
      </c>
    </row>
    <row r="458" spans="1:19" x14ac:dyDescent="0.25">
      <c r="A458" t="s">
        <v>3</v>
      </c>
      <c r="B458" t="s">
        <v>7</v>
      </c>
      <c r="C458" t="s">
        <v>48</v>
      </c>
      <c r="D458" t="s">
        <v>31</v>
      </c>
      <c r="E458">
        <v>1583</v>
      </c>
      <c r="F458">
        <v>35</v>
      </c>
      <c r="G458">
        <v>55405</v>
      </c>
      <c r="H458">
        <v>22162</v>
      </c>
      <c r="I458">
        <v>13297.199999999999</v>
      </c>
      <c r="J458">
        <v>45</v>
      </c>
      <c r="K458">
        <v>10</v>
      </c>
      <c r="L458">
        <v>71235</v>
      </c>
      <c r="M458">
        <v>9</v>
      </c>
      <c r="N458">
        <v>14247</v>
      </c>
      <c r="O458">
        <v>56988</v>
      </c>
      <c r="P458">
        <v>1583</v>
      </c>
      <c r="Q458">
        <v>41791</v>
      </c>
      <c r="R458">
        <v>6</v>
      </c>
      <c r="S458" t="s">
        <v>17</v>
      </c>
    </row>
    <row r="459" spans="1:19" x14ac:dyDescent="0.25">
      <c r="A459" t="s">
        <v>2</v>
      </c>
      <c r="B459" t="s">
        <v>7</v>
      </c>
      <c r="C459" t="s">
        <v>48</v>
      </c>
      <c r="D459" t="s">
        <v>31</v>
      </c>
      <c r="E459">
        <v>1565</v>
      </c>
      <c r="F459">
        <v>35</v>
      </c>
      <c r="G459">
        <v>54775</v>
      </c>
      <c r="H459">
        <v>21910</v>
      </c>
      <c r="I459">
        <v>13146</v>
      </c>
      <c r="J459">
        <v>45</v>
      </c>
      <c r="K459">
        <v>10</v>
      </c>
      <c r="L459">
        <v>70425</v>
      </c>
      <c r="M459">
        <v>9</v>
      </c>
      <c r="N459">
        <v>14085</v>
      </c>
      <c r="O459">
        <v>56340</v>
      </c>
      <c r="P459">
        <v>1565</v>
      </c>
      <c r="Q459">
        <v>41913</v>
      </c>
      <c r="R459">
        <v>10</v>
      </c>
      <c r="S459" t="s">
        <v>21</v>
      </c>
    </row>
    <row r="460" spans="1:19" x14ac:dyDescent="0.25">
      <c r="A460" t="s">
        <v>3</v>
      </c>
      <c r="B460" t="s">
        <v>7</v>
      </c>
      <c r="C460" t="s">
        <v>27</v>
      </c>
      <c r="D460" t="s">
        <v>31</v>
      </c>
      <c r="E460">
        <v>1659</v>
      </c>
      <c r="F460">
        <v>35</v>
      </c>
      <c r="G460">
        <v>58065</v>
      </c>
      <c r="H460">
        <v>23226</v>
      </c>
      <c r="I460">
        <v>13935.6</v>
      </c>
      <c r="J460">
        <v>45</v>
      </c>
      <c r="K460">
        <v>10</v>
      </c>
      <c r="L460">
        <v>74655</v>
      </c>
      <c r="M460">
        <v>9</v>
      </c>
      <c r="N460">
        <v>14931</v>
      </c>
      <c r="O460">
        <v>59724</v>
      </c>
      <c r="P460">
        <v>1659</v>
      </c>
      <c r="Q460">
        <v>41640</v>
      </c>
      <c r="R460">
        <v>1</v>
      </c>
      <c r="S460" t="s">
        <v>12</v>
      </c>
    </row>
    <row r="461" spans="1:19" x14ac:dyDescent="0.25">
      <c r="A461" t="s">
        <v>4</v>
      </c>
      <c r="B461" t="s">
        <v>9</v>
      </c>
      <c r="C461" t="s">
        <v>27</v>
      </c>
      <c r="D461" t="s">
        <v>31</v>
      </c>
      <c r="E461">
        <v>1190</v>
      </c>
      <c r="F461">
        <v>35</v>
      </c>
      <c r="G461">
        <v>41650</v>
      </c>
      <c r="H461">
        <v>16660</v>
      </c>
      <c r="I461">
        <v>9996</v>
      </c>
      <c r="J461">
        <v>45</v>
      </c>
      <c r="K461">
        <v>10</v>
      </c>
      <c r="L461">
        <v>53550</v>
      </c>
      <c r="M461">
        <v>9</v>
      </c>
      <c r="N461">
        <v>10710</v>
      </c>
      <c r="O461">
        <v>42840</v>
      </c>
      <c r="P461">
        <v>1190</v>
      </c>
      <c r="Q461">
        <v>41791</v>
      </c>
      <c r="R461">
        <v>6</v>
      </c>
      <c r="S461" t="s">
        <v>17</v>
      </c>
    </row>
    <row r="462" spans="1:19" x14ac:dyDescent="0.25">
      <c r="A462" t="s">
        <v>5</v>
      </c>
      <c r="B462" t="s">
        <v>11</v>
      </c>
      <c r="C462" t="s">
        <v>27</v>
      </c>
      <c r="D462" t="s">
        <v>31</v>
      </c>
      <c r="E462">
        <v>410</v>
      </c>
      <c r="F462">
        <v>35</v>
      </c>
      <c r="G462">
        <v>14350</v>
      </c>
      <c r="H462">
        <v>5740</v>
      </c>
      <c r="I462">
        <v>3444</v>
      </c>
      <c r="J462">
        <v>45</v>
      </c>
      <c r="K462">
        <v>10</v>
      </c>
      <c r="L462">
        <v>18450</v>
      </c>
      <c r="M462">
        <v>9</v>
      </c>
      <c r="N462">
        <v>3690</v>
      </c>
      <c r="O462">
        <v>14760</v>
      </c>
      <c r="P462">
        <v>410</v>
      </c>
      <c r="Q462">
        <v>41913</v>
      </c>
      <c r="R462">
        <v>10</v>
      </c>
      <c r="S462" t="s">
        <v>21</v>
      </c>
    </row>
    <row r="463" spans="1:19" x14ac:dyDescent="0.25">
      <c r="A463" t="s">
        <v>4</v>
      </c>
      <c r="B463" t="s">
        <v>11</v>
      </c>
      <c r="C463" t="s">
        <v>24</v>
      </c>
      <c r="D463" t="s">
        <v>31</v>
      </c>
      <c r="E463">
        <v>2579</v>
      </c>
      <c r="F463">
        <v>5</v>
      </c>
      <c r="G463">
        <v>12895</v>
      </c>
      <c r="H463">
        <v>5158</v>
      </c>
      <c r="I463">
        <v>3094.7999999999997</v>
      </c>
      <c r="J463">
        <v>10</v>
      </c>
      <c r="K463">
        <v>5</v>
      </c>
      <c r="L463">
        <v>25790</v>
      </c>
      <c r="M463">
        <v>9</v>
      </c>
      <c r="N463">
        <v>23211</v>
      </c>
      <c r="O463">
        <v>2579</v>
      </c>
      <c r="P463">
        <v>-10316</v>
      </c>
      <c r="Q463">
        <v>41730</v>
      </c>
      <c r="R463">
        <v>4</v>
      </c>
      <c r="S463" t="s">
        <v>15</v>
      </c>
    </row>
    <row r="464" spans="1:19" x14ac:dyDescent="0.25">
      <c r="A464" t="s">
        <v>4</v>
      </c>
      <c r="B464" t="s">
        <v>8</v>
      </c>
      <c r="C464" t="s">
        <v>24</v>
      </c>
      <c r="D464" t="s">
        <v>31</v>
      </c>
      <c r="E464">
        <v>1743</v>
      </c>
      <c r="F464">
        <v>5</v>
      </c>
      <c r="G464">
        <v>8715</v>
      </c>
      <c r="H464">
        <v>3486</v>
      </c>
      <c r="I464">
        <v>2091.6</v>
      </c>
      <c r="J464">
        <v>10</v>
      </c>
      <c r="K464">
        <v>5</v>
      </c>
      <c r="L464">
        <v>17430</v>
      </c>
      <c r="M464">
        <v>9</v>
      </c>
      <c r="N464">
        <v>15687</v>
      </c>
      <c r="O464">
        <v>1743</v>
      </c>
      <c r="P464">
        <v>-6972</v>
      </c>
      <c r="Q464">
        <v>41760</v>
      </c>
      <c r="R464">
        <v>5</v>
      </c>
      <c r="S464" t="s">
        <v>16</v>
      </c>
    </row>
    <row r="465" spans="1:19" x14ac:dyDescent="0.25">
      <c r="A465" t="s">
        <v>4</v>
      </c>
      <c r="B465" t="s">
        <v>10</v>
      </c>
      <c r="C465" t="s">
        <v>24</v>
      </c>
      <c r="D465" t="s">
        <v>31</v>
      </c>
      <c r="E465">
        <v>280</v>
      </c>
      <c r="F465">
        <v>5</v>
      </c>
      <c r="G465">
        <v>1400</v>
      </c>
      <c r="H465">
        <v>560</v>
      </c>
      <c r="I465">
        <v>336</v>
      </c>
      <c r="J465">
        <v>10</v>
      </c>
      <c r="K465">
        <v>5</v>
      </c>
      <c r="L465">
        <v>2800</v>
      </c>
      <c r="M465">
        <v>9</v>
      </c>
      <c r="N465">
        <v>2520</v>
      </c>
      <c r="O465">
        <v>280</v>
      </c>
      <c r="P465">
        <v>-1120</v>
      </c>
      <c r="Q465">
        <v>41974</v>
      </c>
      <c r="R465">
        <v>12</v>
      </c>
      <c r="S465" t="s">
        <v>23</v>
      </c>
    </row>
    <row r="466" spans="1:19" x14ac:dyDescent="0.25">
      <c r="A466" t="s">
        <v>4</v>
      </c>
      <c r="B466" t="s">
        <v>9</v>
      </c>
      <c r="C466" t="s">
        <v>25</v>
      </c>
      <c r="D466" t="s">
        <v>31</v>
      </c>
      <c r="E466">
        <v>293</v>
      </c>
      <c r="F466">
        <v>5</v>
      </c>
      <c r="G466">
        <v>1465</v>
      </c>
      <c r="H466">
        <v>586</v>
      </c>
      <c r="I466">
        <v>351.59999999999997</v>
      </c>
      <c r="J466">
        <v>10</v>
      </c>
      <c r="K466">
        <v>5</v>
      </c>
      <c r="L466">
        <v>2930</v>
      </c>
      <c r="M466">
        <v>9</v>
      </c>
      <c r="N466">
        <v>2637</v>
      </c>
      <c r="O466">
        <v>293</v>
      </c>
      <c r="P466">
        <v>-1172</v>
      </c>
      <c r="Q466">
        <v>41671</v>
      </c>
      <c r="R466">
        <v>2</v>
      </c>
      <c r="S466" t="s">
        <v>13</v>
      </c>
    </row>
    <row r="467" spans="1:19" x14ac:dyDescent="0.25">
      <c r="A467" t="s">
        <v>2</v>
      </c>
      <c r="B467" t="s">
        <v>10</v>
      </c>
      <c r="C467" t="s">
        <v>26</v>
      </c>
      <c r="D467" t="s">
        <v>31</v>
      </c>
      <c r="E467">
        <v>278</v>
      </c>
      <c r="F467">
        <v>10</v>
      </c>
      <c r="G467">
        <v>2780</v>
      </c>
      <c r="H467">
        <v>1112</v>
      </c>
      <c r="I467">
        <v>667.19999999999993</v>
      </c>
      <c r="J467">
        <v>15</v>
      </c>
      <c r="K467">
        <v>5</v>
      </c>
      <c r="L467">
        <v>4170</v>
      </c>
      <c r="M467">
        <v>9</v>
      </c>
      <c r="N467">
        <v>2502</v>
      </c>
      <c r="O467">
        <v>1668</v>
      </c>
      <c r="P467">
        <v>-1112</v>
      </c>
      <c r="Q467">
        <v>41671</v>
      </c>
      <c r="R467">
        <v>2</v>
      </c>
      <c r="S467" t="s">
        <v>13</v>
      </c>
    </row>
    <row r="468" spans="1:19" x14ac:dyDescent="0.25">
      <c r="A468" t="s">
        <v>4</v>
      </c>
      <c r="B468" t="s">
        <v>7</v>
      </c>
      <c r="C468" t="s">
        <v>26</v>
      </c>
      <c r="D468" t="s">
        <v>31</v>
      </c>
      <c r="E468">
        <v>2428</v>
      </c>
      <c r="F468">
        <v>10</v>
      </c>
      <c r="G468">
        <v>24280</v>
      </c>
      <c r="H468">
        <v>9712</v>
      </c>
      <c r="I468">
        <v>5827.2</v>
      </c>
      <c r="J468">
        <v>15</v>
      </c>
      <c r="K468">
        <v>5</v>
      </c>
      <c r="L468">
        <v>36420</v>
      </c>
      <c r="M468">
        <v>9</v>
      </c>
      <c r="N468">
        <v>21852</v>
      </c>
      <c r="O468">
        <v>14568</v>
      </c>
      <c r="P468">
        <v>-9712</v>
      </c>
      <c r="Q468">
        <v>41699</v>
      </c>
      <c r="R468">
        <v>3</v>
      </c>
      <c r="S468" t="s">
        <v>14</v>
      </c>
    </row>
    <row r="469" spans="1:19" x14ac:dyDescent="0.25">
      <c r="A469" t="s">
        <v>2</v>
      </c>
      <c r="B469" t="s">
        <v>8</v>
      </c>
      <c r="C469" t="s">
        <v>26</v>
      </c>
      <c r="D469" t="s">
        <v>31</v>
      </c>
      <c r="E469">
        <v>1767</v>
      </c>
      <c r="F469">
        <v>10</v>
      </c>
      <c r="G469">
        <v>17670</v>
      </c>
      <c r="H469">
        <v>7068</v>
      </c>
      <c r="I469">
        <v>4240.8</v>
      </c>
      <c r="J469">
        <v>15</v>
      </c>
      <c r="K469">
        <v>5</v>
      </c>
      <c r="L469">
        <v>26505</v>
      </c>
      <c r="M469">
        <v>9</v>
      </c>
      <c r="N469">
        <v>15903</v>
      </c>
      <c r="O469">
        <v>10602</v>
      </c>
      <c r="P469">
        <v>-7068</v>
      </c>
      <c r="Q469">
        <v>41883</v>
      </c>
      <c r="R469">
        <v>9</v>
      </c>
      <c r="S469" t="s">
        <v>20</v>
      </c>
    </row>
    <row r="470" spans="1:19" x14ac:dyDescent="0.25">
      <c r="A470" t="s">
        <v>5</v>
      </c>
      <c r="B470" t="s">
        <v>9</v>
      </c>
      <c r="C470" t="s">
        <v>26</v>
      </c>
      <c r="D470" t="s">
        <v>31</v>
      </c>
      <c r="E470">
        <v>1393</v>
      </c>
      <c r="F470">
        <v>10</v>
      </c>
      <c r="G470">
        <v>13930</v>
      </c>
      <c r="H470">
        <v>5572</v>
      </c>
      <c r="I470">
        <v>3343.2</v>
      </c>
      <c r="J470">
        <v>15</v>
      </c>
      <c r="K470">
        <v>5</v>
      </c>
      <c r="L470">
        <v>20895</v>
      </c>
      <c r="M470">
        <v>9</v>
      </c>
      <c r="N470">
        <v>12537</v>
      </c>
      <c r="O470">
        <v>8358</v>
      </c>
      <c r="P470">
        <v>-5572</v>
      </c>
      <c r="Q470">
        <v>41913</v>
      </c>
      <c r="R470">
        <v>10</v>
      </c>
      <c r="S470" t="s">
        <v>21</v>
      </c>
    </row>
    <row r="471" spans="1:19" x14ac:dyDescent="0.25">
      <c r="A471" t="s">
        <v>4</v>
      </c>
      <c r="B471" t="s">
        <v>10</v>
      </c>
      <c r="C471" t="s">
        <v>48</v>
      </c>
      <c r="D471" t="s">
        <v>31</v>
      </c>
      <c r="E471">
        <v>280</v>
      </c>
      <c r="F471">
        <v>35</v>
      </c>
      <c r="G471">
        <v>9800</v>
      </c>
      <c r="H471">
        <v>3920</v>
      </c>
      <c r="I471">
        <v>2352</v>
      </c>
      <c r="J471">
        <v>45</v>
      </c>
      <c r="K471">
        <v>10</v>
      </c>
      <c r="L471">
        <v>12600</v>
      </c>
      <c r="M471">
        <v>9</v>
      </c>
      <c r="N471">
        <v>2520</v>
      </c>
      <c r="O471">
        <v>10080</v>
      </c>
      <c r="P471">
        <v>280</v>
      </c>
      <c r="Q471">
        <v>41974</v>
      </c>
      <c r="R471">
        <v>12</v>
      </c>
      <c r="S471" t="s">
        <v>23</v>
      </c>
    </row>
    <row r="472" spans="1:19" x14ac:dyDescent="0.25">
      <c r="A472" t="s">
        <v>5</v>
      </c>
      <c r="B472" t="s">
        <v>9</v>
      </c>
      <c r="C472" t="s">
        <v>27</v>
      </c>
      <c r="D472" t="s">
        <v>31</v>
      </c>
      <c r="E472">
        <v>1393</v>
      </c>
      <c r="F472">
        <v>35</v>
      </c>
      <c r="G472">
        <v>48755</v>
      </c>
      <c r="H472">
        <v>19502</v>
      </c>
      <c r="I472">
        <v>11701.199999999999</v>
      </c>
      <c r="J472">
        <v>45</v>
      </c>
      <c r="K472">
        <v>10</v>
      </c>
      <c r="L472">
        <v>62685</v>
      </c>
      <c r="M472">
        <v>9</v>
      </c>
      <c r="N472">
        <v>12537</v>
      </c>
      <c r="O472">
        <v>50148</v>
      </c>
      <c r="P472">
        <v>1393</v>
      </c>
      <c r="Q472">
        <v>41913</v>
      </c>
      <c r="R472">
        <v>10</v>
      </c>
      <c r="S472" t="s">
        <v>21</v>
      </c>
    </row>
    <row r="473" spans="1:19" x14ac:dyDescent="0.25">
      <c r="A473" t="s">
        <v>1</v>
      </c>
      <c r="B473" t="s">
        <v>11</v>
      </c>
      <c r="C473" t="s">
        <v>24</v>
      </c>
      <c r="D473" t="s">
        <v>31</v>
      </c>
      <c r="E473">
        <v>801</v>
      </c>
      <c r="F473">
        <v>5</v>
      </c>
      <c r="G473">
        <v>4005</v>
      </c>
      <c r="H473">
        <v>1602</v>
      </c>
      <c r="I473">
        <v>961.19999999999993</v>
      </c>
      <c r="J473">
        <v>10</v>
      </c>
      <c r="K473">
        <v>5</v>
      </c>
      <c r="L473">
        <v>8010</v>
      </c>
      <c r="M473">
        <v>9</v>
      </c>
      <c r="N473">
        <v>7209</v>
      </c>
      <c r="O473">
        <v>801</v>
      </c>
      <c r="P473">
        <v>-3204</v>
      </c>
      <c r="Q473">
        <v>41821</v>
      </c>
      <c r="R473">
        <v>7</v>
      </c>
      <c r="S473" t="s">
        <v>18</v>
      </c>
    </row>
    <row r="474" spans="1:19" x14ac:dyDescent="0.25">
      <c r="A474" t="s">
        <v>1</v>
      </c>
      <c r="B474" t="s">
        <v>7</v>
      </c>
      <c r="C474" t="s">
        <v>24</v>
      </c>
      <c r="D474" t="s">
        <v>31</v>
      </c>
      <c r="E474">
        <v>1496</v>
      </c>
      <c r="F474">
        <v>5</v>
      </c>
      <c r="G474">
        <v>7480</v>
      </c>
      <c r="H474">
        <v>2992</v>
      </c>
      <c r="I474">
        <v>1795.2</v>
      </c>
      <c r="J474">
        <v>10</v>
      </c>
      <c r="K474">
        <v>5</v>
      </c>
      <c r="L474">
        <v>14960</v>
      </c>
      <c r="M474">
        <v>9</v>
      </c>
      <c r="N474">
        <v>13464</v>
      </c>
      <c r="O474">
        <v>1496</v>
      </c>
      <c r="P474">
        <v>-5984</v>
      </c>
      <c r="Q474">
        <v>41913</v>
      </c>
      <c r="R474">
        <v>10</v>
      </c>
      <c r="S474" t="s">
        <v>21</v>
      </c>
    </row>
    <row r="475" spans="1:19" x14ac:dyDescent="0.25">
      <c r="A475" t="s">
        <v>1</v>
      </c>
      <c r="B475" t="s">
        <v>8</v>
      </c>
      <c r="C475" t="s">
        <v>24</v>
      </c>
      <c r="D475" t="s">
        <v>31</v>
      </c>
      <c r="E475">
        <v>1010</v>
      </c>
      <c r="F475">
        <v>5</v>
      </c>
      <c r="G475">
        <v>5050</v>
      </c>
      <c r="H475">
        <v>2020</v>
      </c>
      <c r="I475">
        <v>1212</v>
      </c>
      <c r="J475">
        <v>10</v>
      </c>
      <c r="K475">
        <v>5</v>
      </c>
      <c r="L475">
        <v>10100</v>
      </c>
      <c r="M475">
        <v>9</v>
      </c>
      <c r="N475">
        <v>9090</v>
      </c>
      <c r="O475">
        <v>1010</v>
      </c>
      <c r="P475">
        <v>-4040</v>
      </c>
      <c r="Q475">
        <v>41913</v>
      </c>
      <c r="R475">
        <v>10</v>
      </c>
      <c r="S475" t="s">
        <v>21</v>
      </c>
    </row>
    <row r="476" spans="1:19" x14ac:dyDescent="0.25">
      <c r="A476" t="s">
        <v>2</v>
      </c>
      <c r="B476" t="s">
        <v>10</v>
      </c>
      <c r="C476" t="s">
        <v>24</v>
      </c>
      <c r="D476" t="s">
        <v>31</v>
      </c>
      <c r="E476">
        <v>1513</v>
      </c>
      <c r="F476">
        <v>5</v>
      </c>
      <c r="G476">
        <v>7565</v>
      </c>
      <c r="H476">
        <v>3026</v>
      </c>
      <c r="I476">
        <v>1815.6</v>
      </c>
      <c r="J476">
        <v>10</v>
      </c>
      <c r="K476">
        <v>5</v>
      </c>
      <c r="L476">
        <v>15130</v>
      </c>
      <c r="M476">
        <v>9</v>
      </c>
      <c r="N476">
        <v>13617</v>
      </c>
      <c r="O476">
        <v>1513</v>
      </c>
      <c r="P476">
        <v>-6052</v>
      </c>
      <c r="Q476">
        <v>41944</v>
      </c>
      <c r="R476">
        <v>11</v>
      </c>
      <c r="S476" t="s">
        <v>22</v>
      </c>
    </row>
    <row r="477" spans="1:19" x14ac:dyDescent="0.25">
      <c r="A477" t="s">
        <v>2</v>
      </c>
      <c r="B477" t="s">
        <v>7</v>
      </c>
      <c r="C477" t="s">
        <v>24</v>
      </c>
      <c r="D477" t="s">
        <v>31</v>
      </c>
      <c r="E477">
        <v>2300</v>
      </c>
      <c r="F477">
        <v>5</v>
      </c>
      <c r="G477">
        <v>11500</v>
      </c>
      <c r="H477">
        <v>4600</v>
      </c>
      <c r="I477">
        <v>2760</v>
      </c>
      <c r="J477">
        <v>10</v>
      </c>
      <c r="K477">
        <v>5</v>
      </c>
      <c r="L477">
        <v>23000</v>
      </c>
      <c r="M477">
        <v>9</v>
      </c>
      <c r="N477">
        <v>20700</v>
      </c>
      <c r="O477">
        <v>2300</v>
      </c>
      <c r="P477">
        <v>-9200</v>
      </c>
      <c r="Q477">
        <v>41974</v>
      </c>
      <c r="R477">
        <v>12</v>
      </c>
      <c r="S477" t="s">
        <v>23</v>
      </c>
    </row>
    <row r="478" spans="1:19" x14ac:dyDescent="0.25">
      <c r="A478" t="s">
        <v>4</v>
      </c>
      <c r="B478" t="s">
        <v>7</v>
      </c>
      <c r="C478" t="s">
        <v>25</v>
      </c>
      <c r="D478" t="s">
        <v>31</v>
      </c>
      <c r="E478">
        <v>2227</v>
      </c>
      <c r="F478">
        <v>5</v>
      </c>
      <c r="G478">
        <v>11135</v>
      </c>
      <c r="H478">
        <v>4454</v>
      </c>
      <c r="I478">
        <v>2672.4</v>
      </c>
      <c r="J478">
        <v>10</v>
      </c>
      <c r="K478">
        <v>5</v>
      </c>
      <c r="L478">
        <v>22270</v>
      </c>
      <c r="M478">
        <v>9</v>
      </c>
      <c r="N478">
        <v>20043</v>
      </c>
      <c r="O478">
        <v>2227</v>
      </c>
      <c r="P478">
        <v>-8908</v>
      </c>
      <c r="Q478">
        <v>41640</v>
      </c>
      <c r="R478">
        <v>1</v>
      </c>
      <c r="S478" t="s">
        <v>12</v>
      </c>
    </row>
    <row r="479" spans="1:19" x14ac:dyDescent="0.25">
      <c r="A479" t="s">
        <v>4</v>
      </c>
      <c r="B479" t="s">
        <v>10</v>
      </c>
      <c r="C479" t="s">
        <v>25</v>
      </c>
      <c r="D479" t="s">
        <v>31</v>
      </c>
      <c r="E479">
        <v>1199</v>
      </c>
      <c r="F479">
        <v>5</v>
      </c>
      <c r="G479">
        <v>5995</v>
      </c>
      <c r="H479">
        <v>2398</v>
      </c>
      <c r="I479">
        <v>1438.8</v>
      </c>
      <c r="J479">
        <v>10</v>
      </c>
      <c r="K479">
        <v>5</v>
      </c>
      <c r="L479">
        <v>11990</v>
      </c>
      <c r="M479">
        <v>9</v>
      </c>
      <c r="N479">
        <v>10791</v>
      </c>
      <c r="O479">
        <v>1199</v>
      </c>
      <c r="P479">
        <v>-4796</v>
      </c>
      <c r="Q479">
        <v>41730</v>
      </c>
      <c r="R479">
        <v>4</v>
      </c>
      <c r="S479" t="s">
        <v>15</v>
      </c>
    </row>
    <row r="480" spans="1:19" x14ac:dyDescent="0.25">
      <c r="A480" t="s">
        <v>4</v>
      </c>
      <c r="B480" t="s">
        <v>7</v>
      </c>
      <c r="C480" t="s">
        <v>25</v>
      </c>
      <c r="D480" t="s">
        <v>31</v>
      </c>
      <c r="E480">
        <v>200</v>
      </c>
      <c r="F480">
        <v>5</v>
      </c>
      <c r="G480">
        <v>1000</v>
      </c>
      <c r="H480">
        <v>400</v>
      </c>
      <c r="I480">
        <v>240</v>
      </c>
      <c r="J480">
        <v>10</v>
      </c>
      <c r="K480">
        <v>5</v>
      </c>
      <c r="L480">
        <v>2000</v>
      </c>
      <c r="M480">
        <v>9</v>
      </c>
      <c r="N480">
        <v>1800</v>
      </c>
      <c r="O480">
        <v>200</v>
      </c>
      <c r="P480">
        <v>-800</v>
      </c>
      <c r="Q480">
        <v>41760</v>
      </c>
      <c r="R480">
        <v>5</v>
      </c>
      <c r="S480" t="s">
        <v>16</v>
      </c>
    </row>
    <row r="481" spans="1:19" x14ac:dyDescent="0.25">
      <c r="A481" t="s">
        <v>4</v>
      </c>
      <c r="B481" t="s">
        <v>7</v>
      </c>
      <c r="C481" t="s">
        <v>25</v>
      </c>
      <c r="D481" t="s">
        <v>31</v>
      </c>
      <c r="E481">
        <v>388</v>
      </c>
      <c r="F481">
        <v>5</v>
      </c>
      <c r="G481">
        <v>1940</v>
      </c>
      <c r="H481">
        <v>776</v>
      </c>
      <c r="I481">
        <v>465.59999999999997</v>
      </c>
      <c r="J481">
        <v>10</v>
      </c>
      <c r="K481">
        <v>5</v>
      </c>
      <c r="L481">
        <v>3880</v>
      </c>
      <c r="M481">
        <v>9</v>
      </c>
      <c r="N481">
        <v>3492</v>
      </c>
      <c r="O481">
        <v>388</v>
      </c>
      <c r="P481">
        <v>-1552</v>
      </c>
      <c r="Q481">
        <v>41883</v>
      </c>
      <c r="R481">
        <v>9</v>
      </c>
      <c r="S481" t="s">
        <v>20</v>
      </c>
    </row>
    <row r="482" spans="1:19" x14ac:dyDescent="0.25">
      <c r="A482" t="s">
        <v>2</v>
      </c>
      <c r="B482" t="s">
        <v>7</v>
      </c>
      <c r="C482" t="s">
        <v>25</v>
      </c>
      <c r="D482" t="s">
        <v>31</v>
      </c>
      <c r="E482">
        <v>2300</v>
      </c>
      <c r="F482">
        <v>5</v>
      </c>
      <c r="G482">
        <v>11500</v>
      </c>
      <c r="H482">
        <v>4600</v>
      </c>
      <c r="I482">
        <v>2760</v>
      </c>
      <c r="J482">
        <v>10</v>
      </c>
      <c r="K482">
        <v>5</v>
      </c>
      <c r="L482">
        <v>23000</v>
      </c>
      <c r="M482">
        <v>9</v>
      </c>
      <c r="N482">
        <v>20700</v>
      </c>
      <c r="O482">
        <v>2300</v>
      </c>
      <c r="P482">
        <v>-9200</v>
      </c>
      <c r="Q482">
        <v>41974</v>
      </c>
      <c r="R482">
        <v>12</v>
      </c>
      <c r="S482" t="s">
        <v>23</v>
      </c>
    </row>
    <row r="483" spans="1:19" x14ac:dyDescent="0.25">
      <c r="A483" t="s">
        <v>4</v>
      </c>
      <c r="B483" t="s">
        <v>11</v>
      </c>
      <c r="C483" t="s">
        <v>26</v>
      </c>
      <c r="D483" t="s">
        <v>31</v>
      </c>
      <c r="E483">
        <v>260</v>
      </c>
      <c r="F483">
        <v>10</v>
      </c>
      <c r="G483">
        <v>2600</v>
      </c>
      <c r="H483">
        <v>1040</v>
      </c>
      <c r="I483">
        <v>624</v>
      </c>
      <c r="J483">
        <v>15</v>
      </c>
      <c r="K483">
        <v>5</v>
      </c>
      <c r="L483">
        <v>3900</v>
      </c>
      <c r="M483">
        <v>9</v>
      </c>
      <c r="N483">
        <v>2340</v>
      </c>
      <c r="O483">
        <v>1560</v>
      </c>
      <c r="P483">
        <v>-1040</v>
      </c>
      <c r="Q483">
        <v>41671</v>
      </c>
      <c r="R483">
        <v>2</v>
      </c>
      <c r="S483" t="s">
        <v>13</v>
      </c>
    </row>
    <row r="484" spans="1:19" x14ac:dyDescent="0.25">
      <c r="A484" t="s">
        <v>5</v>
      </c>
      <c r="B484" t="s">
        <v>8</v>
      </c>
      <c r="C484" t="s">
        <v>26</v>
      </c>
      <c r="D484" t="s">
        <v>31</v>
      </c>
      <c r="E484">
        <v>2914</v>
      </c>
      <c r="F484">
        <v>10</v>
      </c>
      <c r="G484">
        <v>29140</v>
      </c>
      <c r="H484">
        <v>11656</v>
      </c>
      <c r="I484">
        <v>6993.5999999999995</v>
      </c>
      <c r="J484">
        <v>15</v>
      </c>
      <c r="K484">
        <v>5</v>
      </c>
      <c r="L484">
        <v>43710</v>
      </c>
      <c r="M484">
        <v>9</v>
      </c>
      <c r="N484">
        <v>26226</v>
      </c>
      <c r="O484">
        <v>17484</v>
      </c>
      <c r="P484">
        <v>-11656</v>
      </c>
      <c r="Q484">
        <v>41913</v>
      </c>
      <c r="R484">
        <v>10</v>
      </c>
      <c r="S484" t="s">
        <v>21</v>
      </c>
    </row>
    <row r="485" spans="1:19" x14ac:dyDescent="0.25">
      <c r="A485" t="s">
        <v>4</v>
      </c>
      <c r="B485" t="s">
        <v>9</v>
      </c>
      <c r="C485" t="s">
        <v>26</v>
      </c>
      <c r="D485" t="s">
        <v>31</v>
      </c>
      <c r="E485">
        <v>1731</v>
      </c>
      <c r="F485">
        <v>10</v>
      </c>
      <c r="G485">
        <v>17310</v>
      </c>
      <c r="H485">
        <v>6924</v>
      </c>
      <c r="I485">
        <v>4154.3999999999996</v>
      </c>
      <c r="J485">
        <v>15</v>
      </c>
      <c r="K485">
        <v>5</v>
      </c>
      <c r="L485">
        <v>25965</v>
      </c>
      <c r="M485">
        <v>9</v>
      </c>
      <c r="N485">
        <v>15579</v>
      </c>
      <c r="O485">
        <v>10386</v>
      </c>
      <c r="P485">
        <v>-6924</v>
      </c>
      <c r="Q485">
        <v>41913</v>
      </c>
      <c r="R485">
        <v>10</v>
      </c>
      <c r="S485" t="s">
        <v>21</v>
      </c>
    </row>
    <row r="486" spans="1:19" x14ac:dyDescent="0.25">
      <c r="A486" t="s">
        <v>4</v>
      </c>
      <c r="B486" t="s">
        <v>7</v>
      </c>
      <c r="C486" t="s">
        <v>26</v>
      </c>
      <c r="D486" t="s">
        <v>31</v>
      </c>
      <c r="E486">
        <v>700</v>
      </c>
      <c r="F486">
        <v>10</v>
      </c>
      <c r="G486">
        <v>7000</v>
      </c>
      <c r="H486">
        <v>2800</v>
      </c>
      <c r="I486">
        <v>1680</v>
      </c>
      <c r="J486">
        <v>15</v>
      </c>
      <c r="K486">
        <v>5</v>
      </c>
      <c r="L486">
        <v>10500</v>
      </c>
      <c r="M486">
        <v>9</v>
      </c>
      <c r="N486">
        <v>6300</v>
      </c>
      <c r="O486">
        <v>4200</v>
      </c>
      <c r="P486">
        <v>-2800</v>
      </c>
      <c r="Q486">
        <v>41944</v>
      </c>
      <c r="R486">
        <v>11</v>
      </c>
      <c r="S486" t="s">
        <v>22</v>
      </c>
    </row>
    <row r="487" spans="1:19" x14ac:dyDescent="0.25">
      <c r="A487" t="s">
        <v>4</v>
      </c>
      <c r="B487" t="s">
        <v>8</v>
      </c>
      <c r="C487" t="s">
        <v>26</v>
      </c>
      <c r="D487" t="s">
        <v>31</v>
      </c>
      <c r="E487">
        <v>1177</v>
      </c>
      <c r="F487">
        <v>10</v>
      </c>
      <c r="G487">
        <v>11770</v>
      </c>
      <c r="H487">
        <v>4708</v>
      </c>
      <c r="I487">
        <v>2824.7999999999997</v>
      </c>
      <c r="J487">
        <v>15</v>
      </c>
      <c r="K487">
        <v>5</v>
      </c>
      <c r="L487">
        <v>17655</v>
      </c>
      <c r="M487">
        <v>9</v>
      </c>
      <c r="N487">
        <v>10593</v>
      </c>
      <c r="O487">
        <v>7062</v>
      </c>
      <c r="P487">
        <v>-4708</v>
      </c>
      <c r="Q487">
        <v>41944</v>
      </c>
      <c r="R487">
        <v>11</v>
      </c>
      <c r="S487" t="s">
        <v>22</v>
      </c>
    </row>
    <row r="488" spans="1:19" x14ac:dyDescent="0.25">
      <c r="A488" t="s">
        <v>3</v>
      </c>
      <c r="B488" t="s">
        <v>11</v>
      </c>
      <c r="C488" t="s">
        <v>47</v>
      </c>
      <c r="D488" t="s">
        <v>31</v>
      </c>
      <c r="E488">
        <v>1575</v>
      </c>
      <c r="F488">
        <v>15</v>
      </c>
      <c r="G488">
        <v>23625</v>
      </c>
      <c r="H488">
        <v>9450</v>
      </c>
      <c r="I488">
        <v>5670</v>
      </c>
      <c r="J488">
        <v>25</v>
      </c>
      <c r="K488">
        <v>10</v>
      </c>
      <c r="L488">
        <v>39375</v>
      </c>
      <c r="M488">
        <v>9</v>
      </c>
      <c r="N488">
        <v>14175</v>
      </c>
      <c r="O488">
        <v>25200</v>
      </c>
      <c r="P488">
        <v>1575</v>
      </c>
      <c r="Q488">
        <v>41671</v>
      </c>
      <c r="R488">
        <v>2</v>
      </c>
      <c r="S488" t="s">
        <v>13</v>
      </c>
    </row>
    <row r="489" spans="1:19" x14ac:dyDescent="0.25">
      <c r="A489" t="s">
        <v>4</v>
      </c>
      <c r="B489" t="s">
        <v>8</v>
      </c>
      <c r="C489" t="s">
        <v>47</v>
      </c>
      <c r="D489" t="s">
        <v>31</v>
      </c>
      <c r="E489">
        <v>606</v>
      </c>
      <c r="F489">
        <v>15</v>
      </c>
      <c r="G489">
        <v>9090</v>
      </c>
      <c r="H489">
        <v>3636</v>
      </c>
      <c r="I489">
        <v>2181.6</v>
      </c>
      <c r="J489">
        <v>25</v>
      </c>
      <c r="K489">
        <v>10</v>
      </c>
      <c r="L489">
        <v>15150</v>
      </c>
      <c r="M489">
        <v>9</v>
      </c>
      <c r="N489">
        <v>5454</v>
      </c>
      <c r="O489">
        <v>9696</v>
      </c>
      <c r="P489">
        <v>606</v>
      </c>
      <c r="Q489">
        <v>41730</v>
      </c>
      <c r="R489">
        <v>4</v>
      </c>
      <c r="S489" t="s">
        <v>15</v>
      </c>
    </row>
    <row r="490" spans="1:19" x14ac:dyDescent="0.25">
      <c r="A490" t="s">
        <v>1</v>
      </c>
      <c r="B490" t="s">
        <v>8</v>
      </c>
      <c r="C490" t="s">
        <v>47</v>
      </c>
      <c r="D490" t="s">
        <v>31</v>
      </c>
      <c r="E490">
        <v>2460</v>
      </c>
      <c r="F490">
        <v>15</v>
      </c>
      <c r="G490">
        <v>36900</v>
      </c>
      <c r="H490">
        <v>14760</v>
      </c>
      <c r="I490">
        <v>8856</v>
      </c>
      <c r="J490">
        <v>25</v>
      </c>
      <c r="K490">
        <v>10</v>
      </c>
      <c r="L490">
        <v>61500</v>
      </c>
      <c r="M490">
        <v>9</v>
      </c>
      <c r="N490">
        <v>22140</v>
      </c>
      <c r="O490">
        <v>39360</v>
      </c>
      <c r="P490">
        <v>2460</v>
      </c>
      <c r="Q490">
        <v>41821</v>
      </c>
      <c r="R490">
        <v>7</v>
      </c>
      <c r="S490" t="s">
        <v>18</v>
      </c>
    </row>
    <row r="491" spans="1:19" x14ac:dyDescent="0.25">
      <c r="A491" t="s">
        <v>4</v>
      </c>
      <c r="B491" t="s">
        <v>11</v>
      </c>
      <c r="C491" t="s">
        <v>48</v>
      </c>
      <c r="D491" t="s">
        <v>31</v>
      </c>
      <c r="E491">
        <v>2903</v>
      </c>
      <c r="F491">
        <v>35</v>
      </c>
      <c r="G491">
        <v>101605</v>
      </c>
      <c r="H491">
        <v>40642</v>
      </c>
      <c r="I491">
        <v>24385.200000000001</v>
      </c>
      <c r="J491">
        <v>45</v>
      </c>
      <c r="K491">
        <v>10</v>
      </c>
      <c r="L491">
        <v>130635</v>
      </c>
      <c r="M491">
        <v>9</v>
      </c>
      <c r="N491">
        <v>26127</v>
      </c>
      <c r="O491">
        <v>104508</v>
      </c>
      <c r="P491">
        <v>2903</v>
      </c>
      <c r="Q491">
        <v>41699</v>
      </c>
      <c r="R491">
        <v>3</v>
      </c>
      <c r="S491" t="s">
        <v>14</v>
      </c>
    </row>
    <row r="492" spans="1:19" x14ac:dyDescent="0.25">
      <c r="A492" t="s">
        <v>1</v>
      </c>
      <c r="B492" t="s">
        <v>8</v>
      </c>
      <c r="C492" t="s">
        <v>48</v>
      </c>
      <c r="D492" t="s">
        <v>31</v>
      </c>
      <c r="E492">
        <v>2541</v>
      </c>
      <c r="F492">
        <v>35</v>
      </c>
      <c r="G492">
        <v>88935</v>
      </c>
      <c r="H492">
        <v>35574</v>
      </c>
      <c r="I492">
        <v>21344.399999999998</v>
      </c>
      <c r="J492">
        <v>45</v>
      </c>
      <c r="K492">
        <v>10</v>
      </c>
      <c r="L492">
        <v>114345</v>
      </c>
      <c r="M492">
        <v>9</v>
      </c>
      <c r="N492">
        <v>22869</v>
      </c>
      <c r="O492">
        <v>91476</v>
      </c>
      <c r="P492">
        <v>2541</v>
      </c>
      <c r="Q492">
        <v>41852</v>
      </c>
      <c r="R492">
        <v>8</v>
      </c>
      <c r="S492" t="s">
        <v>19</v>
      </c>
    </row>
    <row r="493" spans="1:19" x14ac:dyDescent="0.25">
      <c r="A493" t="s">
        <v>1</v>
      </c>
      <c r="B493" t="s">
        <v>7</v>
      </c>
      <c r="C493" t="s">
        <v>48</v>
      </c>
      <c r="D493" t="s">
        <v>31</v>
      </c>
      <c r="E493">
        <v>1496</v>
      </c>
      <c r="F493">
        <v>35</v>
      </c>
      <c r="G493">
        <v>52360</v>
      </c>
      <c r="H493">
        <v>20944</v>
      </c>
      <c r="I493">
        <v>12566.4</v>
      </c>
      <c r="J493">
        <v>45</v>
      </c>
      <c r="K493">
        <v>10</v>
      </c>
      <c r="L493">
        <v>67320</v>
      </c>
      <c r="M493">
        <v>9</v>
      </c>
      <c r="N493">
        <v>13464</v>
      </c>
      <c r="O493">
        <v>53856</v>
      </c>
      <c r="P493">
        <v>1496</v>
      </c>
      <c r="Q493">
        <v>41913</v>
      </c>
      <c r="R493">
        <v>10</v>
      </c>
      <c r="S493" t="s">
        <v>21</v>
      </c>
    </row>
    <row r="494" spans="1:19" x14ac:dyDescent="0.25">
      <c r="A494" t="s">
        <v>1</v>
      </c>
      <c r="B494" t="s">
        <v>8</v>
      </c>
      <c r="C494" t="s">
        <v>48</v>
      </c>
      <c r="D494" t="s">
        <v>31</v>
      </c>
      <c r="E494">
        <v>1010</v>
      </c>
      <c r="F494">
        <v>35</v>
      </c>
      <c r="G494">
        <v>35350</v>
      </c>
      <c r="H494">
        <v>14140</v>
      </c>
      <c r="I494">
        <v>8484</v>
      </c>
      <c r="J494">
        <v>45</v>
      </c>
      <c r="K494">
        <v>10</v>
      </c>
      <c r="L494">
        <v>45450</v>
      </c>
      <c r="M494">
        <v>9</v>
      </c>
      <c r="N494">
        <v>9090</v>
      </c>
      <c r="O494">
        <v>36360</v>
      </c>
      <c r="P494">
        <v>1010</v>
      </c>
      <c r="Q494">
        <v>41913</v>
      </c>
      <c r="R494">
        <v>10</v>
      </c>
      <c r="S494" t="s">
        <v>21</v>
      </c>
    </row>
    <row r="495" spans="1:19" x14ac:dyDescent="0.25">
      <c r="A495" t="s">
        <v>1</v>
      </c>
      <c r="B495" t="s">
        <v>7</v>
      </c>
      <c r="C495" t="s">
        <v>27</v>
      </c>
      <c r="D495" t="s">
        <v>31</v>
      </c>
      <c r="E495">
        <v>888</v>
      </c>
      <c r="F495">
        <v>35</v>
      </c>
      <c r="G495">
        <v>31080</v>
      </c>
      <c r="H495">
        <v>12432</v>
      </c>
      <c r="I495">
        <v>7459.2</v>
      </c>
      <c r="J495">
        <v>45</v>
      </c>
      <c r="K495">
        <v>10</v>
      </c>
      <c r="L495">
        <v>39960</v>
      </c>
      <c r="M495">
        <v>9</v>
      </c>
      <c r="N495">
        <v>7992</v>
      </c>
      <c r="O495">
        <v>31968</v>
      </c>
      <c r="P495">
        <v>888</v>
      </c>
      <c r="Q495">
        <v>41699</v>
      </c>
      <c r="R495">
        <v>3</v>
      </c>
      <c r="S495" t="s">
        <v>14</v>
      </c>
    </row>
    <row r="496" spans="1:19" x14ac:dyDescent="0.25">
      <c r="A496" t="s">
        <v>3</v>
      </c>
      <c r="B496" t="s">
        <v>8</v>
      </c>
      <c r="C496" t="s">
        <v>27</v>
      </c>
      <c r="D496" t="s">
        <v>31</v>
      </c>
      <c r="E496">
        <v>2844</v>
      </c>
      <c r="F496">
        <v>35</v>
      </c>
      <c r="G496">
        <v>99540</v>
      </c>
      <c r="H496">
        <v>39816</v>
      </c>
      <c r="I496">
        <v>23889.599999999999</v>
      </c>
      <c r="J496">
        <v>45</v>
      </c>
      <c r="K496">
        <v>10</v>
      </c>
      <c r="L496">
        <v>127980</v>
      </c>
      <c r="M496">
        <v>9</v>
      </c>
      <c r="N496">
        <v>25596</v>
      </c>
      <c r="O496">
        <v>102384</v>
      </c>
      <c r="P496">
        <v>2844</v>
      </c>
      <c r="Q496">
        <v>41760</v>
      </c>
      <c r="R496">
        <v>5</v>
      </c>
      <c r="S496" t="s">
        <v>16</v>
      </c>
    </row>
    <row r="497" spans="1:19" x14ac:dyDescent="0.25">
      <c r="A497" t="s">
        <v>5</v>
      </c>
      <c r="B497" t="s">
        <v>9</v>
      </c>
      <c r="C497" t="s">
        <v>27</v>
      </c>
      <c r="D497" t="s">
        <v>31</v>
      </c>
      <c r="E497">
        <v>2475</v>
      </c>
      <c r="F497">
        <v>35</v>
      </c>
      <c r="G497">
        <v>86625</v>
      </c>
      <c r="H497">
        <v>34650</v>
      </c>
      <c r="I497">
        <v>20790</v>
      </c>
      <c r="J497">
        <v>45</v>
      </c>
      <c r="K497">
        <v>10</v>
      </c>
      <c r="L497">
        <v>111375</v>
      </c>
      <c r="M497">
        <v>9</v>
      </c>
      <c r="N497">
        <v>22275</v>
      </c>
      <c r="O497">
        <v>89100</v>
      </c>
      <c r="P497">
        <v>2475</v>
      </c>
      <c r="Q497">
        <v>41852</v>
      </c>
      <c r="R497">
        <v>8</v>
      </c>
      <c r="S497" t="s">
        <v>19</v>
      </c>
    </row>
    <row r="498" spans="1:19" x14ac:dyDescent="0.25">
      <c r="A498" t="s">
        <v>5</v>
      </c>
      <c r="B498" t="s">
        <v>8</v>
      </c>
      <c r="C498" t="s">
        <v>27</v>
      </c>
      <c r="D498" t="s">
        <v>31</v>
      </c>
      <c r="E498">
        <v>2914</v>
      </c>
      <c r="F498">
        <v>35</v>
      </c>
      <c r="G498">
        <v>101990</v>
      </c>
      <c r="H498">
        <v>40796</v>
      </c>
      <c r="I498">
        <v>24477.599999999999</v>
      </c>
      <c r="J498">
        <v>45</v>
      </c>
      <c r="K498">
        <v>10</v>
      </c>
      <c r="L498">
        <v>131130</v>
      </c>
      <c r="M498">
        <v>9</v>
      </c>
      <c r="N498">
        <v>26226</v>
      </c>
      <c r="O498">
        <v>104904</v>
      </c>
      <c r="P498">
        <v>2914</v>
      </c>
      <c r="Q498">
        <v>41913</v>
      </c>
      <c r="R498">
        <v>10</v>
      </c>
      <c r="S498" t="s">
        <v>21</v>
      </c>
    </row>
    <row r="499" spans="1:19" x14ac:dyDescent="0.25">
      <c r="A499" t="s">
        <v>4</v>
      </c>
      <c r="B499" t="s">
        <v>9</v>
      </c>
      <c r="C499" t="s">
        <v>27</v>
      </c>
      <c r="D499" t="s">
        <v>31</v>
      </c>
      <c r="E499">
        <v>1731</v>
      </c>
      <c r="F499">
        <v>35</v>
      </c>
      <c r="G499">
        <v>60585</v>
      </c>
      <c r="H499">
        <v>24234</v>
      </c>
      <c r="I499">
        <v>14540.4</v>
      </c>
      <c r="J499">
        <v>45</v>
      </c>
      <c r="K499">
        <v>10</v>
      </c>
      <c r="L499">
        <v>77895</v>
      </c>
      <c r="M499">
        <v>9</v>
      </c>
      <c r="N499">
        <v>15579</v>
      </c>
      <c r="O499">
        <v>62316</v>
      </c>
      <c r="P499">
        <v>1731</v>
      </c>
      <c r="Q499">
        <v>41913</v>
      </c>
      <c r="R499">
        <v>10</v>
      </c>
      <c r="S499" t="s">
        <v>21</v>
      </c>
    </row>
    <row r="500" spans="1:19" x14ac:dyDescent="0.25">
      <c r="A500" t="s">
        <v>3</v>
      </c>
      <c r="B500" t="s">
        <v>9</v>
      </c>
      <c r="C500" t="s">
        <v>24</v>
      </c>
      <c r="D500" t="s">
        <v>31</v>
      </c>
      <c r="E500">
        <v>1174</v>
      </c>
      <c r="F500">
        <v>5</v>
      </c>
      <c r="G500">
        <v>5870</v>
      </c>
      <c r="H500">
        <v>2348</v>
      </c>
      <c r="I500">
        <v>1408.8</v>
      </c>
      <c r="J500">
        <v>10</v>
      </c>
      <c r="K500">
        <v>5</v>
      </c>
      <c r="L500">
        <v>11740</v>
      </c>
      <c r="M500">
        <v>9</v>
      </c>
      <c r="N500">
        <v>10566</v>
      </c>
      <c r="O500">
        <v>1174</v>
      </c>
      <c r="P500">
        <v>-4696</v>
      </c>
      <c r="Q500">
        <v>41852</v>
      </c>
      <c r="R500">
        <v>8</v>
      </c>
      <c r="S500" t="s">
        <v>19</v>
      </c>
    </row>
    <row r="501" spans="1:19" x14ac:dyDescent="0.25">
      <c r="A501" t="s">
        <v>3</v>
      </c>
      <c r="B501" t="s">
        <v>10</v>
      </c>
      <c r="C501" t="s">
        <v>24</v>
      </c>
      <c r="D501" t="s">
        <v>31</v>
      </c>
      <c r="E501">
        <v>2767</v>
      </c>
      <c r="F501">
        <v>5</v>
      </c>
      <c r="G501">
        <v>13835</v>
      </c>
      <c r="H501">
        <v>5534</v>
      </c>
      <c r="I501">
        <v>3320.4</v>
      </c>
      <c r="J501">
        <v>10</v>
      </c>
      <c r="K501">
        <v>5</v>
      </c>
      <c r="L501">
        <v>27670</v>
      </c>
      <c r="M501">
        <v>9</v>
      </c>
      <c r="N501">
        <v>24903</v>
      </c>
      <c r="O501">
        <v>2767</v>
      </c>
      <c r="P501">
        <v>-11068</v>
      </c>
      <c r="Q501">
        <v>41852</v>
      </c>
      <c r="R501">
        <v>8</v>
      </c>
      <c r="S501" t="s">
        <v>19</v>
      </c>
    </row>
    <row r="502" spans="1:19" x14ac:dyDescent="0.25">
      <c r="A502" t="s">
        <v>3</v>
      </c>
      <c r="B502" t="s">
        <v>10</v>
      </c>
      <c r="C502" t="s">
        <v>24</v>
      </c>
      <c r="D502" t="s">
        <v>31</v>
      </c>
      <c r="E502">
        <v>1085</v>
      </c>
      <c r="F502">
        <v>5</v>
      </c>
      <c r="G502">
        <v>5425</v>
      </c>
      <c r="H502">
        <v>2170</v>
      </c>
      <c r="I502">
        <v>1302</v>
      </c>
      <c r="J502">
        <v>10</v>
      </c>
      <c r="K502">
        <v>5</v>
      </c>
      <c r="L502">
        <v>10850</v>
      </c>
      <c r="M502">
        <v>9</v>
      </c>
      <c r="N502">
        <v>9765</v>
      </c>
      <c r="O502">
        <v>1085</v>
      </c>
      <c r="P502">
        <v>-4340</v>
      </c>
      <c r="Q502">
        <v>41913</v>
      </c>
      <c r="R502">
        <v>10</v>
      </c>
      <c r="S502" t="s">
        <v>21</v>
      </c>
    </row>
    <row r="503" spans="1:19" x14ac:dyDescent="0.25">
      <c r="A503" t="s">
        <v>1</v>
      </c>
      <c r="B503" t="s">
        <v>11</v>
      </c>
      <c r="C503" t="s">
        <v>25</v>
      </c>
      <c r="D503" t="s">
        <v>31</v>
      </c>
      <c r="E503">
        <v>546</v>
      </c>
      <c r="F503">
        <v>5</v>
      </c>
      <c r="G503">
        <v>2730</v>
      </c>
      <c r="H503">
        <v>1092</v>
      </c>
      <c r="I503">
        <v>655.19999999999993</v>
      </c>
      <c r="J503">
        <v>10</v>
      </c>
      <c r="K503">
        <v>5</v>
      </c>
      <c r="L503">
        <v>5460</v>
      </c>
      <c r="M503">
        <v>9</v>
      </c>
      <c r="N503">
        <v>4914</v>
      </c>
      <c r="O503">
        <v>546</v>
      </c>
      <c r="P503">
        <v>-2184</v>
      </c>
      <c r="Q503">
        <v>41913</v>
      </c>
      <c r="R503">
        <v>10</v>
      </c>
      <c r="S503" t="s">
        <v>21</v>
      </c>
    </row>
    <row r="504" spans="1:19" x14ac:dyDescent="0.25">
      <c r="A504" t="s">
        <v>4</v>
      </c>
      <c r="B504" t="s">
        <v>10</v>
      </c>
      <c r="C504" t="s">
        <v>26</v>
      </c>
      <c r="D504" t="s">
        <v>31</v>
      </c>
      <c r="E504">
        <v>1158</v>
      </c>
      <c r="F504">
        <v>10</v>
      </c>
      <c r="G504">
        <v>11580</v>
      </c>
      <c r="H504">
        <v>4632</v>
      </c>
      <c r="I504">
        <v>2779.2</v>
      </c>
      <c r="J504">
        <v>15</v>
      </c>
      <c r="K504">
        <v>5</v>
      </c>
      <c r="L504">
        <v>17370</v>
      </c>
      <c r="M504">
        <v>9</v>
      </c>
      <c r="N504">
        <v>10422</v>
      </c>
      <c r="O504">
        <v>6948</v>
      </c>
      <c r="P504">
        <v>-4632</v>
      </c>
      <c r="Q504">
        <v>41699</v>
      </c>
      <c r="R504">
        <v>3</v>
      </c>
      <c r="S504" t="s">
        <v>14</v>
      </c>
    </row>
    <row r="505" spans="1:19" x14ac:dyDescent="0.25">
      <c r="A505" t="s">
        <v>2</v>
      </c>
      <c r="B505" t="s">
        <v>7</v>
      </c>
      <c r="C505" t="s">
        <v>26</v>
      </c>
      <c r="D505" t="s">
        <v>31</v>
      </c>
      <c r="E505">
        <v>1614</v>
      </c>
      <c r="F505">
        <v>10</v>
      </c>
      <c r="G505">
        <v>16140</v>
      </c>
      <c r="H505">
        <v>6456</v>
      </c>
      <c r="I505">
        <v>3873.6</v>
      </c>
      <c r="J505">
        <v>15</v>
      </c>
      <c r="K505">
        <v>5</v>
      </c>
      <c r="L505">
        <v>24210</v>
      </c>
      <c r="M505">
        <v>9</v>
      </c>
      <c r="N505">
        <v>14526</v>
      </c>
      <c r="O505">
        <v>9684</v>
      </c>
      <c r="P505">
        <v>-6456</v>
      </c>
      <c r="Q505">
        <v>41730</v>
      </c>
      <c r="R505">
        <v>4</v>
      </c>
      <c r="S505" t="s">
        <v>15</v>
      </c>
    </row>
    <row r="506" spans="1:19" x14ac:dyDescent="0.25">
      <c r="A506" t="s">
        <v>4</v>
      </c>
      <c r="B506" t="s">
        <v>11</v>
      </c>
      <c r="C506" t="s">
        <v>26</v>
      </c>
      <c r="D506" t="s">
        <v>31</v>
      </c>
      <c r="E506">
        <v>2535</v>
      </c>
      <c r="F506">
        <v>10</v>
      </c>
      <c r="G506">
        <v>25350</v>
      </c>
      <c r="H506">
        <v>10140</v>
      </c>
      <c r="I506">
        <v>6084</v>
      </c>
      <c r="J506">
        <v>15</v>
      </c>
      <c r="K506">
        <v>5</v>
      </c>
      <c r="L506">
        <v>38025</v>
      </c>
      <c r="M506">
        <v>9</v>
      </c>
      <c r="N506">
        <v>22815</v>
      </c>
      <c r="O506">
        <v>15210</v>
      </c>
      <c r="P506">
        <v>-10140</v>
      </c>
      <c r="Q506">
        <v>41730</v>
      </c>
      <c r="R506">
        <v>4</v>
      </c>
      <c r="S506" t="s">
        <v>15</v>
      </c>
    </row>
    <row r="507" spans="1:19" x14ac:dyDescent="0.25">
      <c r="A507" t="s">
        <v>4</v>
      </c>
      <c r="B507" t="s">
        <v>11</v>
      </c>
      <c r="C507" t="s">
        <v>26</v>
      </c>
      <c r="D507" t="s">
        <v>31</v>
      </c>
      <c r="E507">
        <v>2851</v>
      </c>
      <c r="F507">
        <v>10</v>
      </c>
      <c r="G507">
        <v>28510</v>
      </c>
      <c r="H507">
        <v>11404</v>
      </c>
      <c r="I507">
        <v>6842.4</v>
      </c>
      <c r="J507">
        <v>15</v>
      </c>
      <c r="K507">
        <v>5</v>
      </c>
      <c r="L507">
        <v>42765</v>
      </c>
      <c r="M507">
        <v>9</v>
      </c>
      <c r="N507">
        <v>25659</v>
      </c>
      <c r="O507">
        <v>17106</v>
      </c>
      <c r="P507">
        <v>-11404</v>
      </c>
      <c r="Q507">
        <v>41760</v>
      </c>
      <c r="R507">
        <v>5</v>
      </c>
      <c r="S507" t="s">
        <v>16</v>
      </c>
    </row>
    <row r="508" spans="1:19" x14ac:dyDescent="0.25">
      <c r="A508" t="s">
        <v>2</v>
      </c>
      <c r="B508" t="s">
        <v>7</v>
      </c>
      <c r="C508" t="s">
        <v>26</v>
      </c>
      <c r="D508" t="s">
        <v>31</v>
      </c>
      <c r="E508">
        <v>2559</v>
      </c>
      <c r="F508">
        <v>10</v>
      </c>
      <c r="G508">
        <v>25590</v>
      </c>
      <c r="H508">
        <v>10236</v>
      </c>
      <c r="I508">
        <v>6141.5999999999995</v>
      </c>
      <c r="J508">
        <v>15</v>
      </c>
      <c r="K508">
        <v>5</v>
      </c>
      <c r="L508">
        <v>38385</v>
      </c>
      <c r="M508">
        <v>9</v>
      </c>
      <c r="N508">
        <v>23031</v>
      </c>
      <c r="O508">
        <v>15354</v>
      </c>
      <c r="P508">
        <v>-10236</v>
      </c>
      <c r="Q508">
        <v>41852</v>
      </c>
      <c r="R508">
        <v>8</v>
      </c>
      <c r="S508" t="s">
        <v>19</v>
      </c>
    </row>
    <row r="509" spans="1:19" x14ac:dyDescent="0.25">
      <c r="A509" t="s">
        <v>3</v>
      </c>
      <c r="B509" t="s">
        <v>10</v>
      </c>
      <c r="C509" t="s">
        <v>26</v>
      </c>
      <c r="D509" t="s">
        <v>31</v>
      </c>
      <c r="E509">
        <v>1085</v>
      </c>
      <c r="F509">
        <v>10</v>
      </c>
      <c r="G509">
        <v>10850</v>
      </c>
      <c r="H509">
        <v>4340</v>
      </c>
      <c r="I509">
        <v>2604</v>
      </c>
      <c r="J509">
        <v>15</v>
      </c>
      <c r="K509">
        <v>5</v>
      </c>
      <c r="L509">
        <v>16275</v>
      </c>
      <c r="M509">
        <v>9</v>
      </c>
      <c r="N509">
        <v>9765</v>
      </c>
      <c r="O509">
        <v>6510</v>
      </c>
      <c r="P509">
        <v>-4340</v>
      </c>
      <c r="Q509">
        <v>41913</v>
      </c>
      <c r="R509">
        <v>10</v>
      </c>
      <c r="S509" t="s">
        <v>21</v>
      </c>
    </row>
    <row r="510" spans="1:19" x14ac:dyDescent="0.25">
      <c r="A510" t="s">
        <v>2</v>
      </c>
      <c r="B510" t="s">
        <v>10</v>
      </c>
      <c r="C510" t="s">
        <v>26</v>
      </c>
      <c r="D510" t="s">
        <v>31</v>
      </c>
      <c r="E510">
        <v>1175</v>
      </c>
      <c r="F510">
        <v>10</v>
      </c>
      <c r="G510">
        <v>11750</v>
      </c>
      <c r="H510">
        <v>4700</v>
      </c>
      <c r="I510">
        <v>2820</v>
      </c>
      <c r="J510">
        <v>15</v>
      </c>
      <c r="K510">
        <v>5</v>
      </c>
      <c r="L510">
        <v>17625</v>
      </c>
      <c r="M510">
        <v>9</v>
      </c>
      <c r="N510">
        <v>10575</v>
      </c>
      <c r="O510">
        <v>7050</v>
      </c>
      <c r="P510">
        <v>-4700</v>
      </c>
      <c r="Q510">
        <v>41913</v>
      </c>
      <c r="R510">
        <v>10</v>
      </c>
      <c r="S510" t="s">
        <v>21</v>
      </c>
    </row>
    <row r="511" spans="1:19" x14ac:dyDescent="0.25">
      <c r="A511" t="s">
        <v>5</v>
      </c>
      <c r="B511" t="s">
        <v>8</v>
      </c>
      <c r="C511" t="s">
        <v>26</v>
      </c>
      <c r="D511" t="s">
        <v>31</v>
      </c>
      <c r="E511">
        <v>914</v>
      </c>
      <c r="F511">
        <v>10</v>
      </c>
      <c r="G511">
        <v>9140</v>
      </c>
      <c r="H511">
        <v>3656</v>
      </c>
      <c r="I511">
        <v>2193.6</v>
      </c>
      <c r="J511">
        <v>15</v>
      </c>
      <c r="K511">
        <v>5</v>
      </c>
      <c r="L511">
        <v>13710</v>
      </c>
      <c r="M511">
        <v>9</v>
      </c>
      <c r="N511">
        <v>8226</v>
      </c>
      <c r="O511">
        <v>5484</v>
      </c>
      <c r="P511">
        <v>-3656</v>
      </c>
      <c r="Q511">
        <v>41974</v>
      </c>
      <c r="R511">
        <v>12</v>
      </c>
      <c r="S511" t="s">
        <v>23</v>
      </c>
    </row>
    <row r="512" spans="1:19" x14ac:dyDescent="0.25">
      <c r="A512" t="s">
        <v>4</v>
      </c>
      <c r="B512" t="s">
        <v>9</v>
      </c>
      <c r="C512" t="s">
        <v>26</v>
      </c>
      <c r="D512" t="s">
        <v>31</v>
      </c>
      <c r="E512">
        <v>293</v>
      </c>
      <c r="F512">
        <v>10</v>
      </c>
      <c r="G512">
        <v>2930</v>
      </c>
      <c r="H512">
        <v>1172</v>
      </c>
      <c r="I512">
        <v>703.19999999999993</v>
      </c>
      <c r="J512">
        <v>15</v>
      </c>
      <c r="K512">
        <v>5</v>
      </c>
      <c r="L512">
        <v>4395</v>
      </c>
      <c r="M512">
        <v>9</v>
      </c>
      <c r="N512">
        <v>2637</v>
      </c>
      <c r="O512">
        <v>1758</v>
      </c>
      <c r="P512">
        <v>-1172</v>
      </c>
      <c r="Q512">
        <v>41974</v>
      </c>
      <c r="R512">
        <v>12</v>
      </c>
      <c r="S512" t="s">
        <v>23</v>
      </c>
    </row>
    <row r="513" spans="1:19" x14ac:dyDescent="0.25">
      <c r="A513" t="s">
        <v>5</v>
      </c>
      <c r="B513" t="s">
        <v>11</v>
      </c>
      <c r="C513" t="s">
        <v>47</v>
      </c>
      <c r="D513" t="s">
        <v>31</v>
      </c>
      <c r="E513">
        <v>500</v>
      </c>
      <c r="F513">
        <v>15</v>
      </c>
      <c r="G513">
        <v>7500</v>
      </c>
      <c r="H513">
        <v>3000</v>
      </c>
      <c r="I513">
        <v>1800</v>
      </c>
      <c r="J513">
        <v>25</v>
      </c>
      <c r="K513">
        <v>10</v>
      </c>
      <c r="L513">
        <v>12500</v>
      </c>
      <c r="M513">
        <v>9</v>
      </c>
      <c r="N513">
        <v>4500</v>
      </c>
      <c r="O513">
        <v>8000</v>
      </c>
      <c r="P513">
        <v>500</v>
      </c>
      <c r="Q513">
        <v>41699</v>
      </c>
      <c r="R513">
        <v>3</v>
      </c>
      <c r="S513" t="s">
        <v>14</v>
      </c>
    </row>
    <row r="514" spans="1:19" x14ac:dyDescent="0.25">
      <c r="A514" t="s">
        <v>2</v>
      </c>
      <c r="B514" t="s">
        <v>9</v>
      </c>
      <c r="C514" t="s">
        <v>47</v>
      </c>
      <c r="D514" t="s">
        <v>31</v>
      </c>
      <c r="E514">
        <v>2826</v>
      </c>
      <c r="F514">
        <v>15</v>
      </c>
      <c r="G514">
        <v>42390</v>
      </c>
      <c r="H514">
        <v>16956</v>
      </c>
      <c r="I514">
        <v>10173.6</v>
      </c>
      <c r="J514">
        <v>25</v>
      </c>
      <c r="K514">
        <v>10</v>
      </c>
      <c r="L514">
        <v>70650</v>
      </c>
      <c r="M514">
        <v>9</v>
      </c>
      <c r="N514">
        <v>25434</v>
      </c>
      <c r="O514">
        <v>45216</v>
      </c>
      <c r="P514">
        <v>2826</v>
      </c>
      <c r="Q514">
        <v>41760</v>
      </c>
      <c r="R514">
        <v>5</v>
      </c>
      <c r="S514" t="s">
        <v>16</v>
      </c>
    </row>
    <row r="515" spans="1:19" x14ac:dyDescent="0.25">
      <c r="A515" t="s">
        <v>3</v>
      </c>
      <c r="B515" t="s">
        <v>9</v>
      </c>
      <c r="C515" t="s">
        <v>47</v>
      </c>
      <c r="D515" t="s">
        <v>31</v>
      </c>
      <c r="E515">
        <v>663</v>
      </c>
      <c r="F515">
        <v>15</v>
      </c>
      <c r="G515">
        <v>9945</v>
      </c>
      <c r="H515">
        <v>3978</v>
      </c>
      <c r="I515">
        <v>2386.7999999999997</v>
      </c>
      <c r="J515">
        <v>25</v>
      </c>
      <c r="K515">
        <v>10</v>
      </c>
      <c r="L515">
        <v>16575</v>
      </c>
      <c r="M515">
        <v>9</v>
      </c>
      <c r="N515">
        <v>5967</v>
      </c>
      <c r="O515">
        <v>10608</v>
      </c>
      <c r="P515">
        <v>663</v>
      </c>
      <c r="Q515">
        <v>41883</v>
      </c>
      <c r="R515">
        <v>9</v>
      </c>
      <c r="S515" t="s">
        <v>20</v>
      </c>
    </row>
    <row r="516" spans="1:19" x14ac:dyDescent="0.25">
      <c r="A516" t="s">
        <v>5</v>
      </c>
      <c r="B516" t="s">
        <v>8</v>
      </c>
      <c r="C516" t="s">
        <v>47</v>
      </c>
      <c r="D516" t="s">
        <v>31</v>
      </c>
      <c r="E516">
        <v>914</v>
      </c>
      <c r="F516">
        <v>15</v>
      </c>
      <c r="G516">
        <v>13710</v>
      </c>
      <c r="H516">
        <v>5484</v>
      </c>
      <c r="I516">
        <v>3290.4</v>
      </c>
      <c r="J516">
        <v>25</v>
      </c>
      <c r="K516">
        <v>10</v>
      </c>
      <c r="L516">
        <v>22850</v>
      </c>
      <c r="M516">
        <v>9</v>
      </c>
      <c r="N516">
        <v>8226</v>
      </c>
      <c r="O516">
        <v>14624</v>
      </c>
      <c r="P516">
        <v>914</v>
      </c>
      <c r="Q516">
        <v>41974</v>
      </c>
      <c r="R516">
        <v>12</v>
      </c>
      <c r="S516" t="s">
        <v>23</v>
      </c>
    </row>
    <row r="517" spans="1:19" x14ac:dyDescent="0.25">
      <c r="A517" t="s">
        <v>4</v>
      </c>
      <c r="B517" t="s">
        <v>7</v>
      </c>
      <c r="C517" t="s">
        <v>48</v>
      </c>
      <c r="D517" t="s">
        <v>31</v>
      </c>
      <c r="E517">
        <v>865</v>
      </c>
      <c r="F517">
        <v>35</v>
      </c>
      <c r="G517">
        <v>30275</v>
      </c>
      <c r="H517">
        <v>12110</v>
      </c>
      <c r="I517">
        <v>7266</v>
      </c>
      <c r="J517">
        <v>45</v>
      </c>
      <c r="K517">
        <v>10</v>
      </c>
      <c r="L517">
        <v>38925</v>
      </c>
      <c r="M517">
        <v>9</v>
      </c>
      <c r="N517">
        <v>7785</v>
      </c>
      <c r="O517">
        <v>31140</v>
      </c>
      <c r="P517">
        <v>865</v>
      </c>
      <c r="Q517">
        <v>41821</v>
      </c>
      <c r="R517">
        <v>7</v>
      </c>
      <c r="S517" t="s">
        <v>18</v>
      </c>
    </row>
    <row r="518" spans="1:19" x14ac:dyDescent="0.25">
      <c r="A518" t="s">
        <v>2</v>
      </c>
      <c r="B518" t="s">
        <v>10</v>
      </c>
      <c r="C518" t="s">
        <v>48</v>
      </c>
      <c r="D518" t="s">
        <v>31</v>
      </c>
      <c r="E518">
        <v>492</v>
      </c>
      <c r="F518">
        <v>35</v>
      </c>
      <c r="G518">
        <v>17220</v>
      </c>
      <c r="H518">
        <v>6888</v>
      </c>
      <c r="I518">
        <v>4132.8</v>
      </c>
      <c r="J518">
        <v>45</v>
      </c>
      <c r="K518">
        <v>10</v>
      </c>
      <c r="L518">
        <v>22140</v>
      </c>
      <c r="M518">
        <v>9</v>
      </c>
      <c r="N518">
        <v>4428</v>
      </c>
      <c r="O518">
        <v>17712</v>
      </c>
      <c r="P518">
        <v>492</v>
      </c>
      <c r="Q518">
        <v>41821</v>
      </c>
      <c r="R518">
        <v>7</v>
      </c>
      <c r="S518" t="s">
        <v>18</v>
      </c>
    </row>
    <row r="519" spans="1:19" x14ac:dyDescent="0.25">
      <c r="A519" t="s">
        <v>2</v>
      </c>
      <c r="B519" t="s">
        <v>10</v>
      </c>
      <c r="C519" t="s">
        <v>48</v>
      </c>
      <c r="D519" t="s">
        <v>31</v>
      </c>
      <c r="E519">
        <v>1175</v>
      </c>
      <c r="F519">
        <v>35</v>
      </c>
      <c r="G519">
        <v>41125</v>
      </c>
      <c r="H519">
        <v>16450</v>
      </c>
      <c r="I519">
        <v>9870</v>
      </c>
      <c r="J519">
        <v>45</v>
      </c>
      <c r="K519">
        <v>10</v>
      </c>
      <c r="L519">
        <v>52875</v>
      </c>
      <c r="M519">
        <v>9</v>
      </c>
      <c r="N519">
        <v>10575</v>
      </c>
      <c r="O519">
        <v>42300</v>
      </c>
      <c r="P519">
        <v>1175</v>
      </c>
      <c r="Q519">
        <v>41913</v>
      </c>
      <c r="R519">
        <v>10</v>
      </c>
      <c r="S519" t="s">
        <v>21</v>
      </c>
    </row>
    <row r="520" spans="1:19" x14ac:dyDescent="0.25">
      <c r="A520" t="s">
        <v>3</v>
      </c>
      <c r="B520" t="s">
        <v>10</v>
      </c>
      <c r="C520" t="s">
        <v>48</v>
      </c>
      <c r="D520" t="s">
        <v>31</v>
      </c>
      <c r="E520">
        <v>552</v>
      </c>
      <c r="F520">
        <v>35</v>
      </c>
      <c r="G520">
        <v>19320</v>
      </c>
      <c r="H520">
        <v>7728</v>
      </c>
      <c r="I520">
        <v>4636.8</v>
      </c>
      <c r="J520">
        <v>45</v>
      </c>
      <c r="K520">
        <v>10</v>
      </c>
      <c r="L520">
        <v>24840</v>
      </c>
      <c r="M520">
        <v>9</v>
      </c>
      <c r="N520">
        <v>4968</v>
      </c>
      <c r="O520">
        <v>19872</v>
      </c>
      <c r="P520">
        <v>552</v>
      </c>
      <c r="Q520">
        <v>41944</v>
      </c>
      <c r="R520">
        <v>11</v>
      </c>
      <c r="S520" t="s">
        <v>22</v>
      </c>
    </row>
    <row r="521" spans="1:19" x14ac:dyDescent="0.25">
      <c r="A521" t="s">
        <v>4</v>
      </c>
      <c r="B521" t="s">
        <v>9</v>
      </c>
      <c r="C521" t="s">
        <v>48</v>
      </c>
      <c r="D521" t="s">
        <v>31</v>
      </c>
      <c r="E521">
        <v>293</v>
      </c>
      <c r="F521">
        <v>35</v>
      </c>
      <c r="G521">
        <v>10255</v>
      </c>
      <c r="H521">
        <v>4102</v>
      </c>
      <c r="I521">
        <v>2461.1999999999998</v>
      </c>
      <c r="J521">
        <v>45</v>
      </c>
      <c r="K521">
        <v>10</v>
      </c>
      <c r="L521">
        <v>13185</v>
      </c>
      <c r="M521">
        <v>9</v>
      </c>
      <c r="N521">
        <v>2637</v>
      </c>
      <c r="O521">
        <v>10548</v>
      </c>
      <c r="P521">
        <v>293</v>
      </c>
      <c r="Q521">
        <v>41974</v>
      </c>
      <c r="R521">
        <v>12</v>
      </c>
      <c r="S521" t="s">
        <v>23</v>
      </c>
    </row>
    <row r="522" spans="1:19" x14ac:dyDescent="0.25">
      <c r="A522" t="s">
        <v>1</v>
      </c>
      <c r="B522" t="s">
        <v>9</v>
      </c>
      <c r="C522" t="s">
        <v>27</v>
      </c>
      <c r="D522" t="s">
        <v>31</v>
      </c>
      <c r="E522">
        <v>2475</v>
      </c>
      <c r="F522">
        <v>35</v>
      </c>
      <c r="G522">
        <v>86625</v>
      </c>
      <c r="H522">
        <v>34650</v>
      </c>
      <c r="I522">
        <v>20790</v>
      </c>
      <c r="J522">
        <v>45</v>
      </c>
      <c r="K522">
        <v>10</v>
      </c>
      <c r="L522">
        <v>111375</v>
      </c>
      <c r="M522">
        <v>9</v>
      </c>
      <c r="N522">
        <v>22275</v>
      </c>
      <c r="O522">
        <v>89100</v>
      </c>
      <c r="P522">
        <v>2475</v>
      </c>
      <c r="Q522">
        <v>41699</v>
      </c>
      <c r="R522">
        <v>3</v>
      </c>
      <c r="S522" t="s">
        <v>14</v>
      </c>
    </row>
    <row r="523" spans="1:19" x14ac:dyDescent="0.25">
      <c r="A523" t="s">
        <v>1</v>
      </c>
      <c r="B523" t="s">
        <v>11</v>
      </c>
      <c r="C523" t="s">
        <v>27</v>
      </c>
      <c r="D523" t="s">
        <v>31</v>
      </c>
      <c r="E523">
        <v>546</v>
      </c>
      <c r="F523">
        <v>35</v>
      </c>
      <c r="G523">
        <v>19110</v>
      </c>
      <c r="H523">
        <v>7644</v>
      </c>
      <c r="I523">
        <v>4586.3999999999996</v>
      </c>
      <c r="J523">
        <v>45</v>
      </c>
      <c r="K523">
        <v>10</v>
      </c>
      <c r="L523">
        <v>24570</v>
      </c>
      <c r="M523">
        <v>9</v>
      </c>
      <c r="N523">
        <v>4914</v>
      </c>
      <c r="O523">
        <v>19656</v>
      </c>
      <c r="P523">
        <v>546</v>
      </c>
      <c r="Q523">
        <v>41913</v>
      </c>
      <c r="R523">
        <v>10</v>
      </c>
      <c r="S523" t="s">
        <v>21</v>
      </c>
    </row>
    <row r="524" spans="1:19" x14ac:dyDescent="0.25">
      <c r="A524" t="s">
        <v>4</v>
      </c>
      <c r="B524" t="s">
        <v>11</v>
      </c>
      <c r="C524" t="s">
        <v>25</v>
      </c>
      <c r="D524" t="s">
        <v>31</v>
      </c>
      <c r="E524">
        <v>1368</v>
      </c>
      <c r="F524">
        <v>5</v>
      </c>
      <c r="G524">
        <v>6840</v>
      </c>
      <c r="H524">
        <v>2736</v>
      </c>
      <c r="I524">
        <v>1641.6</v>
      </c>
      <c r="J524">
        <v>10</v>
      </c>
      <c r="K524">
        <v>5</v>
      </c>
      <c r="L524">
        <v>13680</v>
      </c>
      <c r="M524">
        <v>9</v>
      </c>
      <c r="N524">
        <v>12312</v>
      </c>
      <c r="O524">
        <v>1368</v>
      </c>
      <c r="P524">
        <v>-5472</v>
      </c>
      <c r="Q524">
        <v>41671</v>
      </c>
      <c r="R524">
        <v>2</v>
      </c>
      <c r="S524" t="s">
        <v>13</v>
      </c>
    </row>
    <row r="525" spans="1:19" x14ac:dyDescent="0.25">
      <c r="A525" t="s">
        <v>4</v>
      </c>
      <c r="B525" t="s">
        <v>7</v>
      </c>
      <c r="C525" t="s">
        <v>26</v>
      </c>
      <c r="D525" t="s">
        <v>31</v>
      </c>
      <c r="E525">
        <v>723</v>
      </c>
      <c r="F525">
        <v>10</v>
      </c>
      <c r="G525">
        <v>7230</v>
      </c>
      <c r="H525">
        <v>2892</v>
      </c>
      <c r="I525">
        <v>1735.2</v>
      </c>
      <c r="J525">
        <v>15</v>
      </c>
      <c r="K525">
        <v>5</v>
      </c>
      <c r="L525">
        <v>10845</v>
      </c>
      <c r="M525">
        <v>9</v>
      </c>
      <c r="N525">
        <v>6507</v>
      </c>
      <c r="O525">
        <v>4338</v>
      </c>
      <c r="P525">
        <v>-2892</v>
      </c>
      <c r="Q525">
        <v>41730</v>
      </c>
      <c r="R525">
        <v>4</v>
      </c>
      <c r="S525" t="s">
        <v>15</v>
      </c>
    </row>
    <row r="526" spans="1:19" x14ac:dyDescent="0.25">
      <c r="A526" t="s">
        <v>5</v>
      </c>
      <c r="B526" t="s">
        <v>8</v>
      </c>
      <c r="C526" t="s">
        <v>48</v>
      </c>
      <c r="D526" t="s">
        <v>31</v>
      </c>
      <c r="E526">
        <v>1806</v>
      </c>
      <c r="F526">
        <v>35</v>
      </c>
      <c r="G526">
        <v>63210</v>
      </c>
      <c r="H526">
        <v>25284</v>
      </c>
      <c r="I526">
        <v>15170.4</v>
      </c>
      <c r="J526">
        <v>45</v>
      </c>
      <c r="K526">
        <v>10</v>
      </c>
      <c r="L526">
        <v>81270</v>
      </c>
      <c r="M526">
        <v>9</v>
      </c>
      <c r="N526">
        <v>16254</v>
      </c>
      <c r="O526">
        <v>65016</v>
      </c>
      <c r="P526">
        <v>1806</v>
      </c>
      <c r="Q526">
        <v>41760</v>
      </c>
      <c r="R526">
        <v>5</v>
      </c>
      <c r="S526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Christian</cp:lastModifiedBy>
  <dcterms:created xsi:type="dcterms:W3CDTF">2014-01-28T02:45:41Z</dcterms:created>
  <dcterms:modified xsi:type="dcterms:W3CDTF">2023-01-15T10:11:48Z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