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hz\Desktop\EuroSys2022\code\"/>
    </mc:Choice>
  </mc:AlternateContent>
  <xr:revisionPtr revIDLastSave="0" documentId="13_ncr:1_{91C72930-972B-4194-9660-AAC47E8372CF}" xr6:coauthVersionLast="47" xr6:coauthVersionMax="47" xr10:uidLastSave="{00000000-0000-0000-0000-000000000000}"/>
  <bookViews>
    <workbookView xWindow="2688" yWindow="2688" windowWidth="17280" windowHeight="9072" firstSheet="1" activeTab="2" xr2:uid="{F15FDBB3-9158-ED4F-AA61-5F78D0858818}"/>
  </bookViews>
  <sheets>
    <sheet name="Single Failure" sheetId="1" r:id="rId1"/>
    <sheet name="Double Failures" sheetId="2" r:id="rId2"/>
    <sheet name="Triple Failures" sheetId="3" r:id="rId3"/>
    <sheet name="Double Failures (2)" sheetId="5" r:id="rId4"/>
    <sheet name="Triple Failures (2)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3" l="1"/>
  <c r="L45" i="3"/>
  <c r="M45" i="3" s="1"/>
  <c r="L44" i="3"/>
  <c r="L43" i="3"/>
  <c r="M43" i="3" s="1"/>
  <c r="L34" i="3"/>
  <c r="L33" i="3"/>
  <c r="L32" i="3"/>
  <c r="M32" i="3" s="1"/>
  <c r="N32" i="3" s="1"/>
  <c r="L31" i="3"/>
  <c r="L22" i="3"/>
  <c r="L21" i="3"/>
  <c r="L20" i="3"/>
  <c r="L19" i="3"/>
  <c r="L10" i="3"/>
  <c r="L9" i="3"/>
  <c r="L8" i="3"/>
  <c r="L7" i="3"/>
  <c r="M7" i="3" s="1"/>
  <c r="N7" i="3" s="1"/>
  <c r="H46" i="3"/>
  <c r="H45" i="3"/>
  <c r="H44" i="3"/>
  <c r="H43" i="3"/>
  <c r="I43" i="3" s="1"/>
  <c r="J43" i="3" s="1"/>
  <c r="H34" i="3"/>
  <c r="H33" i="3"/>
  <c r="H32" i="3"/>
  <c r="H31" i="3"/>
  <c r="H22" i="3"/>
  <c r="H21" i="3"/>
  <c r="H20" i="3"/>
  <c r="H19" i="3"/>
  <c r="H10" i="3"/>
  <c r="H9" i="3"/>
  <c r="H8" i="3"/>
  <c r="H7" i="3"/>
  <c r="D46" i="3"/>
  <c r="D45" i="3"/>
  <c r="E45" i="3" s="1"/>
  <c r="D44" i="3"/>
  <c r="D43" i="3"/>
  <c r="D34" i="3"/>
  <c r="D33" i="3"/>
  <c r="E33" i="3" s="1"/>
  <c r="D32" i="3"/>
  <c r="D31" i="3"/>
  <c r="D22" i="3"/>
  <c r="D21" i="3"/>
  <c r="D20" i="3"/>
  <c r="D19" i="3"/>
  <c r="D10" i="3"/>
  <c r="D9" i="3"/>
  <c r="D8" i="3"/>
  <c r="D7" i="3"/>
  <c r="E46" i="3"/>
  <c r="F46" i="3" s="1"/>
  <c r="E43" i="3"/>
  <c r="F43" i="3" s="1"/>
  <c r="I34" i="3"/>
  <c r="J34" i="3" s="1"/>
  <c r="I22" i="3"/>
  <c r="J22" i="3" s="1"/>
  <c r="E22" i="3"/>
  <c r="F22" i="3" s="1"/>
  <c r="M21" i="3"/>
  <c r="N21" i="3"/>
  <c r="E21" i="3"/>
  <c r="F21" i="3" s="1"/>
  <c r="I19" i="3"/>
  <c r="J19" i="3" s="1"/>
  <c r="E19" i="3"/>
  <c r="F19" i="3"/>
  <c r="N14" i="3"/>
  <c r="M14" i="3"/>
  <c r="I14" i="3"/>
  <c r="J14" i="3" s="1"/>
  <c r="E14" i="3"/>
  <c r="F14" i="3" s="1"/>
  <c r="M13" i="3"/>
  <c r="N13" i="3" s="1"/>
  <c r="J13" i="3"/>
  <c r="I13" i="3"/>
  <c r="E13" i="3"/>
  <c r="F13" i="3" s="1"/>
  <c r="M12" i="3"/>
  <c r="N12" i="3" s="1"/>
  <c r="I12" i="3"/>
  <c r="J12" i="3" s="1"/>
  <c r="F12" i="3"/>
  <c r="E12" i="3"/>
  <c r="M11" i="3"/>
  <c r="N11" i="3" s="1"/>
  <c r="I11" i="3"/>
  <c r="J11" i="3" s="1"/>
  <c r="E11" i="3"/>
  <c r="F11" i="3" s="1"/>
  <c r="I10" i="3"/>
  <c r="J10" i="3" s="1"/>
  <c r="I9" i="3"/>
  <c r="J9" i="3"/>
  <c r="M8" i="3"/>
  <c r="N8" i="3" s="1"/>
  <c r="M6" i="3"/>
  <c r="N6" i="3" s="1"/>
  <c r="I6" i="3"/>
  <c r="J6" i="3" s="1"/>
  <c r="F6" i="3"/>
  <c r="E6" i="3"/>
  <c r="M5" i="3"/>
  <c r="N5" i="3" s="1"/>
  <c r="I5" i="3"/>
  <c r="J5" i="3" s="1"/>
  <c r="E5" i="3"/>
  <c r="F5" i="3" s="1"/>
  <c r="N4" i="3"/>
  <c r="M4" i="3"/>
  <c r="I4" i="3"/>
  <c r="J4" i="3" s="1"/>
  <c r="E4" i="3"/>
  <c r="F4" i="3" s="1"/>
  <c r="M3" i="3"/>
  <c r="N3" i="3" s="1"/>
  <c r="J3" i="3"/>
  <c r="I3" i="3"/>
  <c r="E3" i="3"/>
  <c r="F3" i="3" s="1"/>
  <c r="L46" i="2"/>
  <c r="M46" i="2" s="1"/>
  <c r="N46" i="2" s="1"/>
  <c r="L45" i="2"/>
  <c r="M45" i="2" s="1"/>
  <c r="L44" i="2"/>
  <c r="L43" i="2"/>
  <c r="M43" i="2" s="1"/>
  <c r="N43" i="2" s="1"/>
  <c r="L34" i="2"/>
  <c r="L33" i="2"/>
  <c r="L32" i="2"/>
  <c r="L31" i="2"/>
  <c r="L22" i="2"/>
  <c r="L21" i="2"/>
  <c r="L20" i="2"/>
  <c r="L19" i="2"/>
  <c r="L10" i="2"/>
  <c r="L9" i="2"/>
  <c r="L8" i="2"/>
  <c r="M8" i="2" s="1"/>
  <c r="N8" i="2" s="1"/>
  <c r="L7" i="2"/>
  <c r="M7" i="2" s="1"/>
  <c r="N7" i="2" s="1"/>
  <c r="H46" i="2"/>
  <c r="H45" i="2"/>
  <c r="H44" i="2"/>
  <c r="H43" i="2"/>
  <c r="H34" i="2"/>
  <c r="H33" i="2"/>
  <c r="H32" i="2"/>
  <c r="H31" i="2"/>
  <c r="H22" i="2"/>
  <c r="H21" i="2"/>
  <c r="H20" i="2"/>
  <c r="I20" i="2" s="1"/>
  <c r="J20" i="2" s="1"/>
  <c r="H19" i="2"/>
  <c r="H10" i="2"/>
  <c r="H9" i="2"/>
  <c r="H8" i="2"/>
  <c r="I8" i="2" s="1"/>
  <c r="J8" i="2" s="1"/>
  <c r="H7" i="2"/>
  <c r="D46" i="2"/>
  <c r="D45" i="2"/>
  <c r="D44" i="2"/>
  <c r="D43" i="2"/>
  <c r="E43" i="2" s="1"/>
  <c r="D34" i="2"/>
  <c r="D33" i="2"/>
  <c r="D32" i="2"/>
  <c r="D31" i="2"/>
  <c r="D22" i="2"/>
  <c r="D21" i="2"/>
  <c r="D20" i="2"/>
  <c r="D19" i="2"/>
  <c r="D10" i="2"/>
  <c r="D9" i="2"/>
  <c r="D8" i="2"/>
  <c r="D7" i="2"/>
  <c r="I46" i="2"/>
  <c r="J46" i="2" s="1"/>
  <c r="I45" i="2"/>
  <c r="J45" i="2" s="1"/>
  <c r="E45" i="2"/>
  <c r="I44" i="2"/>
  <c r="J44" i="2" s="1"/>
  <c r="E44" i="2"/>
  <c r="F44" i="2" s="1"/>
  <c r="I34" i="2"/>
  <c r="M33" i="2"/>
  <c r="N33" i="2" s="1"/>
  <c r="I33" i="2"/>
  <c r="J33" i="2" s="1"/>
  <c r="E33" i="2"/>
  <c r="F33" i="2" s="1"/>
  <c r="E32" i="2"/>
  <c r="F32" i="2" s="1"/>
  <c r="M31" i="2"/>
  <c r="E31" i="2"/>
  <c r="F31" i="2" s="1"/>
  <c r="M22" i="2"/>
  <c r="N22" i="2" s="1"/>
  <c r="I22" i="2"/>
  <c r="J22" i="2" s="1"/>
  <c r="M21" i="2"/>
  <c r="J21" i="2"/>
  <c r="I21" i="2"/>
  <c r="E21" i="2"/>
  <c r="E20" i="2"/>
  <c r="F20" i="2" s="1"/>
  <c r="M19" i="2"/>
  <c r="N19" i="2" s="1"/>
  <c r="E19" i="2"/>
  <c r="M14" i="2"/>
  <c r="N14" i="2" s="1"/>
  <c r="I14" i="2"/>
  <c r="J14" i="2" s="1"/>
  <c r="E14" i="2"/>
  <c r="F14" i="2" s="1"/>
  <c r="M13" i="2"/>
  <c r="N13" i="2" s="1"/>
  <c r="J13" i="2"/>
  <c r="I13" i="2"/>
  <c r="E13" i="2"/>
  <c r="F13" i="2" s="1"/>
  <c r="M12" i="2"/>
  <c r="N12" i="2" s="1"/>
  <c r="I12" i="2"/>
  <c r="J12" i="2" s="1"/>
  <c r="E12" i="2"/>
  <c r="F12" i="2" s="1"/>
  <c r="M11" i="2"/>
  <c r="N11" i="2" s="1"/>
  <c r="I11" i="2"/>
  <c r="J11" i="2" s="1"/>
  <c r="E11" i="2"/>
  <c r="F11" i="2" s="1"/>
  <c r="M10" i="2"/>
  <c r="N10" i="2" s="1"/>
  <c r="I10" i="2"/>
  <c r="J10" i="2" s="1"/>
  <c r="E10" i="2"/>
  <c r="F10" i="2" s="1"/>
  <c r="M9" i="2"/>
  <c r="N9" i="2" s="1"/>
  <c r="J9" i="2"/>
  <c r="I9" i="2"/>
  <c r="E9" i="2"/>
  <c r="F9" i="2" s="1"/>
  <c r="E8" i="2"/>
  <c r="F8" i="2" s="1"/>
  <c r="I7" i="2"/>
  <c r="J7" i="2" s="1"/>
  <c r="E7" i="2"/>
  <c r="F7" i="2" s="1"/>
  <c r="M6" i="2"/>
  <c r="N6" i="2" s="1"/>
  <c r="I6" i="2"/>
  <c r="J6" i="2" s="1"/>
  <c r="E6" i="2"/>
  <c r="F6" i="2" s="1"/>
  <c r="M5" i="2"/>
  <c r="N5" i="2" s="1"/>
  <c r="I5" i="2"/>
  <c r="J5" i="2" s="1"/>
  <c r="E5" i="2"/>
  <c r="F5" i="2" s="1"/>
  <c r="M4" i="2"/>
  <c r="N4" i="2" s="1"/>
  <c r="I4" i="2"/>
  <c r="J4" i="2" s="1"/>
  <c r="E4" i="2"/>
  <c r="F4" i="2" s="1"/>
  <c r="M3" i="2"/>
  <c r="N3" i="2" s="1"/>
  <c r="I3" i="2"/>
  <c r="J3" i="2" s="1"/>
  <c r="E3" i="2"/>
  <c r="F3" i="2" s="1"/>
  <c r="N19" i="1"/>
  <c r="N20" i="1"/>
  <c r="N21" i="1"/>
  <c r="N22" i="1"/>
  <c r="N31" i="1"/>
  <c r="N32" i="1"/>
  <c r="N33" i="1"/>
  <c r="N34" i="1"/>
  <c r="N43" i="1"/>
  <c r="N44" i="1"/>
  <c r="N45" i="1"/>
  <c r="N46" i="1"/>
  <c r="M3" i="1"/>
  <c r="M4" i="1"/>
  <c r="M5" i="1"/>
  <c r="N5" i="1" s="1"/>
  <c r="M6" i="1"/>
  <c r="M7" i="1"/>
  <c r="M8" i="1"/>
  <c r="M9" i="1"/>
  <c r="N9" i="1" s="1"/>
  <c r="M10" i="1"/>
  <c r="N10" i="1" s="1"/>
  <c r="M11" i="1"/>
  <c r="M12" i="1"/>
  <c r="M13" i="1"/>
  <c r="N13" i="1" s="1"/>
  <c r="M14" i="1"/>
  <c r="M19" i="1"/>
  <c r="M20" i="1"/>
  <c r="M21" i="1"/>
  <c r="M22" i="1"/>
  <c r="M31" i="1"/>
  <c r="M32" i="1"/>
  <c r="M33" i="1"/>
  <c r="M34" i="1"/>
  <c r="M43" i="1"/>
  <c r="M44" i="1"/>
  <c r="M45" i="1"/>
  <c r="M46" i="1"/>
  <c r="J3" i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31" i="1"/>
  <c r="J32" i="1"/>
  <c r="J33" i="1"/>
  <c r="J34" i="1"/>
  <c r="J43" i="1"/>
  <c r="J44" i="1"/>
  <c r="J45" i="1"/>
  <c r="J46" i="1"/>
  <c r="I19" i="1"/>
  <c r="I20" i="1"/>
  <c r="I21" i="1"/>
  <c r="I22" i="1"/>
  <c r="I31" i="1"/>
  <c r="I32" i="1"/>
  <c r="I33" i="1"/>
  <c r="I34" i="1"/>
  <c r="I43" i="1"/>
  <c r="I44" i="1"/>
  <c r="I45" i="1"/>
  <c r="I46" i="1"/>
  <c r="F19" i="1"/>
  <c r="F20" i="1"/>
  <c r="F21" i="1"/>
  <c r="F22" i="1"/>
  <c r="F31" i="1"/>
  <c r="F32" i="1"/>
  <c r="F33" i="1"/>
  <c r="F34" i="1"/>
  <c r="F43" i="1"/>
  <c r="F44" i="1"/>
  <c r="F45" i="1"/>
  <c r="F46" i="1"/>
  <c r="E19" i="1"/>
  <c r="E20" i="1"/>
  <c r="E21" i="1"/>
  <c r="E22" i="1"/>
  <c r="E31" i="1"/>
  <c r="E32" i="1"/>
  <c r="E33" i="1"/>
  <c r="E34" i="1"/>
  <c r="E43" i="1"/>
  <c r="E44" i="1"/>
  <c r="E45" i="1"/>
  <c r="E46" i="1"/>
  <c r="L46" i="1"/>
  <c r="L45" i="1"/>
  <c r="L44" i="1"/>
  <c r="L43" i="1"/>
  <c r="L34" i="1"/>
  <c r="L33" i="1"/>
  <c r="L32" i="1"/>
  <c r="L31" i="1"/>
  <c r="L22" i="1"/>
  <c r="L21" i="1"/>
  <c r="L20" i="1"/>
  <c r="L19" i="1"/>
  <c r="H46" i="1"/>
  <c r="H45" i="1"/>
  <c r="H44" i="1"/>
  <c r="H43" i="1"/>
  <c r="H34" i="1"/>
  <c r="H33" i="1"/>
  <c r="H32" i="1"/>
  <c r="H31" i="1"/>
  <c r="H22" i="1"/>
  <c r="H21" i="1"/>
  <c r="H20" i="1"/>
  <c r="H19" i="1"/>
  <c r="D46" i="1"/>
  <c r="D45" i="1"/>
  <c r="D44" i="1"/>
  <c r="D43" i="1"/>
  <c r="D34" i="1"/>
  <c r="D33" i="1"/>
  <c r="D32" i="1"/>
  <c r="D31" i="1"/>
  <c r="D22" i="1"/>
  <c r="D21" i="1"/>
  <c r="D20" i="1"/>
  <c r="D19" i="1"/>
  <c r="N14" i="1"/>
  <c r="N12" i="1"/>
  <c r="N11" i="1"/>
  <c r="N8" i="1"/>
  <c r="N7" i="1"/>
  <c r="N6" i="1"/>
  <c r="N4" i="1"/>
  <c r="N3" i="1"/>
  <c r="F14" i="1"/>
  <c r="F13" i="1"/>
  <c r="F12" i="1"/>
  <c r="F11" i="1"/>
  <c r="F10" i="1"/>
  <c r="F9" i="1"/>
  <c r="F8" i="1"/>
  <c r="F7" i="1"/>
  <c r="F4" i="1"/>
  <c r="F5" i="1"/>
  <c r="F6" i="1"/>
  <c r="F3" i="1"/>
  <c r="I12" i="1"/>
  <c r="I14" i="1"/>
  <c r="I13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3" i="1"/>
  <c r="N45" i="3" l="1"/>
  <c r="N43" i="3"/>
  <c r="M31" i="3"/>
  <c r="N31" i="3" s="1"/>
  <c r="M19" i="3"/>
  <c r="N19" i="3" s="1"/>
  <c r="I46" i="3"/>
  <c r="J46" i="3" s="1"/>
  <c r="I32" i="3"/>
  <c r="J32" i="3" s="1"/>
  <c r="F45" i="3"/>
  <c r="F33" i="3"/>
  <c r="E9" i="3"/>
  <c r="F9" i="3" s="1"/>
  <c r="F31" i="3"/>
  <c r="F10" i="3"/>
  <c r="J33" i="3"/>
  <c r="E7" i="3"/>
  <c r="F7" i="3" s="1"/>
  <c r="I20" i="3"/>
  <c r="J20" i="3" s="1"/>
  <c r="M9" i="3"/>
  <c r="N9" i="3" s="1"/>
  <c r="E31" i="3"/>
  <c r="M33" i="3"/>
  <c r="N33" i="3" s="1"/>
  <c r="I44" i="3"/>
  <c r="J44" i="3" s="1"/>
  <c r="E8" i="3"/>
  <c r="F8" i="3" s="1"/>
  <c r="M10" i="3"/>
  <c r="N10" i="3" s="1"/>
  <c r="I21" i="3"/>
  <c r="J21" i="3" s="1"/>
  <c r="E32" i="3"/>
  <c r="F32" i="3" s="1"/>
  <c r="M34" i="3"/>
  <c r="N34" i="3" s="1"/>
  <c r="I45" i="3"/>
  <c r="J45" i="3" s="1"/>
  <c r="I7" i="3"/>
  <c r="J7" i="3" s="1"/>
  <c r="E10" i="3"/>
  <c r="M20" i="3"/>
  <c r="N20" i="3" s="1"/>
  <c r="I31" i="3"/>
  <c r="J31" i="3" s="1"/>
  <c r="E34" i="3"/>
  <c r="F34" i="3" s="1"/>
  <c r="M44" i="3"/>
  <c r="N44" i="3" s="1"/>
  <c r="I8" i="3"/>
  <c r="J8" i="3" s="1"/>
  <c r="E20" i="3"/>
  <c r="F20" i="3" s="1"/>
  <c r="M22" i="3"/>
  <c r="N22" i="3" s="1"/>
  <c r="I33" i="3"/>
  <c r="E44" i="3"/>
  <c r="F44" i="3" s="1"/>
  <c r="M46" i="3"/>
  <c r="N46" i="3" s="1"/>
  <c r="N34" i="2"/>
  <c r="M34" i="2"/>
  <c r="F43" i="2"/>
  <c r="N45" i="2"/>
  <c r="I19" i="2"/>
  <c r="J19" i="2" s="1"/>
  <c r="F21" i="2"/>
  <c r="E22" i="2"/>
  <c r="F22" i="2" s="1"/>
  <c r="N31" i="2"/>
  <c r="M32" i="2"/>
  <c r="N32" i="2" s="1"/>
  <c r="J34" i="2"/>
  <c r="I43" i="2"/>
  <c r="J43" i="2" s="1"/>
  <c r="F45" i="2"/>
  <c r="E46" i="2"/>
  <c r="F46" i="2" s="1"/>
  <c r="F19" i="2"/>
  <c r="N21" i="2"/>
  <c r="M20" i="2"/>
  <c r="N20" i="2" s="1"/>
  <c r="I31" i="2"/>
  <c r="J31" i="2" s="1"/>
  <c r="E34" i="2"/>
  <c r="F34" i="2" s="1"/>
  <c r="M44" i="2"/>
  <c r="N44" i="2" s="1"/>
  <c r="I32" i="2"/>
  <c r="J32" i="2" s="1"/>
</calcChain>
</file>

<file path=xl/sharedStrings.xml><?xml version="1.0" encoding="utf-8"?>
<sst xmlns="http://schemas.openxmlformats.org/spreadsheetml/2006/main" count="311" uniqueCount="15">
  <si>
    <t>XHR</t>
    <phoneticPr fontId="1" type="noConversion"/>
  </si>
  <si>
    <t>ECWide</t>
    <phoneticPr fontId="1" type="noConversion"/>
  </si>
  <si>
    <t>LRC</t>
    <phoneticPr fontId="1" type="noConversion"/>
  </si>
  <si>
    <t>TL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</si>
  <si>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</si>
  <si>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</si>
  <si>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</si>
  <si>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n</t>
    <phoneticPr fontId="1" type="noConversion"/>
  </si>
  <si>
    <t>k</t>
    <phoneticPr fontId="1" type="noConversion"/>
  </si>
  <si>
    <t>Approach</t>
    <phoneticPr fontId="1" type="noConversion"/>
  </si>
  <si>
    <t># of IOs</t>
    <phoneticPr fontId="1" type="noConversion"/>
  </si>
  <si>
    <t>IO</t>
    <phoneticPr fontId="1" type="noConversion"/>
  </si>
  <si>
    <t>Transfer</t>
    <phoneticPr fontId="1" type="noConversion"/>
  </si>
  <si>
    <t>Calculation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</si>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</sst>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ehz/Documents/WeChat%20Files/wxid_pfvub0kwwbhv22/FileStorage/File/2021-10/&#36328;&#26426;&#26588;&#26102;&#383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错误"/>
      <sheetName val="双错误"/>
      <sheetName val="三错误"/>
    </sheetNames>
    <sheetDataSet>
      <sheetData sheetId="0">
        <row r="3">
          <cell r="G3">
            <v>0.20991995999999999</v>
          </cell>
        </row>
        <row r="4">
          <cell r="G4">
            <v>0.26982</v>
          </cell>
        </row>
        <row r="8">
          <cell r="K8">
            <v>0.69135360000000001</v>
          </cell>
        </row>
        <row r="9">
          <cell r="C9">
            <v>0.26487375000000002</v>
          </cell>
          <cell r="K9">
            <v>1.0262784</v>
          </cell>
        </row>
        <row r="10">
          <cell r="C10">
            <v>1.0594950000000001</v>
          </cell>
          <cell r="G10">
            <v>2.0603455199999998</v>
          </cell>
          <cell r="K10">
            <v>4.1051136000000001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0.15720375</v>
          </cell>
          <cell r="G13">
            <v>0.30570606</v>
          </cell>
          <cell r="K13">
            <v>0.6091008</v>
          </cell>
        </row>
        <row r="14">
          <cell r="C14">
            <v>0.30525000000000008</v>
          </cell>
          <cell r="G14">
            <v>0.59360400000000002</v>
          </cell>
          <cell r="J14">
            <v>1.8084864</v>
          </cell>
        </row>
        <row r="15">
          <cell r="C15">
            <v>1.2210000000000001</v>
          </cell>
          <cell r="G15">
            <v>2.3744160000000001</v>
          </cell>
          <cell r="K15">
            <v>4.73088</v>
          </cell>
        </row>
        <row r="16">
          <cell r="C16">
            <v>6.66</v>
          </cell>
          <cell r="G16">
            <v>12.951359999999999</v>
          </cell>
          <cell r="K16">
            <v>25.8048</v>
          </cell>
        </row>
        <row r="18">
          <cell r="C18">
            <v>7.1456250000000013E-2</v>
          </cell>
          <cell r="G18">
            <v>0.13895730000000001</v>
          </cell>
          <cell r="K18">
            <v>0.276864</v>
          </cell>
        </row>
        <row r="19">
          <cell r="C19">
            <v>0.26487375000000002</v>
          </cell>
          <cell r="G19">
            <v>0.51508638000000007</v>
          </cell>
          <cell r="K19">
            <v>1.0262784</v>
          </cell>
        </row>
        <row r="20">
          <cell r="C20">
            <v>1.0594950000000001</v>
          </cell>
          <cell r="G20">
            <v>2.0603455199999998</v>
          </cell>
          <cell r="K20">
            <v>4.1051136000000001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  <sheetData sheetId="1">
        <row r="3">
          <cell r="C3">
            <v>0.40986750000000011</v>
          </cell>
          <cell r="G3">
            <v>0.79704828000000005</v>
          </cell>
          <cell r="K3">
            <v>1.5880704000000001</v>
          </cell>
        </row>
        <row r="4">
          <cell r="C4">
            <v>0.53959875000000002</v>
          </cell>
          <cell r="G4">
            <v>1.04932998</v>
          </cell>
          <cell r="K4">
            <v>2.0907263999999999</v>
          </cell>
        </row>
        <row r="5">
          <cell r="C5">
            <v>2.4049537499999998</v>
          </cell>
          <cell r="G5">
            <v>4.6767900600000001</v>
          </cell>
          <cell r="K5">
            <v>9.3182207999999989</v>
          </cell>
        </row>
        <row r="6">
          <cell r="C6">
            <v>2.2200000000000002</v>
          </cell>
          <cell r="G6">
            <v>4.3171200000000001</v>
          </cell>
          <cell r="K6">
            <v>8.6015999999999995</v>
          </cell>
        </row>
        <row r="8">
          <cell r="C8">
            <v>0.61036125000000008</v>
          </cell>
          <cell r="G8">
            <v>1.1869381800000001</v>
          </cell>
          <cell r="K8">
            <v>2.3649024000000001</v>
          </cell>
        </row>
        <row r="9">
          <cell r="C9">
            <v>0.90090375000000011</v>
          </cell>
          <cell r="G9">
            <v>1.7519412599999999</v>
          </cell>
          <cell r="K9">
            <v>3.4906367999999999</v>
          </cell>
        </row>
        <row r="10">
          <cell r="C10">
            <v>3.4584825000000001</v>
          </cell>
          <cell r="G10">
            <v>6.7255333199999994</v>
          </cell>
          <cell r="K10">
            <v>13.4002176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0.5645737500000001</v>
          </cell>
          <cell r="G13">
            <v>1.0978975799999999</v>
          </cell>
          <cell r="K13">
            <v>2.1874943999999998</v>
          </cell>
        </row>
        <row r="14">
          <cell r="C14">
            <v>1.0249462499999999</v>
          </cell>
          <cell r="G14">
            <v>1.99316034</v>
          </cell>
          <cell r="K14">
            <v>3.9712511999999989</v>
          </cell>
        </row>
        <row r="15">
          <cell r="C15">
            <v>3.721691250000001</v>
          </cell>
        </row>
        <row r="16">
          <cell r="C16">
            <v>6.66</v>
          </cell>
        </row>
        <row r="18">
          <cell r="C18">
            <v>0.33272249999999998</v>
          </cell>
          <cell r="G18">
            <v>0.64702836000000008</v>
          </cell>
          <cell r="K18">
            <v>1.2891648</v>
          </cell>
        </row>
        <row r="19">
          <cell r="C19">
            <v>0.91575000000000006</v>
          </cell>
          <cell r="G19">
            <v>1.7808120000000001</v>
          </cell>
          <cell r="K19">
            <v>3.5481600000000002</v>
          </cell>
        </row>
        <row r="20">
          <cell r="C20">
            <v>3.2858774999999998</v>
          </cell>
          <cell r="G20">
            <v>6.3898772399999997</v>
          </cell>
          <cell r="K20">
            <v>12.731443199999999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  <sheetData sheetId="2">
        <row r="3">
          <cell r="C3">
            <v>1.04895</v>
          </cell>
          <cell r="G3">
            <v>2.0398391999999999</v>
          </cell>
          <cell r="K3">
            <v>4.0642559999999994</v>
          </cell>
        </row>
        <row r="4">
          <cell r="C4">
            <v>1.3949925000000001</v>
          </cell>
          <cell r="G4">
            <v>2.71277028</v>
          </cell>
          <cell r="K4">
            <v>5.4050304000000002</v>
          </cell>
        </row>
        <row r="5">
          <cell r="C5">
            <v>5.5798312500000007</v>
          </cell>
          <cell r="G5">
            <v>10.8508113</v>
          </cell>
          <cell r="K5">
            <v>21.619584</v>
          </cell>
        </row>
        <row r="6">
          <cell r="C6">
            <v>2.2200000000000002</v>
          </cell>
          <cell r="G6">
            <v>4.3171200000000001</v>
          </cell>
          <cell r="K6">
            <v>8.6015999999999995</v>
          </cell>
        </row>
        <row r="8">
          <cell r="C8">
            <v>1.4248237500000001</v>
          </cell>
          <cell r="G8">
            <v>2.77078158</v>
          </cell>
          <cell r="K8">
            <v>5.5206143999999986</v>
          </cell>
        </row>
        <row r="9">
          <cell r="C9">
            <v>2.10497625</v>
          </cell>
          <cell r="G9">
            <v>4.0934392199999996</v>
          </cell>
          <cell r="K9">
            <v>8.1559295999999986</v>
          </cell>
        </row>
        <row r="10">
          <cell r="C10">
            <v>8.4197662500000003</v>
          </cell>
          <cell r="G10">
            <v>16.373487059999999</v>
          </cell>
          <cell r="K10">
            <v>32.6231808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1.4167762500000001</v>
          </cell>
          <cell r="G13">
            <v>2.75513202</v>
          </cell>
          <cell r="K13">
            <v>5.4894335999999999</v>
          </cell>
        </row>
        <row r="14">
          <cell r="C14">
            <v>2.3995424999999999</v>
          </cell>
          <cell r="G14">
            <v>4.6662670799999999</v>
          </cell>
          <cell r="K14">
            <v>9.2972543999999999</v>
          </cell>
        </row>
        <row r="15">
          <cell r="C15">
            <v>9.5983087500000011</v>
          </cell>
        </row>
        <row r="16">
          <cell r="C16">
            <v>6.66</v>
          </cell>
        </row>
        <row r="18">
          <cell r="C18">
            <v>1.0712887499999999</v>
          </cell>
          <cell r="G18">
            <v>2.0832802199999998</v>
          </cell>
          <cell r="K18">
            <v>4.1508095999999997</v>
          </cell>
        </row>
        <row r="19">
          <cell r="C19">
            <v>2.2563525000000002</v>
          </cell>
          <cell r="G19">
            <v>4.3878128399999996</v>
          </cell>
          <cell r="K19">
            <v>8.7424511999999996</v>
          </cell>
        </row>
        <row r="20">
          <cell r="C20">
            <v>9.0251325000000016</v>
          </cell>
          <cell r="G20">
            <v>17.550711719999999</v>
          </cell>
          <cell r="K20">
            <v>34.968729600000003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CDE3-E0B8-1D4D-A2A2-B9F98047E835}">
  <dimension ref="A1:P50"/>
  <sheetViews>
    <sheetView zoomScale="90" zoomScaleNormal="90" workbookViewId="0">
      <selection sqref="A1:XFD1048576"/>
    </sheetView>
  </sheetViews>
  <sheetFormatPr defaultColWidth="10.90625" defaultRowHeight="15.6" x14ac:dyDescent="0.3"/>
  <cols>
    <col min="5" max="6" width="13.36328125" customWidth="1"/>
    <col min="9" max="10" width="13" customWidth="1"/>
    <col min="13" max="14" width="13.81640625" customWidth="1"/>
  </cols>
  <sheetData>
    <row r="1" spans="1:16" ht="17.399999999999999" x14ac:dyDescent="0.3">
      <c r="A1" s="7" t="s">
        <v>9</v>
      </c>
      <c r="B1" s="7" t="s">
        <v>10</v>
      </c>
      <c r="C1" s="26" t="s">
        <v>4</v>
      </c>
      <c r="D1" s="27"/>
      <c r="E1" s="27"/>
      <c r="F1" s="28"/>
      <c r="G1" s="26" t="s">
        <v>5</v>
      </c>
      <c r="H1" s="27"/>
      <c r="I1" s="27"/>
      <c r="J1" s="28"/>
      <c r="K1" s="26" t="s">
        <v>6</v>
      </c>
      <c r="L1" s="27"/>
      <c r="M1" s="27"/>
      <c r="N1" s="28"/>
      <c r="O1" s="7" t="s">
        <v>7</v>
      </c>
      <c r="P1" s="7" t="s">
        <v>8</v>
      </c>
    </row>
    <row r="2" spans="1:16" ht="17.399999999999999" x14ac:dyDescent="0.3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0" t="s">
        <v>11</v>
      </c>
      <c r="H2" s="11" t="s">
        <v>12</v>
      </c>
      <c r="I2" s="12" t="s">
        <v>13</v>
      </c>
      <c r="J2" s="11" t="s">
        <v>14</v>
      </c>
      <c r="K2" s="10" t="s">
        <v>11</v>
      </c>
      <c r="L2" s="11" t="s">
        <v>12</v>
      </c>
      <c r="M2" s="12" t="s">
        <v>13</v>
      </c>
      <c r="N2" s="9" t="s">
        <v>14</v>
      </c>
      <c r="O2" s="9"/>
      <c r="P2" s="7"/>
    </row>
    <row r="3" spans="1:16" x14ac:dyDescent="0.3">
      <c r="A3" s="1" t="s">
        <v>0</v>
      </c>
      <c r="B3" s="2">
        <v>21.333333333333332</v>
      </c>
      <c r="C3" s="1">
        <v>0.12001681327819801</v>
      </c>
      <c r="D3" s="2">
        <v>0.88954125000000006</v>
      </c>
      <c r="E3" s="14">
        <f>0.125*D3</f>
        <v>0.11119265625000001</v>
      </c>
      <c r="F3" s="2">
        <f>C3+D3+E3</f>
        <v>1.120750719528198</v>
      </c>
      <c r="G3" s="1">
        <v>0.117614030838012</v>
      </c>
      <c r="H3" s="2">
        <v>1.72951002</v>
      </c>
      <c r="I3" s="14">
        <f>0.125*H3</f>
        <v>0.2161887525</v>
      </c>
      <c r="J3" s="2">
        <f>G3+H3+I3</f>
        <v>2.0633128033380119</v>
      </c>
      <c r="K3" s="1">
        <v>0.114675998687744</v>
      </c>
      <c r="L3" s="2">
        <v>3.4465536000000001</v>
      </c>
      <c r="M3" s="14">
        <f>0.125*L3</f>
        <v>0.43081920000000001</v>
      </c>
      <c r="N3" s="2">
        <f>K3+L3+M3</f>
        <v>3.9920487986877444</v>
      </c>
      <c r="O3" s="21">
        <v>70</v>
      </c>
      <c r="P3" s="24">
        <v>64</v>
      </c>
    </row>
    <row r="4" spans="1:16" x14ac:dyDescent="0.3">
      <c r="A4" s="3" t="s">
        <v>1</v>
      </c>
      <c r="B4" s="4">
        <v>32</v>
      </c>
      <c r="C4" s="3">
        <v>0.188588857650756</v>
      </c>
      <c r="D4" s="4">
        <v>1.02677</v>
      </c>
      <c r="E4" s="15">
        <f t="shared" ref="E4:E50" si="0">0.125*D4</f>
        <v>0.12834625</v>
      </c>
      <c r="F4" s="2">
        <f t="shared" ref="F4:F50" si="1">C4+D4+E4</f>
        <v>1.3437051076507558</v>
      </c>
      <c r="G4" s="3">
        <v>0.168115139007568</v>
      </c>
      <c r="H4" s="4">
        <v>1.9962600000000001</v>
      </c>
      <c r="I4" s="15">
        <f t="shared" ref="I4:I50" si="2">0.125*H4</f>
        <v>0.24953250000000002</v>
      </c>
      <c r="J4" s="2">
        <f t="shared" ref="J4:J50" si="3">G4+H4+I4</f>
        <v>2.4139076390075682</v>
      </c>
      <c r="K4" s="3">
        <v>0.16683220863342199</v>
      </c>
      <c r="L4" s="4">
        <v>3.97824</v>
      </c>
      <c r="M4" s="15">
        <f t="shared" ref="M4:M50" si="4">0.125*L4</f>
        <v>0.49728</v>
      </c>
      <c r="N4" s="2">
        <f t="shared" ref="N4:N50" si="5">K4+L4+M4</f>
        <v>4.6423522086334224</v>
      </c>
      <c r="O4" s="22"/>
      <c r="P4" s="24"/>
    </row>
    <row r="5" spans="1:16" x14ac:dyDescent="0.3">
      <c r="A5" s="3" t="s">
        <v>2</v>
      </c>
      <c r="B5" s="4">
        <v>32</v>
      </c>
      <c r="C5" s="3">
        <v>0.181533098220825</v>
      </c>
      <c r="D5" s="4">
        <v>4.3151299999999999</v>
      </c>
      <c r="E5" s="15">
        <f t="shared" si="0"/>
        <v>0.53939124999999999</v>
      </c>
      <c r="F5" s="2">
        <f t="shared" si="1"/>
        <v>5.0360543482208247</v>
      </c>
      <c r="G5" s="3">
        <v>0.162019968032836</v>
      </c>
      <c r="H5" s="4">
        <v>8.3913000000000011</v>
      </c>
      <c r="I5" s="15">
        <f t="shared" si="2"/>
        <v>1.0489125000000001</v>
      </c>
      <c r="J5" s="2">
        <f t="shared" si="3"/>
        <v>9.6022324680328364</v>
      </c>
      <c r="K5" s="3">
        <v>0.16699194908142001</v>
      </c>
      <c r="L5" s="4">
        <v>16.719360000000002</v>
      </c>
      <c r="M5" s="15">
        <f t="shared" si="4"/>
        <v>2.0899200000000002</v>
      </c>
      <c r="N5" s="2">
        <f t="shared" si="5"/>
        <v>18.976271949081422</v>
      </c>
      <c r="O5" s="22"/>
      <c r="P5" s="24"/>
    </row>
    <row r="6" spans="1:16" x14ac:dyDescent="0.3">
      <c r="A6" s="5" t="s">
        <v>3</v>
      </c>
      <c r="B6" s="6">
        <v>0</v>
      </c>
      <c r="C6" s="3"/>
      <c r="D6" s="4">
        <v>2.2338800000000001</v>
      </c>
      <c r="E6" s="15">
        <f t="shared" si="0"/>
        <v>0.27923500000000001</v>
      </c>
      <c r="F6" s="2">
        <f t="shared" si="1"/>
        <v>2.513115</v>
      </c>
      <c r="G6" s="5"/>
      <c r="H6" s="6">
        <v>4.3440000000000003</v>
      </c>
      <c r="I6" s="15">
        <f t="shared" si="2"/>
        <v>0.54300000000000004</v>
      </c>
      <c r="J6" s="2">
        <f t="shared" si="3"/>
        <v>4.8870000000000005</v>
      </c>
      <c r="K6" s="5"/>
      <c r="L6" s="6">
        <v>8.6553599999999999</v>
      </c>
      <c r="M6" s="15">
        <f t="shared" si="4"/>
        <v>1.08192</v>
      </c>
      <c r="N6" s="2">
        <f t="shared" si="5"/>
        <v>9.7372800000000002</v>
      </c>
      <c r="O6" s="23"/>
      <c r="P6" s="24"/>
    </row>
    <row r="7" spans="1:16" x14ac:dyDescent="0.3">
      <c r="A7" s="1" t="s">
        <v>0</v>
      </c>
      <c r="B7" s="2">
        <v>10.666666666666666</v>
      </c>
      <c r="C7" s="1">
        <v>7.5460910797119099E-2</v>
      </c>
      <c r="D7" s="2">
        <v>0.19122749999999999</v>
      </c>
      <c r="E7" s="14">
        <f t="shared" si="0"/>
        <v>2.3903437499999999E-2</v>
      </c>
      <c r="F7" s="2">
        <f>C7+D7+E7</f>
        <v>0.29059184829711909</v>
      </c>
      <c r="G7" s="1">
        <v>6.2231779098510701E-2</v>
      </c>
      <c r="H7" s="2">
        <v>0.37119996</v>
      </c>
      <c r="I7" s="14">
        <f t="shared" si="2"/>
        <v>4.6399994999999999E-2</v>
      </c>
      <c r="J7" s="2">
        <f>G7+H7+I7</f>
        <v>0.47983173409851065</v>
      </c>
      <c r="K7" s="1">
        <v>6.0585021972656201E-2</v>
      </c>
      <c r="L7" s="2">
        <v>0.74081280000000005</v>
      </c>
      <c r="M7" s="14">
        <f>0.125*L7</f>
        <v>9.2601600000000006E-2</v>
      </c>
      <c r="N7" s="2">
        <f>K7+L7+M7</f>
        <v>0.89399942197265636</v>
      </c>
      <c r="O7" s="21">
        <v>76</v>
      </c>
      <c r="P7" s="24"/>
    </row>
    <row r="8" spans="1:16" x14ac:dyDescent="0.3">
      <c r="A8" s="3" t="s">
        <v>1</v>
      </c>
      <c r="B8" s="4">
        <v>8</v>
      </c>
      <c r="C8" s="3">
        <v>5.98928928375244E-2</v>
      </c>
      <c r="D8" s="4">
        <v>0.19427</v>
      </c>
      <c r="E8" s="15">
        <f t="shared" si="0"/>
        <v>2.428375E-2</v>
      </c>
      <c r="F8" s="2">
        <f t="shared" si="1"/>
        <v>0.27844664283752441</v>
      </c>
      <c r="G8" s="3">
        <v>4.8155784606933497E-2</v>
      </c>
      <c r="H8" s="4">
        <v>0.37734000000000001</v>
      </c>
      <c r="I8" s="15">
        <f t="shared" si="2"/>
        <v>4.7167500000000001E-2</v>
      </c>
      <c r="J8" s="2">
        <f t="shared" si="3"/>
        <v>0.47266328460693352</v>
      </c>
      <c r="K8" s="3">
        <v>4.8163175582885701E-2</v>
      </c>
      <c r="L8" s="4">
        <v>0.75263999999999998</v>
      </c>
      <c r="M8" s="15">
        <f t="shared" si="4"/>
        <v>9.4079999999999997E-2</v>
      </c>
      <c r="N8" s="2">
        <f t="shared" si="5"/>
        <v>0.89488317558288566</v>
      </c>
      <c r="O8" s="22"/>
      <c r="P8" s="24"/>
    </row>
    <row r="9" spans="1:16" x14ac:dyDescent="0.3">
      <c r="A9" s="3" t="s">
        <v>2</v>
      </c>
      <c r="B9" s="4">
        <v>8</v>
      </c>
      <c r="C9" s="3">
        <v>7.2294950485229395E-2</v>
      </c>
      <c r="D9" s="4">
        <v>0.98513000000000006</v>
      </c>
      <c r="E9" s="15">
        <f t="shared" si="0"/>
        <v>0.12314125000000001</v>
      </c>
      <c r="F9" s="2">
        <f t="shared" si="1"/>
        <v>1.1805662004852295</v>
      </c>
      <c r="G9" s="3">
        <v>5.3478956222534103E-2</v>
      </c>
      <c r="H9" s="4">
        <v>1.9156200000000001</v>
      </c>
      <c r="I9" s="15">
        <f t="shared" si="2"/>
        <v>0.23945250000000001</v>
      </c>
      <c r="J9" s="2">
        <f t="shared" si="3"/>
        <v>2.2085514562225343</v>
      </c>
      <c r="K9" s="3">
        <v>4.5951843261718701E-2</v>
      </c>
      <c r="L9" s="4">
        <v>3.8169599999999999</v>
      </c>
      <c r="M9" s="15">
        <f t="shared" si="4"/>
        <v>0.47711999999999999</v>
      </c>
      <c r="N9" s="2">
        <f t="shared" si="5"/>
        <v>4.3400318432617189</v>
      </c>
      <c r="O9" s="22"/>
      <c r="P9" s="24"/>
    </row>
    <row r="10" spans="1:16" x14ac:dyDescent="0.3">
      <c r="A10" s="5" t="s">
        <v>3</v>
      </c>
      <c r="B10" s="6">
        <v>0</v>
      </c>
      <c r="C10" s="5"/>
      <c r="D10" s="6">
        <v>2.2338800000000001</v>
      </c>
      <c r="E10" s="16">
        <f t="shared" si="0"/>
        <v>0.27923500000000001</v>
      </c>
      <c r="F10" s="2">
        <f t="shared" si="1"/>
        <v>2.513115</v>
      </c>
      <c r="G10" s="5"/>
      <c r="H10" s="6">
        <v>4.3440000000000003</v>
      </c>
      <c r="I10" s="16">
        <f t="shared" si="2"/>
        <v>0.54300000000000004</v>
      </c>
      <c r="J10" s="2">
        <f t="shared" si="3"/>
        <v>4.8870000000000005</v>
      </c>
      <c r="K10" s="5"/>
      <c r="L10" s="6">
        <v>8.6553599999999999</v>
      </c>
      <c r="M10" s="15">
        <f t="shared" si="4"/>
        <v>1.08192</v>
      </c>
      <c r="N10" s="2">
        <f t="shared" si="5"/>
        <v>9.7372800000000002</v>
      </c>
      <c r="O10" s="23"/>
      <c r="P10" s="24"/>
    </row>
    <row r="11" spans="1:16" x14ac:dyDescent="0.3">
      <c r="A11" s="1" t="s">
        <v>0</v>
      </c>
      <c r="B11" s="2">
        <v>9.1428571428571423</v>
      </c>
      <c r="C11" s="1">
        <v>6.6658020019531194E-2</v>
      </c>
      <c r="D11" s="2">
        <v>0.13961750000000001</v>
      </c>
      <c r="E11" s="14">
        <f t="shared" si="0"/>
        <v>1.7452187500000001E-2</v>
      </c>
      <c r="F11" s="2">
        <f>C11+D11+E11</f>
        <v>0.22372770751953119</v>
      </c>
      <c r="G11" s="1">
        <v>5.0283908843994099E-2</v>
      </c>
      <c r="H11" s="2">
        <v>0.27072491999999998</v>
      </c>
      <c r="I11" s="14">
        <f t="shared" si="2"/>
        <v>3.3840614999999998E-2</v>
      </c>
      <c r="J11" s="2">
        <f>G11+H11+I11</f>
        <v>0.35484944384399408</v>
      </c>
      <c r="K11" s="1">
        <v>5.0881147384643499E-2</v>
      </c>
      <c r="L11" s="2">
        <v>0.54082560000000002</v>
      </c>
      <c r="M11" s="14">
        <f>0.125*L11</f>
        <v>6.7603200000000002E-2</v>
      </c>
      <c r="N11" s="2">
        <f>K11+L11+M11</f>
        <v>0.65930994738464355</v>
      </c>
      <c r="O11" s="21">
        <v>78</v>
      </c>
      <c r="P11" s="24"/>
    </row>
    <row r="12" spans="1:16" x14ac:dyDescent="0.3">
      <c r="A12" s="3" t="s">
        <v>1</v>
      </c>
      <c r="B12" s="4">
        <v>6.4</v>
      </c>
      <c r="C12" s="3">
        <v>5.1126003265380797E-2</v>
      </c>
      <c r="D12" s="4">
        <v>0.13877</v>
      </c>
      <c r="E12" s="15">
        <f t="shared" si="0"/>
        <v>1.7346250000000001E-2</v>
      </c>
      <c r="F12" s="2">
        <f t="shared" si="1"/>
        <v>0.20724225326538082</v>
      </c>
      <c r="G12" s="3">
        <v>3.7365913391113198E-2</v>
      </c>
      <c r="H12" s="4">
        <v>0.26941199999999998</v>
      </c>
      <c r="I12" s="15">
        <f>0.125*H12</f>
        <v>3.3676499999999998E-2</v>
      </c>
      <c r="J12" s="2">
        <f t="shared" si="3"/>
        <v>0.34045441339111315</v>
      </c>
      <c r="K12" s="3">
        <v>3.8969039916992097E-2</v>
      </c>
      <c r="L12" s="4">
        <v>0.53760000000000008</v>
      </c>
      <c r="M12" s="15">
        <f t="shared" si="4"/>
        <v>6.720000000000001E-2</v>
      </c>
      <c r="N12" s="2">
        <f t="shared" si="5"/>
        <v>0.64376903991699219</v>
      </c>
      <c r="O12" s="22"/>
      <c r="P12" s="24"/>
    </row>
    <row r="13" spans="1:16" x14ac:dyDescent="0.3">
      <c r="A13" s="3" t="s">
        <v>2</v>
      </c>
      <c r="B13" s="4">
        <v>6.4</v>
      </c>
      <c r="C13" s="3">
        <v>4.7756910324096603E-2</v>
      </c>
      <c r="D13" s="4">
        <v>0.76313000000000009</v>
      </c>
      <c r="E13" s="15">
        <f t="shared" si="0"/>
        <v>9.5391250000000011E-2</v>
      </c>
      <c r="F13" s="2">
        <f t="shared" si="1"/>
        <v>0.90627816032409669</v>
      </c>
      <c r="G13" s="3">
        <v>3.6688089370727497E-2</v>
      </c>
      <c r="H13" s="4">
        <v>1.483908</v>
      </c>
      <c r="I13" s="15">
        <f t="shared" si="2"/>
        <v>0.1854885</v>
      </c>
      <c r="J13" s="2">
        <f t="shared" si="3"/>
        <v>1.7060845893707275</v>
      </c>
      <c r="K13" s="3">
        <v>3.8394212722778299E-2</v>
      </c>
      <c r="L13" s="4">
        <v>2.9567999999999999</v>
      </c>
      <c r="M13" s="15">
        <f t="shared" si="4"/>
        <v>0.36959999999999998</v>
      </c>
      <c r="N13" s="2">
        <f t="shared" si="5"/>
        <v>3.3647942127227783</v>
      </c>
      <c r="O13" s="22"/>
      <c r="P13" s="24"/>
    </row>
    <row r="14" spans="1:16" x14ac:dyDescent="0.3">
      <c r="A14" s="5" t="s">
        <v>3</v>
      </c>
      <c r="B14" s="6">
        <v>0</v>
      </c>
      <c r="C14" s="5"/>
      <c r="D14" s="6">
        <v>2.2338800000000001</v>
      </c>
      <c r="E14" s="16">
        <f t="shared" si="0"/>
        <v>0.27923500000000001</v>
      </c>
      <c r="F14" s="2">
        <f t="shared" si="1"/>
        <v>2.513115</v>
      </c>
      <c r="G14" s="5"/>
      <c r="H14" s="6">
        <v>4.3440000000000003</v>
      </c>
      <c r="I14" s="16">
        <f t="shared" si="2"/>
        <v>0.54300000000000004</v>
      </c>
      <c r="J14" s="2">
        <f t="shared" si="3"/>
        <v>4.8870000000000005</v>
      </c>
      <c r="K14" s="5"/>
      <c r="L14" s="6">
        <v>8.6553599999999999</v>
      </c>
      <c r="M14" s="15">
        <f t="shared" si="4"/>
        <v>1.08192</v>
      </c>
      <c r="N14" s="2">
        <f t="shared" si="5"/>
        <v>9.7372800000000002</v>
      </c>
      <c r="O14" s="23"/>
      <c r="P14" s="24"/>
    </row>
    <row r="15" spans="1:16" x14ac:dyDescent="0.3">
      <c r="A15" s="1" t="s">
        <v>0</v>
      </c>
      <c r="B15" s="2">
        <v>25.6</v>
      </c>
      <c r="C15" s="4">
        <v>0.147485971450805</v>
      </c>
      <c r="D15" s="4"/>
      <c r="E15" s="14"/>
      <c r="F15" s="2"/>
      <c r="G15" s="2">
        <v>0.135056972503662</v>
      </c>
      <c r="H15" s="2"/>
      <c r="I15" s="14"/>
      <c r="J15" s="2"/>
      <c r="K15" s="2">
        <v>0.13036108016967701</v>
      </c>
      <c r="L15" s="2"/>
      <c r="M15" s="14"/>
      <c r="N15" s="2"/>
      <c r="O15" s="21">
        <v>138</v>
      </c>
      <c r="P15" s="24">
        <v>128</v>
      </c>
    </row>
    <row r="16" spans="1:16" x14ac:dyDescent="0.3">
      <c r="A16" s="3" t="s">
        <v>1</v>
      </c>
      <c r="B16" s="4">
        <v>21.333333333333332</v>
      </c>
      <c r="C16" s="4">
        <v>0.118650913238525</v>
      </c>
      <c r="D16" s="4"/>
      <c r="E16" s="15"/>
      <c r="F16" s="2"/>
      <c r="G16" s="4">
        <v>0.1144700050354</v>
      </c>
      <c r="H16" s="4"/>
      <c r="I16" s="15"/>
      <c r="J16" s="2"/>
      <c r="K16" s="4">
        <v>0.113294124603271</v>
      </c>
      <c r="L16" s="4"/>
      <c r="M16" s="15"/>
      <c r="N16" s="2"/>
      <c r="O16" s="22"/>
      <c r="P16" s="24"/>
    </row>
    <row r="17" spans="1:16" x14ac:dyDescent="0.3">
      <c r="A17" s="3" t="s">
        <v>2</v>
      </c>
      <c r="B17" s="4">
        <v>21.333333333333332</v>
      </c>
      <c r="C17" s="4">
        <v>0.118022918701171</v>
      </c>
      <c r="D17" s="4"/>
      <c r="E17" s="15"/>
      <c r="F17" s="2"/>
      <c r="G17" s="4">
        <v>0.111364841461181</v>
      </c>
      <c r="H17" s="4"/>
      <c r="I17" s="15"/>
      <c r="J17" s="2"/>
      <c r="K17" s="4">
        <v>0.116482019424438</v>
      </c>
      <c r="L17" s="4"/>
      <c r="M17" s="15"/>
      <c r="N17" s="2"/>
      <c r="O17" s="22"/>
      <c r="P17" s="24"/>
    </row>
    <row r="18" spans="1:16" x14ac:dyDescent="0.3">
      <c r="A18" s="5" t="s">
        <v>3</v>
      </c>
      <c r="B18" s="6">
        <v>0</v>
      </c>
      <c r="C18" s="6"/>
      <c r="D18" s="6"/>
      <c r="E18" s="15"/>
      <c r="F18" s="2"/>
      <c r="G18" s="6"/>
      <c r="H18" s="6"/>
      <c r="I18" s="15"/>
      <c r="J18" s="2"/>
      <c r="K18" s="6"/>
      <c r="L18" s="6"/>
      <c r="M18" s="15"/>
      <c r="N18" s="2"/>
      <c r="O18" s="23"/>
      <c r="P18" s="24"/>
    </row>
    <row r="19" spans="1:16" x14ac:dyDescent="0.3">
      <c r="A19" s="1" t="s">
        <v>0</v>
      </c>
      <c r="B19" s="2">
        <v>18.285714285714285</v>
      </c>
      <c r="C19" s="2">
        <v>0.10612297058105399</v>
      </c>
      <c r="D19" s="20">
        <f>0.09716+0.1784325</f>
        <v>0.27559250000000002</v>
      </c>
      <c r="E19" s="14">
        <f t="shared" si="0"/>
        <v>3.4449062500000002E-2</v>
      </c>
      <c r="F19" s="2">
        <f t="shared" si="1"/>
        <v>0.41616453308105406</v>
      </c>
      <c r="G19" s="2">
        <v>9.6279144287109306E-2</v>
      </c>
      <c r="H19" s="20">
        <f>0.18816+[1]单错误!$G$3</f>
        <v>0.39807996000000001</v>
      </c>
      <c r="I19" s="14">
        <f t="shared" si="2"/>
        <v>4.9759995000000001E-2</v>
      </c>
      <c r="J19" s="2">
        <f t="shared" si="3"/>
        <v>0.54411909928710933</v>
      </c>
      <c r="K19" s="2">
        <v>9.5971822738647405E-2</v>
      </c>
      <c r="L19" s="20">
        <f>0.37632+[1]单错误!$K$8</f>
        <v>1.0676736</v>
      </c>
      <c r="M19" s="14">
        <f t="shared" si="4"/>
        <v>0.1334592</v>
      </c>
      <c r="N19" s="2">
        <f t="shared" si="5"/>
        <v>1.2971046227386474</v>
      </c>
      <c r="O19" s="21">
        <v>143</v>
      </c>
      <c r="P19" s="24"/>
    </row>
    <row r="20" spans="1:16" x14ac:dyDescent="0.3">
      <c r="A20" s="3" t="s">
        <v>1</v>
      </c>
      <c r="B20" s="4">
        <v>11.636363636363637</v>
      </c>
      <c r="C20" s="4">
        <v>7.7257156372070299E-2</v>
      </c>
      <c r="D20" s="20">
        <f>0.05552+[1]单错误!$C$9</f>
        <v>0.32039375000000003</v>
      </c>
      <c r="E20" s="15">
        <f t="shared" si="0"/>
        <v>4.0049218750000004E-2</v>
      </c>
      <c r="F20" s="2">
        <f t="shared" si="1"/>
        <v>0.43770012512207035</v>
      </c>
      <c r="G20" s="4">
        <v>6.68509006500244E-2</v>
      </c>
      <c r="H20" s="20">
        <f>0.10752+[1]单错误!$G$4</f>
        <v>0.37734000000000001</v>
      </c>
      <c r="I20" s="15">
        <f t="shared" si="2"/>
        <v>4.7167500000000001E-2</v>
      </c>
      <c r="J20" s="2">
        <f t="shared" si="3"/>
        <v>0.49135840065002445</v>
      </c>
      <c r="K20" s="4">
        <v>6.6496133804321206E-2</v>
      </c>
      <c r="L20" s="20">
        <f>0.21504+[1]单错误!$K$9</f>
        <v>1.2413183999999999</v>
      </c>
      <c r="M20" s="15">
        <f t="shared" si="4"/>
        <v>0.15516479999999999</v>
      </c>
      <c r="N20" s="2">
        <f t="shared" si="5"/>
        <v>1.4629793338043213</v>
      </c>
      <c r="O20" s="22"/>
      <c r="P20" s="24"/>
    </row>
    <row r="21" spans="1:16" x14ac:dyDescent="0.3">
      <c r="A21" s="3" t="s">
        <v>2</v>
      </c>
      <c r="B21" s="4">
        <v>11.636363636363637</v>
      </c>
      <c r="C21" s="4">
        <v>7.7961206436157199E-2</v>
      </c>
      <c r="D21" s="20">
        <f>0.01388+[1]单错误!$C$10</f>
        <v>1.073375</v>
      </c>
      <c r="E21" s="15">
        <f t="shared" si="0"/>
        <v>0.134171875</v>
      </c>
      <c r="F21" s="2">
        <f t="shared" si="1"/>
        <v>1.2855080814361572</v>
      </c>
      <c r="G21" s="4">
        <v>6.5027952194213798E-2</v>
      </c>
      <c r="H21" s="20">
        <f>0.02688+[1]单错误!$G$10</f>
        <v>2.0872255199999996</v>
      </c>
      <c r="I21" s="15">
        <f t="shared" si="2"/>
        <v>0.26090318999999995</v>
      </c>
      <c r="J21" s="2">
        <f t="shared" si="3"/>
        <v>2.4131566621942135</v>
      </c>
      <c r="K21" s="4">
        <v>6.6979885101318304E-2</v>
      </c>
      <c r="L21" s="20">
        <f>0.05376+[1]单错误!$K$10</f>
        <v>4.1588735999999997</v>
      </c>
      <c r="M21" s="15">
        <f t="shared" si="4"/>
        <v>0.51985919999999997</v>
      </c>
      <c r="N21" s="2">
        <f t="shared" si="5"/>
        <v>4.7457126851013181</v>
      </c>
      <c r="O21" s="22"/>
      <c r="P21" s="24"/>
    </row>
    <row r="22" spans="1:16" x14ac:dyDescent="0.3">
      <c r="A22" s="5" t="s">
        <v>3</v>
      </c>
      <c r="B22" s="6">
        <v>0</v>
      </c>
      <c r="C22" s="6"/>
      <c r="D22" s="20">
        <f>0.01388+[1]单错误!$C$11</f>
        <v>4.4538800000000007</v>
      </c>
      <c r="E22" s="16">
        <f t="shared" si="0"/>
        <v>0.55673500000000009</v>
      </c>
      <c r="F22" s="2">
        <f t="shared" si="1"/>
        <v>5.0106150000000005</v>
      </c>
      <c r="G22" s="6"/>
      <c r="H22" s="20">
        <f>0.02688+[1]单错误!$G$11</f>
        <v>8.6611200000000004</v>
      </c>
      <c r="I22" s="16">
        <f t="shared" si="2"/>
        <v>1.08264</v>
      </c>
      <c r="J22" s="2">
        <f t="shared" si="3"/>
        <v>9.74376</v>
      </c>
      <c r="K22" s="6"/>
      <c r="L22" s="20">
        <f>0.05376+[1]单错误!$K$11</f>
        <v>17.256959999999999</v>
      </c>
      <c r="M22" s="15">
        <f t="shared" si="4"/>
        <v>2.1571199999999999</v>
      </c>
      <c r="N22" s="2">
        <f t="shared" si="5"/>
        <v>19.414079999999998</v>
      </c>
      <c r="O22" s="23"/>
      <c r="P22" s="24"/>
    </row>
    <row r="23" spans="1:16" x14ac:dyDescent="0.3">
      <c r="A23" t="s">
        <v>0</v>
      </c>
      <c r="B23">
        <v>14.222222222222221</v>
      </c>
      <c r="C23">
        <v>8.5717201232910101E-2</v>
      </c>
      <c r="E23" s="14"/>
      <c r="F23" s="2"/>
      <c r="G23">
        <v>7.4565172195434501E-2</v>
      </c>
      <c r="I23" s="14"/>
      <c r="J23" s="2"/>
      <c r="K23">
        <v>7.3748111724853502E-2</v>
      </c>
      <c r="M23" s="14"/>
      <c r="N23" s="2"/>
      <c r="O23" s="25">
        <v>147</v>
      </c>
      <c r="P23" s="24"/>
    </row>
    <row r="24" spans="1:16" x14ac:dyDescent="0.3">
      <c r="A24" t="s">
        <v>1</v>
      </c>
      <c r="B24">
        <v>8.5333333333333332</v>
      </c>
      <c r="C24">
        <v>6.2605142593383706E-2</v>
      </c>
      <c r="E24" s="15"/>
      <c r="F24" s="2"/>
      <c r="G24">
        <v>5.7820081710815402E-2</v>
      </c>
      <c r="I24" s="15"/>
      <c r="J24" s="2"/>
      <c r="K24">
        <v>5.6847095489501898E-2</v>
      </c>
      <c r="M24" s="15"/>
      <c r="N24" s="2"/>
      <c r="O24" s="25"/>
      <c r="P24" s="24"/>
    </row>
    <row r="25" spans="1:16" x14ac:dyDescent="0.3">
      <c r="A25" t="s">
        <v>2</v>
      </c>
      <c r="B25">
        <v>8.5333333333333332</v>
      </c>
      <c r="C25">
        <v>6.5047025680541895E-2</v>
      </c>
      <c r="E25" s="15"/>
      <c r="F25" s="2"/>
      <c r="G25">
        <v>4.8571109771728502E-2</v>
      </c>
      <c r="I25" s="15"/>
      <c r="J25" s="2"/>
      <c r="K25">
        <v>5.00431060791015E-2</v>
      </c>
      <c r="M25" s="15"/>
      <c r="N25" s="2"/>
      <c r="O25" s="25"/>
      <c r="P25" s="24"/>
    </row>
    <row r="26" spans="1:16" x14ac:dyDescent="0.3">
      <c r="A26" t="s">
        <v>3</v>
      </c>
      <c r="B26">
        <v>0</v>
      </c>
      <c r="E26" s="16"/>
      <c r="F26" s="2"/>
      <c r="I26" s="16"/>
      <c r="J26" s="2"/>
      <c r="M26" s="15"/>
      <c r="N26" s="2"/>
      <c r="O26" s="25"/>
      <c r="P26" s="24"/>
    </row>
    <row r="27" spans="1:16" x14ac:dyDescent="0.3">
      <c r="A27" s="1" t="s">
        <v>0</v>
      </c>
      <c r="B27" s="2">
        <v>27.428571428571427</v>
      </c>
      <c r="C27" s="2">
        <v>0.14726591110229401</v>
      </c>
      <c r="D27" s="2"/>
      <c r="E27" s="14"/>
      <c r="F27" s="2"/>
      <c r="G27" s="2">
        <v>0.14144301414489699</v>
      </c>
      <c r="H27" s="2"/>
      <c r="I27" s="14"/>
      <c r="J27" s="2"/>
      <c r="K27" s="2">
        <v>0.14065098762512199</v>
      </c>
      <c r="L27" s="2"/>
      <c r="M27" s="14"/>
      <c r="N27" s="2"/>
      <c r="O27" s="21">
        <v>207</v>
      </c>
      <c r="P27" s="24">
        <v>192</v>
      </c>
    </row>
    <row r="28" spans="1:16" x14ac:dyDescent="0.3">
      <c r="A28" s="3" t="s">
        <v>1</v>
      </c>
      <c r="B28" s="4">
        <v>17.454545454545453</v>
      </c>
      <c r="C28" s="4">
        <v>0.10044217109680099</v>
      </c>
      <c r="D28" s="4"/>
      <c r="E28" s="15"/>
      <c r="F28" s="2"/>
      <c r="G28" s="4">
        <v>8.9111804962158203E-2</v>
      </c>
      <c r="H28" s="4"/>
      <c r="I28" s="15"/>
      <c r="J28" s="2"/>
      <c r="K28" s="4">
        <v>9.0425968170166002E-2</v>
      </c>
      <c r="L28" s="4"/>
      <c r="M28" s="15"/>
      <c r="N28" s="2"/>
      <c r="O28" s="22"/>
      <c r="P28" s="24"/>
    </row>
    <row r="29" spans="1:16" x14ac:dyDescent="0.3">
      <c r="A29" s="3" t="s">
        <v>2</v>
      </c>
      <c r="B29" s="4">
        <v>17.454545454545453</v>
      </c>
      <c r="C29" s="4">
        <v>0.103991031646728</v>
      </c>
      <c r="D29" s="4"/>
      <c r="E29" s="15"/>
      <c r="F29" s="2"/>
      <c r="G29" s="4">
        <v>9.0113162994384696E-2</v>
      </c>
      <c r="H29" s="4"/>
      <c r="I29" s="15"/>
      <c r="J29" s="2"/>
      <c r="K29" s="4">
        <v>8.6070060729980399E-2</v>
      </c>
      <c r="L29" s="4"/>
      <c r="M29" s="15"/>
      <c r="N29" s="2"/>
      <c r="O29" s="22"/>
      <c r="P29" s="24"/>
    </row>
    <row r="30" spans="1:16" x14ac:dyDescent="0.3">
      <c r="A30" s="5" t="s">
        <v>3</v>
      </c>
      <c r="B30" s="6">
        <v>0</v>
      </c>
      <c r="C30" s="6"/>
      <c r="D30" s="6"/>
      <c r="E30" s="15"/>
      <c r="F30" s="2"/>
      <c r="G30" s="6"/>
      <c r="H30" s="6"/>
      <c r="I30" s="15"/>
      <c r="J30" s="2"/>
      <c r="K30" s="6"/>
      <c r="L30" s="6"/>
      <c r="M30" s="15"/>
      <c r="N30" s="2"/>
      <c r="O30" s="23"/>
      <c r="P30" s="24"/>
    </row>
    <row r="31" spans="1:16" x14ac:dyDescent="0.3">
      <c r="A31" s="1" t="s">
        <v>0</v>
      </c>
      <c r="B31" s="2">
        <v>21.333333333333332</v>
      </c>
      <c r="C31" s="2">
        <v>0.12112379074096601</v>
      </c>
      <c r="D31" s="20">
        <f>0.12492+[1]单错误!$C$13</f>
        <v>0.28212375000000001</v>
      </c>
      <c r="E31" s="14">
        <f t="shared" si="0"/>
        <v>3.5265468750000001E-2</v>
      </c>
      <c r="F31" s="2">
        <f t="shared" si="1"/>
        <v>0.43851300949096605</v>
      </c>
      <c r="G31" s="2">
        <v>0.110481977462768</v>
      </c>
      <c r="H31" s="20">
        <f>0.24192+[1]单错误!$G$13</f>
        <v>0.54762606000000003</v>
      </c>
      <c r="I31" s="14">
        <f t="shared" si="2"/>
        <v>6.8453257500000003E-2</v>
      </c>
      <c r="J31" s="2">
        <f t="shared" si="3"/>
        <v>0.726561294962768</v>
      </c>
      <c r="K31" s="2">
        <v>0.109184980392456</v>
      </c>
      <c r="L31" s="20">
        <f>0.48384+[1]单错误!$K$13</f>
        <v>1.0929408</v>
      </c>
      <c r="M31" s="14">
        <f t="shared" si="4"/>
        <v>0.13661760000000001</v>
      </c>
      <c r="N31" s="2">
        <f t="shared" si="5"/>
        <v>1.3387433803924562</v>
      </c>
      <c r="O31" s="21">
        <v>211</v>
      </c>
      <c r="P31" s="24"/>
    </row>
    <row r="32" spans="1:16" x14ac:dyDescent="0.3">
      <c r="A32" s="3" t="s">
        <v>1</v>
      </c>
      <c r="B32" s="4">
        <v>12.8</v>
      </c>
      <c r="C32" s="4">
        <v>8.2939147949218694E-2</v>
      </c>
      <c r="D32" s="20">
        <f>0.05552+[1]单错误!$C$14</f>
        <v>0.36077000000000009</v>
      </c>
      <c r="E32" s="15">
        <f t="shared" si="0"/>
        <v>4.5096250000000011E-2</v>
      </c>
      <c r="F32" s="2">
        <f t="shared" si="1"/>
        <v>0.48880539794921879</v>
      </c>
      <c r="G32" s="4">
        <v>7.0710897445678697E-2</v>
      </c>
      <c r="H32" s="20">
        <f>0.10752+[1]单错误!$G$14</f>
        <v>0.70112400000000008</v>
      </c>
      <c r="I32" s="15">
        <f t="shared" si="2"/>
        <v>8.764050000000001E-2</v>
      </c>
      <c r="J32" s="2">
        <f t="shared" si="3"/>
        <v>0.8594753974456788</v>
      </c>
      <c r="K32" s="4">
        <v>7.02030658721923E-2</v>
      </c>
      <c r="L32" s="20">
        <f>0.21504+[1]单错误!$J$14</f>
        <v>2.0235264000000002</v>
      </c>
      <c r="M32" s="15">
        <f t="shared" si="4"/>
        <v>0.25294080000000002</v>
      </c>
      <c r="N32" s="2">
        <f t="shared" si="5"/>
        <v>2.3466702658721927</v>
      </c>
      <c r="O32" s="22"/>
      <c r="P32" s="24"/>
    </row>
    <row r="33" spans="1:16" x14ac:dyDescent="0.3">
      <c r="A33" s="3" t="s">
        <v>2</v>
      </c>
      <c r="B33" s="4">
        <v>12.8</v>
      </c>
      <c r="C33" s="4">
        <v>8.2242965698242104E-2</v>
      </c>
      <c r="D33" s="20">
        <f>0.01388+[1]单错误!$C$15</f>
        <v>1.23488</v>
      </c>
      <c r="E33" s="15">
        <f t="shared" si="0"/>
        <v>0.15436</v>
      </c>
      <c r="F33" s="2">
        <f t="shared" si="1"/>
        <v>1.4714829656982422</v>
      </c>
      <c r="G33" s="4">
        <v>6.8287849426269503E-2</v>
      </c>
      <c r="H33" s="20">
        <f>0.02688+[1]单错误!$G$15</f>
        <v>2.4012959999999999</v>
      </c>
      <c r="I33" s="15">
        <f t="shared" si="2"/>
        <v>0.30016199999999998</v>
      </c>
      <c r="J33" s="2">
        <f t="shared" si="3"/>
        <v>2.7697458494262692</v>
      </c>
      <c r="K33" s="4">
        <v>6.9126844406127902E-2</v>
      </c>
      <c r="L33" s="20">
        <f>0.05376+[1]单错误!$K$15</f>
        <v>4.7846399999999996</v>
      </c>
      <c r="M33" s="15">
        <f t="shared" si="4"/>
        <v>0.59807999999999995</v>
      </c>
      <c r="N33" s="2">
        <f t="shared" si="5"/>
        <v>5.451846844406127</v>
      </c>
      <c r="O33" s="22"/>
      <c r="P33" s="24"/>
    </row>
    <row r="34" spans="1:16" x14ac:dyDescent="0.3">
      <c r="A34" s="5" t="s">
        <v>3</v>
      </c>
      <c r="B34" s="6">
        <v>0</v>
      </c>
      <c r="C34" s="6"/>
      <c r="D34" s="20">
        <f>0.01388+[1]单错误!$C$16</f>
        <v>6.6738800000000005</v>
      </c>
      <c r="E34" s="16">
        <f t="shared" si="0"/>
        <v>0.83423500000000006</v>
      </c>
      <c r="F34" s="2">
        <f t="shared" si="1"/>
        <v>7.5081150000000001</v>
      </c>
      <c r="G34" s="6"/>
      <c r="H34" s="20">
        <f>0.02688+[1]单错误!$G$16</f>
        <v>12.97824</v>
      </c>
      <c r="I34" s="16">
        <f t="shared" si="2"/>
        <v>1.6222799999999999</v>
      </c>
      <c r="J34" s="2">
        <f t="shared" si="3"/>
        <v>14.600519999999999</v>
      </c>
      <c r="K34" s="6"/>
      <c r="L34" s="20">
        <f>0.05376+[1]单错误!$K$16</f>
        <v>25.858560000000001</v>
      </c>
      <c r="M34" s="15">
        <f t="shared" si="4"/>
        <v>3.2323200000000001</v>
      </c>
      <c r="N34" s="2">
        <f t="shared" si="5"/>
        <v>29.090880000000002</v>
      </c>
      <c r="O34" s="23"/>
      <c r="P34" s="24"/>
    </row>
    <row r="35" spans="1:16" x14ac:dyDescent="0.3">
      <c r="A35" s="1" t="s">
        <v>0</v>
      </c>
      <c r="B35" s="2">
        <v>16</v>
      </c>
      <c r="C35" s="2">
        <v>9.5685958862304604E-2</v>
      </c>
      <c r="D35" s="2"/>
      <c r="E35" s="14"/>
      <c r="F35" s="2"/>
      <c r="G35" s="2">
        <v>8.1789970397949205E-2</v>
      </c>
      <c r="H35" s="2"/>
      <c r="I35" s="14"/>
      <c r="J35" s="2"/>
      <c r="K35" s="2">
        <v>8.5149049758911105E-2</v>
      </c>
      <c r="L35" s="2"/>
      <c r="M35" s="14"/>
      <c r="N35" s="2"/>
      <c r="O35" s="21">
        <v>217</v>
      </c>
      <c r="P35" s="24"/>
    </row>
    <row r="36" spans="1:16" x14ac:dyDescent="0.3">
      <c r="A36" s="3" t="s">
        <v>1</v>
      </c>
      <c r="B36" s="4">
        <v>9.1428571428571423</v>
      </c>
      <c r="C36" s="4">
        <v>6.1966180801391602E-2</v>
      </c>
      <c r="D36" s="4"/>
      <c r="E36" s="15"/>
      <c r="F36" s="2"/>
      <c r="G36" s="4">
        <v>5.2078962326049798E-2</v>
      </c>
      <c r="H36" s="4"/>
      <c r="I36" s="15"/>
      <c r="J36" s="2"/>
      <c r="K36" s="4">
        <v>4.9511909484863198E-2</v>
      </c>
      <c r="L36" s="4"/>
      <c r="M36" s="15"/>
      <c r="N36" s="2"/>
      <c r="O36" s="22"/>
      <c r="P36" s="24"/>
    </row>
    <row r="37" spans="1:16" x14ac:dyDescent="0.3">
      <c r="A37" s="3" t="s">
        <v>2</v>
      </c>
      <c r="B37" s="4">
        <v>9.1428571428571423</v>
      </c>
      <c r="C37" s="4">
        <v>6.4239025115966797E-2</v>
      </c>
      <c r="D37" s="4"/>
      <c r="E37" s="15"/>
      <c r="F37" s="2"/>
      <c r="G37" s="4">
        <v>4.8532962799072203E-2</v>
      </c>
      <c r="H37" s="4"/>
      <c r="I37" s="15"/>
      <c r="J37" s="2"/>
      <c r="K37" s="4">
        <v>5.2056074142455999E-2</v>
      </c>
      <c r="L37" s="4"/>
      <c r="M37" s="15"/>
      <c r="N37" s="2"/>
      <c r="O37" s="22"/>
      <c r="P37" s="24"/>
    </row>
    <row r="38" spans="1:16" x14ac:dyDescent="0.3">
      <c r="A38" s="5" t="s">
        <v>3</v>
      </c>
      <c r="B38" s="6">
        <v>0</v>
      </c>
      <c r="C38" s="6"/>
      <c r="D38" s="6"/>
      <c r="E38" s="16"/>
      <c r="F38" s="2"/>
      <c r="G38" s="6"/>
      <c r="H38" s="6"/>
      <c r="I38" s="16"/>
      <c r="J38" s="2"/>
      <c r="K38" s="6"/>
      <c r="L38" s="6"/>
      <c r="M38" s="15"/>
      <c r="N38" s="2"/>
      <c r="O38" s="23"/>
      <c r="P38" s="24"/>
    </row>
    <row r="39" spans="1:16" x14ac:dyDescent="0.3">
      <c r="A39" s="1" t="s">
        <v>0</v>
      </c>
      <c r="B39" s="2">
        <v>25.6</v>
      </c>
      <c r="C39" s="2">
        <v>0.142897129058837</v>
      </c>
      <c r="D39" s="2"/>
      <c r="E39" s="14"/>
      <c r="F39" s="2"/>
      <c r="G39" s="2">
        <v>0.13993406295776301</v>
      </c>
      <c r="H39" s="2"/>
      <c r="I39" s="14"/>
      <c r="J39" s="2"/>
      <c r="K39" s="2">
        <v>0.14415001869201599</v>
      </c>
      <c r="L39" s="2"/>
      <c r="M39" s="14"/>
      <c r="N39" s="2"/>
      <c r="O39" s="21">
        <v>276</v>
      </c>
      <c r="P39" s="24">
        <v>256</v>
      </c>
    </row>
    <row r="40" spans="1:16" x14ac:dyDescent="0.3">
      <c r="A40" s="3" t="s">
        <v>1</v>
      </c>
      <c r="B40" s="4">
        <v>16</v>
      </c>
      <c r="C40" s="4">
        <v>9.3746900558471596E-2</v>
      </c>
      <c r="D40" s="4"/>
      <c r="E40" s="15"/>
      <c r="F40" s="2"/>
      <c r="G40" s="4">
        <v>8.6503028869628906E-2</v>
      </c>
      <c r="H40" s="4"/>
      <c r="I40" s="15"/>
      <c r="J40" s="2"/>
      <c r="K40" s="4">
        <v>8.3790063858032199E-2</v>
      </c>
      <c r="L40" s="4"/>
      <c r="M40" s="15"/>
      <c r="N40" s="2"/>
      <c r="O40" s="22"/>
      <c r="P40" s="24"/>
    </row>
    <row r="41" spans="1:16" x14ac:dyDescent="0.3">
      <c r="A41" s="3" t="s">
        <v>2</v>
      </c>
      <c r="B41" s="4">
        <v>16</v>
      </c>
      <c r="C41" s="4">
        <v>9.7111940383911105E-2</v>
      </c>
      <c r="D41" s="4"/>
      <c r="E41" s="15"/>
      <c r="F41" s="2"/>
      <c r="G41" s="4">
        <v>8.2414150238037095E-2</v>
      </c>
      <c r="H41" s="4"/>
      <c r="I41" s="15"/>
      <c r="J41" s="2"/>
      <c r="K41" s="4">
        <v>8.2334995269775293E-2</v>
      </c>
      <c r="L41" s="4"/>
      <c r="M41" s="15"/>
      <c r="N41" s="2"/>
      <c r="O41" s="22"/>
      <c r="P41" s="24"/>
    </row>
    <row r="42" spans="1:16" x14ac:dyDescent="0.3">
      <c r="A42" s="5" t="s">
        <v>3</v>
      </c>
      <c r="B42" s="6">
        <v>0</v>
      </c>
      <c r="C42" s="6"/>
      <c r="D42" s="6"/>
      <c r="E42" s="15"/>
      <c r="F42" s="2"/>
      <c r="G42" s="6"/>
      <c r="H42" s="6"/>
      <c r="I42" s="15"/>
      <c r="J42" s="2"/>
      <c r="K42" s="6"/>
      <c r="L42" s="6"/>
      <c r="M42" s="15"/>
      <c r="N42" s="2"/>
      <c r="O42" s="23"/>
      <c r="P42" s="24"/>
    </row>
    <row r="43" spans="1:16" x14ac:dyDescent="0.3">
      <c r="A43" s="1" t="s">
        <v>0</v>
      </c>
      <c r="B43" s="2">
        <v>19.692307692307693</v>
      </c>
      <c r="C43" s="2">
        <v>0.118473052978515</v>
      </c>
      <c r="D43" s="20">
        <f>0.18044+[1]单错误!$C$18</f>
        <v>0.25189624999999999</v>
      </c>
      <c r="E43" s="14">
        <f t="shared" si="0"/>
        <v>3.1487031249999999E-2</v>
      </c>
      <c r="F43" s="2">
        <f t="shared" si="1"/>
        <v>0.40185633422851502</v>
      </c>
      <c r="G43" s="2">
        <v>0.107096910476684</v>
      </c>
      <c r="H43" s="20">
        <f>0.34944+[1]单错误!$G$18</f>
        <v>0.48839729999999998</v>
      </c>
      <c r="I43" s="14">
        <f t="shared" si="2"/>
        <v>6.1049662499999997E-2</v>
      </c>
      <c r="J43" s="2">
        <f t="shared" si="3"/>
        <v>0.65654387297668393</v>
      </c>
      <c r="K43" s="2">
        <v>0.106976985931396</v>
      </c>
      <c r="L43" s="20">
        <f>0.69888+[1]单错误!$K$18</f>
        <v>0.97574399999999994</v>
      </c>
      <c r="M43" s="14">
        <f t="shared" si="4"/>
        <v>0.12196799999999999</v>
      </c>
      <c r="N43" s="2">
        <f t="shared" si="5"/>
        <v>1.2046889859313961</v>
      </c>
      <c r="O43" s="21">
        <v>282</v>
      </c>
      <c r="P43" s="24"/>
    </row>
    <row r="44" spans="1:16" x14ac:dyDescent="0.3">
      <c r="A44" s="3" t="s">
        <v>1</v>
      </c>
      <c r="B44" s="4">
        <v>11.636363636363637</v>
      </c>
      <c r="C44" s="4">
        <v>7.8617095947265597E-2</v>
      </c>
      <c r="D44" s="20">
        <f>0.05552+[1]单错误!$C$19</f>
        <v>0.32039375000000003</v>
      </c>
      <c r="E44" s="15">
        <f t="shared" si="0"/>
        <v>4.0049218750000004E-2</v>
      </c>
      <c r="F44" s="2">
        <f t="shared" si="1"/>
        <v>0.43906006469726566</v>
      </c>
      <c r="G44" s="4">
        <v>6.7392110824584905E-2</v>
      </c>
      <c r="H44" s="20">
        <f>0.10752+[1]单错误!$G$19</f>
        <v>0.62260638000000013</v>
      </c>
      <c r="I44" s="15">
        <f t="shared" si="2"/>
        <v>7.7825797500000016E-2</v>
      </c>
      <c r="J44" s="2">
        <f t="shared" si="3"/>
        <v>0.76782428832458516</v>
      </c>
      <c r="K44" s="4">
        <v>6.2803030014038003E-2</v>
      </c>
      <c r="L44" s="20">
        <f>0.21504+[1]单错误!$K$19</f>
        <v>1.2413183999999999</v>
      </c>
      <c r="M44" s="15">
        <f t="shared" si="4"/>
        <v>0.15516479999999999</v>
      </c>
      <c r="N44" s="2">
        <f t="shared" si="5"/>
        <v>1.4592862300140381</v>
      </c>
      <c r="O44" s="22"/>
      <c r="P44" s="24"/>
    </row>
    <row r="45" spans="1:16" x14ac:dyDescent="0.3">
      <c r="A45" s="3" t="s">
        <v>2</v>
      </c>
      <c r="B45" s="4">
        <v>11.636363636363637</v>
      </c>
      <c r="C45" s="4">
        <v>7.4561119079589802E-2</v>
      </c>
      <c r="D45" s="20">
        <f>0.01388+[1]单错误!$C$20</f>
        <v>1.073375</v>
      </c>
      <c r="E45" s="15">
        <f t="shared" si="0"/>
        <v>0.134171875</v>
      </c>
      <c r="F45" s="2">
        <f t="shared" si="1"/>
        <v>1.2821079940795899</v>
      </c>
      <c r="G45" s="4">
        <v>6.5943956375122001E-2</v>
      </c>
      <c r="H45" s="20">
        <f>0.02688+[1]单错误!$G$20</f>
        <v>2.0872255199999996</v>
      </c>
      <c r="I45" s="15">
        <f t="shared" si="2"/>
        <v>0.26090318999999995</v>
      </c>
      <c r="J45" s="2">
        <f t="shared" si="3"/>
        <v>2.4140726663751217</v>
      </c>
      <c r="K45" s="4">
        <v>6.4485073089599595E-2</v>
      </c>
      <c r="L45" s="20">
        <f>0.05376+[1]单错误!$K$20</f>
        <v>4.1588735999999997</v>
      </c>
      <c r="M45" s="15">
        <f t="shared" si="4"/>
        <v>0.51985919999999997</v>
      </c>
      <c r="N45" s="2">
        <f t="shared" si="5"/>
        <v>4.7432178730895993</v>
      </c>
      <c r="O45" s="22"/>
      <c r="P45" s="24"/>
    </row>
    <row r="46" spans="1:16" x14ac:dyDescent="0.3">
      <c r="A46" s="5" t="s">
        <v>3</v>
      </c>
      <c r="B46" s="6">
        <v>0</v>
      </c>
      <c r="C46" s="6"/>
      <c r="D46" s="20">
        <f>0.01388+[1]单错误!$C$21</f>
        <v>8.8938800000000011</v>
      </c>
      <c r="E46" s="16">
        <f t="shared" si="0"/>
        <v>1.1117350000000001</v>
      </c>
      <c r="F46" s="2">
        <f t="shared" si="1"/>
        <v>10.005615000000001</v>
      </c>
      <c r="G46" s="6"/>
      <c r="H46" s="20">
        <f>0.02688+[1]单错误!$G$21</f>
        <v>17.295359999999999</v>
      </c>
      <c r="I46" s="16">
        <f t="shared" si="2"/>
        <v>2.1619199999999998</v>
      </c>
      <c r="J46" s="2">
        <f t="shared" si="3"/>
        <v>19.457279999999997</v>
      </c>
      <c r="K46" s="6"/>
      <c r="L46" s="20">
        <f>0.05376+[1]单错误!$K$21</f>
        <v>34.460159999999995</v>
      </c>
      <c r="M46" s="15">
        <f t="shared" si="4"/>
        <v>4.3075199999999993</v>
      </c>
      <c r="N46" s="2">
        <f t="shared" si="5"/>
        <v>38.767679999999991</v>
      </c>
      <c r="O46" s="23"/>
      <c r="P46" s="24"/>
    </row>
    <row r="47" spans="1:16" x14ac:dyDescent="0.3">
      <c r="A47" s="1" t="s">
        <v>0</v>
      </c>
      <c r="B47" s="2">
        <v>16</v>
      </c>
      <c r="C47" s="2">
        <v>9.84470844268798E-2</v>
      </c>
      <c r="D47" s="2"/>
      <c r="E47" s="14"/>
      <c r="F47" s="2"/>
      <c r="G47" s="2">
        <v>8.4974050521850503E-2</v>
      </c>
      <c r="H47" s="2"/>
      <c r="I47" s="14"/>
      <c r="J47" s="2"/>
      <c r="K47" s="2">
        <v>8.1382036209106404E-2</v>
      </c>
      <c r="L47" s="2"/>
      <c r="M47" s="14"/>
      <c r="N47" s="2"/>
      <c r="O47" s="21">
        <v>289</v>
      </c>
      <c r="P47" s="24"/>
    </row>
    <row r="48" spans="1:16" x14ac:dyDescent="0.3">
      <c r="A48" s="3" t="s">
        <v>1</v>
      </c>
      <c r="B48" s="4">
        <v>8.8275862068965516</v>
      </c>
      <c r="C48" s="4">
        <v>6.4935922622680595E-2</v>
      </c>
      <c r="D48" s="4"/>
      <c r="E48" s="15"/>
      <c r="F48" s="2"/>
      <c r="G48" s="4">
        <v>5.1708936691284103E-2</v>
      </c>
      <c r="H48" s="4"/>
      <c r="I48" s="15"/>
      <c r="J48" s="2"/>
      <c r="K48" s="4">
        <v>4.9466848373413003E-2</v>
      </c>
      <c r="L48" s="4"/>
      <c r="M48" s="15"/>
      <c r="N48" s="2"/>
      <c r="O48" s="22"/>
      <c r="P48" s="24"/>
    </row>
    <row r="49" spans="1:16" x14ac:dyDescent="0.3">
      <c r="A49" s="3" t="s">
        <v>2</v>
      </c>
      <c r="B49" s="4">
        <v>8.8275862068965516</v>
      </c>
      <c r="C49" s="4">
        <v>6.5520048141479395E-2</v>
      </c>
      <c r="D49" s="4"/>
      <c r="E49" s="15"/>
      <c r="F49" s="2"/>
      <c r="G49" s="4">
        <v>5.2561998367309501E-2</v>
      </c>
      <c r="H49" s="4"/>
      <c r="I49" s="15"/>
      <c r="J49" s="2"/>
      <c r="K49" s="4">
        <v>5.0144195556640597E-2</v>
      </c>
      <c r="L49" s="4"/>
      <c r="M49" s="15"/>
      <c r="N49" s="2"/>
      <c r="O49" s="22"/>
      <c r="P49" s="24"/>
    </row>
    <row r="50" spans="1:16" x14ac:dyDescent="0.3">
      <c r="A50" s="5" t="s">
        <v>3</v>
      </c>
      <c r="B50" s="6">
        <v>0</v>
      </c>
      <c r="C50" s="6"/>
      <c r="D50" s="6"/>
      <c r="E50" s="16"/>
      <c r="F50" s="2"/>
      <c r="G50" s="6"/>
      <c r="H50" s="6"/>
      <c r="I50" s="16"/>
      <c r="J50" s="2"/>
      <c r="K50" s="6"/>
      <c r="L50" s="6"/>
      <c r="M50" s="15"/>
      <c r="N50" s="2"/>
      <c r="O50" s="23"/>
      <c r="P50" s="24"/>
    </row>
  </sheetData>
  <mergeCells count="19">
    <mergeCell ref="C1:F1"/>
    <mergeCell ref="G1:J1"/>
    <mergeCell ref="K1:N1"/>
    <mergeCell ref="O3:O6"/>
    <mergeCell ref="O7:O10"/>
    <mergeCell ref="O11:O14"/>
    <mergeCell ref="P3:P14"/>
    <mergeCell ref="O15:O18"/>
    <mergeCell ref="O39:O42"/>
    <mergeCell ref="O43:O46"/>
    <mergeCell ref="O47:O50"/>
    <mergeCell ref="P39:P50"/>
    <mergeCell ref="O23:O26"/>
    <mergeCell ref="O27:O30"/>
    <mergeCell ref="O31:O34"/>
    <mergeCell ref="O35:O38"/>
    <mergeCell ref="P15:P26"/>
    <mergeCell ref="P27:P38"/>
    <mergeCell ref="O19:O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EB81-4305-0C4B-B1CB-1D8D1E2B52A4}">
  <dimension ref="A1:P50"/>
  <sheetViews>
    <sheetView topLeftCell="J1" zoomScale="95" zoomScaleNormal="95" workbookViewId="0">
      <selection activeCell="J1" sqref="A1:XFD1048576"/>
    </sheetView>
  </sheetViews>
  <sheetFormatPr defaultColWidth="10.90625" defaultRowHeight="15.6" x14ac:dyDescent="0.3"/>
  <cols>
    <col min="5" max="6" width="13.36328125" customWidth="1"/>
    <col min="9" max="10" width="13" customWidth="1"/>
    <col min="13" max="14" width="13.81640625" customWidth="1"/>
  </cols>
  <sheetData>
    <row r="1" spans="1:16" ht="17.399999999999999" x14ac:dyDescent="0.3">
      <c r="A1" s="7" t="s">
        <v>9</v>
      </c>
      <c r="B1" s="7" t="s">
        <v>10</v>
      </c>
      <c r="C1" s="26" t="s">
        <v>4</v>
      </c>
      <c r="D1" s="27"/>
      <c r="E1" s="27"/>
      <c r="F1" s="28"/>
      <c r="G1" s="26" t="s">
        <v>5</v>
      </c>
      <c r="H1" s="27"/>
      <c r="I1" s="27"/>
      <c r="J1" s="28"/>
      <c r="K1" s="26" t="s">
        <v>6</v>
      </c>
      <c r="L1" s="27"/>
      <c r="M1" s="27"/>
      <c r="N1" s="28"/>
      <c r="O1" s="7" t="s">
        <v>7</v>
      </c>
      <c r="P1" s="7" t="s">
        <v>8</v>
      </c>
    </row>
    <row r="2" spans="1:16" ht="17.399999999999999" x14ac:dyDescent="0.3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7" t="s">
        <v>11</v>
      </c>
      <c r="H2" s="18" t="s">
        <v>12</v>
      </c>
      <c r="I2" s="19" t="s">
        <v>13</v>
      </c>
      <c r="J2" s="18" t="s">
        <v>14</v>
      </c>
      <c r="K2" s="17" t="s">
        <v>11</v>
      </c>
      <c r="L2" s="18" t="s">
        <v>12</v>
      </c>
      <c r="M2" s="19" t="s">
        <v>13</v>
      </c>
      <c r="N2" s="9" t="s">
        <v>14</v>
      </c>
      <c r="O2" s="9"/>
      <c r="P2" s="7"/>
    </row>
    <row r="3" spans="1:16" x14ac:dyDescent="0.3">
      <c r="A3" s="1" t="s">
        <v>0</v>
      </c>
      <c r="B3" s="2">
        <v>56.436999999999998</v>
      </c>
      <c r="C3" s="2">
        <v>0.28067398071289001</v>
      </c>
      <c r="D3" s="2"/>
      <c r="E3" s="14">
        <f>0.125*D3</f>
        <v>0</v>
      </c>
      <c r="F3" s="2">
        <f>C3+D3+E3</f>
        <v>0.28067398071289001</v>
      </c>
      <c r="G3" s="2">
        <v>0.279247045516967</v>
      </c>
      <c r="H3" s="20"/>
      <c r="I3" s="14">
        <f>0.125*H3</f>
        <v>0</v>
      </c>
      <c r="J3" s="2">
        <f>G3+H3+I3</f>
        <v>0.279247045516967</v>
      </c>
      <c r="K3" s="2">
        <v>0.28757905960083002</v>
      </c>
      <c r="L3" s="2"/>
      <c r="M3" s="14">
        <f>0.125*L3</f>
        <v>0</v>
      </c>
      <c r="N3" s="2">
        <f>K3+L3+M3</f>
        <v>0.28757905960083002</v>
      </c>
      <c r="O3" s="21">
        <v>70</v>
      </c>
      <c r="P3" s="24">
        <v>64</v>
      </c>
    </row>
    <row r="4" spans="1:16" x14ac:dyDescent="0.3">
      <c r="A4" s="3" t="s">
        <v>1</v>
      </c>
      <c r="B4" s="4">
        <v>66.951999999999998</v>
      </c>
      <c r="C4" s="4">
        <v>0.33342218399047802</v>
      </c>
      <c r="D4" s="4"/>
      <c r="E4" s="15">
        <f t="shared" ref="E4:E50" si="0">0.125*D4</f>
        <v>0</v>
      </c>
      <c r="F4" s="2">
        <f t="shared" ref="F4:F50" si="1">C4+D4+E4</f>
        <v>0.33342218399047802</v>
      </c>
      <c r="G4" s="4">
        <v>0.34665012359619102</v>
      </c>
      <c r="H4" s="20"/>
      <c r="I4" s="15">
        <f t="shared" ref="I4:I50" si="2">0.125*H4</f>
        <v>0</v>
      </c>
      <c r="J4" s="2">
        <f t="shared" ref="J4:J50" si="3">G4+H4+I4</f>
        <v>0.34665012359619102</v>
      </c>
      <c r="K4" s="4">
        <v>0.38010811805725098</v>
      </c>
      <c r="L4" s="4"/>
      <c r="M4" s="15">
        <f t="shared" ref="M4:M50" si="4">0.125*L4</f>
        <v>0</v>
      </c>
      <c r="N4" s="2">
        <f t="shared" ref="N4:N50" si="5">K4+L4+M4</f>
        <v>0.38010811805725098</v>
      </c>
      <c r="O4" s="22"/>
      <c r="P4" s="24"/>
    </row>
    <row r="5" spans="1:16" x14ac:dyDescent="0.3">
      <c r="A5" s="3" t="s">
        <v>2</v>
      </c>
      <c r="B5" s="4">
        <v>66.951999999999998</v>
      </c>
      <c r="C5" s="4">
        <v>0.32882785797119102</v>
      </c>
      <c r="D5" s="4"/>
      <c r="E5" s="15">
        <f t="shared" si="0"/>
        <v>0</v>
      </c>
      <c r="F5" s="2">
        <f t="shared" si="1"/>
        <v>0.32882785797119102</v>
      </c>
      <c r="G5" s="4">
        <v>0.32566714286804199</v>
      </c>
      <c r="H5" s="20"/>
      <c r="I5" s="15">
        <f t="shared" si="2"/>
        <v>0</v>
      </c>
      <c r="J5" s="2">
        <f t="shared" si="3"/>
        <v>0.32566714286804199</v>
      </c>
      <c r="K5" s="4">
        <v>0.34080600738525302</v>
      </c>
      <c r="L5" s="4"/>
      <c r="M5" s="15">
        <f t="shared" si="4"/>
        <v>0</v>
      </c>
      <c r="N5" s="2">
        <f t="shared" si="5"/>
        <v>0.34080600738525302</v>
      </c>
      <c r="O5" s="22"/>
      <c r="P5" s="24"/>
    </row>
    <row r="6" spans="1:16" x14ac:dyDescent="0.3">
      <c r="A6" s="5" t="s">
        <v>3</v>
      </c>
      <c r="B6" s="6">
        <v>0</v>
      </c>
      <c r="C6" s="6">
        <v>7.7161788940429601E-3</v>
      </c>
      <c r="D6" s="4"/>
      <c r="E6" s="15">
        <f t="shared" si="0"/>
        <v>0</v>
      </c>
      <c r="F6" s="2">
        <f t="shared" si="1"/>
        <v>7.7161788940429601E-3</v>
      </c>
      <c r="G6" s="6">
        <v>7.5769424438476502E-3</v>
      </c>
      <c r="H6" s="20"/>
      <c r="I6" s="15">
        <f t="shared" si="2"/>
        <v>0</v>
      </c>
      <c r="J6" s="2">
        <f t="shared" si="3"/>
        <v>7.5769424438476502E-3</v>
      </c>
      <c r="K6" s="6">
        <v>8.3420276641845703E-3</v>
      </c>
      <c r="L6" s="6"/>
      <c r="M6" s="15">
        <f t="shared" si="4"/>
        <v>0</v>
      </c>
      <c r="N6" s="2">
        <f t="shared" si="5"/>
        <v>8.3420276641845703E-3</v>
      </c>
      <c r="O6" s="23"/>
      <c r="P6" s="24"/>
    </row>
    <row r="7" spans="1:16" x14ac:dyDescent="0.3">
      <c r="A7" s="1" t="s">
        <v>0</v>
      </c>
      <c r="B7" s="2">
        <v>24.606999999999999</v>
      </c>
      <c r="C7" s="2">
        <v>0.12407898902893</v>
      </c>
      <c r="D7" s="20">
        <f>0.08328+[1]双错误!$C$3</f>
        <v>0.49314750000000013</v>
      </c>
      <c r="E7" s="14">
        <f t="shared" si="0"/>
        <v>6.1643437500000016E-2</v>
      </c>
      <c r="F7" s="2">
        <f>C7+D7+E7</f>
        <v>0.67886992652893008</v>
      </c>
      <c r="G7" s="2">
        <v>0.12219810485839799</v>
      </c>
      <c r="H7" s="20">
        <f>0.16128+[1]双错误!$G$3</f>
        <v>0.95832828000000003</v>
      </c>
      <c r="I7" s="14">
        <f t="shared" si="2"/>
        <v>0.119791035</v>
      </c>
      <c r="J7" s="2">
        <f>G7+H7+I7</f>
        <v>1.2003174198583979</v>
      </c>
      <c r="K7" s="2">
        <v>0.12393689155578599</v>
      </c>
      <c r="L7" s="20">
        <f>0.32256+[1]双错误!$K$3</f>
        <v>1.9106304000000001</v>
      </c>
      <c r="M7" s="14">
        <f>0.125*L7</f>
        <v>0.23882880000000001</v>
      </c>
      <c r="N7" s="2">
        <f>K7+L7+M7</f>
        <v>2.273396091555786</v>
      </c>
      <c r="O7" s="21">
        <v>76</v>
      </c>
      <c r="P7" s="24"/>
    </row>
    <row r="8" spans="1:16" x14ac:dyDescent="0.3">
      <c r="A8" s="3" t="s">
        <v>1</v>
      </c>
      <c r="B8" s="4">
        <v>22.667000000000002</v>
      </c>
      <c r="C8" s="4">
        <v>0.112956047058105</v>
      </c>
      <c r="D8" s="20">
        <f>0.05552+[1]双错误!$C$4</f>
        <v>0.59511875000000003</v>
      </c>
      <c r="E8" s="15">
        <f t="shared" si="0"/>
        <v>7.4389843750000004E-2</v>
      </c>
      <c r="F8" s="2">
        <f t="shared" si="1"/>
        <v>0.78246464080810507</v>
      </c>
      <c r="G8" s="4">
        <v>0.11704206466674801</v>
      </c>
      <c r="H8" s="20">
        <f>0.10752+[1]双错误!$G$4</f>
        <v>1.1568499800000001</v>
      </c>
      <c r="I8" s="15">
        <f t="shared" si="2"/>
        <v>0.14460624750000001</v>
      </c>
      <c r="J8" s="2">
        <f t="shared" si="3"/>
        <v>1.4184982921667482</v>
      </c>
      <c r="K8" s="4">
        <v>0.11682319641113199</v>
      </c>
      <c r="L8" s="20">
        <f>0.21504+[1]双错误!$K$4</f>
        <v>2.3057664</v>
      </c>
      <c r="M8" s="15">
        <f t="shared" si="4"/>
        <v>0.2882208</v>
      </c>
      <c r="N8" s="2">
        <f t="shared" si="5"/>
        <v>2.7108103964111319</v>
      </c>
      <c r="O8" s="22"/>
      <c r="P8" s="24"/>
    </row>
    <row r="9" spans="1:16" x14ac:dyDescent="0.3">
      <c r="A9" s="3" t="s">
        <v>2</v>
      </c>
      <c r="B9" s="4">
        <v>22.667000000000002</v>
      </c>
      <c r="C9" s="4">
        <v>0.113172054290771</v>
      </c>
      <c r="D9" s="20">
        <f>0.01388+[1]双错误!$C$5</f>
        <v>2.4188337499999997</v>
      </c>
      <c r="E9" s="15">
        <f t="shared" si="0"/>
        <v>0.30235421874999996</v>
      </c>
      <c r="F9" s="2">
        <f t="shared" si="1"/>
        <v>2.8343600230407708</v>
      </c>
      <c r="G9" s="4">
        <v>0.115431070327758</v>
      </c>
      <c r="H9" s="20">
        <f>0.02688+[1]双错误!$G$5</f>
        <v>4.7036700600000003</v>
      </c>
      <c r="I9" s="15">
        <f t="shared" si="2"/>
        <v>0.58795875750000004</v>
      </c>
      <c r="J9" s="2">
        <f t="shared" si="3"/>
        <v>5.4070598878277583</v>
      </c>
      <c r="K9" s="4">
        <v>0.114926099777221</v>
      </c>
      <c r="L9" s="20">
        <f>0.05376+[1]双错误!$K$5</f>
        <v>9.3719807999999993</v>
      </c>
      <c r="M9" s="15">
        <f t="shared" si="4"/>
        <v>1.1714975999999999</v>
      </c>
      <c r="N9" s="2">
        <f t="shared" si="5"/>
        <v>10.658404499777221</v>
      </c>
      <c r="O9" s="22"/>
      <c r="P9" s="24"/>
    </row>
    <row r="10" spans="1:16" x14ac:dyDescent="0.3">
      <c r="A10" s="5" t="s">
        <v>3</v>
      </c>
      <c r="B10" s="6">
        <v>0</v>
      </c>
      <c r="C10" s="6">
        <v>7.7431201934814401E-3</v>
      </c>
      <c r="D10" s="20">
        <f>0.01388+[1]双错误!$C$6</f>
        <v>2.2338800000000001</v>
      </c>
      <c r="E10" s="16">
        <f t="shared" si="0"/>
        <v>0.27923500000000001</v>
      </c>
      <c r="F10" s="2">
        <f t="shared" si="1"/>
        <v>2.5208581201934814</v>
      </c>
      <c r="G10" s="6">
        <v>7.8260898590087804E-3</v>
      </c>
      <c r="H10" s="20">
        <f>0.02688+[1]双错误!$G$6</f>
        <v>4.3440000000000003</v>
      </c>
      <c r="I10" s="16">
        <f t="shared" si="2"/>
        <v>0.54300000000000004</v>
      </c>
      <c r="J10" s="2">
        <f t="shared" si="3"/>
        <v>4.8948260898590092</v>
      </c>
      <c r="K10" s="6">
        <v>7.5209140777587804E-3</v>
      </c>
      <c r="L10" s="20">
        <f>0.05376+[1]双错误!$K$6</f>
        <v>8.6553599999999999</v>
      </c>
      <c r="M10" s="15">
        <f t="shared" si="4"/>
        <v>1.08192</v>
      </c>
      <c r="N10" s="2">
        <f t="shared" si="5"/>
        <v>9.7448009140777589</v>
      </c>
      <c r="O10" s="23"/>
      <c r="P10" s="24"/>
    </row>
    <row r="11" spans="1:16" x14ac:dyDescent="0.3">
      <c r="A11" s="1" t="s">
        <v>0</v>
      </c>
      <c r="B11" s="2">
        <v>20.649000000000001</v>
      </c>
      <c r="C11" s="2">
        <v>0.106065988540649</v>
      </c>
      <c r="D11" s="2"/>
      <c r="E11" s="14">
        <f t="shared" si="0"/>
        <v>0</v>
      </c>
      <c r="F11" s="2">
        <f>C11+D11+E11</f>
        <v>0.106065988540649</v>
      </c>
      <c r="G11" s="2">
        <v>0.106337070465087</v>
      </c>
      <c r="H11" s="2"/>
      <c r="I11" s="14">
        <f t="shared" si="2"/>
        <v>0</v>
      </c>
      <c r="J11" s="2">
        <f>G11+H11+I11</f>
        <v>0.106337070465087</v>
      </c>
      <c r="K11" s="2">
        <v>0.105937957763671</v>
      </c>
      <c r="L11" s="2"/>
      <c r="M11" s="14">
        <f>0.125*L11</f>
        <v>0</v>
      </c>
      <c r="N11" s="2">
        <f>K11+L11+M11</f>
        <v>0.105937957763671</v>
      </c>
      <c r="O11" s="21">
        <v>78</v>
      </c>
      <c r="P11" s="24"/>
    </row>
    <row r="12" spans="1:16" x14ac:dyDescent="0.3">
      <c r="A12" s="3" t="s">
        <v>1</v>
      </c>
      <c r="B12" s="4">
        <v>18.388999999999999</v>
      </c>
      <c r="C12" s="4">
        <v>9.0986013412475503E-2</v>
      </c>
      <c r="D12" s="4"/>
      <c r="E12" s="15">
        <f t="shared" si="0"/>
        <v>0</v>
      </c>
      <c r="F12" s="2">
        <f t="shared" si="1"/>
        <v>9.0986013412475503E-2</v>
      </c>
      <c r="G12" s="4">
        <v>9.1175079345703097E-2</v>
      </c>
      <c r="H12" s="4"/>
      <c r="I12" s="15">
        <f>0.125*H12</f>
        <v>0</v>
      </c>
      <c r="J12" s="2">
        <f t="shared" si="3"/>
        <v>9.1175079345703097E-2</v>
      </c>
      <c r="K12" s="4">
        <v>9.3476057052612305E-2</v>
      </c>
      <c r="L12" s="4"/>
      <c r="M12" s="15">
        <f t="shared" si="4"/>
        <v>0</v>
      </c>
      <c r="N12" s="2">
        <f t="shared" si="5"/>
        <v>9.3476057052612305E-2</v>
      </c>
      <c r="O12" s="22"/>
      <c r="P12" s="24"/>
    </row>
    <row r="13" spans="1:16" x14ac:dyDescent="0.3">
      <c r="A13" s="3" t="s">
        <v>2</v>
      </c>
      <c r="B13" s="4">
        <v>18.388999999999999</v>
      </c>
      <c r="C13" s="4">
        <v>9.2060089111328097E-2</v>
      </c>
      <c r="D13" s="4"/>
      <c r="E13" s="15">
        <f t="shared" si="0"/>
        <v>0</v>
      </c>
      <c r="F13" s="2">
        <f t="shared" si="1"/>
        <v>9.2060089111328097E-2</v>
      </c>
      <c r="G13" s="4">
        <v>8.7934970855712793E-2</v>
      </c>
      <c r="H13" s="4"/>
      <c r="I13" s="15">
        <f t="shared" si="2"/>
        <v>0</v>
      </c>
      <c r="J13" s="2">
        <f t="shared" si="3"/>
        <v>8.7934970855712793E-2</v>
      </c>
      <c r="K13" s="4">
        <v>9.3307018280029297E-2</v>
      </c>
      <c r="L13" s="4"/>
      <c r="M13" s="15">
        <f t="shared" si="4"/>
        <v>0</v>
      </c>
      <c r="N13" s="2">
        <f t="shared" si="5"/>
        <v>9.3307018280029297E-2</v>
      </c>
      <c r="O13" s="22"/>
      <c r="P13" s="24"/>
    </row>
    <row r="14" spans="1:16" x14ac:dyDescent="0.3">
      <c r="A14" s="5" t="s">
        <v>3</v>
      </c>
      <c r="B14" s="6">
        <v>0</v>
      </c>
      <c r="C14" s="6">
        <v>7.3130130767822196E-3</v>
      </c>
      <c r="D14" s="6"/>
      <c r="E14" s="16">
        <f t="shared" si="0"/>
        <v>0</v>
      </c>
      <c r="F14" s="2">
        <f t="shared" si="1"/>
        <v>7.3130130767822196E-3</v>
      </c>
      <c r="G14" s="6">
        <v>7.080078125E-3</v>
      </c>
      <c r="H14" s="6"/>
      <c r="I14" s="16">
        <f t="shared" si="2"/>
        <v>0</v>
      </c>
      <c r="J14" s="2">
        <f t="shared" si="3"/>
        <v>7.080078125E-3</v>
      </c>
      <c r="K14" s="6">
        <v>7.3521137237548802E-3</v>
      </c>
      <c r="L14" s="6"/>
      <c r="M14" s="15">
        <f t="shared" si="4"/>
        <v>0</v>
      </c>
      <c r="N14" s="2">
        <f t="shared" si="5"/>
        <v>7.3521137237548802E-3</v>
      </c>
      <c r="O14" s="23"/>
      <c r="P14" s="24"/>
    </row>
    <row r="15" spans="1:16" x14ac:dyDescent="0.3">
      <c r="A15" s="1" t="s">
        <v>0</v>
      </c>
      <c r="B15" s="2">
        <v>61.116999999999997</v>
      </c>
      <c r="C15" s="2">
        <v>0.29458308219909601</v>
      </c>
      <c r="D15" s="4"/>
      <c r="E15" s="14"/>
      <c r="F15" s="2"/>
      <c r="G15" s="2">
        <v>0.301273822784423</v>
      </c>
      <c r="H15" s="2"/>
      <c r="I15" s="14"/>
      <c r="J15" s="2"/>
      <c r="K15" s="2">
        <v>0.30528903007507302</v>
      </c>
      <c r="L15" s="2"/>
      <c r="M15" s="14"/>
      <c r="N15" s="2"/>
      <c r="O15" s="21">
        <v>138</v>
      </c>
      <c r="P15" s="24">
        <v>128</v>
      </c>
    </row>
    <row r="16" spans="1:16" x14ac:dyDescent="0.3">
      <c r="A16" s="3" t="s">
        <v>1</v>
      </c>
      <c r="B16" s="4">
        <v>57.93</v>
      </c>
      <c r="C16" s="4">
        <v>0.28221607208251898</v>
      </c>
      <c r="D16" s="4"/>
      <c r="E16" s="15"/>
      <c r="F16" s="2"/>
      <c r="G16" s="4">
        <v>0.27958512306213301</v>
      </c>
      <c r="H16" s="4"/>
      <c r="I16" s="15"/>
      <c r="J16" s="2"/>
      <c r="K16" s="4">
        <v>0.283178091049194</v>
      </c>
      <c r="L16" s="4"/>
      <c r="M16" s="15"/>
      <c r="N16" s="2"/>
      <c r="O16" s="22"/>
      <c r="P16" s="24"/>
    </row>
    <row r="17" spans="1:16" x14ac:dyDescent="0.3">
      <c r="A17" s="3" t="s">
        <v>2</v>
      </c>
      <c r="B17" s="4">
        <v>57.93</v>
      </c>
      <c r="C17" s="4">
        <v>0.28048396110534601</v>
      </c>
      <c r="D17" s="4"/>
      <c r="E17" s="15"/>
      <c r="F17" s="2"/>
      <c r="G17" s="4">
        <v>0.27992606163024902</v>
      </c>
      <c r="H17" s="4"/>
      <c r="I17" s="15"/>
      <c r="J17" s="2"/>
      <c r="K17" s="4">
        <v>0.28817319869995101</v>
      </c>
      <c r="L17" s="4"/>
      <c r="M17" s="15"/>
      <c r="N17" s="2"/>
      <c r="O17" s="22"/>
      <c r="P17" s="24"/>
    </row>
    <row r="18" spans="1:16" x14ac:dyDescent="0.3">
      <c r="A18" s="5" t="s">
        <v>3</v>
      </c>
      <c r="B18" s="6">
        <v>0</v>
      </c>
      <c r="C18" s="6">
        <v>7.1070194244384696E-3</v>
      </c>
      <c r="D18" s="6"/>
      <c r="E18" s="15"/>
      <c r="F18" s="2"/>
      <c r="G18" s="6">
        <v>7.9469680786132795E-3</v>
      </c>
      <c r="H18" s="6"/>
      <c r="I18" s="15"/>
      <c r="J18" s="2"/>
      <c r="K18" s="6">
        <v>7.6630115509033203E-3</v>
      </c>
      <c r="L18" s="6"/>
      <c r="M18" s="15"/>
      <c r="N18" s="2"/>
      <c r="O18" s="23"/>
      <c r="P18" s="24"/>
    </row>
    <row r="19" spans="1:16" x14ac:dyDescent="0.3">
      <c r="A19" s="1" t="s">
        <v>0</v>
      </c>
      <c r="B19" s="2">
        <v>40.305</v>
      </c>
      <c r="C19" s="2">
        <v>0.193498849868774</v>
      </c>
      <c r="D19" s="20">
        <f>0.09716+[1]双错误!$C$8</f>
        <v>0.7075212500000001</v>
      </c>
      <c r="E19" s="14">
        <f t="shared" si="0"/>
        <v>8.8440156250000013E-2</v>
      </c>
      <c r="F19" s="2">
        <f t="shared" si="1"/>
        <v>0.98946025611877408</v>
      </c>
      <c r="G19" s="2">
        <v>0.19208788871765101</v>
      </c>
      <c r="H19" s="20">
        <f>0.18816+[1]双错误!$G$8</f>
        <v>1.3750981800000002</v>
      </c>
      <c r="I19" s="14">
        <f t="shared" si="2"/>
        <v>0.17188727250000002</v>
      </c>
      <c r="J19" s="2">
        <f t="shared" si="3"/>
        <v>1.7390733412176511</v>
      </c>
      <c r="K19" s="2">
        <v>0.200137138366699</v>
      </c>
      <c r="L19" s="20">
        <f>0.37632+[1]双错误!$K$8</f>
        <v>2.7412223999999998</v>
      </c>
      <c r="M19" s="14">
        <f t="shared" si="4"/>
        <v>0.34265279999999998</v>
      </c>
      <c r="N19" s="2">
        <f t="shared" si="5"/>
        <v>3.2840123383666988</v>
      </c>
      <c r="O19" s="21">
        <v>143</v>
      </c>
      <c r="P19" s="24"/>
    </row>
    <row r="20" spans="1:16" x14ac:dyDescent="0.3">
      <c r="A20" s="3" t="s">
        <v>1</v>
      </c>
      <c r="B20" s="4">
        <v>33.299999999999997</v>
      </c>
      <c r="C20" s="4">
        <v>0.161861896514892</v>
      </c>
      <c r="D20" s="20">
        <f>0.05552+[1]双错误!$C$9</f>
        <v>0.95642375000000013</v>
      </c>
      <c r="E20" s="15">
        <f t="shared" si="0"/>
        <v>0.11955296875000002</v>
      </c>
      <c r="F20" s="2">
        <f t="shared" si="1"/>
        <v>1.2378386152648921</v>
      </c>
      <c r="G20" s="4">
        <v>0.16108512878417899</v>
      </c>
      <c r="H20" s="20">
        <f>0.10752+[1]双错误!$G$9</f>
        <v>1.85946126</v>
      </c>
      <c r="I20" s="15">
        <f t="shared" si="2"/>
        <v>0.2324326575</v>
      </c>
      <c r="J20" s="2">
        <f t="shared" si="3"/>
        <v>2.252979046284179</v>
      </c>
      <c r="K20" s="4">
        <v>0.16411089897155701</v>
      </c>
      <c r="L20" s="20">
        <f>0.21504+[1]双错误!$K$9</f>
        <v>3.7056768</v>
      </c>
      <c r="M20" s="15">
        <f t="shared" si="4"/>
        <v>0.4632096</v>
      </c>
      <c r="N20" s="2">
        <f t="shared" si="5"/>
        <v>4.3329972989715575</v>
      </c>
      <c r="O20" s="22"/>
      <c r="P20" s="24"/>
    </row>
    <row r="21" spans="1:16" x14ac:dyDescent="0.3">
      <c r="A21" s="3" t="s">
        <v>2</v>
      </c>
      <c r="B21" s="4">
        <v>33.299999999999997</v>
      </c>
      <c r="C21" s="4">
        <v>0.160580158233642</v>
      </c>
      <c r="D21" s="20">
        <f>0.01388+[1]双错误!$C$10</f>
        <v>3.4723625</v>
      </c>
      <c r="E21" s="15">
        <f t="shared" si="0"/>
        <v>0.4340453125</v>
      </c>
      <c r="F21" s="2">
        <f t="shared" si="1"/>
        <v>4.066987970733642</v>
      </c>
      <c r="G21" s="4">
        <v>0.163142919540405</v>
      </c>
      <c r="H21" s="20">
        <f>0.02688+[1]双错误!$G$10</f>
        <v>6.7524133199999996</v>
      </c>
      <c r="I21" s="15">
        <f t="shared" si="2"/>
        <v>0.84405166499999995</v>
      </c>
      <c r="J21" s="2">
        <f t="shared" si="3"/>
        <v>7.7596079045404052</v>
      </c>
      <c r="K21" s="4">
        <v>0.167855024337768</v>
      </c>
      <c r="L21" s="20">
        <f>0.05376+[1]双错误!$K$10</f>
        <v>13.4539776</v>
      </c>
      <c r="M21" s="15">
        <f t="shared" si="4"/>
        <v>1.6817472</v>
      </c>
      <c r="N21" s="2">
        <f t="shared" si="5"/>
        <v>15.303579824337769</v>
      </c>
      <c r="O21" s="22"/>
      <c r="P21" s="24"/>
    </row>
    <row r="22" spans="1:16" x14ac:dyDescent="0.3">
      <c r="A22" s="5" t="s">
        <v>3</v>
      </c>
      <c r="B22" s="6">
        <v>0</v>
      </c>
      <c r="C22" s="6">
        <v>7.4329376220703099E-3</v>
      </c>
      <c r="D22" s="20">
        <f>0.01388+[1]双错误!$C$11</f>
        <v>4.4538800000000007</v>
      </c>
      <c r="E22" s="16">
        <f t="shared" si="0"/>
        <v>0.55673500000000009</v>
      </c>
      <c r="F22" s="2">
        <f t="shared" si="1"/>
        <v>5.0180479376220708</v>
      </c>
      <c r="G22" s="6">
        <v>7.5809955596923802E-3</v>
      </c>
      <c r="H22" s="20">
        <f>0.02688+[1]双错误!$G$11</f>
        <v>8.6611200000000004</v>
      </c>
      <c r="I22" s="16">
        <f t="shared" si="2"/>
        <v>1.08264</v>
      </c>
      <c r="J22" s="2">
        <f t="shared" si="3"/>
        <v>9.7513409955596924</v>
      </c>
      <c r="K22" s="6">
        <v>7.93814659118652E-3</v>
      </c>
      <c r="L22" s="20">
        <f>0.05376+[1]双错误!$K$11</f>
        <v>17.256959999999999</v>
      </c>
      <c r="M22" s="15">
        <f t="shared" si="4"/>
        <v>2.1571199999999999</v>
      </c>
      <c r="N22" s="2">
        <f t="shared" si="5"/>
        <v>19.422018146591185</v>
      </c>
      <c r="O22" s="23"/>
      <c r="P22" s="24"/>
    </row>
    <row r="23" spans="1:16" x14ac:dyDescent="0.3">
      <c r="A23" t="s">
        <v>0</v>
      </c>
      <c r="B23">
        <v>30.814</v>
      </c>
      <c r="C23">
        <v>0.15273094177245999</v>
      </c>
      <c r="E23" s="14"/>
      <c r="F23" s="2"/>
      <c r="G23">
        <v>0.150502920150756</v>
      </c>
      <c r="I23" s="14"/>
      <c r="J23" s="2"/>
      <c r="K23">
        <v>0.15387892723083399</v>
      </c>
      <c r="M23" s="14"/>
      <c r="N23" s="2"/>
      <c r="O23" s="25">
        <v>147</v>
      </c>
      <c r="P23" s="24"/>
    </row>
    <row r="24" spans="1:16" x14ac:dyDescent="0.3">
      <c r="A24" t="s">
        <v>1</v>
      </c>
      <c r="B24">
        <v>24.774000000000001</v>
      </c>
      <c r="C24">
        <v>0.12287402153015101</v>
      </c>
      <c r="E24" s="15"/>
      <c r="F24" s="2"/>
      <c r="G24">
        <v>0.12619185447692799</v>
      </c>
      <c r="I24" s="15"/>
      <c r="J24" s="2"/>
      <c r="K24">
        <v>0.123946905136108</v>
      </c>
      <c r="M24" s="15"/>
      <c r="N24" s="2"/>
      <c r="O24" s="25"/>
      <c r="P24" s="24"/>
    </row>
    <row r="25" spans="1:16" x14ac:dyDescent="0.3">
      <c r="A25" t="s">
        <v>2</v>
      </c>
      <c r="B25">
        <v>24.774000000000001</v>
      </c>
      <c r="C25">
        <v>0.12176394462585401</v>
      </c>
      <c r="E25" s="15"/>
      <c r="F25" s="2"/>
      <c r="G25">
        <v>0.12245297431945799</v>
      </c>
      <c r="I25" s="15"/>
      <c r="J25" s="2"/>
      <c r="K25">
        <v>0.123487949371337</v>
      </c>
      <c r="M25" s="15"/>
      <c r="N25" s="2"/>
      <c r="O25" s="25"/>
      <c r="P25" s="24"/>
    </row>
    <row r="26" spans="1:16" x14ac:dyDescent="0.3">
      <c r="A26" t="s">
        <v>3</v>
      </c>
      <c r="B26">
        <v>0</v>
      </c>
      <c r="C26">
        <v>7.1630477905273403E-3</v>
      </c>
      <c r="E26" s="16"/>
      <c r="F26" s="2"/>
      <c r="G26">
        <v>7.14993476867675E-3</v>
      </c>
      <c r="I26" s="16"/>
      <c r="J26" s="2"/>
      <c r="K26">
        <v>7.68804550170898E-3</v>
      </c>
      <c r="M26" s="15"/>
      <c r="N26" s="2"/>
      <c r="O26" s="25"/>
      <c r="P26" s="24"/>
    </row>
    <row r="27" spans="1:16" x14ac:dyDescent="0.3">
      <c r="A27" s="1" t="s">
        <v>0</v>
      </c>
      <c r="B27" s="2">
        <v>60.55</v>
      </c>
      <c r="C27" s="2">
        <v>0.29818201065063399</v>
      </c>
      <c r="D27" s="2"/>
      <c r="E27" s="14"/>
      <c r="F27" s="2"/>
      <c r="G27" s="2">
        <v>0.29342198371887201</v>
      </c>
      <c r="H27" s="2"/>
      <c r="I27" s="14"/>
      <c r="J27" s="2"/>
      <c r="K27" s="2">
        <v>0.30459499359130798</v>
      </c>
      <c r="L27" s="2"/>
      <c r="M27" s="14"/>
      <c r="N27" s="2"/>
      <c r="O27" s="21">
        <v>207</v>
      </c>
      <c r="P27" s="24">
        <v>192</v>
      </c>
    </row>
    <row r="28" spans="1:16" x14ac:dyDescent="0.3">
      <c r="A28" s="3" t="s">
        <v>1</v>
      </c>
      <c r="B28" s="4">
        <v>49.734999999999999</v>
      </c>
      <c r="C28" s="4">
        <v>0.243399858474731</v>
      </c>
      <c r="D28" s="4"/>
      <c r="E28" s="15"/>
      <c r="F28" s="2"/>
      <c r="G28" s="4">
        <v>0.24504208564758301</v>
      </c>
      <c r="H28" s="4"/>
      <c r="I28" s="15"/>
      <c r="J28" s="2"/>
      <c r="K28" s="4">
        <v>0.245314121246337</v>
      </c>
      <c r="L28" s="4"/>
      <c r="M28" s="15"/>
      <c r="N28" s="2"/>
      <c r="O28" s="22"/>
      <c r="P28" s="24"/>
    </row>
    <row r="29" spans="1:16" x14ac:dyDescent="0.3">
      <c r="A29" s="3" t="s">
        <v>2</v>
      </c>
      <c r="B29" s="4">
        <v>49.734999999999999</v>
      </c>
      <c r="C29" s="4">
        <v>0.23902511596679599</v>
      </c>
      <c r="D29" s="4"/>
      <c r="E29" s="15"/>
      <c r="F29" s="2"/>
      <c r="G29" s="4">
        <v>0.239979028701782</v>
      </c>
      <c r="H29" s="4"/>
      <c r="I29" s="15"/>
      <c r="J29" s="2"/>
      <c r="K29" s="4">
        <v>0.244721889495849</v>
      </c>
      <c r="L29" s="4"/>
      <c r="M29" s="15"/>
      <c r="N29" s="2"/>
      <c r="O29" s="22"/>
      <c r="P29" s="24"/>
    </row>
    <row r="30" spans="1:16" x14ac:dyDescent="0.3">
      <c r="A30" s="5" t="s">
        <v>3</v>
      </c>
      <c r="B30" s="6">
        <v>0</v>
      </c>
      <c r="C30" s="6">
        <v>6.9561004638671797E-3</v>
      </c>
      <c r="D30" s="6"/>
      <c r="E30" s="15"/>
      <c r="F30" s="2"/>
      <c r="G30" s="6">
        <v>7.2519779205322196E-3</v>
      </c>
      <c r="H30" s="6"/>
      <c r="I30" s="15"/>
      <c r="J30" s="2"/>
      <c r="K30" s="6">
        <v>7.8670978546142491E-3</v>
      </c>
      <c r="L30" s="6"/>
      <c r="M30" s="15"/>
      <c r="N30" s="2"/>
      <c r="O30" s="23"/>
      <c r="P30" s="24"/>
    </row>
    <row r="31" spans="1:16" x14ac:dyDescent="0.3">
      <c r="A31" s="1" t="s">
        <v>0</v>
      </c>
      <c r="B31" s="2">
        <v>46.3</v>
      </c>
      <c r="C31" s="2">
        <v>0.22949600219726499</v>
      </c>
      <c r="D31" s="20">
        <f>0.12492+[1]双错误!$C$13</f>
        <v>0.68949375000000013</v>
      </c>
      <c r="E31" s="14">
        <f t="shared" si="0"/>
        <v>8.6186718750000016E-2</v>
      </c>
      <c r="F31" s="2">
        <f t="shared" si="1"/>
        <v>1.005176470947265</v>
      </c>
      <c r="G31" s="2">
        <v>0.23148393630981401</v>
      </c>
      <c r="H31" s="20">
        <f>0.24192+[1]双错误!$G$13</f>
        <v>1.3398175799999998</v>
      </c>
      <c r="I31" s="14">
        <f t="shared" si="2"/>
        <v>0.16747719749999998</v>
      </c>
      <c r="J31" s="2">
        <f t="shared" si="3"/>
        <v>1.7387787138098139</v>
      </c>
      <c r="K31" s="2">
        <v>0.23794817924499501</v>
      </c>
      <c r="L31" s="20">
        <f>0.48384+[1]双错误!$K$13</f>
        <v>2.6713343999999997</v>
      </c>
      <c r="M31" s="14">
        <f t="shared" si="4"/>
        <v>0.33391679999999996</v>
      </c>
      <c r="N31" s="2">
        <f t="shared" si="5"/>
        <v>3.2431993792449947</v>
      </c>
      <c r="O31" s="21">
        <v>211</v>
      </c>
      <c r="P31" s="24"/>
    </row>
    <row r="32" spans="1:16" x14ac:dyDescent="0.3">
      <c r="A32" s="3" t="s">
        <v>1</v>
      </c>
      <c r="B32" s="4">
        <v>37.054000000000002</v>
      </c>
      <c r="C32" s="4">
        <v>0.179905891418457</v>
      </c>
      <c r="D32" s="20">
        <f>0.05552+[1]双错误!$C$14</f>
        <v>1.08046625</v>
      </c>
      <c r="E32" s="15">
        <f t="shared" si="0"/>
        <v>0.13505828125</v>
      </c>
      <c r="F32" s="2">
        <f t="shared" si="1"/>
        <v>1.3954304226684571</v>
      </c>
      <c r="G32" s="4">
        <v>0.181334018707275</v>
      </c>
      <c r="H32" s="20">
        <f>0.10752+[1]双错误!$G$14</f>
        <v>2.1006803399999998</v>
      </c>
      <c r="I32" s="15">
        <f t="shared" si="2"/>
        <v>0.26258504249999998</v>
      </c>
      <c r="J32" s="2">
        <f t="shared" si="3"/>
        <v>2.5445994012072748</v>
      </c>
      <c r="K32" s="4">
        <v>0.182486057281494</v>
      </c>
      <c r="L32" s="20">
        <f>0.21504+[1]双错误!$K$14</f>
        <v>4.1862911999999985</v>
      </c>
      <c r="M32" s="15">
        <f t="shared" si="4"/>
        <v>0.52328639999999982</v>
      </c>
      <c r="N32" s="2">
        <f t="shared" si="5"/>
        <v>4.8920636572814926</v>
      </c>
      <c r="O32" s="22"/>
      <c r="P32" s="24"/>
    </row>
    <row r="33" spans="1:16" x14ac:dyDescent="0.3">
      <c r="A33" s="3" t="s">
        <v>2</v>
      </c>
      <c r="B33" s="4">
        <v>37.054000000000002</v>
      </c>
      <c r="C33" s="4">
        <v>0.17925786972045801</v>
      </c>
      <c r="D33" s="20">
        <f>0.01388+[1]双错误!$C$15</f>
        <v>3.7355712500000009</v>
      </c>
      <c r="E33" s="15">
        <f t="shared" si="0"/>
        <v>0.46694640625000011</v>
      </c>
      <c r="F33" s="2">
        <f t="shared" si="1"/>
        <v>4.3817755259704594</v>
      </c>
      <c r="G33" s="4">
        <v>0.18069696426391599</v>
      </c>
      <c r="H33" s="20">
        <f>0.02688+[1]双错误!$G$10</f>
        <v>6.7524133199999996</v>
      </c>
      <c r="I33" s="15">
        <f t="shared" si="2"/>
        <v>0.84405166499999995</v>
      </c>
      <c r="J33" s="2">
        <f t="shared" si="3"/>
        <v>7.7771619492639159</v>
      </c>
      <c r="K33" s="4">
        <v>0.18382501602172799</v>
      </c>
      <c r="L33" s="20">
        <f>0.05376+[1]双错误!$K$10</f>
        <v>13.4539776</v>
      </c>
      <c r="M33" s="15">
        <f t="shared" si="4"/>
        <v>1.6817472</v>
      </c>
      <c r="N33" s="2">
        <f t="shared" si="5"/>
        <v>15.319549816021729</v>
      </c>
      <c r="O33" s="22"/>
      <c r="P33" s="24"/>
    </row>
    <row r="34" spans="1:16" x14ac:dyDescent="0.3">
      <c r="A34" s="5" t="s">
        <v>3</v>
      </c>
      <c r="B34" s="6">
        <v>0</v>
      </c>
      <c r="C34" s="6">
        <v>7.5819492340087804E-3</v>
      </c>
      <c r="D34" s="20">
        <f>0.01388+[1]双错误!$C$16</f>
        <v>6.6738800000000005</v>
      </c>
      <c r="E34" s="16">
        <f t="shared" si="0"/>
        <v>0.83423500000000006</v>
      </c>
      <c r="F34" s="2">
        <f t="shared" si="1"/>
        <v>7.5156969492340089</v>
      </c>
      <c r="G34" s="6">
        <v>7.7140331268310504E-3</v>
      </c>
      <c r="H34" s="20">
        <f>0.02688+[1]双错误!$G$11</f>
        <v>8.6611200000000004</v>
      </c>
      <c r="I34" s="16">
        <f t="shared" si="2"/>
        <v>1.08264</v>
      </c>
      <c r="J34" s="2">
        <f t="shared" si="3"/>
        <v>9.751474033126831</v>
      </c>
      <c r="K34" s="6">
        <v>7.2350502014160104E-3</v>
      </c>
      <c r="L34" s="20">
        <f>0.05376+[1]双错误!$K$11</f>
        <v>17.256959999999999</v>
      </c>
      <c r="M34" s="15">
        <f t="shared" si="4"/>
        <v>2.1571199999999999</v>
      </c>
      <c r="N34" s="2">
        <f t="shared" si="5"/>
        <v>19.421315050201414</v>
      </c>
      <c r="O34" s="23"/>
      <c r="P34" s="24"/>
    </row>
    <row r="35" spans="1:16" x14ac:dyDescent="0.3">
      <c r="A35" s="1" t="s">
        <v>0</v>
      </c>
      <c r="B35" s="2">
        <v>34.125999999999998</v>
      </c>
      <c r="C35" s="2">
        <v>0.16594886779785101</v>
      </c>
      <c r="D35" s="2"/>
      <c r="E35" s="14"/>
      <c r="F35" s="2"/>
      <c r="G35" s="2">
        <v>0.16947889328002899</v>
      </c>
      <c r="H35" s="2"/>
      <c r="I35" s="14"/>
      <c r="J35" s="2"/>
      <c r="K35" s="2">
        <v>0.166904926300048</v>
      </c>
      <c r="L35" s="2"/>
      <c r="M35" s="14"/>
      <c r="N35" s="2"/>
      <c r="O35" s="21">
        <v>217</v>
      </c>
      <c r="P35" s="24"/>
    </row>
    <row r="36" spans="1:16" x14ac:dyDescent="0.3">
      <c r="A36" s="3" t="s">
        <v>1</v>
      </c>
      <c r="B36" s="4">
        <v>26.757000000000001</v>
      </c>
      <c r="C36" s="4">
        <v>0.132263898849487</v>
      </c>
      <c r="D36" s="4"/>
      <c r="E36" s="15"/>
      <c r="F36" s="2"/>
      <c r="G36" s="4">
        <v>0.131283044815063</v>
      </c>
      <c r="H36" s="4"/>
      <c r="I36" s="15"/>
      <c r="J36" s="2"/>
      <c r="K36" s="4">
        <v>0.13642001152038499</v>
      </c>
      <c r="L36" s="4"/>
      <c r="M36" s="15"/>
      <c r="N36" s="2"/>
      <c r="O36" s="22"/>
      <c r="P36" s="24"/>
    </row>
    <row r="37" spans="1:16" x14ac:dyDescent="0.3">
      <c r="A37" s="3" t="s">
        <v>2</v>
      </c>
      <c r="B37" s="4">
        <v>26.757000000000001</v>
      </c>
      <c r="C37" s="4">
        <v>0.129031896591186</v>
      </c>
      <c r="D37" s="4"/>
      <c r="E37" s="15"/>
      <c r="F37" s="2"/>
      <c r="G37" s="4">
        <v>0.13169503211975001</v>
      </c>
      <c r="H37" s="4"/>
      <c r="I37" s="15"/>
      <c r="J37" s="2"/>
      <c r="K37" s="4">
        <v>0.13301396369933999</v>
      </c>
      <c r="L37" s="4"/>
      <c r="M37" s="15"/>
      <c r="N37" s="2"/>
      <c r="O37" s="22"/>
      <c r="P37" s="24"/>
    </row>
    <row r="38" spans="1:16" x14ac:dyDescent="0.3">
      <c r="A38" s="5" t="s">
        <v>3</v>
      </c>
      <c r="B38" s="6">
        <v>0</v>
      </c>
      <c r="C38" s="6">
        <v>7.1730613708495998E-3</v>
      </c>
      <c r="D38" s="6"/>
      <c r="E38" s="16"/>
      <c r="F38" s="2"/>
      <c r="G38" s="6">
        <v>7.45391845703125E-3</v>
      </c>
      <c r="H38" s="6"/>
      <c r="I38" s="16"/>
      <c r="J38" s="2"/>
      <c r="K38" s="6">
        <v>7.4901580810546797E-3</v>
      </c>
      <c r="L38" s="6"/>
      <c r="M38" s="15"/>
      <c r="N38" s="2"/>
      <c r="O38" s="23"/>
      <c r="P38" s="24"/>
    </row>
    <row r="39" spans="1:16" x14ac:dyDescent="0.3">
      <c r="A39" s="1" t="s">
        <v>0</v>
      </c>
      <c r="B39" s="2">
        <v>56.139000000000003</v>
      </c>
      <c r="C39" s="2">
        <v>0.26585912704467701</v>
      </c>
      <c r="D39" s="2"/>
      <c r="E39" s="14"/>
      <c r="F39" s="2"/>
      <c r="G39" s="2">
        <v>0.27034711837768499</v>
      </c>
      <c r="H39" s="2"/>
      <c r="I39" s="14"/>
      <c r="J39" s="2"/>
      <c r="K39" s="2">
        <v>0.27000689506530701</v>
      </c>
      <c r="L39" s="2"/>
      <c r="M39" s="14"/>
      <c r="N39" s="2"/>
      <c r="O39" s="21">
        <v>276</v>
      </c>
      <c r="P39" s="24">
        <v>256</v>
      </c>
    </row>
    <row r="40" spans="1:16" x14ac:dyDescent="0.3">
      <c r="A40" s="3" t="s">
        <v>1</v>
      </c>
      <c r="B40" s="4">
        <v>46.353000000000002</v>
      </c>
      <c r="C40" s="4">
        <v>0.22455286979675201</v>
      </c>
      <c r="D40" s="4"/>
      <c r="E40" s="15"/>
      <c r="F40" s="2"/>
      <c r="G40" s="4">
        <v>0.222873926162719</v>
      </c>
      <c r="H40" s="4"/>
      <c r="I40" s="15"/>
      <c r="J40" s="2"/>
      <c r="K40" s="4">
        <v>0.22906398773193301</v>
      </c>
      <c r="L40" s="4"/>
      <c r="M40" s="15"/>
      <c r="N40" s="2"/>
      <c r="O40" s="22"/>
      <c r="P40" s="24"/>
    </row>
    <row r="41" spans="1:16" x14ac:dyDescent="0.3">
      <c r="A41" s="3" t="s">
        <v>2</v>
      </c>
      <c r="B41" s="4">
        <v>46.353000000000002</v>
      </c>
      <c r="C41" s="4">
        <v>0.21984314918518</v>
      </c>
      <c r="D41" s="4"/>
      <c r="E41" s="15"/>
      <c r="F41" s="2"/>
      <c r="G41" s="4">
        <v>0.221111059188842</v>
      </c>
      <c r="H41" s="4"/>
      <c r="I41" s="15"/>
      <c r="J41" s="2"/>
      <c r="K41" s="4">
        <v>0.22250103950500399</v>
      </c>
      <c r="L41" s="4"/>
      <c r="M41" s="15"/>
      <c r="N41" s="2"/>
      <c r="O41" s="22"/>
      <c r="P41" s="24"/>
    </row>
    <row r="42" spans="1:16" x14ac:dyDescent="0.3">
      <c r="A42" s="5" t="s">
        <v>3</v>
      </c>
      <c r="B42" s="6">
        <v>0</v>
      </c>
      <c r="C42" s="6">
        <v>6.8039894104003898E-3</v>
      </c>
      <c r="D42" s="6"/>
      <c r="E42" s="15"/>
      <c r="F42" s="2"/>
      <c r="G42" s="6">
        <v>8.0168247222900304E-3</v>
      </c>
      <c r="H42" s="6"/>
      <c r="I42" s="15"/>
      <c r="J42" s="2"/>
      <c r="K42" s="6">
        <v>7.4169635772705E-3</v>
      </c>
      <c r="L42" s="6"/>
      <c r="M42" s="15"/>
      <c r="N42" s="2"/>
      <c r="O42" s="23"/>
      <c r="P42" s="24"/>
    </row>
    <row r="43" spans="1:16" x14ac:dyDescent="0.3">
      <c r="A43" s="1" t="s">
        <v>0</v>
      </c>
      <c r="B43" s="2">
        <v>42.271999999999998</v>
      </c>
      <c r="C43" s="2">
        <v>0.206852912902832</v>
      </c>
      <c r="D43" s="20">
        <f>0.18044+[1]双错误!$C$18</f>
        <v>0.51316249999999997</v>
      </c>
      <c r="E43" s="14">
        <f t="shared" si="0"/>
        <v>6.4145312499999996E-2</v>
      </c>
      <c r="F43" s="2">
        <f t="shared" si="1"/>
        <v>0.78416072540283199</v>
      </c>
      <c r="G43" s="2">
        <v>0.20410108566284099</v>
      </c>
      <c r="H43" s="20">
        <f>0.34944+[1]双错误!$G$18</f>
        <v>0.99646836000000005</v>
      </c>
      <c r="I43" s="14">
        <f t="shared" si="2"/>
        <v>0.12455854500000001</v>
      </c>
      <c r="J43" s="2">
        <f t="shared" si="3"/>
        <v>1.325127990662841</v>
      </c>
      <c r="K43" s="2">
        <v>0.21034884452819799</v>
      </c>
      <c r="L43" s="20">
        <f>0.69888+[1]双错误!$K$18</f>
        <v>1.9880447999999999</v>
      </c>
      <c r="M43" s="14">
        <f t="shared" si="4"/>
        <v>0.24850559999999999</v>
      </c>
      <c r="N43" s="2">
        <f t="shared" si="5"/>
        <v>2.4468992445281978</v>
      </c>
      <c r="O43" s="21">
        <v>282</v>
      </c>
      <c r="P43" s="24"/>
    </row>
    <row r="44" spans="1:16" x14ac:dyDescent="0.3">
      <c r="A44" s="3" t="s">
        <v>1</v>
      </c>
      <c r="B44" s="4">
        <v>34.064999999999998</v>
      </c>
      <c r="C44" s="4">
        <v>0.166356086730957</v>
      </c>
      <c r="D44" s="20">
        <f>0.05552+[1]双错误!$C$19</f>
        <v>0.97127000000000008</v>
      </c>
      <c r="E44" s="15">
        <f t="shared" si="0"/>
        <v>0.12140875000000001</v>
      </c>
      <c r="F44" s="2">
        <f t="shared" si="1"/>
        <v>1.2590348367309572</v>
      </c>
      <c r="G44" s="4">
        <v>0.16855597496032701</v>
      </c>
      <c r="H44" s="20">
        <f>0.10752+[1]双错误!$G$19</f>
        <v>1.8883320000000001</v>
      </c>
      <c r="I44" s="15">
        <f t="shared" si="2"/>
        <v>0.23604150000000002</v>
      </c>
      <c r="J44" s="2">
        <f t="shared" si="3"/>
        <v>2.2929294749603271</v>
      </c>
      <c r="K44" s="4">
        <v>0.16785407066345201</v>
      </c>
      <c r="L44" s="20">
        <f>0.21504+[1]双错误!$K$19</f>
        <v>3.7632000000000003</v>
      </c>
      <c r="M44" s="15">
        <f t="shared" si="4"/>
        <v>0.47040000000000004</v>
      </c>
      <c r="N44" s="2">
        <f t="shared" si="5"/>
        <v>4.4014540706634522</v>
      </c>
      <c r="O44" s="22"/>
      <c r="P44" s="24"/>
    </row>
    <row r="45" spans="1:16" x14ac:dyDescent="0.3">
      <c r="A45" s="3" t="s">
        <v>2</v>
      </c>
      <c r="B45" s="4">
        <v>34.064999999999998</v>
      </c>
      <c r="C45" s="4">
        <v>0.165501117706298</v>
      </c>
      <c r="D45" s="20">
        <f>0.01388+[1]双错误!$C$20</f>
        <v>3.2997574999999997</v>
      </c>
      <c r="E45" s="15">
        <f t="shared" si="0"/>
        <v>0.41246968749999996</v>
      </c>
      <c r="F45" s="2">
        <f t="shared" si="1"/>
        <v>3.8777283052062974</v>
      </c>
      <c r="G45" s="4">
        <v>0.165953159332275</v>
      </c>
      <c r="H45" s="20">
        <f>0.02688+[1]双错误!$G$20</f>
        <v>6.4167572399999999</v>
      </c>
      <c r="I45" s="15">
        <f t="shared" si="2"/>
        <v>0.80209465499999999</v>
      </c>
      <c r="J45" s="2">
        <f t="shared" si="3"/>
        <v>7.3848050543322756</v>
      </c>
      <c r="K45" s="4">
        <v>0.16592001914978</v>
      </c>
      <c r="L45" s="20">
        <f>0.05376+[1]双错误!$K$20</f>
        <v>12.7852032</v>
      </c>
      <c r="M45" s="15">
        <f t="shared" si="4"/>
        <v>1.5981504</v>
      </c>
      <c r="N45" s="2">
        <f t="shared" si="5"/>
        <v>14.54927361914978</v>
      </c>
      <c r="O45" s="22"/>
      <c r="P45" s="24"/>
    </row>
    <row r="46" spans="1:16" x14ac:dyDescent="0.3">
      <c r="A46" s="5" t="s">
        <v>3</v>
      </c>
      <c r="B46" s="6">
        <v>0</v>
      </c>
      <c r="C46" s="6">
        <v>7.4231624603271398E-3</v>
      </c>
      <c r="D46" s="20">
        <f>0.01388+[1]双错误!$C$21</f>
        <v>8.8938800000000011</v>
      </c>
      <c r="E46" s="16">
        <f t="shared" si="0"/>
        <v>1.1117350000000001</v>
      </c>
      <c r="F46" s="2">
        <f t="shared" si="1"/>
        <v>10.013038162460328</v>
      </c>
      <c r="G46" s="6">
        <v>7.0459842681884696E-3</v>
      </c>
      <c r="H46" s="20">
        <f>0.02688+[1]双错误!$G$21</f>
        <v>17.295359999999999</v>
      </c>
      <c r="I46" s="16">
        <f t="shared" si="2"/>
        <v>2.1619199999999998</v>
      </c>
      <c r="J46" s="2">
        <f t="shared" si="3"/>
        <v>19.464325984268186</v>
      </c>
      <c r="K46" s="6">
        <v>7.6200962066650304E-3</v>
      </c>
      <c r="L46" s="20">
        <f>0.05376+[1]双错误!$K$21</f>
        <v>34.460159999999995</v>
      </c>
      <c r="M46" s="15">
        <f t="shared" si="4"/>
        <v>4.3075199999999993</v>
      </c>
      <c r="N46" s="2">
        <f t="shared" si="5"/>
        <v>38.775300096206657</v>
      </c>
      <c r="O46" s="23"/>
      <c r="P46" s="24"/>
    </row>
    <row r="47" spans="1:16" x14ac:dyDescent="0.3">
      <c r="A47" s="1" t="s">
        <v>0</v>
      </c>
      <c r="B47" s="2">
        <v>33.661000000000001</v>
      </c>
      <c r="C47" s="2">
        <v>0.163852930068969</v>
      </c>
      <c r="D47" s="2"/>
      <c r="E47" s="14"/>
      <c r="F47" s="2"/>
      <c r="G47" s="2">
        <v>0.16853904724120999</v>
      </c>
      <c r="H47" s="2"/>
      <c r="I47" s="14"/>
      <c r="J47" s="2"/>
      <c r="K47" s="2">
        <v>0.17140102386474601</v>
      </c>
      <c r="L47" s="2"/>
      <c r="M47" s="14"/>
      <c r="N47" s="2"/>
      <c r="O47" s="21">
        <v>289</v>
      </c>
      <c r="P47" s="24"/>
    </row>
    <row r="48" spans="1:16" x14ac:dyDescent="0.3">
      <c r="A48" s="3" t="s">
        <v>1</v>
      </c>
      <c r="B48" s="4">
        <v>25.984000000000002</v>
      </c>
      <c r="C48" s="4">
        <v>0.127985954284667</v>
      </c>
      <c r="D48" s="4"/>
      <c r="E48" s="15"/>
      <c r="F48" s="2"/>
      <c r="G48" s="4">
        <v>0.13073492050170801</v>
      </c>
      <c r="H48" s="4"/>
      <c r="I48" s="15"/>
      <c r="J48" s="2"/>
      <c r="K48" s="4">
        <v>0.133116960525512</v>
      </c>
      <c r="L48" s="4"/>
      <c r="M48" s="15"/>
      <c r="N48" s="2"/>
      <c r="O48" s="22"/>
      <c r="P48" s="24"/>
    </row>
    <row r="49" spans="1:16" x14ac:dyDescent="0.3">
      <c r="A49" s="3" t="s">
        <v>2</v>
      </c>
      <c r="B49" s="4">
        <v>25.984000000000002</v>
      </c>
      <c r="C49" s="4">
        <v>0.129644870758056</v>
      </c>
      <c r="D49" s="4"/>
      <c r="E49" s="15"/>
      <c r="F49" s="2"/>
      <c r="G49" s="4">
        <v>0.13062596321105899</v>
      </c>
      <c r="H49" s="4"/>
      <c r="I49" s="15"/>
      <c r="J49" s="2"/>
      <c r="K49" s="4">
        <v>0.12863278388977001</v>
      </c>
      <c r="L49" s="4"/>
      <c r="M49" s="15"/>
      <c r="N49" s="2"/>
      <c r="O49" s="22"/>
      <c r="P49" s="24"/>
    </row>
    <row r="50" spans="1:16" x14ac:dyDescent="0.3">
      <c r="A50" s="5" t="s">
        <v>3</v>
      </c>
      <c r="B50" s="6">
        <v>0</v>
      </c>
      <c r="C50" s="6">
        <v>7.7240467071533203E-3</v>
      </c>
      <c r="D50" s="6"/>
      <c r="E50" s="16"/>
      <c r="F50" s="2"/>
      <c r="G50" s="6">
        <v>6.7820549011230399E-3</v>
      </c>
      <c r="H50" s="6"/>
      <c r="I50" s="16"/>
      <c r="J50" s="2"/>
      <c r="K50" s="6">
        <v>7.6088905334472604E-3</v>
      </c>
      <c r="L50" s="6"/>
      <c r="M50" s="15"/>
      <c r="N50" s="2"/>
      <c r="O50" s="23"/>
      <c r="P50" s="24"/>
    </row>
  </sheetData>
  <mergeCells count="19">
    <mergeCell ref="O39:O42"/>
    <mergeCell ref="P39:P50"/>
    <mergeCell ref="O43:O46"/>
    <mergeCell ref="O47:O50"/>
    <mergeCell ref="O15:O18"/>
    <mergeCell ref="P15:P26"/>
    <mergeCell ref="O19:O22"/>
    <mergeCell ref="O23:O26"/>
    <mergeCell ref="O27:O30"/>
    <mergeCell ref="P27:P38"/>
    <mergeCell ref="O31:O34"/>
    <mergeCell ref="O35:O38"/>
    <mergeCell ref="C1:F1"/>
    <mergeCell ref="G1:J1"/>
    <mergeCell ref="K1:N1"/>
    <mergeCell ref="O3:O6"/>
    <mergeCell ref="P3:P14"/>
    <mergeCell ref="O7:O10"/>
    <mergeCell ref="O11:O1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8FA0-FA56-AA4E-8A93-DADB4A603759}">
  <dimension ref="A1:P50"/>
  <sheetViews>
    <sheetView tabSelected="1" topLeftCell="J1" zoomScale="95" zoomScaleNormal="95" workbookViewId="0">
      <selection activeCell="N19" sqref="N19"/>
    </sheetView>
  </sheetViews>
  <sheetFormatPr defaultColWidth="10.90625" defaultRowHeight="15.6" x14ac:dyDescent="0.3"/>
  <cols>
    <col min="5" max="6" width="13.36328125" customWidth="1"/>
    <col min="9" max="10" width="13" customWidth="1"/>
    <col min="13" max="14" width="13.81640625" customWidth="1"/>
  </cols>
  <sheetData>
    <row r="1" spans="1:16" ht="17.399999999999999" x14ac:dyDescent="0.3">
      <c r="A1" s="7" t="s">
        <v>9</v>
      </c>
      <c r="B1" s="7" t="s">
        <v>10</v>
      </c>
      <c r="C1" s="26" t="s">
        <v>4</v>
      </c>
      <c r="D1" s="27"/>
      <c r="E1" s="27"/>
      <c r="F1" s="28"/>
      <c r="G1" s="26" t="s">
        <v>5</v>
      </c>
      <c r="H1" s="27"/>
      <c r="I1" s="27"/>
      <c r="J1" s="28"/>
      <c r="K1" s="26" t="s">
        <v>6</v>
      </c>
      <c r="L1" s="27"/>
      <c r="M1" s="27"/>
      <c r="N1" s="28"/>
      <c r="O1" s="7" t="s">
        <v>7</v>
      </c>
      <c r="P1" s="7" t="s">
        <v>8</v>
      </c>
    </row>
    <row r="2" spans="1:16" ht="17.399999999999999" x14ac:dyDescent="0.3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7" t="s">
        <v>11</v>
      </c>
      <c r="H2" s="18" t="s">
        <v>12</v>
      </c>
      <c r="I2" s="19" t="s">
        <v>13</v>
      </c>
      <c r="J2" s="18" t="s">
        <v>14</v>
      </c>
      <c r="K2" s="17" t="s">
        <v>11</v>
      </c>
      <c r="L2" s="18" t="s">
        <v>12</v>
      </c>
      <c r="M2" s="19" t="s">
        <v>13</v>
      </c>
      <c r="N2" s="9" t="s">
        <v>14</v>
      </c>
      <c r="O2" s="9"/>
      <c r="P2" s="7"/>
    </row>
    <row r="3" spans="1:16" x14ac:dyDescent="0.3">
      <c r="A3" s="1" t="s">
        <v>0</v>
      </c>
      <c r="B3" s="2">
        <v>56.436999999999998</v>
      </c>
      <c r="C3" s="2">
        <v>0.28067398071289001</v>
      </c>
      <c r="D3" s="2"/>
      <c r="E3" s="14">
        <f>0.125*D3</f>
        <v>0</v>
      </c>
      <c r="F3" s="2">
        <f>C3+D3+E3</f>
        <v>0.28067398071289001</v>
      </c>
      <c r="G3" s="2">
        <v>0.279247045516967</v>
      </c>
      <c r="H3" s="20"/>
      <c r="I3" s="14">
        <f>0.125*H3</f>
        <v>0</v>
      </c>
      <c r="J3" s="2">
        <f>G3+H3+I3</f>
        <v>0.279247045516967</v>
      </c>
      <c r="K3" s="2">
        <v>0.28757905960083002</v>
      </c>
      <c r="L3" s="2"/>
      <c r="M3" s="14">
        <f>0.125*L3</f>
        <v>0</v>
      </c>
      <c r="N3" s="2">
        <f>K3+L3+M3</f>
        <v>0.28757905960083002</v>
      </c>
      <c r="O3" s="21">
        <v>70</v>
      </c>
      <c r="P3" s="24">
        <v>64</v>
      </c>
    </row>
    <row r="4" spans="1:16" x14ac:dyDescent="0.3">
      <c r="A4" s="3" t="s">
        <v>1</v>
      </c>
      <c r="B4" s="4">
        <v>66.951999999999998</v>
      </c>
      <c r="C4" s="4">
        <v>0.33342218399047802</v>
      </c>
      <c r="D4" s="4"/>
      <c r="E4" s="15">
        <f t="shared" ref="E4:E50" si="0">0.125*D4</f>
        <v>0</v>
      </c>
      <c r="F4" s="2">
        <f t="shared" ref="F4:F50" si="1">C4+D4+E4</f>
        <v>0.33342218399047802</v>
      </c>
      <c r="G4" s="4">
        <v>0.34665012359619102</v>
      </c>
      <c r="H4" s="20"/>
      <c r="I4" s="15">
        <f t="shared" ref="I4:I50" si="2">0.125*H4</f>
        <v>0</v>
      </c>
      <c r="J4" s="2">
        <f t="shared" ref="J4:J50" si="3">G4+H4+I4</f>
        <v>0.34665012359619102</v>
      </c>
      <c r="K4" s="4">
        <v>0.38010811805725098</v>
      </c>
      <c r="L4" s="4"/>
      <c r="M4" s="15">
        <f t="shared" ref="M4:M50" si="4">0.125*L4</f>
        <v>0</v>
      </c>
      <c r="N4" s="2">
        <f t="shared" ref="N4:N50" si="5">K4+L4+M4</f>
        <v>0.38010811805725098</v>
      </c>
      <c r="O4" s="22"/>
      <c r="P4" s="24"/>
    </row>
    <row r="5" spans="1:16" x14ac:dyDescent="0.3">
      <c r="A5" s="3" t="s">
        <v>2</v>
      </c>
      <c r="B5" s="4">
        <v>66.951999999999998</v>
      </c>
      <c r="C5" s="4">
        <v>0.32882785797119102</v>
      </c>
      <c r="D5" s="4"/>
      <c r="E5" s="15">
        <f t="shared" si="0"/>
        <v>0</v>
      </c>
      <c r="F5" s="2">
        <f t="shared" si="1"/>
        <v>0.32882785797119102</v>
      </c>
      <c r="G5" s="4">
        <v>0.32566714286804199</v>
      </c>
      <c r="H5" s="20"/>
      <c r="I5" s="15">
        <f t="shared" si="2"/>
        <v>0</v>
      </c>
      <c r="J5" s="2">
        <f t="shared" si="3"/>
        <v>0.32566714286804199</v>
      </c>
      <c r="K5" s="4">
        <v>0.34080600738525302</v>
      </c>
      <c r="L5" s="4"/>
      <c r="M5" s="15">
        <f t="shared" si="4"/>
        <v>0</v>
      </c>
      <c r="N5" s="2">
        <f t="shared" si="5"/>
        <v>0.34080600738525302</v>
      </c>
      <c r="O5" s="22"/>
      <c r="P5" s="24"/>
    </row>
    <row r="6" spans="1:16" x14ac:dyDescent="0.3">
      <c r="A6" s="5" t="s">
        <v>3</v>
      </c>
      <c r="B6" s="6">
        <v>0</v>
      </c>
      <c r="C6" s="6">
        <v>7.7161788940429601E-3</v>
      </c>
      <c r="D6" s="4"/>
      <c r="E6" s="15">
        <f t="shared" si="0"/>
        <v>0</v>
      </c>
      <c r="F6" s="2">
        <f t="shared" si="1"/>
        <v>7.7161788940429601E-3</v>
      </c>
      <c r="G6" s="6">
        <v>7.5769424438476502E-3</v>
      </c>
      <c r="H6" s="20"/>
      <c r="I6" s="15">
        <f t="shared" si="2"/>
        <v>0</v>
      </c>
      <c r="J6" s="2">
        <f t="shared" si="3"/>
        <v>7.5769424438476502E-3</v>
      </c>
      <c r="K6" s="6">
        <v>8.3420276641845703E-3</v>
      </c>
      <c r="L6" s="6"/>
      <c r="M6" s="15">
        <f t="shared" si="4"/>
        <v>0</v>
      </c>
      <c r="N6" s="2">
        <f t="shared" si="5"/>
        <v>8.3420276641845703E-3</v>
      </c>
      <c r="O6" s="23"/>
      <c r="P6" s="24"/>
    </row>
    <row r="7" spans="1:16" x14ac:dyDescent="0.3">
      <c r="A7" s="1" t="s">
        <v>0</v>
      </c>
      <c r="B7" s="2">
        <v>24.606999999999999</v>
      </c>
      <c r="C7" s="2">
        <v>0.12407898902893</v>
      </c>
      <c r="D7" s="20">
        <f>0.08328+[1]三错误!$C$3</f>
        <v>1.1322300000000001</v>
      </c>
      <c r="E7" s="14">
        <f t="shared" si="0"/>
        <v>0.14152875000000001</v>
      </c>
      <c r="F7" s="2">
        <f>C7+D7+E7</f>
        <v>1.39783773902893</v>
      </c>
      <c r="G7" s="2">
        <v>0.12219810485839799</v>
      </c>
      <c r="H7" s="20">
        <f>0.16128+[1]三错误!$G$3</f>
        <v>2.2011191999999999</v>
      </c>
      <c r="I7" s="14">
        <f t="shared" si="2"/>
        <v>0.27513989999999999</v>
      </c>
      <c r="J7" s="2">
        <f>G7+H7+I7</f>
        <v>2.598457204858398</v>
      </c>
      <c r="K7" s="2">
        <v>0.12393689155578599</v>
      </c>
      <c r="L7" s="20">
        <f>0.32256+[1]三错误!$K$3</f>
        <v>4.3868159999999996</v>
      </c>
      <c r="M7" s="14">
        <f>0.125*L7</f>
        <v>0.54835199999999995</v>
      </c>
      <c r="N7" s="2">
        <f>K7+L7+M7</f>
        <v>5.0591048915557852</v>
      </c>
      <c r="O7" s="21">
        <v>76</v>
      </c>
      <c r="P7" s="24"/>
    </row>
    <row r="8" spans="1:16" x14ac:dyDescent="0.3">
      <c r="A8" s="3" t="s">
        <v>1</v>
      </c>
      <c r="B8" s="4">
        <v>22.667000000000002</v>
      </c>
      <c r="C8" s="4">
        <v>0.112956047058105</v>
      </c>
      <c r="D8" s="20">
        <f>0.05552+[1]三错误!$C$4</f>
        <v>1.4505125000000001</v>
      </c>
      <c r="E8" s="15">
        <f t="shared" si="0"/>
        <v>0.18131406250000001</v>
      </c>
      <c r="F8" s="2">
        <f t="shared" si="1"/>
        <v>1.7447826095581052</v>
      </c>
      <c r="G8" s="4">
        <v>0.11704206466674801</v>
      </c>
      <c r="H8" s="20">
        <f>0.10752+[1]三错误!$G$4</f>
        <v>2.82029028</v>
      </c>
      <c r="I8" s="15">
        <f t="shared" si="2"/>
        <v>0.352536285</v>
      </c>
      <c r="J8" s="2">
        <f t="shared" si="3"/>
        <v>3.2898686296667483</v>
      </c>
      <c r="K8" s="4">
        <v>0.11682319641113199</v>
      </c>
      <c r="L8" s="20">
        <f>0.21504+[1]三错误!$K$4</f>
        <v>5.6200704000000004</v>
      </c>
      <c r="M8" s="15">
        <f t="shared" si="4"/>
        <v>0.70250880000000004</v>
      </c>
      <c r="N8" s="2">
        <f t="shared" si="5"/>
        <v>6.4394023964111327</v>
      </c>
      <c r="O8" s="22"/>
      <c r="P8" s="24"/>
    </row>
    <row r="9" spans="1:16" x14ac:dyDescent="0.3">
      <c r="A9" s="3" t="s">
        <v>2</v>
      </c>
      <c r="B9" s="4">
        <v>22.667000000000002</v>
      </c>
      <c r="C9" s="4">
        <v>0.113172054290771</v>
      </c>
      <c r="D9" s="20">
        <f>0.01388+[1]三错误!$C$5</f>
        <v>5.593711250000001</v>
      </c>
      <c r="E9" s="15">
        <f t="shared" si="0"/>
        <v>0.69921390625000013</v>
      </c>
      <c r="F9" s="2">
        <f t="shared" si="1"/>
        <v>6.4060972105407714</v>
      </c>
      <c r="G9" s="4">
        <v>0.115431070327758</v>
      </c>
      <c r="H9" s="20">
        <f>0.02688+[1]三错误!$G$5</f>
        <v>10.8776913</v>
      </c>
      <c r="I9" s="15">
        <f t="shared" si="2"/>
        <v>1.3597114125</v>
      </c>
      <c r="J9" s="2">
        <f t="shared" si="3"/>
        <v>12.352833782827759</v>
      </c>
      <c r="K9" s="4">
        <v>0.114926099777221</v>
      </c>
      <c r="L9" s="20">
        <f>0.05376+[1]三错误!$K$5</f>
        <v>21.673344</v>
      </c>
      <c r="M9" s="15">
        <f t="shared" si="4"/>
        <v>2.709168</v>
      </c>
      <c r="N9" s="2">
        <f t="shared" si="5"/>
        <v>24.49743809977722</v>
      </c>
      <c r="O9" s="22"/>
      <c r="P9" s="24"/>
    </row>
    <row r="10" spans="1:16" x14ac:dyDescent="0.3">
      <c r="A10" s="5" t="s">
        <v>3</v>
      </c>
      <c r="B10" s="6">
        <v>0</v>
      </c>
      <c r="C10" s="6">
        <v>7.7431201934814401E-3</v>
      </c>
      <c r="D10" s="20">
        <f>0.01388+[1]三错误!$C$6</f>
        <v>2.2338800000000001</v>
      </c>
      <c r="E10" s="16">
        <f t="shared" si="0"/>
        <v>0.27923500000000001</v>
      </c>
      <c r="F10" s="2">
        <f t="shared" si="1"/>
        <v>2.5208581201934814</v>
      </c>
      <c r="G10" s="6">
        <v>7.8260898590087804E-3</v>
      </c>
      <c r="H10" s="20">
        <f>0.02688+[1]三错误!$G$6</f>
        <v>4.3440000000000003</v>
      </c>
      <c r="I10" s="16">
        <f t="shared" si="2"/>
        <v>0.54300000000000004</v>
      </c>
      <c r="J10" s="2">
        <f t="shared" si="3"/>
        <v>4.8948260898590092</v>
      </c>
      <c r="K10" s="6">
        <v>7.5209140777587804E-3</v>
      </c>
      <c r="L10" s="20">
        <f>0.05376+[1]三错误!$K$6</f>
        <v>8.6553599999999999</v>
      </c>
      <c r="M10" s="15">
        <f t="shared" si="4"/>
        <v>1.08192</v>
      </c>
      <c r="N10" s="2">
        <f t="shared" si="5"/>
        <v>9.7448009140777589</v>
      </c>
      <c r="O10" s="23"/>
      <c r="P10" s="24"/>
    </row>
    <row r="11" spans="1:16" x14ac:dyDescent="0.3">
      <c r="A11" s="1" t="s">
        <v>0</v>
      </c>
      <c r="B11" s="2">
        <v>20.649000000000001</v>
      </c>
      <c r="C11" s="2">
        <v>0.106065988540649</v>
      </c>
      <c r="D11" s="2"/>
      <c r="E11" s="14">
        <f t="shared" si="0"/>
        <v>0</v>
      </c>
      <c r="F11" s="2">
        <f>C11+D11+E11</f>
        <v>0.106065988540649</v>
      </c>
      <c r="G11" s="2">
        <v>0.106337070465087</v>
      </c>
      <c r="H11" s="2"/>
      <c r="I11" s="14">
        <f t="shared" si="2"/>
        <v>0</v>
      </c>
      <c r="J11" s="2">
        <f>G11+H11+I11</f>
        <v>0.106337070465087</v>
      </c>
      <c r="K11" s="2">
        <v>0.105937957763671</v>
      </c>
      <c r="L11" s="2"/>
      <c r="M11" s="14">
        <f>0.125*L11</f>
        <v>0</v>
      </c>
      <c r="N11" s="2">
        <f>K11+L11+M11</f>
        <v>0.105937957763671</v>
      </c>
      <c r="O11" s="21">
        <v>78</v>
      </c>
      <c r="P11" s="24"/>
    </row>
    <row r="12" spans="1:16" x14ac:dyDescent="0.3">
      <c r="A12" s="3" t="s">
        <v>1</v>
      </c>
      <c r="B12" s="4">
        <v>18.388999999999999</v>
      </c>
      <c r="C12" s="4">
        <v>9.0986013412475503E-2</v>
      </c>
      <c r="D12" s="4"/>
      <c r="E12" s="15">
        <f t="shared" si="0"/>
        <v>0</v>
      </c>
      <c r="F12" s="2">
        <f t="shared" si="1"/>
        <v>9.0986013412475503E-2</v>
      </c>
      <c r="G12" s="4">
        <v>9.1175079345703097E-2</v>
      </c>
      <c r="H12" s="4"/>
      <c r="I12" s="15">
        <f>0.125*H12</f>
        <v>0</v>
      </c>
      <c r="J12" s="2">
        <f t="shared" si="3"/>
        <v>9.1175079345703097E-2</v>
      </c>
      <c r="K12" s="4">
        <v>9.3476057052612305E-2</v>
      </c>
      <c r="L12" s="4"/>
      <c r="M12" s="15">
        <f t="shared" si="4"/>
        <v>0</v>
      </c>
      <c r="N12" s="2">
        <f t="shared" si="5"/>
        <v>9.3476057052612305E-2</v>
      </c>
      <c r="O12" s="22"/>
      <c r="P12" s="24"/>
    </row>
    <row r="13" spans="1:16" x14ac:dyDescent="0.3">
      <c r="A13" s="3" t="s">
        <v>2</v>
      </c>
      <c r="B13" s="4">
        <v>18.388999999999999</v>
      </c>
      <c r="C13" s="4">
        <v>9.2060089111328097E-2</v>
      </c>
      <c r="D13" s="4"/>
      <c r="E13" s="15">
        <f t="shared" si="0"/>
        <v>0</v>
      </c>
      <c r="F13" s="2">
        <f t="shared" si="1"/>
        <v>9.2060089111328097E-2</v>
      </c>
      <c r="G13" s="4">
        <v>8.7934970855712793E-2</v>
      </c>
      <c r="H13" s="4"/>
      <c r="I13" s="15">
        <f t="shared" si="2"/>
        <v>0</v>
      </c>
      <c r="J13" s="2">
        <f t="shared" si="3"/>
        <v>8.7934970855712793E-2</v>
      </c>
      <c r="K13" s="4">
        <v>9.3307018280029297E-2</v>
      </c>
      <c r="L13" s="4"/>
      <c r="M13" s="15">
        <f t="shared" si="4"/>
        <v>0</v>
      </c>
      <c r="N13" s="2">
        <f t="shared" si="5"/>
        <v>9.3307018280029297E-2</v>
      </c>
      <c r="O13" s="22"/>
      <c r="P13" s="24"/>
    </row>
    <row r="14" spans="1:16" x14ac:dyDescent="0.3">
      <c r="A14" s="5" t="s">
        <v>3</v>
      </c>
      <c r="B14" s="6">
        <v>0</v>
      </c>
      <c r="C14" s="6">
        <v>7.3130130767822196E-3</v>
      </c>
      <c r="D14" s="6"/>
      <c r="E14" s="16">
        <f t="shared" si="0"/>
        <v>0</v>
      </c>
      <c r="F14" s="2">
        <f t="shared" si="1"/>
        <v>7.3130130767822196E-3</v>
      </c>
      <c r="G14" s="6">
        <v>7.080078125E-3</v>
      </c>
      <c r="H14" s="6"/>
      <c r="I14" s="16">
        <f t="shared" si="2"/>
        <v>0</v>
      </c>
      <c r="J14" s="2">
        <f t="shared" si="3"/>
        <v>7.080078125E-3</v>
      </c>
      <c r="K14" s="6">
        <v>7.3521137237548802E-3</v>
      </c>
      <c r="L14" s="6"/>
      <c r="M14" s="15">
        <f t="shared" si="4"/>
        <v>0</v>
      </c>
      <c r="N14" s="2">
        <f t="shared" si="5"/>
        <v>7.3521137237548802E-3</v>
      </c>
      <c r="O14" s="23"/>
      <c r="P14" s="24"/>
    </row>
    <row r="15" spans="1:16" x14ac:dyDescent="0.3">
      <c r="A15" s="1" t="s">
        <v>0</v>
      </c>
      <c r="B15" s="2">
        <v>61.116999999999997</v>
      </c>
      <c r="C15" s="2">
        <v>0.29458308219909601</v>
      </c>
      <c r="D15" s="4"/>
      <c r="E15" s="14"/>
      <c r="F15" s="2"/>
      <c r="G15" s="2">
        <v>0.301273822784423</v>
      </c>
      <c r="H15" s="2"/>
      <c r="I15" s="14"/>
      <c r="J15" s="2"/>
      <c r="K15" s="2">
        <v>0.30528903007507302</v>
      </c>
      <c r="L15" s="2"/>
      <c r="M15" s="14"/>
      <c r="N15" s="2"/>
      <c r="O15" s="21">
        <v>138</v>
      </c>
      <c r="P15" s="24">
        <v>128</v>
      </c>
    </row>
    <row r="16" spans="1:16" x14ac:dyDescent="0.3">
      <c r="A16" s="3" t="s">
        <v>1</v>
      </c>
      <c r="B16" s="4">
        <v>57.93</v>
      </c>
      <c r="C16" s="4">
        <v>0.28221607208251898</v>
      </c>
      <c r="D16" s="4"/>
      <c r="E16" s="15"/>
      <c r="F16" s="2"/>
      <c r="G16" s="4">
        <v>0.27958512306213301</v>
      </c>
      <c r="H16" s="4"/>
      <c r="I16" s="15"/>
      <c r="J16" s="2"/>
      <c r="K16" s="4">
        <v>0.283178091049194</v>
      </c>
      <c r="L16" s="4"/>
      <c r="M16" s="15"/>
      <c r="N16" s="2"/>
      <c r="O16" s="22"/>
      <c r="P16" s="24"/>
    </row>
    <row r="17" spans="1:16" x14ac:dyDescent="0.3">
      <c r="A17" s="3" t="s">
        <v>2</v>
      </c>
      <c r="B17" s="4">
        <v>57.93</v>
      </c>
      <c r="C17" s="4">
        <v>0.28048396110534601</v>
      </c>
      <c r="D17" s="4"/>
      <c r="E17" s="15"/>
      <c r="F17" s="2"/>
      <c r="G17" s="4">
        <v>0.27992606163024902</v>
      </c>
      <c r="H17" s="4"/>
      <c r="I17" s="15"/>
      <c r="J17" s="2"/>
      <c r="K17" s="4">
        <v>0.28817319869995101</v>
      </c>
      <c r="L17" s="4"/>
      <c r="M17" s="15"/>
      <c r="N17" s="2"/>
      <c r="O17" s="22"/>
      <c r="P17" s="24"/>
    </row>
    <row r="18" spans="1:16" x14ac:dyDescent="0.3">
      <c r="A18" s="5" t="s">
        <v>3</v>
      </c>
      <c r="B18" s="6">
        <v>0</v>
      </c>
      <c r="C18" s="6">
        <v>7.1070194244384696E-3</v>
      </c>
      <c r="D18" s="6"/>
      <c r="E18" s="15"/>
      <c r="F18" s="2"/>
      <c r="G18" s="6">
        <v>7.9469680786132795E-3</v>
      </c>
      <c r="H18" s="6"/>
      <c r="I18" s="15"/>
      <c r="J18" s="2"/>
      <c r="K18" s="6">
        <v>7.6630115509033203E-3</v>
      </c>
      <c r="L18" s="6"/>
      <c r="M18" s="15"/>
      <c r="N18" s="2"/>
      <c r="O18" s="23"/>
      <c r="P18" s="24"/>
    </row>
    <row r="19" spans="1:16" x14ac:dyDescent="0.3">
      <c r="A19" s="1" t="s">
        <v>0</v>
      </c>
      <c r="B19" s="2">
        <v>40.305</v>
      </c>
      <c r="C19" s="2">
        <v>0.193498849868774</v>
      </c>
      <c r="D19" s="20">
        <f>0.09716+[1]三错误!$C$8</f>
        <v>1.52198375</v>
      </c>
      <c r="E19" s="14">
        <f t="shared" si="0"/>
        <v>0.19024796875</v>
      </c>
      <c r="F19" s="2">
        <f t="shared" si="1"/>
        <v>1.905730568618774</v>
      </c>
      <c r="G19" s="2">
        <v>0.19208788871765101</v>
      </c>
      <c r="H19" s="20">
        <f>0.18816+[1]三错误!$G$8</f>
        <v>2.9589415799999998</v>
      </c>
      <c r="I19" s="14">
        <f t="shared" si="2"/>
        <v>0.36986769749999998</v>
      </c>
      <c r="J19" s="2">
        <f t="shared" si="3"/>
        <v>3.5208971662176509</v>
      </c>
      <c r="K19" s="2">
        <v>0.200137138366699</v>
      </c>
      <c r="L19" s="20">
        <f>0.37632+[1]三错误!$K$8</f>
        <v>5.8969343999999984</v>
      </c>
      <c r="M19" s="14">
        <f t="shared" si="4"/>
        <v>0.73711679999999979</v>
      </c>
      <c r="N19" s="2">
        <f t="shared" si="5"/>
        <v>6.8341883383666975</v>
      </c>
      <c r="O19" s="21">
        <v>143</v>
      </c>
      <c r="P19" s="24"/>
    </row>
    <row r="20" spans="1:16" x14ac:dyDescent="0.3">
      <c r="A20" s="3" t="s">
        <v>1</v>
      </c>
      <c r="B20" s="4">
        <v>33.299999999999997</v>
      </c>
      <c r="C20" s="4">
        <v>0.161861896514892</v>
      </c>
      <c r="D20" s="20">
        <f>0.05552+[1]三错误!$C$9</f>
        <v>2.16049625</v>
      </c>
      <c r="E20" s="15">
        <f t="shared" si="0"/>
        <v>0.27006203125</v>
      </c>
      <c r="F20" s="2">
        <f t="shared" si="1"/>
        <v>2.5924201777648923</v>
      </c>
      <c r="G20" s="4">
        <v>0.16108512878417899</v>
      </c>
      <c r="H20" s="20">
        <f>0.10752+[1]三错误!$G$9</f>
        <v>4.2009592199999997</v>
      </c>
      <c r="I20" s="15">
        <f t="shared" si="2"/>
        <v>0.52511990249999996</v>
      </c>
      <c r="J20" s="2">
        <f t="shared" si="3"/>
        <v>4.8871642512841786</v>
      </c>
      <c r="K20" s="4">
        <v>0.16411089897155701</v>
      </c>
      <c r="L20" s="20">
        <f>0.21504+[1]三错误!$K$9</f>
        <v>8.3709695999999987</v>
      </c>
      <c r="M20" s="15">
        <f t="shared" si="4"/>
        <v>1.0463711999999998</v>
      </c>
      <c r="N20" s="2">
        <f t="shared" si="5"/>
        <v>9.5814516989715557</v>
      </c>
      <c r="O20" s="22"/>
      <c r="P20" s="24"/>
    </row>
    <row r="21" spans="1:16" x14ac:dyDescent="0.3">
      <c r="A21" s="3" t="s">
        <v>2</v>
      </c>
      <c r="B21" s="4">
        <v>33.299999999999997</v>
      </c>
      <c r="C21" s="4">
        <v>0.160580158233642</v>
      </c>
      <c r="D21" s="20">
        <f>0.01388+[1]三错误!$C$10</f>
        <v>8.4336462500000007</v>
      </c>
      <c r="E21" s="15">
        <f t="shared" si="0"/>
        <v>1.0542057812500001</v>
      </c>
      <c r="F21" s="2">
        <f t="shared" si="1"/>
        <v>9.6484321894836427</v>
      </c>
      <c r="G21" s="4">
        <v>0.163142919540405</v>
      </c>
      <c r="H21" s="20">
        <f>0.02688+[1]三错误!$G$10</f>
        <v>16.400367059999997</v>
      </c>
      <c r="I21" s="15">
        <f t="shared" si="2"/>
        <v>2.0500458824999996</v>
      </c>
      <c r="J21" s="2">
        <f t="shared" si="3"/>
        <v>18.613555862040403</v>
      </c>
      <c r="K21" s="4">
        <v>0.167855024337768</v>
      </c>
      <c r="L21" s="20">
        <f>0.05376+[1]三错误!$K$10</f>
        <v>32.676940799999997</v>
      </c>
      <c r="M21" s="15">
        <f t="shared" si="4"/>
        <v>4.0846175999999996</v>
      </c>
      <c r="N21" s="2">
        <f t="shared" si="5"/>
        <v>36.929413424337767</v>
      </c>
      <c r="O21" s="22"/>
      <c r="P21" s="24"/>
    </row>
    <row r="22" spans="1:16" x14ac:dyDescent="0.3">
      <c r="A22" s="5" t="s">
        <v>3</v>
      </c>
      <c r="B22" s="6">
        <v>0</v>
      </c>
      <c r="C22" s="6">
        <v>7.4329376220703099E-3</v>
      </c>
      <c r="D22" s="20">
        <f>0.01388+[1]三错误!$C$11</f>
        <v>4.4538800000000007</v>
      </c>
      <c r="E22" s="16">
        <f t="shared" si="0"/>
        <v>0.55673500000000009</v>
      </c>
      <c r="F22" s="2">
        <f t="shared" si="1"/>
        <v>5.0180479376220708</v>
      </c>
      <c r="G22" s="6">
        <v>7.5809955596923802E-3</v>
      </c>
      <c r="H22" s="20">
        <f>0.02688+[1]三错误!$G$11</f>
        <v>8.6611200000000004</v>
      </c>
      <c r="I22" s="16">
        <f t="shared" si="2"/>
        <v>1.08264</v>
      </c>
      <c r="J22" s="2">
        <f t="shared" si="3"/>
        <v>9.7513409955596924</v>
      </c>
      <c r="K22" s="6">
        <v>7.93814659118652E-3</v>
      </c>
      <c r="L22" s="20">
        <f>0.05376+[1]三错误!$K$11</f>
        <v>17.256959999999999</v>
      </c>
      <c r="M22" s="15">
        <f t="shared" si="4"/>
        <v>2.1571199999999999</v>
      </c>
      <c r="N22" s="2">
        <f t="shared" si="5"/>
        <v>19.422018146591185</v>
      </c>
      <c r="O22" s="23"/>
      <c r="P22" s="24"/>
    </row>
    <row r="23" spans="1:16" x14ac:dyDescent="0.3">
      <c r="A23" t="s">
        <v>0</v>
      </c>
      <c r="B23">
        <v>30.814</v>
      </c>
      <c r="C23">
        <v>0.15273094177245999</v>
      </c>
      <c r="E23" s="14"/>
      <c r="F23" s="2"/>
      <c r="G23">
        <v>0.150502920150756</v>
      </c>
      <c r="I23" s="14"/>
      <c r="J23" s="2"/>
      <c r="K23">
        <v>0.15387892723083399</v>
      </c>
      <c r="M23" s="14"/>
      <c r="N23" s="2"/>
      <c r="O23" s="25">
        <v>147</v>
      </c>
      <c r="P23" s="24"/>
    </row>
    <row r="24" spans="1:16" x14ac:dyDescent="0.3">
      <c r="A24" t="s">
        <v>1</v>
      </c>
      <c r="B24">
        <v>24.774000000000001</v>
      </c>
      <c r="C24">
        <v>0.12287402153015101</v>
      </c>
      <c r="E24" s="15"/>
      <c r="F24" s="2"/>
      <c r="G24">
        <v>0.12619185447692799</v>
      </c>
      <c r="I24" s="15"/>
      <c r="J24" s="2"/>
      <c r="K24">
        <v>0.123946905136108</v>
      </c>
      <c r="M24" s="15"/>
      <c r="N24" s="2"/>
      <c r="O24" s="25"/>
      <c r="P24" s="24"/>
    </row>
    <row r="25" spans="1:16" x14ac:dyDescent="0.3">
      <c r="A25" t="s">
        <v>2</v>
      </c>
      <c r="B25">
        <v>24.774000000000001</v>
      </c>
      <c r="C25">
        <v>0.12176394462585401</v>
      </c>
      <c r="E25" s="15"/>
      <c r="F25" s="2"/>
      <c r="G25">
        <v>0.12245297431945799</v>
      </c>
      <c r="I25" s="15"/>
      <c r="J25" s="2"/>
      <c r="K25">
        <v>0.123487949371337</v>
      </c>
      <c r="M25" s="15"/>
      <c r="N25" s="2"/>
      <c r="O25" s="25"/>
      <c r="P25" s="24"/>
    </row>
    <row r="26" spans="1:16" x14ac:dyDescent="0.3">
      <c r="A26" t="s">
        <v>3</v>
      </c>
      <c r="B26">
        <v>0</v>
      </c>
      <c r="C26">
        <v>7.1630477905273403E-3</v>
      </c>
      <c r="E26" s="16"/>
      <c r="F26" s="2"/>
      <c r="G26">
        <v>7.14993476867675E-3</v>
      </c>
      <c r="I26" s="16"/>
      <c r="J26" s="2"/>
      <c r="K26">
        <v>7.68804550170898E-3</v>
      </c>
      <c r="M26" s="15"/>
      <c r="N26" s="2"/>
      <c r="O26" s="25"/>
      <c r="P26" s="24"/>
    </row>
    <row r="27" spans="1:16" x14ac:dyDescent="0.3">
      <c r="A27" s="1" t="s">
        <v>0</v>
      </c>
      <c r="B27" s="2">
        <v>60.55</v>
      </c>
      <c r="C27" s="2">
        <v>0.29818201065063399</v>
      </c>
      <c r="D27" s="2"/>
      <c r="E27" s="14"/>
      <c r="F27" s="2"/>
      <c r="G27" s="2">
        <v>0.29342198371887201</v>
      </c>
      <c r="H27" s="2"/>
      <c r="I27" s="14"/>
      <c r="J27" s="2"/>
      <c r="K27" s="2">
        <v>0.30459499359130798</v>
      </c>
      <c r="L27" s="2"/>
      <c r="M27" s="14"/>
      <c r="N27" s="2"/>
      <c r="O27" s="21">
        <v>207</v>
      </c>
      <c r="P27" s="24">
        <v>192</v>
      </c>
    </row>
    <row r="28" spans="1:16" x14ac:dyDescent="0.3">
      <c r="A28" s="3" t="s">
        <v>1</v>
      </c>
      <c r="B28" s="4">
        <v>49.734999999999999</v>
      </c>
      <c r="C28" s="4">
        <v>0.243399858474731</v>
      </c>
      <c r="D28" s="4"/>
      <c r="E28" s="15"/>
      <c r="F28" s="2"/>
      <c r="G28" s="4">
        <v>0.24504208564758301</v>
      </c>
      <c r="H28" s="4"/>
      <c r="I28" s="15"/>
      <c r="J28" s="2"/>
      <c r="K28" s="4">
        <v>0.245314121246337</v>
      </c>
      <c r="L28" s="4"/>
      <c r="M28" s="15"/>
      <c r="N28" s="2"/>
      <c r="O28" s="22"/>
      <c r="P28" s="24"/>
    </row>
    <row r="29" spans="1:16" x14ac:dyDescent="0.3">
      <c r="A29" s="3" t="s">
        <v>2</v>
      </c>
      <c r="B29" s="4">
        <v>49.734999999999999</v>
      </c>
      <c r="C29" s="4">
        <v>0.23902511596679599</v>
      </c>
      <c r="D29" s="4"/>
      <c r="E29" s="15"/>
      <c r="F29" s="2"/>
      <c r="G29" s="4">
        <v>0.239979028701782</v>
      </c>
      <c r="H29" s="4"/>
      <c r="I29" s="15"/>
      <c r="J29" s="2"/>
      <c r="K29" s="4">
        <v>0.244721889495849</v>
      </c>
      <c r="L29" s="4"/>
      <c r="M29" s="15"/>
      <c r="N29" s="2"/>
      <c r="O29" s="22"/>
      <c r="P29" s="24"/>
    </row>
    <row r="30" spans="1:16" x14ac:dyDescent="0.3">
      <c r="A30" s="5" t="s">
        <v>3</v>
      </c>
      <c r="B30" s="6">
        <v>0</v>
      </c>
      <c r="C30" s="6">
        <v>6.9561004638671797E-3</v>
      </c>
      <c r="D30" s="6"/>
      <c r="E30" s="15"/>
      <c r="F30" s="2"/>
      <c r="G30" s="6">
        <v>7.2519779205322196E-3</v>
      </c>
      <c r="H30" s="6"/>
      <c r="I30" s="15"/>
      <c r="J30" s="2"/>
      <c r="K30" s="6">
        <v>7.8670978546142491E-3</v>
      </c>
      <c r="L30" s="6"/>
      <c r="M30" s="15"/>
      <c r="N30" s="2"/>
      <c r="O30" s="23"/>
      <c r="P30" s="24"/>
    </row>
    <row r="31" spans="1:16" x14ac:dyDescent="0.3">
      <c r="A31" s="1" t="s">
        <v>0</v>
      </c>
      <c r="B31" s="2">
        <v>46.3</v>
      </c>
      <c r="C31" s="2">
        <v>0.22949600219726499</v>
      </c>
      <c r="D31" s="20">
        <f>0.12492+[1]三错误!$C$13</f>
        <v>1.54169625</v>
      </c>
      <c r="E31" s="14">
        <f t="shared" si="0"/>
        <v>0.19271203125</v>
      </c>
      <c r="F31" s="2">
        <f t="shared" si="1"/>
        <v>1.9639042834472649</v>
      </c>
      <c r="G31" s="2">
        <v>0.23148393630981401</v>
      </c>
      <c r="H31" s="20">
        <f>0.24192+[1]三错误!$G$13</f>
        <v>2.9970520199999999</v>
      </c>
      <c r="I31" s="14">
        <f t="shared" si="2"/>
        <v>0.37463150249999999</v>
      </c>
      <c r="J31" s="2">
        <f t="shared" si="3"/>
        <v>3.6031674588098141</v>
      </c>
      <c r="K31" s="2">
        <v>0.23794817924499501</v>
      </c>
      <c r="L31" s="20">
        <f>0.48384+[1]三错误!$K$13</f>
        <v>5.9732735999999997</v>
      </c>
      <c r="M31" s="14">
        <f t="shared" si="4"/>
        <v>0.74665919999999997</v>
      </c>
      <c r="N31" s="2">
        <f t="shared" si="5"/>
        <v>6.9578809792449947</v>
      </c>
      <c r="O31" s="21">
        <v>211</v>
      </c>
      <c r="P31" s="24"/>
    </row>
    <row r="32" spans="1:16" x14ac:dyDescent="0.3">
      <c r="A32" s="3" t="s">
        <v>1</v>
      </c>
      <c r="B32" s="4">
        <v>37.054000000000002</v>
      </c>
      <c r="C32" s="4">
        <v>0.179905891418457</v>
      </c>
      <c r="D32" s="20">
        <f>0.05552+[1]三错误!$C$14</f>
        <v>2.4550624999999999</v>
      </c>
      <c r="E32" s="15">
        <f t="shared" si="0"/>
        <v>0.30688281249999999</v>
      </c>
      <c r="F32" s="2">
        <f t="shared" si="1"/>
        <v>2.941851203918457</v>
      </c>
      <c r="G32" s="4">
        <v>0.181334018707275</v>
      </c>
      <c r="H32" s="20">
        <f>0.10752+[1]三错误!$G$14</f>
        <v>4.77378708</v>
      </c>
      <c r="I32" s="15">
        <f t="shared" si="2"/>
        <v>0.596723385</v>
      </c>
      <c r="J32" s="2">
        <f t="shared" si="3"/>
        <v>5.5518444837072751</v>
      </c>
      <c r="K32" s="4">
        <v>0.182486057281494</v>
      </c>
      <c r="L32" s="20">
        <f>0.21504+[1]三错误!$K$14</f>
        <v>9.5122944</v>
      </c>
      <c r="M32" s="15">
        <f t="shared" si="4"/>
        <v>1.1890368</v>
      </c>
      <c r="N32" s="2">
        <f t="shared" si="5"/>
        <v>10.883817257281494</v>
      </c>
      <c r="O32" s="22"/>
      <c r="P32" s="24"/>
    </row>
    <row r="33" spans="1:16" x14ac:dyDescent="0.3">
      <c r="A33" s="3" t="s">
        <v>2</v>
      </c>
      <c r="B33" s="4">
        <v>37.054000000000002</v>
      </c>
      <c r="C33" s="4">
        <v>0.17925786972045801</v>
      </c>
      <c r="D33" s="20">
        <f>0.01388+[1]三错误!$C$15</f>
        <v>9.6121887500000014</v>
      </c>
      <c r="E33" s="15">
        <f t="shared" si="0"/>
        <v>1.2015235937500002</v>
      </c>
      <c r="F33" s="2">
        <f t="shared" si="1"/>
        <v>10.992970213470459</v>
      </c>
      <c r="G33" s="4">
        <v>0.18069696426391599</v>
      </c>
      <c r="H33" s="20">
        <f>0.02688+[1]三错误!$G$10</f>
        <v>16.400367059999997</v>
      </c>
      <c r="I33" s="15">
        <f t="shared" si="2"/>
        <v>2.0500458824999996</v>
      </c>
      <c r="J33" s="2">
        <f t="shared" si="3"/>
        <v>18.631109906763914</v>
      </c>
      <c r="K33" s="4">
        <v>0.18382501602172799</v>
      </c>
      <c r="L33" s="20">
        <f>0.05376+[1]三错误!$K$10</f>
        <v>32.676940799999997</v>
      </c>
      <c r="M33" s="15">
        <f t="shared" si="4"/>
        <v>4.0846175999999996</v>
      </c>
      <c r="N33" s="2">
        <f t="shared" si="5"/>
        <v>36.945383416021727</v>
      </c>
      <c r="O33" s="22"/>
      <c r="P33" s="24"/>
    </row>
    <row r="34" spans="1:16" x14ac:dyDescent="0.3">
      <c r="A34" s="5" t="s">
        <v>3</v>
      </c>
      <c r="B34" s="6">
        <v>0</v>
      </c>
      <c r="C34" s="6">
        <v>7.5819492340087804E-3</v>
      </c>
      <c r="D34" s="20">
        <f>0.01388+[1]三错误!$C$16</f>
        <v>6.6738800000000005</v>
      </c>
      <c r="E34" s="16">
        <f t="shared" si="0"/>
        <v>0.83423500000000006</v>
      </c>
      <c r="F34" s="2">
        <f t="shared" si="1"/>
        <v>7.5156969492340089</v>
      </c>
      <c r="G34" s="6">
        <v>7.7140331268310504E-3</v>
      </c>
      <c r="H34" s="20">
        <f>0.02688+[1]三错误!$G$11</f>
        <v>8.6611200000000004</v>
      </c>
      <c r="I34" s="16">
        <f t="shared" si="2"/>
        <v>1.08264</v>
      </c>
      <c r="J34" s="2">
        <f t="shared" si="3"/>
        <v>9.751474033126831</v>
      </c>
      <c r="K34" s="6">
        <v>7.2350502014160104E-3</v>
      </c>
      <c r="L34" s="20">
        <f>0.05376+[1]三错误!$K$11</f>
        <v>17.256959999999999</v>
      </c>
      <c r="M34" s="15">
        <f t="shared" si="4"/>
        <v>2.1571199999999999</v>
      </c>
      <c r="N34" s="2">
        <f t="shared" si="5"/>
        <v>19.421315050201414</v>
      </c>
      <c r="O34" s="23"/>
      <c r="P34" s="24"/>
    </row>
    <row r="35" spans="1:16" x14ac:dyDescent="0.3">
      <c r="A35" s="1" t="s">
        <v>0</v>
      </c>
      <c r="B35" s="2">
        <v>34.125999999999998</v>
      </c>
      <c r="C35" s="2">
        <v>0.16594886779785101</v>
      </c>
      <c r="D35" s="2"/>
      <c r="E35" s="14"/>
      <c r="F35" s="2"/>
      <c r="G35" s="2">
        <v>0.16947889328002899</v>
      </c>
      <c r="H35" s="2"/>
      <c r="I35" s="14"/>
      <c r="J35" s="2"/>
      <c r="K35" s="2">
        <v>0.166904926300048</v>
      </c>
      <c r="L35" s="2"/>
      <c r="M35" s="14"/>
      <c r="N35" s="2"/>
      <c r="O35" s="21">
        <v>217</v>
      </c>
      <c r="P35" s="24"/>
    </row>
    <row r="36" spans="1:16" x14ac:dyDescent="0.3">
      <c r="A36" s="3" t="s">
        <v>1</v>
      </c>
      <c r="B36" s="4">
        <v>26.757000000000001</v>
      </c>
      <c r="C36" s="4">
        <v>0.132263898849487</v>
      </c>
      <c r="D36" s="4"/>
      <c r="E36" s="15"/>
      <c r="F36" s="2"/>
      <c r="G36" s="4">
        <v>0.131283044815063</v>
      </c>
      <c r="H36" s="4"/>
      <c r="I36" s="15"/>
      <c r="J36" s="2"/>
      <c r="K36" s="4">
        <v>0.13642001152038499</v>
      </c>
      <c r="L36" s="4"/>
      <c r="M36" s="15"/>
      <c r="N36" s="2"/>
      <c r="O36" s="22"/>
      <c r="P36" s="24"/>
    </row>
    <row r="37" spans="1:16" x14ac:dyDescent="0.3">
      <c r="A37" s="3" t="s">
        <v>2</v>
      </c>
      <c r="B37" s="4">
        <v>26.757000000000001</v>
      </c>
      <c r="C37" s="4">
        <v>0.129031896591186</v>
      </c>
      <c r="D37" s="4"/>
      <c r="E37" s="15"/>
      <c r="F37" s="2"/>
      <c r="G37" s="4">
        <v>0.13169503211975001</v>
      </c>
      <c r="H37" s="4"/>
      <c r="I37" s="15"/>
      <c r="J37" s="2"/>
      <c r="K37" s="4">
        <v>0.13301396369933999</v>
      </c>
      <c r="L37" s="4"/>
      <c r="M37" s="15"/>
      <c r="N37" s="2"/>
      <c r="O37" s="22"/>
      <c r="P37" s="24"/>
    </row>
    <row r="38" spans="1:16" x14ac:dyDescent="0.3">
      <c r="A38" s="5" t="s">
        <v>3</v>
      </c>
      <c r="B38" s="6">
        <v>0</v>
      </c>
      <c r="C38" s="6">
        <v>7.1730613708495998E-3</v>
      </c>
      <c r="D38" s="6"/>
      <c r="E38" s="16"/>
      <c r="F38" s="2"/>
      <c r="G38" s="6">
        <v>7.45391845703125E-3</v>
      </c>
      <c r="H38" s="6"/>
      <c r="I38" s="16"/>
      <c r="J38" s="2"/>
      <c r="K38" s="6">
        <v>7.4901580810546797E-3</v>
      </c>
      <c r="L38" s="6"/>
      <c r="M38" s="15"/>
      <c r="N38" s="2"/>
      <c r="O38" s="23"/>
      <c r="P38" s="24"/>
    </row>
    <row r="39" spans="1:16" x14ac:dyDescent="0.3">
      <c r="A39" s="1" t="s">
        <v>0</v>
      </c>
      <c r="B39" s="2">
        <v>56.139000000000003</v>
      </c>
      <c r="C39" s="2">
        <v>0.26585912704467701</v>
      </c>
      <c r="D39" s="2"/>
      <c r="E39" s="14"/>
      <c r="F39" s="2"/>
      <c r="G39" s="2">
        <v>0.27034711837768499</v>
      </c>
      <c r="H39" s="2"/>
      <c r="I39" s="14"/>
      <c r="J39" s="2"/>
      <c r="K39" s="2">
        <v>0.27000689506530701</v>
      </c>
      <c r="L39" s="2"/>
      <c r="M39" s="14"/>
      <c r="N39" s="2"/>
      <c r="O39" s="21">
        <v>276</v>
      </c>
      <c r="P39" s="24">
        <v>256</v>
      </c>
    </row>
    <row r="40" spans="1:16" x14ac:dyDescent="0.3">
      <c r="A40" s="3" t="s">
        <v>1</v>
      </c>
      <c r="B40" s="4">
        <v>46.353000000000002</v>
      </c>
      <c r="C40" s="4">
        <v>0.22455286979675201</v>
      </c>
      <c r="D40" s="4"/>
      <c r="E40" s="15"/>
      <c r="F40" s="2"/>
      <c r="G40" s="4">
        <v>0.222873926162719</v>
      </c>
      <c r="H40" s="4"/>
      <c r="I40" s="15"/>
      <c r="J40" s="2"/>
      <c r="K40" s="4">
        <v>0.22906398773193301</v>
      </c>
      <c r="L40" s="4"/>
      <c r="M40" s="15"/>
      <c r="N40" s="2"/>
      <c r="O40" s="22"/>
      <c r="P40" s="24"/>
    </row>
    <row r="41" spans="1:16" x14ac:dyDescent="0.3">
      <c r="A41" s="3" t="s">
        <v>2</v>
      </c>
      <c r="B41" s="4">
        <v>46.353000000000002</v>
      </c>
      <c r="C41" s="4">
        <v>0.21984314918518</v>
      </c>
      <c r="D41" s="4"/>
      <c r="E41" s="15"/>
      <c r="F41" s="2"/>
      <c r="G41" s="4">
        <v>0.221111059188842</v>
      </c>
      <c r="H41" s="4"/>
      <c r="I41" s="15"/>
      <c r="J41" s="2"/>
      <c r="K41" s="4">
        <v>0.22250103950500399</v>
      </c>
      <c r="L41" s="4"/>
      <c r="M41" s="15"/>
      <c r="N41" s="2"/>
      <c r="O41" s="22"/>
      <c r="P41" s="24"/>
    </row>
    <row r="42" spans="1:16" x14ac:dyDescent="0.3">
      <c r="A42" s="5" t="s">
        <v>3</v>
      </c>
      <c r="B42" s="6">
        <v>0</v>
      </c>
      <c r="C42" s="6">
        <v>6.8039894104003898E-3</v>
      </c>
      <c r="D42" s="6"/>
      <c r="E42" s="15"/>
      <c r="F42" s="2"/>
      <c r="G42" s="6">
        <v>8.0168247222900304E-3</v>
      </c>
      <c r="H42" s="6"/>
      <c r="I42" s="15"/>
      <c r="J42" s="2"/>
      <c r="K42" s="6">
        <v>7.4169635772705E-3</v>
      </c>
      <c r="L42" s="6"/>
      <c r="M42" s="15"/>
      <c r="N42" s="2"/>
      <c r="O42" s="23"/>
      <c r="P42" s="24"/>
    </row>
    <row r="43" spans="1:16" x14ac:dyDescent="0.3">
      <c r="A43" s="1" t="s">
        <v>0</v>
      </c>
      <c r="B43" s="2">
        <v>42.271999999999998</v>
      </c>
      <c r="C43" s="2">
        <v>0.206852912902832</v>
      </c>
      <c r="D43" s="20">
        <f>0.18044+[1]三错误!$C$18</f>
        <v>1.2517287499999998</v>
      </c>
      <c r="E43" s="14">
        <f t="shared" si="0"/>
        <v>0.15646609374999998</v>
      </c>
      <c r="F43" s="2">
        <f t="shared" si="1"/>
        <v>1.6150477566528318</v>
      </c>
      <c r="G43" s="2">
        <v>0.20410108566284099</v>
      </c>
      <c r="H43" s="20">
        <f>0.34944+[1]三错误!$G$18</f>
        <v>2.4327202199999998</v>
      </c>
      <c r="I43" s="14">
        <f t="shared" si="2"/>
        <v>0.30409002749999997</v>
      </c>
      <c r="J43" s="2">
        <f t="shared" si="3"/>
        <v>2.9409113331628407</v>
      </c>
      <c r="K43" s="2">
        <v>0.21034884452819799</v>
      </c>
      <c r="L43" s="20">
        <f>0.69888+[1]三错误!$K$18</f>
        <v>4.8496895999999996</v>
      </c>
      <c r="M43" s="14">
        <f t="shared" si="4"/>
        <v>0.60621119999999995</v>
      </c>
      <c r="N43" s="2">
        <f t="shared" si="5"/>
        <v>5.6662496445281976</v>
      </c>
      <c r="O43" s="21">
        <v>282</v>
      </c>
      <c r="P43" s="24"/>
    </row>
    <row r="44" spans="1:16" x14ac:dyDescent="0.3">
      <c r="A44" s="3" t="s">
        <v>1</v>
      </c>
      <c r="B44" s="4">
        <v>34.064999999999998</v>
      </c>
      <c r="C44" s="4">
        <v>0.166356086730957</v>
      </c>
      <c r="D44" s="20">
        <f>0.05552+[1]三错误!$C$19</f>
        <v>2.3118725000000002</v>
      </c>
      <c r="E44" s="15">
        <f t="shared" si="0"/>
        <v>0.28898406250000003</v>
      </c>
      <c r="F44" s="2">
        <f t="shared" si="1"/>
        <v>2.7672126492309572</v>
      </c>
      <c r="G44" s="4">
        <v>0.16855597496032701</v>
      </c>
      <c r="H44" s="20">
        <f>0.10752+[1]三错误!$G$19</f>
        <v>4.4953328399999997</v>
      </c>
      <c r="I44" s="15">
        <f t="shared" si="2"/>
        <v>0.56191660499999996</v>
      </c>
      <c r="J44" s="2">
        <f t="shared" si="3"/>
        <v>5.2258054199603272</v>
      </c>
      <c r="K44" s="4">
        <v>0.16785407066345201</v>
      </c>
      <c r="L44" s="20">
        <f>0.21504+[1]三错误!$K$19</f>
        <v>8.9574911999999998</v>
      </c>
      <c r="M44" s="15">
        <f t="shared" si="4"/>
        <v>1.1196864</v>
      </c>
      <c r="N44" s="2">
        <f t="shared" si="5"/>
        <v>10.245031670663451</v>
      </c>
      <c r="O44" s="22"/>
      <c r="P44" s="24"/>
    </row>
    <row r="45" spans="1:16" x14ac:dyDescent="0.3">
      <c r="A45" s="3" t="s">
        <v>2</v>
      </c>
      <c r="B45" s="4">
        <v>34.064999999999998</v>
      </c>
      <c r="C45" s="4">
        <v>0.165501117706298</v>
      </c>
      <c r="D45" s="20">
        <f>0.01388+[1]三错误!$C$20</f>
        <v>9.0390125000000019</v>
      </c>
      <c r="E45" s="15">
        <f t="shared" si="0"/>
        <v>1.1298765625000002</v>
      </c>
      <c r="F45" s="2">
        <f t="shared" si="1"/>
        <v>10.334390180206301</v>
      </c>
      <c r="G45" s="4">
        <v>0.165953159332275</v>
      </c>
      <c r="H45" s="20">
        <f>0.02688+[1]三错误!$G$20</f>
        <v>17.577591719999997</v>
      </c>
      <c r="I45" s="15">
        <f t="shared" si="2"/>
        <v>2.1971989649999997</v>
      </c>
      <c r="J45" s="2">
        <f t="shared" si="3"/>
        <v>19.940743844332271</v>
      </c>
      <c r="K45" s="4">
        <v>0.16592001914978</v>
      </c>
      <c r="L45" s="20">
        <f>0.05376+[1]三错误!$K$20</f>
        <v>35.0224896</v>
      </c>
      <c r="M45" s="15">
        <f t="shared" si="4"/>
        <v>4.3778112</v>
      </c>
      <c r="N45" s="2">
        <f t="shared" si="5"/>
        <v>39.566220819149777</v>
      </c>
      <c r="O45" s="22"/>
      <c r="P45" s="24"/>
    </row>
    <row r="46" spans="1:16" x14ac:dyDescent="0.3">
      <c r="A46" s="5" t="s">
        <v>3</v>
      </c>
      <c r="B46" s="6">
        <v>0</v>
      </c>
      <c r="C46" s="6">
        <v>7.4231624603271398E-3</v>
      </c>
      <c r="D46" s="20">
        <f>0.01388+[1]三错误!$C$21</f>
        <v>8.8938800000000011</v>
      </c>
      <c r="E46" s="16">
        <f t="shared" si="0"/>
        <v>1.1117350000000001</v>
      </c>
      <c r="F46" s="2">
        <f t="shared" si="1"/>
        <v>10.013038162460328</v>
      </c>
      <c r="G46" s="6">
        <v>7.0459842681884696E-3</v>
      </c>
      <c r="H46" s="20">
        <f>0.02688+[1]三错误!$G$21</f>
        <v>17.295359999999999</v>
      </c>
      <c r="I46" s="16">
        <f t="shared" si="2"/>
        <v>2.1619199999999998</v>
      </c>
      <c r="J46" s="2">
        <f t="shared" si="3"/>
        <v>19.464325984268186</v>
      </c>
      <c r="K46" s="6">
        <v>7.6200962066650304E-3</v>
      </c>
      <c r="L46" s="20">
        <f>0.05376+[1]三错误!$K$21</f>
        <v>34.460159999999995</v>
      </c>
      <c r="M46" s="15">
        <f t="shared" si="4"/>
        <v>4.3075199999999993</v>
      </c>
      <c r="N46" s="2">
        <f t="shared" si="5"/>
        <v>38.775300096206657</v>
      </c>
      <c r="O46" s="23"/>
      <c r="P46" s="24"/>
    </row>
    <row r="47" spans="1:16" x14ac:dyDescent="0.3">
      <c r="A47" s="1" t="s">
        <v>0</v>
      </c>
      <c r="B47" s="2">
        <v>33.661000000000001</v>
      </c>
      <c r="C47" s="2">
        <v>0.163852930068969</v>
      </c>
      <c r="D47" s="2"/>
      <c r="E47" s="14"/>
      <c r="F47" s="2"/>
      <c r="G47" s="2">
        <v>0.16853904724120999</v>
      </c>
      <c r="H47" s="2"/>
      <c r="I47" s="14"/>
      <c r="J47" s="2"/>
      <c r="K47" s="2">
        <v>0.17140102386474601</v>
      </c>
      <c r="L47" s="2"/>
      <c r="M47" s="14"/>
      <c r="N47" s="2"/>
      <c r="O47" s="21">
        <v>289</v>
      </c>
      <c r="P47" s="24"/>
    </row>
    <row r="48" spans="1:16" x14ac:dyDescent="0.3">
      <c r="A48" s="3" t="s">
        <v>1</v>
      </c>
      <c r="B48" s="4">
        <v>25.984000000000002</v>
      </c>
      <c r="C48" s="4">
        <v>0.127985954284667</v>
      </c>
      <c r="D48" s="4"/>
      <c r="E48" s="15"/>
      <c r="F48" s="2"/>
      <c r="G48" s="4">
        <v>0.13073492050170801</v>
      </c>
      <c r="H48" s="4"/>
      <c r="I48" s="15"/>
      <c r="J48" s="2"/>
      <c r="K48" s="4">
        <v>0.133116960525512</v>
      </c>
      <c r="L48" s="4"/>
      <c r="M48" s="15"/>
      <c r="N48" s="2"/>
      <c r="O48" s="22"/>
      <c r="P48" s="24"/>
    </row>
    <row r="49" spans="1:16" x14ac:dyDescent="0.3">
      <c r="A49" s="3" t="s">
        <v>2</v>
      </c>
      <c r="B49" s="4">
        <v>25.984000000000002</v>
      </c>
      <c r="C49" s="4">
        <v>0.129644870758056</v>
      </c>
      <c r="D49" s="4"/>
      <c r="E49" s="15"/>
      <c r="F49" s="2"/>
      <c r="G49" s="4">
        <v>0.13062596321105899</v>
      </c>
      <c r="H49" s="4"/>
      <c r="I49" s="15"/>
      <c r="J49" s="2"/>
      <c r="K49" s="4">
        <v>0.12863278388977001</v>
      </c>
      <c r="L49" s="4"/>
      <c r="M49" s="15"/>
      <c r="N49" s="2"/>
      <c r="O49" s="22"/>
      <c r="P49" s="24"/>
    </row>
    <row r="50" spans="1:16" x14ac:dyDescent="0.3">
      <c r="A50" s="5" t="s">
        <v>3</v>
      </c>
      <c r="B50" s="6">
        <v>0</v>
      </c>
      <c r="C50" s="6">
        <v>7.7240467071533203E-3</v>
      </c>
      <c r="D50" s="6"/>
      <c r="E50" s="16"/>
      <c r="F50" s="2"/>
      <c r="G50" s="6">
        <v>6.7820549011230399E-3</v>
      </c>
      <c r="H50" s="6"/>
      <c r="I50" s="16"/>
      <c r="J50" s="2"/>
      <c r="K50" s="6">
        <v>7.6088905334472604E-3</v>
      </c>
      <c r="L50" s="6"/>
      <c r="M50" s="15"/>
      <c r="N50" s="2"/>
      <c r="O50" s="23"/>
      <c r="P50" s="24"/>
    </row>
  </sheetData>
  <mergeCells count="19">
    <mergeCell ref="O39:O42"/>
    <mergeCell ref="P39:P50"/>
    <mergeCell ref="O43:O46"/>
    <mergeCell ref="O47:O50"/>
    <mergeCell ref="O15:O18"/>
    <mergeCell ref="P15:P26"/>
    <mergeCell ref="O19:O22"/>
    <mergeCell ref="O23:O26"/>
    <mergeCell ref="O27:O30"/>
    <mergeCell ref="P27:P38"/>
    <mergeCell ref="O31:O34"/>
    <mergeCell ref="O35:O38"/>
    <mergeCell ref="C1:F1"/>
    <mergeCell ref="G1:J1"/>
    <mergeCell ref="K1:N1"/>
    <mergeCell ref="O3:O6"/>
    <mergeCell ref="P3:P14"/>
    <mergeCell ref="O7:O10"/>
    <mergeCell ref="O11:O1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9F5E-B64C-4372-AEA4-18E113A96EA3}">
  <dimension ref="A1:G49"/>
  <sheetViews>
    <sheetView topLeftCell="A27" zoomScale="107" zoomScaleNormal="107" workbookViewId="0">
      <selection activeCell="E2" sqref="E2:E49"/>
    </sheetView>
  </sheetViews>
  <sheetFormatPr defaultColWidth="10.90625" defaultRowHeight="15.6" x14ac:dyDescent="0.3"/>
  <sheetData>
    <row r="1" spans="1:7" ht="17.399999999999999" x14ac:dyDescent="0.3">
      <c r="A1" s="7" t="s">
        <v>9</v>
      </c>
      <c r="B1" s="7" t="s">
        <v>10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3">
      <c r="A2" s="1" t="s">
        <v>0</v>
      </c>
      <c r="B2" s="2">
        <v>56.436999999999998</v>
      </c>
      <c r="C2" s="2">
        <v>0.28067398071289001</v>
      </c>
      <c r="D2" s="2">
        <v>0.279247045516967</v>
      </c>
      <c r="E2" s="2">
        <v>0.28757905960083002</v>
      </c>
      <c r="F2" s="21">
        <v>70</v>
      </c>
      <c r="G2" s="24">
        <v>64</v>
      </c>
    </row>
    <row r="3" spans="1:7" x14ac:dyDescent="0.3">
      <c r="A3" s="3" t="s">
        <v>1</v>
      </c>
      <c r="B3" s="4">
        <v>66.951999999999998</v>
      </c>
      <c r="C3" s="4">
        <v>0.33342218399047802</v>
      </c>
      <c r="D3" s="4">
        <v>0.34665012359619102</v>
      </c>
      <c r="E3" s="4">
        <v>0.38010811805725098</v>
      </c>
      <c r="F3" s="22"/>
      <c r="G3" s="24"/>
    </row>
    <row r="4" spans="1:7" x14ac:dyDescent="0.3">
      <c r="A4" s="3" t="s">
        <v>2</v>
      </c>
      <c r="B4" s="4">
        <v>66.951999999999998</v>
      </c>
      <c r="C4" s="4">
        <v>0.32882785797119102</v>
      </c>
      <c r="D4" s="4">
        <v>0.32566714286804199</v>
      </c>
      <c r="E4" s="4">
        <v>0.34080600738525302</v>
      </c>
      <c r="F4" s="22"/>
      <c r="G4" s="24"/>
    </row>
    <row r="5" spans="1:7" x14ac:dyDescent="0.3">
      <c r="A5" s="5" t="s">
        <v>3</v>
      </c>
      <c r="B5" s="6">
        <v>0</v>
      </c>
      <c r="C5" s="6">
        <v>7.7161788940429601E-3</v>
      </c>
      <c r="D5" s="6">
        <v>7.5769424438476502E-3</v>
      </c>
      <c r="E5" s="6">
        <v>8.3420276641845703E-3</v>
      </c>
      <c r="F5" s="23"/>
      <c r="G5" s="24"/>
    </row>
    <row r="6" spans="1:7" x14ac:dyDescent="0.3">
      <c r="A6" s="1" t="s">
        <v>0</v>
      </c>
      <c r="B6" s="2">
        <v>24.606999999999999</v>
      </c>
      <c r="C6" s="2">
        <v>0.12407898902893</v>
      </c>
      <c r="D6" s="2">
        <v>0.12219810485839799</v>
      </c>
      <c r="E6" s="2">
        <v>0.12393689155578599</v>
      </c>
      <c r="F6" s="21">
        <v>76</v>
      </c>
      <c r="G6" s="24"/>
    </row>
    <row r="7" spans="1:7" x14ac:dyDescent="0.3">
      <c r="A7" s="3" t="s">
        <v>1</v>
      </c>
      <c r="B7" s="4">
        <v>22.667000000000002</v>
      </c>
      <c r="C7" s="4">
        <v>0.112956047058105</v>
      </c>
      <c r="D7" s="4">
        <v>0.11704206466674801</v>
      </c>
      <c r="E7" s="4">
        <v>0.11682319641113199</v>
      </c>
      <c r="F7" s="22"/>
      <c r="G7" s="24"/>
    </row>
    <row r="8" spans="1:7" x14ac:dyDescent="0.3">
      <c r="A8" s="3" t="s">
        <v>2</v>
      </c>
      <c r="B8" s="4">
        <v>22.667000000000002</v>
      </c>
      <c r="C8" s="4">
        <v>0.113172054290771</v>
      </c>
      <c r="D8" s="4">
        <v>0.115431070327758</v>
      </c>
      <c r="E8" s="4">
        <v>0.114926099777221</v>
      </c>
      <c r="F8" s="22"/>
      <c r="G8" s="24"/>
    </row>
    <row r="9" spans="1:7" x14ac:dyDescent="0.3">
      <c r="A9" s="5" t="s">
        <v>3</v>
      </c>
      <c r="B9" s="6">
        <v>0</v>
      </c>
      <c r="C9" s="6">
        <v>7.7431201934814401E-3</v>
      </c>
      <c r="D9" s="6">
        <v>7.8260898590087804E-3</v>
      </c>
      <c r="E9" s="6">
        <v>7.5209140777587804E-3</v>
      </c>
      <c r="F9" s="23"/>
      <c r="G9" s="24"/>
    </row>
    <row r="10" spans="1:7" x14ac:dyDescent="0.3">
      <c r="A10" s="1" t="s">
        <v>0</v>
      </c>
      <c r="B10" s="2">
        <v>20.649000000000001</v>
      </c>
      <c r="C10" s="2">
        <v>0.106065988540649</v>
      </c>
      <c r="D10" s="2">
        <v>0.106337070465087</v>
      </c>
      <c r="E10" s="2">
        <v>0.105937957763671</v>
      </c>
      <c r="F10" s="21">
        <v>78</v>
      </c>
      <c r="G10" s="24"/>
    </row>
    <row r="11" spans="1:7" x14ac:dyDescent="0.3">
      <c r="A11" s="3" t="s">
        <v>1</v>
      </c>
      <c r="B11" s="4">
        <v>18.388999999999999</v>
      </c>
      <c r="C11" s="4">
        <v>9.0986013412475503E-2</v>
      </c>
      <c r="D11" s="4">
        <v>9.1175079345703097E-2</v>
      </c>
      <c r="E11" s="4">
        <v>9.3476057052612305E-2</v>
      </c>
      <c r="F11" s="22"/>
      <c r="G11" s="24"/>
    </row>
    <row r="12" spans="1:7" x14ac:dyDescent="0.3">
      <c r="A12" s="3" t="s">
        <v>2</v>
      </c>
      <c r="B12" s="4">
        <v>18.388999999999999</v>
      </c>
      <c r="C12" s="4">
        <v>9.2060089111328097E-2</v>
      </c>
      <c r="D12" s="4">
        <v>8.7934970855712793E-2</v>
      </c>
      <c r="E12" s="4">
        <v>9.3307018280029297E-2</v>
      </c>
      <c r="F12" s="22"/>
      <c r="G12" s="24"/>
    </row>
    <row r="13" spans="1:7" x14ac:dyDescent="0.3">
      <c r="A13" s="5" t="s">
        <v>3</v>
      </c>
      <c r="B13" s="6">
        <v>0</v>
      </c>
      <c r="C13" s="6">
        <v>7.3130130767822196E-3</v>
      </c>
      <c r="D13" s="6">
        <v>7.080078125E-3</v>
      </c>
      <c r="E13" s="6">
        <v>7.3521137237548802E-3</v>
      </c>
      <c r="F13" s="23"/>
      <c r="G13" s="24"/>
    </row>
    <row r="14" spans="1:7" x14ac:dyDescent="0.3">
      <c r="A14" s="1" t="s">
        <v>0</v>
      </c>
      <c r="B14" s="2">
        <v>61.116999999999997</v>
      </c>
      <c r="C14" s="2">
        <v>0.29458308219909601</v>
      </c>
      <c r="D14" s="2">
        <v>0.301273822784423</v>
      </c>
      <c r="E14" s="2">
        <v>0.30528903007507302</v>
      </c>
      <c r="F14" s="21">
        <v>138</v>
      </c>
      <c r="G14" s="24">
        <v>128</v>
      </c>
    </row>
    <row r="15" spans="1:7" x14ac:dyDescent="0.3">
      <c r="A15" s="3" t="s">
        <v>1</v>
      </c>
      <c r="B15" s="4">
        <v>57.93</v>
      </c>
      <c r="C15" s="4">
        <v>0.28221607208251898</v>
      </c>
      <c r="D15" s="4">
        <v>0.27958512306213301</v>
      </c>
      <c r="E15" s="4">
        <v>0.283178091049194</v>
      </c>
      <c r="F15" s="22"/>
      <c r="G15" s="24"/>
    </row>
    <row r="16" spans="1:7" x14ac:dyDescent="0.3">
      <c r="A16" s="3" t="s">
        <v>2</v>
      </c>
      <c r="B16" s="4">
        <v>57.93</v>
      </c>
      <c r="C16" s="4">
        <v>0.28048396110534601</v>
      </c>
      <c r="D16" s="4">
        <v>0.27992606163024902</v>
      </c>
      <c r="E16" s="4">
        <v>0.28817319869995101</v>
      </c>
      <c r="F16" s="22"/>
      <c r="G16" s="24"/>
    </row>
    <row r="17" spans="1:7" x14ac:dyDescent="0.3">
      <c r="A17" s="5" t="s">
        <v>3</v>
      </c>
      <c r="B17" s="6">
        <v>0</v>
      </c>
      <c r="C17" s="6">
        <v>7.1070194244384696E-3</v>
      </c>
      <c r="D17" s="6">
        <v>7.9469680786132795E-3</v>
      </c>
      <c r="E17" s="6">
        <v>7.6630115509033203E-3</v>
      </c>
      <c r="F17" s="23"/>
      <c r="G17" s="24"/>
    </row>
    <row r="18" spans="1:7" x14ac:dyDescent="0.3">
      <c r="A18" s="1" t="s">
        <v>0</v>
      </c>
      <c r="B18" s="2">
        <v>40.305</v>
      </c>
      <c r="C18" s="2">
        <v>0.193498849868774</v>
      </c>
      <c r="D18" s="2">
        <v>0.19208788871765101</v>
      </c>
      <c r="E18" s="2">
        <v>0.200137138366699</v>
      </c>
      <c r="F18" s="21">
        <v>143</v>
      </c>
      <c r="G18" s="24"/>
    </row>
    <row r="19" spans="1:7" x14ac:dyDescent="0.3">
      <c r="A19" s="3" t="s">
        <v>1</v>
      </c>
      <c r="B19" s="4">
        <v>33.299999999999997</v>
      </c>
      <c r="C19" s="4">
        <v>0.161861896514892</v>
      </c>
      <c r="D19" s="4">
        <v>0.16108512878417899</v>
      </c>
      <c r="E19" s="4">
        <v>0.16411089897155701</v>
      </c>
      <c r="F19" s="22"/>
      <c r="G19" s="24"/>
    </row>
    <row r="20" spans="1:7" x14ac:dyDescent="0.3">
      <c r="A20" s="3" t="s">
        <v>2</v>
      </c>
      <c r="B20" s="4">
        <v>33.299999999999997</v>
      </c>
      <c r="C20" s="4">
        <v>0.160580158233642</v>
      </c>
      <c r="D20" s="4">
        <v>0.163142919540405</v>
      </c>
      <c r="E20" s="4">
        <v>0.167855024337768</v>
      </c>
      <c r="F20" s="22"/>
      <c r="G20" s="24"/>
    </row>
    <row r="21" spans="1:7" x14ac:dyDescent="0.3">
      <c r="A21" s="5" t="s">
        <v>3</v>
      </c>
      <c r="B21" s="6">
        <v>0</v>
      </c>
      <c r="C21" s="6">
        <v>7.4329376220703099E-3</v>
      </c>
      <c r="D21" s="6">
        <v>7.5809955596923802E-3</v>
      </c>
      <c r="E21" s="6">
        <v>7.93814659118652E-3</v>
      </c>
      <c r="F21" s="23"/>
      <c r="G21" s="24"/>
    </row>
    <row r="22" spans="1:7" x14ac:dyDescent="0.3">
      <c r="A22" t="s">
        <v>0</v>
      </c>
      <c r="B22">
        <v>30.814</v>
      </c>
      <c r="C22">
        <v>0.15273094177245999</v>
      </c>
      <c r="D22">
        <v>0.150502920150756</v>
      </c>
      <c r="E22">
        <v>0.15387892723083399</v>
      </c>
      <c r="F22" s="25">
        <v>147</v>
      </c>
      <c r="G22" s="24"/>
    </row>
    <row r="23" spans="1:7" x14ac:dyDescent="0.3">
      <c r="A23" t="s">
        <v>1</v>
      </c>
      <c r="B23">
        <v>24.774000000000001</v>
      </c>
      <c r="C23">
        <v>0.12287402153015101</v>
      </c>
      <c r="D23">
        <v>0.12619185447692799</v>
      </c>
      <c r="E23">
        <v>0.123946905136108</v>
      </c>
      <c r="F23" s="25"/>
      <c r="G23" s="24"/>
    </row>
    <row r="24" spans="1:7" x14ac:dyDescent="0.3">
      <c r="A24" t="s">
        <v>2</v>
      </c>
      <c r="B24">
        <v>24.774000000000001</v>
      </c>
      <c r="C24">
        <v>0.12176394462585401</v>
      </c>
      <c r="D24">
        <v>0.12245297431945799</v>
      </c>
      <c r="E24">
        <v>0.123487949371337</v>
      </c>
      <c r="F24" s="25"/>
      <c r="G24" s="24"/>
    </row>
    <row r="25" spans="1:7" x14ac:dyDescent="0.3">
      <c r="A25" t="s">
        <v>3</v>
      </c>
      <c r="B25">
        <v>0</v>
      </c>
      <c r="C25">
        <v>7.1630477905273403E-3</v>
      </c>
      <c r="D25">
        <v>7.14993476867675E-3</v>
      </c>
      <c r="E25">
        <v>7.68804550170898E-3</v>
      </c>
      <c r="F25" s="25"/>
      <c r="G25" s="24"/>
    </row>
    <row r="26" spans="1:7" x14ac:dyDescent="0.3">
      <c r="A26" s="1" t="s">
        <v>0</v>
      </c>
      <c r="B26" s="2">
        <v>60.55</v>
      </c>
      <c r="C26" s="2">
        <v>0.29818201065063399</v>
      </c>
      <c r="D26" s="2">
        <v>0.29342198371887201</v>
      </c>
      <c r="E26" s="2">
        <v>0.30459499359130798</v>
      </c>
      <c r="F26" s="21">
        <v>207</v>
      </c>
      <c r="G26" s="24">
        <v>192</v>
      </c>
    </row>
    <row r="27" spans="1:7" x14ac:dyDescent="0.3">
      <c r="A27" s="3" t="s">
        <v>1</v>
      </c>
      <c r="B27" s="4">
        <v>49.734999999999999</v>
      </c>
      <c r="C27" s="4">
        <v>0.243399858474731</v>
      </c>
      <c r="D27" s="4">
        <v>0.24504208564758301</v>
      </c>
      <c r="E27" s="4">
        <v>0.245314121246337</v>
      </c>
      <c r="F27" s="22"/>
      <c r="G27" s="24"/>
    </row>
    <row r="28" spans="1:7" x14ac:dyDescent="0.3">
      <c r="A28" s="3" t="s">
        <v>2</v>
      </c>
      <c r="B28" s="4">
        <v>49.734999999999999</v>
      </c>
      <c r="C28" s="4">
        <v>0.23902511596679599</v>
      </c>
      <c r="D28" s="4">
        <v>0.239979028701782</v>
      </c>
      <c r="E28" s="4">
        <v>0.244721889495849</v>
      </c>
      <c r="F28" s="22"/>
      <c r="G28" s="24"/>
    </row>
    <row r="29" spans="1:7" x14ac:dyDescent="0.3">
      <c r="A29" s="5" t="s">
        <v>3</v>
      </c>
      <c r="B29" s="6">
        <v>0</v>
      </c>
      <c r="C29" s="6">
        <v>6.9561004638671797E-3</v>
      </c>
      <c r="D29" s="6">
        <v>7.2519779205322196E-3</v>
      </c>
      <c r="E29" s="6">
        <v>7.8670978546142491E-3</v>
      </c>
      <c r="F29" s="23"/>
      <c r="G29" s="24"/>
    </row>
    <row r="30" spans="1:7" x14ac:dyDescent="0.3">
      <c r="A30" s="1" t="s">
        <v>0</v>
      </c>
      <c r="B30" s="2">
        <v>46.3</v>
      </c>
      <c r="C30" s="2">
        <v>0.22949600219726499</v>
      </c>
      <c r="D30" s="2">
        <v>0.23148393630981401</v>
      </c>
      <c r="E30" s="2">
        <v>0.23794817924499501</v>
      </c>
      <c r="F30" s="21">
        <v>211</v>
      </c>
      <c r="G30" s="24"/>
    </row>
    <row r="31" spans="1:7" x14ac:dyDescent="0.3">
      <c r="A31" s="3" t="s">
        <v>1</v>
      </c>
      <c r="B31" s="4">
        <v>37.054000000000002</v>
      </c>
      <c r="C31" s="4">
        <v>0.179905891418457</v>
      </c>
      <c r="D31" s="4">
        <v>0.181334018707275</v>
      </c>
      <c r="E31" s="4">
        <v>0.182486057281494</v>
      </c>
      <c r="F31" s="22"/>
      <c r="G31" s="24"/>
    </row>
    <row r="32" spans="1:7" x14ac:dyDescent="0.3">
      <c r="A32" s="3" t="s">
        <v>2</v>
      </c>
      <c r="B32" s="4">
        <v>37.054000000000002</v>
      </c>
      <c r="C32" s="4">
        <v>0.17925786972045801</v>
      </c>
      <c r="D32" s="4">
        <v>0.18069696426391599</v>
      </c>
      <c r="E32" s="4">
        <v>0.18382501602172799</v>
      </c>
      <c r="F32" s="22"/>
      <c r="G32" s="24"/>
    </row>
    <row r="33" spans="1:7" x14ac:dyDescent="0.3">
      <c r="A33" s="5" t="s">
        <v>3</v>
      </c>
      <c r="B33" s="6">
        <v>0</v>
      </c>
      <c r="C33" s="6">
        <v>7.5819492340087804E-3</v>
      </c>
      <c r="D33" s="6">
        <v>7.7140331268310504E-3</v>
      </c>
      <c r="E33" s="6">
        <v>7.2350502014160104E-3</v>
      </c>
      <c r="F33" s="23"/>
      <c r="G33" s="24"/>
    </row>
    <row r="34" spans="1:7" x14ac:dyDescent="0.3">
      <c r="A34" s="1" t="s">
        <v>0</v>
      </c>
      <c r="B34" s="2">
        <v>34.125999999999998</v>
      </c>
      <c r="C34" s="2">
        <v>0.16594886779785101</v>
      </c>
      <c r="D34" s="2">
        <v>0.16947889328002899</v>
      </c>
      <c r="E34" s="2">
        <v>0.166904926300048</v>
      </c>
      <c r="F34" s="21">
        <v>217</v>
      </c>
      <c r="G34" s="24"/>
    </row>
    <row r="35" spans="1:7" x14ac:dyDescent="0.3">
      <c r="A35" s="3" t="s">
        <v>1</v>
      </c>
      <c r="B35" s="4">
        <v>26.757000000000001</v>
      </c>
      <c r="C35" s="4">
        <v>0.132263898849487</v>
      </c>
      <c r="D35" s="4">
        <v>0.131283044815063</v>
      </c>
      <c r="E35" s="4">
        <v>0.13642001152038499</v>
      </c>
      <c r="F35" s="22"/>
      <c r="G35" s="24"/>
    </row>
    <row r="36" spans="1:7" x14ac:dyDescent="0.3">
      <c r="A36" s="3" t="s">
        <v>2</v>
      </c>
      <c r="B36" s="4">
        <v>26.757000000000001</v>
      </c>
      <c r="C36" s="4">
        <v>0.129031896591186</v>
      </c>
      <c r="D36" s="4">
        <v>0.13169503211975001</v>
      </c>
      <c r="E36" s="4">
        <v>0.13301396369933999</v>
      </c>
      <c r="F36" s="22"/>
      <c r="G36" s="24"/>
    </row>
    <row r="37" spans="1:7" x14ac:dyDescent="0.3">
      <c r="A37" s="5" t="s">
        <v>3</v>
      </c>
      <c r="B37" s="6">
        <v>0</v>
      </c>
      <c r="C37" s="6">
        <v>7.1730613708495998E-3</v>
      </c>
      <c r="D37" s="6">
        <v>7.45391845703125E-3</v>
      </c>
      <c r="E37" s="6">
        <v>7.4901580810546797E-3</v>
      </c>
      <c r="F37" s="23"/>
      <c r="G37" s="24"/>
    </row>
    <row r="38" spans="1:7" x14ac:dyDescent="0.3">
      <c r="A38" s="1" t="s">
        <v>0</v>
      </c>
      <c r="B38" s="2">
        <v>56.139000000000003</v>
      </c>
      <c r="C38" s="2">
        <v>0.26585912704467701</v>
      </c>
      <c r="D38" s="2">
        <v>0.27034711837768499</v>
      </c>
      <c r="E38" s="2">
        <v>0.27000689506530701</v>
      </c>
      <c r="F38" s="21">
        <v>276</v>
      </c>
      <c r="G38" s="24">
        <v>256</v>
      </c>
    </row>
    <row r="39" spans="1:7" x14ac:dyDescent="0.3">
      <c r="A39" s="3" t="s">
        <v>1</v>
      </c>
      <c r="B39" s="4">
        <v>46.353000000000002</v>
      </c>
      <c r="C39" s="4">
        <v>0.22455286979675201</v>
      </c>
      <c r="D39" s="4">
        <v>0.222873926162719</v>
      </c>
      <c r="E39" s="4">
        <v>0.22906398773193301</v>
      </c>
      <c r="F39" s="22"/>
      <c r="G39" s="24"/>
    </row>
    <row r="40" spans="1:7" x14ac:dyDescent="0.3">
      <c r="A40" s="3" t="s">
        <v>2</v>
      </c>
      <c r="B40" s="4">
        <v>46.353000000000002</v>
      </c>
      <c r="C40" s="4">
        <v>0.21984314918518</v>
      </c>
      <c r="D40" s="4">
        <v>0.221111059188842</v>
      </c>
      <c r="E40" s="4">
        <v>0.22250103950500399</v>
      </c>
      <c r="F40" s="22"/>
      <c r="G40" s="24"/>
    </row>
    <row r="41" spans="1:7" x14ac:dyDescent="0.3">
      <c r="A41" s="5" t="s">
        <v>3</v>
      </c>
      <c r="B41" s="6">
        <v>0</v>
      </c>
      <c r="C41" s="6">
        <v>6.8039894104003898E-3</v>
      </c>
      <c r="D41" s="6">
        <v>8.0168247222900304E-3</v>
      </c>
      <c r="E41" s="6">
        <v>7.4169635772705E-3</v>
      </c>
      <c r="F41" s="23"/>
      <c r="G41" s="24"/>
    </row>
    <row r="42" spans="1:7" x14ac:dyDescent="0.3">
      <c r="A42" s="1" t="s">
        <v>0</v>
      </c>
      <c r="B42" s="2">
        <v>42.271999999999998</v>
      </c>
      <c r="C42" s="2">
        <v>0.206852912902832</v>
      </c>
      <c r="D42" s="2">
        <v>0.20410108566284099</v>
      </c>
      <c r="E42" s="2">
        <v>0.21034884452819799</v>
      </c>
      <c r="F42" s="21">
        <v>282</v>
      </c>
      <c r="G42" s="24"/>
    </row>
    <row r="43" spans="1:7" x14ac:dyDescent="0.3">
      <c r="A43" s="3" t="s">
        <v>1</v>
      </c>
      <c r="B43" s="4">
        <v>34.064999999999998</v>
      </c>
      <c r="C43" s="4">
        <v>0.166356086730957</v>
      </c>
      <c r="D43" s="4">
        <v>0.16855597496032701</v>
      </c>
      <c r="E43" s="4">
        <v>0.16785407066345201</v>
      </c>
      <c r="F43" s="22"/>
      <c r="G43" s="24"/>
    </row>
    <row r="44" spans="1:7" x14ac:dyDescent="0.3">
      <c r="A44" s="3" t="s">
        <v>2</v>
      </c>
      <c r="B44" s="4">
        <v>34.064999999999998</v>
      </c>
      <c r="C44" s="4">
        <v>0.165501117706298</v>
      </c>
      <c r="D44" s="4">
        <v>0.165953159332275</v>
      </c>
      <c r="E44" s="4">
        <v>0.16592001914978</v>
      </c>
      <c r="F44" s="22"/>
      <c r="G44" s="24"/>
    </row>
    <row r="45" spans="1:7" x14ac:dyDescent="0.3">
      <c r="A45" s="5" t="s">
        <v>3</v>
      </c>
      <c r="B45" s="6">
        <v>0</v>
      </c>
      <c r="C45" s="6">
        <v>7.4231624603271398E-3</v>
      </c>
      <c r="D45" s="6">
        <v>7.0459842681884696E-3</v>
      </c>
      <c r="E45" s="6">
        <v>7.6200962066650304E-3</v>
      </c>
      <c r="F45" s="23"/>
      <c r="G45" s="24"/>
    </row>
    <row r="46" spans="1:7" x14ac:dyDescent="0.3">
      <c r="A46" s="1" t="s">
        <v>0</v>
      </c>
      <c r="B46" s="2">
        <v>33.661000000000001</v>
      </c>
      <c r="C46" s="2">
        <v>0.163852930068969</v>
      </c>
      <c r="D46" s="2">
        <v>0.16853904724120999</v>
      </c>
      <c r="E46" s="2">
        <v>0.17140102386474601</v>
      </c>
      <c r="F46" s="21">
        <v>289</v>
      </c>
      <c r="G46" s="24"/>
    </row>
    <row r="47" spans="1:7" x14ac:dyDescent="0.3">
      <c r="A47" s="3" t="s">
        <v>1</v>
      </c>
      <c r="B47" s="4">
        <v>25.984000000000002</v>
      </c>
      <c r="C47" s="4">
        <v>0.127985954284667</v>
      </c>
      <c r="D47" s="4">
        <v>0.13073492050170801</v>
      </c>
      <c r="E47" s="4">
        <v>0.133116960525512</v>
      </c>
      <c r="F47" s="22"/>
      <c r="G47" s="24"/>
    </row>
    <row r="48" spans="1:7" x14ac:dyDescent="0.3">
      <c r="A48" s="3" t="s">
        <v>2</v>
      </c>
      <c r="B48" s="4">
        <v>25.984000000000002</v>
      </c>
      <c r="C48" s="4">
        <v>0.129644870758056</v>
      </c>
      <c r="D48" s="4">
        <v>0.13062596321105899</v>
      </c>
      <c r="E48" s="4">
        <v>0.12863278388977001</v>
      </c>
      <c r="F48" s="22"/>
      <c r="G48" s="24"/>
    </row>
    <row r="49" spans="1:7" x14ac:dyDescent="0.3">
      <c r="A49" s="5" t="s">
        <v>3</v>
      </c>
      <c r="B49" s="6">
        <v>0</v>
      </c>
      <c r="C49" s="6">
        <v>7.7240467071533203E-3</v>
      </c>
      <c r="D49" s="6">
        <v>6.7820549011230399E-3</v>
      </c>
      <c r="E49" s="6">
        <v>7.6088905334472604E-3</v>
      </c>
      <c r="F49" s="23"/>
      <c r="G49" s="24"/>
    </row>
  </sheetData>
  <mergeCells count="16">
    <mergeCell ref="F26:F29"/>
    <mergeCell ref="G26:G37"/>
    <mergeCell ref="F30:F33"/>
    <mergeCell ref="F34:F37"/>
    <mergeCell ref="F38:F41"/>
    <mergeCell ref="G38:G49"/>
    <mergeCell ref="F42:F45"/>
    <mergeCell ref="F46:F49"/>
    <mergeCell ref="F2:F5"/>
    <mergeCell ref="G2:G13"/>
    <mergeCell ref="F6:F9"/>
    <mergeCell ref="F10:F13"/>
    <mergeCell ref="F14:F17"/>
    <mergeCell ref="G14:G25"/>
    <mergeCell ref="F18:F21"/>
    <mergeCell ref="F22:F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C9D2-7410-4270-B609-CCD8EC2765CF}">
  <dimension ref="A1:G49"/>
  <sheetViews>
    <sheetView zoomScaleNormal="100" workbookViewId="0">
      <selection activeCell="G2" sqref="G2:G13"/>
    </sheetView>
  </sheetViews>
  <sheetFormatPr defaultColWidth="10.90625" defaultRowHeight="15.6" x14ac:dyDescent="0.3"/>
  <sheetData>
    <row r="1" spans="1:7" ht="17.399999999999999" x14ac:dyDescent="0.3">
      <c r="A1" s="7" t="s">
        <v>9</v>
      </c>
      <c r="B1" s="7" t="s">
        <v>10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3">
      <c r="A2" s="3" t="s">
        <v>0</v>
      </c>
      <c r="B2">
        <v>70</v>
      </c>
      <c r="C2" s="4">
        <v>0.34584283828735302</v>
      </c>
      <c r="D2" s="4">
        <v>0.345857143402099</v>
      </c>
      <c r="E2" s="4">
        <v>0.34467983245849598</v>
      </c>
      <c r="F2" s="22">
        <v>70</v>
      </c>
      <c r="G2" s="29">
        <v>64</v>
      </c>
    </row>
    <row r="3" spans="1:7" x14ac:dyDescent="0.3">
      <c r="A3" s="3" t="s">
        <v>1</v>
      </c>
      <c r="B3">
        <v>70</v>
      </c>
      <c r="C3" s="4">
        <v>0.336866855621337</v>
      </c>
      <c r="D3" s="4">
        <v>0.33928108215331998</v>
      </c>
      <c r="E3" s="4">
        <v>0.33305978775024397</v>
      </c>
      <c r="F3" s="22"/>
      <c r="G3" s="24"/>
    </row>
    <row r="4" spans="1:7" x14ac:dyDescent="0.3">
      <c r="A4" s="3" t="s">
        <v>2</v>
      </c>
      <c r="B4">
        <v>70</v>
      </c>
      <c r="C4" s="4">
        <v>0.33482003211975098</v>
      </c>
      <c r="D4" s="4">
        <v>0.34014296531677202</v>
      </c>
      <c r="E4" s="4">
        <v>0.32971692085266102</v>
      </c>
      <c r="F4" s="22"/>
      <c r="G4" s="24"/>
    </row>
    <row r="5" spans="1:7" x14ac:dyDescent="0.3">
      <c r="A5" s="5" t="s">
        <v>3</v>
      </c>
      <c r="B5">
        <v>0</v>
      </c>
      <c r="C5" s="6">
        <v>6.8149566650390599E-3</v>
      </c>
      <c r="D5" s="6">
        <v>6.5288543701171797E-3</v>
      </c>
      <c r="E5" s="6">
        <v>7.4698925018310504E-3</v>
      </c>
      <c r="F5" s="23"/>
      <c r="G5" s="24"/>
    </row>
    <row r="6" spans="1:7" x14ac:dyDescent="0.3">
      <c r="A6" s="1" t="s">
        <v>0</v>
      </c>
      <c r="B6" s="2">
        <v>40.720999999999997</v>
      </c>
      <c r="C6" s="2">
        <v>0.20586299896240201</v>
      </c>
      <c r="D6" s="2">
        <v>0.204666137695312</v>
      </c>
      <c r="E6" s="2">
        <v>0.203342914581298</v>
      </c>
      <c r="F6" s="21">
        <v>76</v>
      </c>
      <c r="G6" s="24"/>
    </row>
    <row r="7" spans="1:7" x14ac:dyDescent="0.3">
      <c r="A7" s="3" t="s">
        <v>1</v>
      </c>
      <c r="B7" s="4">
        <v>40.215000000000003</v>
      </c>
      <c r="C7" s="4">
        <v>0.19087100028991699</v>
      </c>
      <c r="D7" s="4">
        <v>0.190302848815917</v>
      </c>
      <c r="E7" s="4">
        <v>0.19305396080017001</v>
      </c>
      <c r="F7" s="22"/>
      <c r="G7" s="24"/>
    </row>
    <row r="8" spans="1:7" x14ac:dyDescent="0.3">
      <c r="A8" s="3" t="s">
        <v>2</v>
      </c>
      <c r="B8" s="4">
        <v>40.215000000000003</v>
      </c>
      <c r="C8" s="4">
        <v>0.196085929870605</v>
      </c>
      <c r="D8" s="4">
        <v>0.190677881240844</v>
      </c>
      <c r="E8" s="4">
        <v>0.19367408752441401</v>
      </c>
      <c r="F8" s="22"/>
      <c r="G8" s="24"/>
    </row>
    <row r="9" spans="1:7" x14ac:dyDescent="0.3">
      <c r="A9" s="5" t="s">
        <v>3</v>
      </c>
      <c r="B9" s="6">
        <v>0</v>
      </c>
      <c r="C9" s="6">
        <v>6.60300254821777E-3</v>
      </c>
      <c r="D9" s="6">
        <v>6.8240165710449201E-3</v>
      </c>
      <c r="E9" s="6">
        <v>7.3051452636718698E-3</v>
      </c>
      <c r="F9" s="23"/>
      <c r="G9" s="24"/>
    </row>
    <row r="10" spans="1:7" x14ac:dyDescent="0.3">
      <c r="A10" s="1" t="s">
        <v>0</v>
      </c>
      <c r="B10" s="2">
        <v>33.844999999999999</v>
      </c>
      <c r="C10" s="2">
        <v>0.159516096115112</v>
      </c>
      <c r="D10" s="2">
        <v>0.16349005699157701</v>
      </c>
      <c r="E10" s="2">
        <v>0.16169309616088801</v>
      </c>
      <c r="F10" s="21">
        <v>78</v>
      </c>
      <c r="G10" s="24"/>
    </row>
    <row r="11" spans="1:7" x14ac:dyDescent="0.3">
      <c r="A11" s="3" t="s">
        <v>1</v>
      </c>
      <c r="B11" s="4">
        <v>33.604999999999997</v>
      </c>
      <c r="C11" s="4">
        <v>0.163398027420043</v>
      </c>
      <c r="D11" s="4">
        <v>0.161354064941406</v>
      </c>
      <c r="E11" s="4">
        <v>0.162106037139892</v>
      </c>
      <c r="F11" s="22"/>
      <c r="G11" s="24"/>
    </row>
    <row r="12" spans="1:7" x14ac:dyDescent="0.3">
      <c r="A12" s="3" t="s">
        <v>2</v>
      </c>
      <c r="B12" s="4">
        <v>33.604999999999997</v>
      </c>
      <c r="C12" s="4">
        <v>0.16338992118835399</v>
      </c>
      <c r="D12" s="4">
        <v>0.16581821441650299</v>
      </c>
      <c r="E12" s="4">
        <v>0.16376113891601499</v>
      </c>
      <c r="F12" s="22"/>
      <c r="G12" s="24"/>
    </row>
    <row r="13" spans="1:7" x14ac:dyDescent="0.3">
      <c r="A13" s="5" t="s">
        <v>3</v>
      </c>
      <c r="B13" s="6">
        <v>0</v>
      </c>
      <c r="C13" s="6">
        <v>6.9880485534667899E-3</v>
      </c>
      <c r="D13" s="6">
        <v>6.8390369415283203E-3</v>
      </c>
      <c r="E13" s="6">
        <v>6.3581466674804601E-3</v>
      </c>
      <c r="F13" s="23"/>
      <c r="G13" s="24"/>
    </row>
    <row r="14" spans="1:7" x14ac:dyDescent="0.3">
      <c r="A14" s="1" t="s">
        <v>0</v>
      </c>
      <c r="B14" s="2">
        <v>101.97499999999999</v>
      </c>
      <c r="C14" s="2">
        <v>0.50610208511352495</v>
      </c>
      <c r="D14" s="2">
        <v>0.50957798957824696</v>
      </c>
      <c r="E14" s="2">
        <v>0.50563883781433105</v>
      </c>
      <c r="F14" s="21">
        <v>138</v>
      </c>
      <c r="G14" s="24">
        <v>128</v>
      </c>
    </row>
    <row r="15" spans="1:7" x14ac:dyDescent="0.3">
      <c r="A15" s="3" t="s">
        <v>1</v>
      </c>
      <c r="B15" s="4">
        <v>95.906999999999996</v>
      </c>
      <c r="C15" s="4">
        <v>0.461504936218261</v>
      </c>
      <c r="D15" s="4">
        <v>0.45940589904785101</v>
      </c>
      <c r="E15" s="4">
        <v>0.44753098487853998</v>
      </c>
      <c r="F15" s="22"/>
      <c r="G15" s="24"/>
    </row>
    <row r="16" spans="1:7" x14ac:dyDescent="0.3">
      <c r="A16" s="3" t="s">
        <v>2</v>
      </c>
      <c r="B16" s="4">
        <v>95.906999999999996</v>
      </c>
      <c r="C16" s="4">
        <v>0.470165014266967</v>
      </c>
      <c r="D16" s="4">
        <v>0.46599197387695301</v>
      </c>
      <c r="E16" s="4">
        <v>0.46442508697509699</v>
      </c>
      <c r="F16" s="22"/>
      <c r="G16" s="24"/>
    </row>
    <row r="17" spans="1:7" x14ac:dyDescent="0.3">
      <c r="A17" s="5" t="s">
        <v>3</v>
      </c>
      <c r="B17" s="6">
        <v>0</v>
      </c>
      <c r="C17" s="6">
        <v>7.61008262634277E-3</v>
      </c>
      <c r="D17" s="6">
        <v>7.4229240417480399E-3</v>
      </c>
      <c r="E17" s="6">
        <v>7.1458816528320304E-3</v>
      </c>
      <c r="F17" s="23"/>
      <c r="G17" s="24"/>
    </row>
    <row r="18" spans="1:7" x14ac:dyDescent="0.3">
      <c r="A18" s="1" t="s">
        <v>0</v>
      </c>
      <c r="B18" s="2">
        <v>64.786000000000001</v>
      </c>
      <c r="C18">
        <v>0.30553293228149397</v>
      </c>
      <c r="D18" s="2">
        <v>0.30523204803466703</v>
      </c>
      <c r="E18" s="2">
        <v>0.30546689033508301</v>
      </c>
      <c r="F18" s="21">
        <v>143</v>
      </c>
      <c r="G18" s="24"/>
    </row>
    <row r="19" spans="1:7" x14ac:dyDescent="0.3">
      <c r="A19" s="3" t="s">
        <v>1</v>
      </c>
      <c r="B19" s="4">
        <v>60.683</v>
      </c>
      <c r="C19">
        <v>0.290575981140136</v>
      </c>
      <c r="D19" s="4">
        <v>0.28730297088623002</v>
      </c>
      <c r="E19" s="4">
        <v>0.28695201873779203</v>
      </c>
      <c r="F19" s="22"/>
      <c r="G19" s="24"/>
    </row>
    <row r="20" spans="1:7" x14ac:dyDescent="0.3">
      <c r="A20" s="3" t="s">
        <v>2</v>
      </c>
      <c r="B20" s="4">
        <v>60.683</v>
      </c>
      <c r="C20">
        <v>0.299437046051025</v>
      </c>
      <c r="D20" s="4">
        <v>0.29350781440734802</v>
      </c>
      <c r="E20" s="4">
        <v>0.28420805931091297</v>
      </c>
      <c r="F20" s="22"/>
      <c r="G20" s="24"/>
    </row>
    <row r="21" spans="1:7" x14ac:dyDescent="0.3">
      <c r="A21" s="5" t="s">
        <v>3</v>
      </c>
      <c r="B21" s="6">
        <v>0</v>
      </c>
      <c r="C21">
        <v>6.5782070159912101E-3</v>
      </c>
      <c r="D21" s="6">
        <v>6.7698955535888602E-3</v>
      </c>
      <c r="E21" s="6">
        <v>6.5119266510009696E-3</v>
      </c>
      <c r="F21" s="23"/>
      <c r="G21" s="24"/>
    </row>
    <row r="22" spans="1:7" x14ac:dyDescent="0.3">
      <c r="A22" t="s">
        <v>0</v>
      </c>
      <c r="B22" s="2">
        <v>49.177999999999997</v>
      </c>
      <c r="C22">
        <v>0.23354792594909601</v>
      </c>
      <c r="D22">
        <v>0.22936010360717701</v>
      </c>
      <c r="E22">
        <v>0.230099201202392</v>
      </c>
      <c r="F22" s="25">
        <v>147</v>
      </c>
      <c r="G22" s="24"/>
    </row>
    <row r="23" spans="1:7" x14ac:dyDescent="0.3">
      <c r="A23" t="s">
        <v>1</v>
      </c>
      <c r="B23" s="4">
        <v>46.457000000000001</v>
      </c>
      <c r="C23">
        <v>0.21541285514831501</v>
      </c>
      <c r="D23">
        <v>0.22522616386413499</v>
      </c>
      <c r="E23">
        <v>0.218591928482055</v>
      </c>
      <c r="F23" s="25"/>
      <c r="G23" s="24"/>
    </row>
    <row r="24" spans="1:7" x14ac:dyDescent="0.3">
      <c r="A24" t="s">
        <v>2</v>
      </c>
      <c r="B24" s="4">
        <v>46.457000000000001</v>
      </c>
      <c r="C24">
        <v>0.21649408340454099</v>
      </c>
      <c r="D24">
        <v>0.22370815277099601</v>
      </c>
      <c r="E24">
        <v>0.21519088745117099</v>
      </c>
      <c r="F24" s="25"/>
      <c r="G24" s="24"/>
    </row>
    <row r="25" spans="1:7" x14ac:dyDescent="0.3">
      <c r="A25" t="s">
        <v>3</v>
      </c>
      <c r="B25" s="6">
        <v>0</v>
      </c>
      <c r="C25">
        <v>6.9870948791503898E-3</v>
      </c>
      <c r="D25">
        <v>7.4431896209716797E-3</v>
      </c>
      <c r="E25">
        <v>6.8860054016113203E-3</v>
      </c>
      <c r="F25" s="25"/>
      <c r="G25" s="24"/>
    </row>
    <row r="26" spans="1:7" x14ac:dyDescent="0.3">
      <c r="A26" s="1" t="s">
        <v>0</v>
      </c>
      <c r="B26" s="2">
        <v>97.356999999999999</v>
      </c>
      <c r="C26" s="2">
        <v>0.47552299499511702</v>
      </c>
      <c r="D26" s="2">
        <v>0.47643089294433499</v>
      </c>
      <c r="E26" s="2">
        <v>0.46525001525878901</v>
      </c>
      <c r="F26" s="21">
        <v>207</v>
      </c>
      <c r="G26" s="24">
        <v>192</v>
      </c>
    </row>
    <row r="27" spans="1:7" x14ac:dyDescent="0.3">
      <c r="A27" s="3" t="s">
        <v>1</v>
      </c>
      <c r="B27" s="4">
        <v>90.162000000000006</v>
      </c>
      <c r="C27" s="4">
        <v>0.43476915359496998</v>
      </c>
      <c r="D27" s="4">
        <v>0.43023204803466703</v>
      </c>
      <c r="E27" s="4">
        <v>0.42245101928710899</v>
      </c>
      <c r="F27" s="22"/>
      <c r="G27" s="24"/>
    </row>
    <row r="28" spans="1:7" x14ac:dyDescent="0.3">
      <c r="A28" s="3" t="s">
        <v>2</v>
      </c>
      <c r="B28" s="4">
        <v>90.162000000000006</v>
      </c>
      <c r="C28" s="4">
        <v>0.43839907646179199</v>
      </c>
      <c r="D28" s="4">
        <v>0.42852401733398399</v>
      </c>
      <c r="E28" s="4">
        <v>0.42463493347167902</v>
      </c>
      <c r="F28" s="22"/>
      <c r="G28" s="24"/>
    </row>
    <row r="29" spans="1:7" x14ac:dyDescent="0.3">
      <c r="A29" s="5" t="s">
        <v>3</v>
      </c>
      <c r="B29" s="6">
        <v>0</v>
      </c>
      <c r="C29" s="6">
        <v>7.0691108703613203E-3</v>
      </c>
      <c r="D29" s="6">
        <v>7.0779323577880799E-3</v>
      </c>
      <c r="E29" s="6">
        <v>7.3180198669433498E-3</v>
      </c>
      <c r="F29" s="23"/>
      <c r="G29" s="24"/>
    </row>
    <row r="30" spans="1:7" x14ac:dyDescent="0.3">
      <c r="A30" s="1" t="s">
        <v>0</v>
      </c>
      <c r="B30" s="2">
        <v>73.941999999999993</v>
      </c>
      <c r="C30" s="2">
        <v>0.35192799568176197</v>
      </c>
      <c r="D30" s="2">
        <v>0.35151505470275801</v>
      </c>
      <c r="E30" s="2">
        <v>0.34459495544433499</v>
      </c>
      <c r="F30" s="21">
        <v>211</v>
      </c>
      <c r="G30" s="24"/>
    </row>
    <row r="31" spans="1:7" x14ac:dyDescent="0.3">
      <c r="A31" s="3" t="s">
        <v>1</v>
      </c>
      <c r="B31" s="4">
        <v>69.177000000000007</v>
      </c>
      <c r="C31" s="4">
        <v>0.33379912376403797</v>
      </c>
      <c r="D31" s="4">
        <v>0.33167099952697698</v>
      </c>
      <c r="E31" s="4">
        <v>0.322946786880493</v>
      </c>
      <c r="F31" s="22"/>
      <c r="G31" s="24"/>
    </row>
    <row r="32" spans="1:7" x14ac:dyDescent="0.3">
      <c r="A32" s="3" t="s">
        <v>2</v>
      </c>
      <c r="B32" s="4">
        <v>69.177000000000007</v>
      </c>
      <c r="C32" s="4">
        <v>0.324842929840087</v>
      </c>
      <c r="D32" s="4">
        <v>0.33096694946289001</v>
      </c>
      <c r="E32" s="4">
        <v>0.32271409034728998</v>
      </c>
      <c r="F32" s="22"/>
      <c r="G32" s="24"/>
    </row>
    <row r="33" spans="1:7" x14ac:dyDescent="0.3">
      <c r="A33" s="5" t="s">
        <v>3</v>
      </c>
      <c r="B33" s="6">
        <v>0</v>
      </c>
      <c r="C33" s="6">
        <v>6.8111419677734297E-3</v>
      </c>
      <c r="D33" s="6">
        <v>7.5168609619140599E-3</v>
      </c>
      <c r="E33" s="6">
        <v>6.6189765930175703E-3</v>
      </c>
      <c r="F33" s="23"/>
      <c r="G33" s="24"/>
    </row>
    <row r="34" spans="1:7" x14ac:dyDescent="0.3">
      <c r="A34" s="1" t="s">
        <v>0</v>
      </c>
      <c r="B34" s="2">
        <v>53.972999999999999</v>
      </c>
      <c r="C34" s="2">
        <v>0.26143097877502403</v>
      </c>
      <c r="D34" s="2">
        <v>0.253886938095092</v>
      </c>
      <c r="E34" s="2">
        <v>0.251935005187988</v>
      </c>
      <c r="F34" s="21">
        <v>217</v>
      </c>
      <c r="G34" s="24"/>
    </row>
    <row r="35" spans="1:7" x14ac:dyDescent="0.3">
      <c r="A35" s="3" t="s">
        <v>1</v>
      </c>
      <c r="B35" s="4">
        <v>51.067</v>
      </c>
      <c r="C35" s="4">
        <v>0.25081586837768499</v>
      </c>
      <c r="D35" s="4">
        <v>0.24580693244933999</v>
      </c>
      <c r="E35" s="4">
        <v>0.23417997360229401</v>
      </c>
      <c r="F35" s="22"/>
      <c r="G35" s="24"/>
    </row>
    <row r="36" spans="1:7" x14ac:dyDescent="0.3">
      <c r="A36" s="3" t="s">
        <v>2</v>
      </c>
      <c r="B36" s="4">
        <v>51.067</v>
      </c>
      <c r="C36" s="4">
        <v>0.24100899696350001</v>
      </c>
      <c r="D36" s="4">
        <v>0.24293899536132799</v>
      </c>
      <c r="E36" s="4">
        <v>0.23895096778869601</v>
      </c>
      <c r="F36" s="22"/>
      <c r="G36" s="24"/>
    </row>
    <row r="37" spans="1:7" x14ac:dyDescent="0.3">
      <c r="A37" s="5" t="s">
        <v>3</v>
      </c>
      <c r="B37" s="6">
        <v>0</v>
      </c>
      <c r="C37" s="6">
        <v>7.1289539337158203E-3</v>
      </c>
      <c r="D37" s="6">
        <v>7.7009201049804601E-3</v>
      </c>
      <c r="E37" s="6">
        <v>7.2758197784423802E-3</v>
      </c>
      <c r="F37" s="23"/>
      <c r="G37" s="24"/>
    </row>
    <row r="38" spans="1:7" x14ac:dyDescent="0.3">
      <c r="A38" s="1" t="s">
        <v>0</v>
      </c>
      <c r="B38" s="2">
        <v>90.486999999999995</v>
      </c>
      <c r="C38" s="2">
        <v>0.42619299888610801</v>
      </c>
      <c r="D38" s="2">
        <v>0.42638087272643999</v>
      </c>
      <c r="E38" s="2">
        <v>0.422200918197631</v>
      </c>
      <c r="F38" s="21">
        <v>276</v>
      </c>
      <c r="G38" s="24">
        <v>256</v>
      </c>
    </row>
    <row r="39" spans="1:7" x14ac:dyDescent="0.3">
      <c r="A39" s="3" t="s">
        <v>1</v>
      </c>
      <c r="B39" s="4">
        <v>86.757000000000005</v>
      </c>
      <c r="C39" s="4">
        <v>0.41091609001159601</v>
      </c>
      <c r="D39" s="4">
        <v>0.41118097305297802</v>
      </c>
      <c r="E39" s="4">
        <v>0.40493583679199202</v>
      </c>
      <c r="F39" s="22"/>
      <c r="G39" s="24"/>
    </row>
    <row r="40" spans="1:7" x14ac:dyDescent="0.3">
      <c r="A40" s="3" t="s">
        <v>2</v>
      </c>
      <c r="B40" s="4">
        <v>86.757000000000005</v>
      </c>
      <c r="C40" s="4">
        <v>0.413212060928344</v>
      </c>
      <c r="D40" s="4">
        <v>0.41192102432250899</v>
      </c>
      <c r="E40" s="4">
        <v>0.41416406631469699</v>
      </c>
      <c r="F40" s="22"/>
      <c r="G40" s="24"/>
    </row>
    <row r="41" spans="1:7" x14ac:dyDescent="0.3">
      <c r="A41" s="5" t="s">
        <v>3</v>
      </c>
      <c r="B41" s="6">
        <v>0</v>
      </c>
      <c r="C41" s="6">
        <v>7.2090625762939401E-3</v>
      </c>
      <c r="D41" s="6">
        <v>7.4009895324706997E-3</v>
      </c>
      <c r="E41" s="6">
        <v>7.6999664306640599E-3</v>
      </c>
      <c r="F41" s="23"/>
      <c r="G41" s="24"/>
    </row>
    <row r="42" spans="1:7" x14ac:dyDescent="0.3">
      <c r="A42" s="1" t="s">
        <v>0</v>
      </c>
      <c r="B42" s="2">
        <v>67.245999999999995</v>
      </c>
      <c r="C42" s="2">
        <v>0.32105994224548301</v>
      </c>
      <c r="D42" s="2">
        <v>0.32046413421630798</v>
      </c>
      <c r="E42" s="2">
        <v>0.31952118873596103</v>
      </c>
      <c r="F42" s="21">
        <v>282</v>
      </c>
      <c r="G42" s="24"/>
    </row>
    <row r="43" spans="1:7" x14ac:dyDescent="0.3">
      <c r="A43" s="3" t="s">
        <v>1</v>
      </c>
      <c r="B43" s="4">
        <v>65.046000000000006</v>
      </c>
      <c r="C43" s="4">
        <v>0.303471088409423</v>
      </c>
      <c r="D43" s="4">
        <v>0.30633997917175199</v>
      </c>
      <c r="E43" s="4">
        <v>0.30237698554992598</v>
      </c>
      <c r="F43" s="22"/>
      <c r="G43" s="24"/>
    </row>
    <row r="44" spans="1:7" x14ac:dyDescent="0.3">
      <c r="A44" s="3" t="s">
        <v>2</v>
      </c>
      <c r="B44" s="4">
        <v>65.046000000000006</v>
      </c>
      <c r="C44" s="4">
        <v>0.31621098518371499</v>
      </c>
      <c r="D44" s="4">
        <v>0.31833696365356401</v>
      </c>
      <c r="E44" s="4">
        <v>0.29691505432128901</v>
      </c>
      <c r="F44" s="22"/>
      <c r="G44" s="24"/>
    </row>
    <row r="45" spans="1:7" x14ac:dyDescent="0.3">
      <c r="A45" s="5" t="s">
        <v>3</v>
      </c>
      <c r="B45" s="6">
        <v>0</v>
      </c>
      <c r="C45" s="6">
        <v>7.4250698089599601E-3</v>
      </c>
      <c r="D45" s="6">
        <v>7.1959495544433498E-3</v>
      </c>
      <c r="E45" s="6">
        <v>6.8178176879882804E-3</v>
      </c>
      <c r="F45" s="23"/>
      <c r="G45" s="24"/>
    </row>
    <row r="46" spans="1:7" x14ac:dyDescent="0.3">
      <c r="A46" s="1" t="s">
        <v>0</v>
      </c>
      <c r="B46" s="2">
        <v>52.747999999999998</v>
      </c>
      <c r="C46" s="2">
        <v>0.25979709625244102</v>
      </c>
      <c r="D46" s="2">
        <v>0.24973702430725001</v>
      </c>
      <c r="E46" s="2">
        <v>0.249241113662719</v>
      </c>
      <c r="F46" s="21">
        <v>289</v>
      </c>
      <c r="G46" s="24"/>
    </row>
    <row r="47" spans="1:7" x14ac:dyDescent="0.3">
      <c r="A47" s="3" t="s">
        <v>1</v>
      </c>
      <c r="B47" s="4">
        <v>50.225000000000001</v>
      </c>
      <c r="C47" s="4">
        <v>0.237229824066162</v>
      </c>
      <c r="D47" s="4">
        <v>0.23669004440307601</v>
      </c>
      <c r="E47" s="4">
        <v>0.232874155044555</v>
      </c>
      <c r="F47" s="22"/>
      <c r="G47" s="24"/>
    </row>
    <row r="48" spans="1:7" x14ac:dyDescent="0.3">
      <c r="A48" s="3" t="s">
        <v>2</v>
      </c>
      <c r="B48" s="4">
        <v>50.225000000000001</v>
      </c>
      <c r="C48" s="4">
        <v>0.238018989562988</v>
      </c>
      <c r="D48" s="4">
        <v>0.23543906211853</v>
      </c>
      <c r="E48" s="4">
        <v>0.236438989639282</v>
      </c>
      <c r="F48" s="22"/>
      <c r="G48" s="24"/>
    </row>
    <row r="49" spans="1:7" x14ac:dyDescent="0.3">
      <c r="A49" s="5" t="s">
        <v>3</v>
      </c>
      <c r="B49" s="6">
        <v>0</v>
      </c>
      <c r="C49" s="6">
        <v>6.8352222442626901E-3</v>
      </c>
      <c r="D49" s="6">
        <v>7.1160793304443299E-3</v>
      </c>
      <c r="E49" s="6">
        <v>7.4150562286376901E-3</v>
      </c>
      <c r="F49" s="23"/>
      <c r="G49" s="24"/>
    </row>
  </sheetData>
  <mergeCells count="16">
    <mergeCell ref="F26:F29"/>
    <mergeCell ref="G26:G37"/>
    <mergeCell ref="F30:F33"/>
    <mergeCell ref="F34:F37"/>
    <mergeCell ref="F38:F41"/>
    <mergeCell ref="G38:G49"/>
    <mergeCell ref="F42:F45"/>
    <mergeCell ref="F46:F49"/>
    <mergeCell ref="F2:F5"/>
    <mergeCell ref="G2:G13"/>
    <mergeCell ref="F6:F9"/>
    <mergeCell ref="F10:F13"/>
    <mergeCell ref="F14:F17"/>
    <mergeCell ref="G14:G25"/>
    <mergeCell ref="F18:F21"/>
    <mergeCell ref="F22:F2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Single Failure</vt:lpstr>
      <vt:lpstr>Double Failures</vt:lpstr>
      <vt:lpstr>Triple Failures</vt:lpstr>
      <vt:lpstr>Double Failures (2)</vt:lpstr>
      <vt:lpstr>Triple Failures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xuehz</cp:lastModifiedBy>
  <dcterms:created xsi:type="dcterms:W3CDTF">2021-10-08T02:53:16Z</dcterms:created>
  <dcterms:modified xsi:type="dcterms:W3CDTF">2021-10-08T13:15:02Z</dcterms:modified>
</cp:coreProperties>
</file>