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w_tools\ICPADS'21\mem_contention\"/>
    </mc:Choice>
  </mc:AlternateContent>
  <xr:revisionPtr revIDLastSave="0" documentId="13_ncr:1_{AC85BF75-07AF-4786-B05A-5CCF01859497}" xr6:coauthVersionLast="36" xr6:coauthVersionMax="47" xr10:uidLastSave="{00000000-0000-0000-0000-000000000000}"/>
  <bookViews>
    <workbookView xWindow="-105" yWindow="-105" windowWidth="20715" windowHeight="13275" activeTab="3" xr2:uid="{44E98518-03BC-45E8-A2D3-67906B426EE2}"/>
  </bookViews>
  <sheets>
    <sheet name="raw_data" sheetId="1" r:id="rId1"/>
    <sheet name="raw_data (2)" sheetId="2" r:id="rId2"/>
    <sheet name="m4" sheetId="4" r:id="rId3"/>
    <sheet name="m4-稠密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5" l="1"/>
  <c r="G9" i="5" s="1"/>
  <c r="AN9" i="5"/>
  <c r="AM9" i="5"/>
  <c r="AL9" i="5"/>
  <c r="AK9" i="5"/>
  <c r="AE9" i="5"/>
  <c r="Y9" i="5"/>
  <c r="Q9" i="5"/>
  <c r="K9" i="5"/>
  <c r="X9" i="5" s="1"/>
  <c r="J9" i="5"/>
  <c r="AB9" i="5" l="1"/>
  <c r="P9" i="5"/>
  <c r="R9" i="5"/>
  <c r="T9" i="5"/>
  <c r="Z9" i="5"/>
  <c r="M9" i="5"/>
  <c r="AN4" i="5"/>
  <c r="AN5" i="5"/>
  <c r="AN6" i="5"/>
  <c r="AN7" i="5"/>
  <c r="AN8" i="5"/>
  <c r="AN3" i="5"/>
  <c r="AM4" i="5"/>
  <c r="AM5" i="5"/>
  <c r="AM6" i="5"/>
  <c r="AM7" i="5"/>
  <c r="AM8" i="5"/>
  <c r="AM3" i="5"/>
  <c r="Q3" i="5"/>
  <c r="AC9" i="5" l="1"/>
  <c r="U9" i="5"/>
  <c r="F3" i="5"/>
  <c r="F4" i="5"/>
  <c r="F5" i="5"/>
  <c r="F6" i="5"/>
  <c r="F7" i="5"/>
  <c r="G7" i="5" s="1"/>
  <c r="Y3" i="5"/>
  <c r="Y4" i="5"/>
  <c r="Y5" i="5"/>
  <c r="Y6" i="5"/>
  <c r="Y7" i="5"/>
  <c r="Q4" i="5"/>
  <c r="Q5" i="5"/>
  <c r="Q6" i="5"/>
  <c r="Q7" i="5"/>
  <c r="J3" i="5"/>
  <c r="J4" i="5"/>
  <c r="J5" i="5"/>
  <c r="J6" i="5"/>
  <c r="J7" i="5"/>
  <c r="K3" i="5"/>
  <c r="P3" i="5" s="1"/>
  <c r="K4" i="5"/>
  <c r="T4" i="5" s="1"/>
  <c r="K5" i="5"/>
  <c r="T5" i="5" s="1"/>
  <c r="K6" i="5"/>
  <c r="K7" i="5"/>
  <c r="X7" i="5" s="1"/>
  <c r="Q8" i="5"/>
  <c r="Y8" i="5"/>
  <c r="K8" i="5"/>
  <c r="AB8" i="5" s="1"/>
  <c r="J8" i="5"/>
  <c r="F8" i="5"/>
  <c r="G8" i="5" s="1"/>
  <c r="AL3" i="5"/>
  <c r="AK3" i="5"/>
  <c r="AE3" i="5"/>
  <c r="AL8" i="5"/>
  <c r="AK8" i="5"/>
  <c r="AE8" i="5"/>
  <c r="AL7" i="5"/>
  <c r="AK7" i="5"/>
  <c r="AE7" i="5"/>
  <c r="AB7" i="5"/>
  <c r="AL6" i="5"/>
  <c r="AK6" i="5"/>
  <c r="AE6" i="5"/>
  <c r="AL5" i="5"/>
  <c r="AK5" i="5"/>
  <c r="AE5" i="5"/>
  <c r="AL4" i="5"/>
  <c r="AK4" i="5"/>
  <c r="AE4" i="5"/>
  <c r="AC4" i="4"/>
  <c r="AD4" i="4"/>
  <c r="AC5" i="4"/>
  <c r="AD5" i="4"/>
  <c r="AC6" i="4"/>
  <c r="AD6" i="4"/>
  <c r="AC7" i="4"/>
  <c r="AD7" i="4"/>
  <c r="AC8" i="4"/>
  <c r="AD8" i="4"/>
  <c r="AD3" i="4"/>
  <c r="AC3" i="4"/>
  <c r="Y4" i="4"/>
  <c r="Z4" i="4"/>
  <c r="Y5" i="4"/>
  <c r="Z5" i="4"/>
  <c r="Y6" i="4"/>
  <c r="Z6" i="4"/>
  <c r="Y7" i="4"/>
  <c r="Z7" i="4"/>
  <c r="Y8" i="4"/>
  <c r="Z8" i="4"/>
  <c r="Z3" i="4"/>
  <c r="Y3" i="4"/>
  <c r="AF9" i="5" l="1"/>
  <c r="Z7" i="5"/>
  <c r="G6" i="5"/>
  <c r="P5" i="5"/>
  <c r="G5" i="5"/>
  <c r="G4" i="5"/>
  <c r="AC7" i="5"/>
  <c r="G3" i="5"/>
  <c r="Z5" i="5"/>
  <c r="R4" i="5"/>
  <c r="P4" i="5"/>
  <c r="R3" i="5"/>
  <c r="P7" i="5"/>
  <c r="R5" i="5"/>
  <c r="X4" i="5"/>
  <c r="Z3" i="5"/>
  <c r="X3" i="5"/>
  <c r="Z4" i="5"/>
  <c r="X5" i="5"/>
  <c r="AC5" i="5" s="1"/>
  <c r="R6" i="5"/>
  <c r="T6" i="5"/>
  <c r="Z6" i="5"/>
  <c r="X6" i="5"/>
  <c r="P6" i="5"/>
  <c r="R7" i="5"/>
  <c r="Z8" i="5"/>
  <c r="P8" i="5"/>
  <c r="X8" i="5"/>
  <c r="AC8" i="5" s="1"/>
  <c r="AB6" i="5"/>
  <c r="AB5" i="5"/>
  <c r="AB4" i="5"/>
  <c r="T3" i="5"/>
  <c r="T8" i="5"/>
  <c r="T7" i="5"/>
  <c r="AB3" i="5"/>
  <c r="M3" i="5"/>
  <c r="U3" i="5" s="1"/>
  <c r="M4" i="5"/>
  <c r="M7" i="5"/>
  <c r="M6" i="5"/>
  <c r="M5" i="5"/>
  <c r="M8" i="5"/>
  <c r="AC6" i="5" l="1"/>
  <c r="AC4" i="5"/>
  <c r="U4" i="5"/>
  <c r="U5" i="5"/>
  <c r="AF5" i="5" s="1"/>
  <c r="AC3" i="5"/>
  <c r="AF3" i="5" s="1"/>
  <c r="R8" i="5"/>
  <c r="U8" i="5" s="1"/>
  <c r="AF8" i="5" s="1"/>
  <c r="U6" i="5"/>
  <c r="AF6" i="5" s="1"/>
  <c r="U7" i="5"/>
  <c r="AF7" i="5" s="1"/>
  <c r="G19" i="4"/>
  <c r="P19" i="4" s="1"/>
  <c r="J19" i="4"/>
  <c r="M19" i="4"/>
  <c r="S19" i="4"/>
  <c r="T19" i="4"/>
  <c r="G20" i="4"/>
  <c r="M20" i="4" s="1"/>
  <c r="J20" i="4"/>
  <c r="S20" i="4"/>
  <c r="T20" i="4" s="1"/>
  <c r="G22" i="4"/>
  <c r="J22" i="4" s="1"/>
  <c r="S22" i="4"/>
  <c r="T22" i="4" s="1"/>
  <c r="G23" i="4"/>
  <c r="M23" i="4" s="1"/>
  <c r="J23" i="4"/>
  <c r="S23" i="4"/>
  <c r="G24" i="4"/>
  <c r="J24" i="4" s="1"/>
  <c r="P24" i="4"/>
  <c r="R24" i="4"/>
  <c r="S24" i="4"/>
  <c r="G25" i="4"/>
  <c r="R25" i="4" s="1"/>
  <c r="M25" i="4"/>
  <c r="P25" i="4"/>
  <c r="S25" i="4"/>
  <c r="G26" i="4"/>
  <c r="P26" i="4" s="1"/>
  <c r="M26" i="4"/>
  <c r="R26" i="4"/>
  <c r="S26" i="4"/>
  <c r="G27" i="4"/>
  <c r="M27" i="4" s="1"/>
  <c r="S27" i="4"/>
  <c r="T27" i="4"/>
  <c r="S10" i="4"/>
  <c r="S11" i="4"/>
  <c r="S12" i="4"/>
  <c r="S13" i="4"/>
  <c r="S14" i="4"/>
  <c r="S15" i="4"/>
  <c r="O10" i="4"/>
  <c r="O11" i="4"/>
  <c r="O12" i="4"/>
  <c r="O13" i="4"/>
  <c r="O14" i="4"/>
  <c r="O15" i="4"/>
  <c r="G10" i="4"/>
  <c r="R10" i="4" s="1"/>
  <c r="G11" i="4"/>
  <c r="P11" i="4" s="1"/>
  <c r="G12" i="4"/>
  <c r="P12" i="4" s="1"/>
  <c r="G13" i="4"/>
  <c r="J13" i="4" s="1"/>
  <c r="G14" i="4"/>
  <c r="M14" i="4" s="1"/>
  <c r="G15" i="4"/>
  <c r="P15" i="4" s="1"/>
  <c r="S8" i="4"/>
  <c r="O8" i="4"/>
  <c r="G8" i="4"/>
  <c r="J8" i="4" s="1"/>
  <c r="S7" i="4"/>
  <c r="O7" i="4"/>
  <c r="G7" i="4"/>
  <c r="M7" i="4" s="1"/>
  <c r="S6" i="4"/>
  <c r="O6" i="4"/>
  <c r="G6" i="4"/>
  <c r="R6" i="4" s="1"/>
  <c r="S5" i="4"/>
  <c r="O5" i="4"/>
  <c r="G5" i="4"/>
  <c r="J5" i="4" s="1"/>
  <c r="S4" i="4"/>
  <c r="O4" i="4"/>
  <c r="G4" i="4"/>
  <c r="M4" i="4" s="1"/>
  <c r="S3" i="4"/>
  <c r="T3" i="4" s="1"/>
  <c r="O3" i="4"/>
  <c r="G3" i="4"/>
  <c r="R3" i="4" s="1"/>
  <c r="R8" i="2"/>
  <c r="S8" i="2"/>
  <c r="T8" i="2"/>
  <c r="O8" i="2"/>
  <c r="P8" i="2"/>
  <c r="M8" i="2"/>
  <c r="J8" i="2"/>
  <c r="G8" i="2"/>
  <c r="O4" i="2"/>
  <c r="O5" i="2"/>
  <c r="O6" i="2"/>
  <c r="O7" i="2"/>
  <c r="O3" i="2"/>
  <c r="S3" i="2"/>
  <c r="R4" i="2"/>
  <c r="S4" i="2"/>
  <c r="T4" i="2"/>
  <c r="M4" i="2"/>
  <c r="J4" i="2"/>
  <c r="G3" i="2"/>
  <c r="J3" i="2" s="1"/>
  <c r="G4" i="2"/>
  <c r="P4" i="2" s="1"/>
  <c r="S5" i="2"/>
  <c r="T5" i="2"/>
  <c r="S6" i="2"/>
  <c r="T6" i="2" s="1"/>
  <c r="R6" i="2"/>
  <c r="P6" i="2"/>
  <c r="M5" i="2"/>
  <c r="G5" i="2"/>
  <c r="J5" i="2" s="1"/>
  <c r="M6" i="2"/>
  <c r="J6" i="2"/>
  <c r="G6" i="2"/>
  <c r="S10" i="2"/>
  <c r="S11" i="2"/>
  <c r="T11" i="2" s="1"/>
  <c r="S13" i="2"/>
  <c r="S14" i="2"/>
  <c r="S15" i="2"/>
  <c r="S16" i="2"/>
  <c r="S17" i="2"/>
  <c r="S18" i="2"/>
  <c r="T18" i="2" s="1"/>
  <c r="S7" i="2"/>
  <c r="P18" i="2"/>
  <c r="G10" i="2"/>
  <c r="R10" i="2" s="1"/>
  <c r="G11" i="2"/>
  <c r="R11" i="2" s="1"/>
  <c r="G13" i="2"/>
  <c r="R13" i="2" s="1"/>
  <c r="G14" i="2"/>
  <c r="P14" i="2" s="1"/>
  <c r="G15" i="2"/>
  <c r="P15" i="2" s="1"/>
  <c r="G16" i="2"/>
  <c r="P16" i="2" s="1"/>
  <c r="G17" i="2"/>
  <c r="R17" i="2" s="1"/>
  <c r="G18" i="2"/>
  <c r="R18" i="2" s="1"/>
  <c r="G7" i="2"/>
  <c r="R7" i="2" s="1"/>
  <c r="J18" i="2" l="1"/>
  <c r="T17" i="2"/>
  <c r="T10" i="2"/>
  <c r="M3" i="2"/>
  <c r="T3" i="2"/>
  <c r="T5" i="4"/>
  <c r="J17" i="2"/>
  <c r="T16" i="2"/>
  <c r="P5" i="2"/>
  <c r="R3" i="2"/>
  <c r="J27" i="4"/>
  <c r="J26" i="4"/>
  <c r="J25" i="4"/>
  <c r="AF4" i="5"/>
  <c r="T23" i="4"/>
  <c r="P17" i="2"/>
  <c r="R5" i="2"/>
  <c r="T26" i="4"/>
  <c r="T25" i="4"/>
  <c r="T24" i="4"/>
  <c r="R23" i="4"/>
  <c r="P3" i="2"/>
  <c r="M5" i="4"/>
  <c r="J10" i="4"/>
  <c r="P23" i="4"/>
  <c r="R19" i="4"/>
  <c r="M24" i="4"/>
  <c r="R22" i="4"/>
  <c r="R27" i="4"/>
  <c r="P22" i="4"/>
  <c r="R20" i="4"/>
  <c r="P27" i="4"/>
  <c r="M22" i="4"/>
  <c r="P20" i="4"/>
  <c r="M8" i="4"/>
  <c r="T13" i="4"/>
  <c r="T11" i="4"/>
  <c r="T10" i="4"/>
  <c r="J7" i="4"/>
  <c r="P4" i="4"/>
  <c r="R7" i="4"/>
  <c r="T4" i="4"/>
  <c r="M11" i="4"/>
  <c r="R13" i="4"/>
  <c r="T6" i="4"/>
  <c r="M10" i="4"/>
  <c r="P10" i="4"/>
  <c r="M15" i="4"/>
  <c r="R4" i="4"/>
  <c r="P7" i="4"/>
  <c r="T8" i="4"/>
  <c r="M13" i="4"/>
  <c r="P13" i="4"/>
  <c r="J15" i="4"/>
  <c r="T7" i="4"/>
  <c r="R15" i="4"/>
  <c r="R11" i="4"/>
  <c r="T15" i="4"/>
  <c r="J11" i="4"/>
  <c r="R12" i="4"/>
  <c r="M12" i="4"/>
  <c r="J12" i="4"/>
  <c r="T12" i="4"/>
  <c r="T14" i="4"/>
  <c r="P14" i="4"/>
  <c r="J14" i="4"/>
  <c r="R14" i="4"/>
  <c r="M3" i="4"/>
  <c r="P5" i="4"/>
  <c r="M6" i="4"/>
  <c r="P8" i="4"/>
  <c r="J6" i="4"/>
  <c r="J4" i="4"/>
  <c r="R5" i="4"/>
  <c r="R8" i="4"/>
  <c r="P3" i="4"/>
  <c r="P6" i="4"/>
  <c r="J3" i="4"/>
  <c r="J13" i="2"/>
  <c r="P13" i="2"/>
  <c r="T13" i="2"/>
  <c r="J11" i="2"/>
  <c r="P11" i="2"/>
  <c r="T15" i="2"/>
  <c r="J10" i="2"/>
  <c r="P10" i="2"/>
  <c r="T14" i="2"/>
  <c r="J7" i="2"/>
  <c r="P7" i="2"/>
  <c r="T7" i="2"/>
  <c r="M7" i="2"/>
  <c r="M16" i="2"/>
  <c r="R16" i="2"/>
  <c r="M15" i="2"/>
  <c r="R15" i="2"/>
  <c r="M14" i="2"/>
  <c r="R14" i="2"/>
  <c r="J16" i="2"/>
  <c r="M13" i="2"/>
  <c r="J15" i="2"/>
  <c r="M18" i="2"/>
  <c r="M11" i="2"/>
  <c r="J14" i="2"/>
  <c r="M17" i="2"/>
  <c r="M10" i="2"/>
</calcChain>
</file>

<file path=xl/sharedStrings.xml><?xml version="1.0" encoding="utf-8"?>
<sst xmlns="http://schemas.openxmlformats.org/spreadsheetml/2006/main" count="150" uniqueCount="42">
  <si>
    <t>进程</t>
    <phoneticPr fontId="2" type="noConversion"/>
  </si>
  <si>
    <t>内存</t>
    <phoneticPr fontId="2" type="noConversion"/>
  </si>
  <si>
    <t>绑定方法</t>
    <phoneticPr fontId="2" type="noConversion"/>
  </si>
  <si>
    <t>main</t>
    <phoneticPr fontId="2" type="noConversion"/>
  </si>
  <si>
    <t>page_fault</t>
    <phoneticPr fontId="2" type="noConversion"/>
  </si>
  <si>
    <t>unmap_region</t>
    <phoneticPr fontId="2" type="noConversion"/>
  </si>
  <si>
    <t>get_page_from_freelist</t>
    <phoneticPr fontId="2" type="noConversion"/>
  </si>
  <si>
    <t>_raw_spin_lock(alloc)</t>
    <phoneticPr fontId="2" type="noConversion"/>
  </si>
  <si>
    <t>free_pcppages_bulk</t>
    <phoneticPr fontId="2" type="noConversion"/>
  </si>
  <si>
    <t>_raw_spin_lock</t>
    <phoneticPr fontId="2" type="noConversion"/>
  </si>
  <si>
    <t>normal</t>
    <phoneticPr fontId="2" type="noConversion"/>
  </si>
  <si>
    <t>rr</t>
    <phoneticPr fontId="2" type="noConversion"/>
  </si>
  <si>
    <t>clear_page_c_e</t>
    <phoneticPr fontId="2" type="noConversion"/>
  </si>
  <si>
    <t>内存管理关键区</t>
    <phoneticPr fontId="2" type="noConversion"/>
  </si>
  <si>
    <t>_raw_spin_lock(alloc)归一化</t>
    <phoneticPr fontId="2" type="noConversion"/>
  </si>
  <si>
    <t>_raw_spin_lock(free)</t>
    <phoneticPr fontId="2" type="noConversion"/>
  </si>
  <si>
    <t>_raw_spin_lock(free)归一化</t>
    <phoneticPr fontId="2" type="noConversion"/>
  </si>
  <si>
    <t>clear_page_c_e归一化</t>
    <phoneticPr fontId="2" type="noConversion"/>
  </si>
  <si>
    <t>_raw_spin_lock归一化</t>
    <phoneticPr fontId="2" type="noConversion"/>
  </si>
  <si>
    <t>_raw_spin_lock残余</t>
    <phoneticPr fontId="2" type="noConversion"/>
  </si>
  <si>
    <t>_raw_spin_lock残余归一化</t>
    <phoneticPr fontId="2" type="noConversion"/>
  </si>
  <si>
    <t>与问题规模</t>
    <phoneticPr fontId="2" type="noConversion"/>
  </si>
  <si>
    <t>分配时间</t>
    <phoneticPr fontId="2" type="noConversion"/>
  </si>
  <si>
    <t>回收时间</t>
    <phoneticPr fontId="2" type="noConversion"/>
  </si>
  <si>
    <t>分配周期</t>
    <phoneticPr fontId="2" type="noConversion"/>
  </si>
  <si>
    <t>回收周期</t>
    <phoneticPr fontId="2" type="noConversion"/>
  </si>
  <si>
    <t>周期/时间</t>
    <phoneticPr fontId="2" type="noConversion"/>
  </si>
  <si>
    <t>main工作</t>
    <phoneticPr fontId="2" type="noConversion"/>
  </si>
  <si>
    <t>中断上下文</t>
    <phoneticPr fontId="2" type="noConversion"/>
  </si>
  <si>
    <t>上半+下半</t>
    <phoneticPr fontId="2" type="noConversion"/>
  </si>
  <si>
    <t>内存管理开销(alloc)</t>
    <phoneticPr fontId="2" type="noConversion"/>
  </si>
  <si>
    <t>内存管理开销（free)</t>
    <phoneticPr fontId="2" type="noConversion"/>
  </si>
  <si>
    <t>内存管理开销（free)归一化</t>
    <phoneticPr fontId="2" type="noConversion"/>
  </si>
  <si>
    <t>free_pcppages_bulk(self)buddy操作开销</t>
    <phoneticPr fontId="2" type="noConversion"/>
  </si>
  <si>
    <t>__rmqueue（buddy操作开销）</t>
    <phoneticPr fontId="2" type="noConversion"/>
  </si>
  <si>
    <t>free_pcppages_bulk(self)buddy操作开销 归一化</t>
    <phoneticPr fontId="2" type="noConversion"/>
  </si>
  <si>
    <t>__rmqueue（buddy操作开销）归一化</t>
    <phoneticPr fontId="2" type="noConversion"/>
  </si>
  <si>
    <t>内存管理开销(alloc) 归一化</t>
    <phoneticPr fontId="2" type="noConversion"/>
  </si>
  <si>
    <t>上半部分</t>
    <phoneticPr fontId="2" type="noConversion"/>
  </si>
  <si>
    <t>下半部分</t>
    <phoneticPr fontId="2" type="noConversion"/>
  </si>
  <si>
    <t>归一化总和</t>
    <phoneticPr fontId="2" type="noConversion"/>
  </si>
  <si>
    <t>中断（归一化）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</si>
</sst>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0_ "/>
    <numFmt numFmtId="178" formatCode="0.0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B2B2B2"/>
      </left>
      <right/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2" applyFont="1" applyAlignment="1">
      <alignment vertical="center" wrapText="1"/>
    </xf>
    <xf numFmtId="2" fontId="0" fillId="2" borderId="1" xfId="2" applyNumberFormat="1" applyFont="1">
      <alignment vertical="center"/>
    </xf>
    <xf numFmtId="0" fontId="0" fillId="2" borderId="1" xfId="2" applyFo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4" xfId="2" applyFont="1" applyBorder="1" applyAlignment="1">
      <alignment vertical="center" wrapText="1"/>
    </xf>
    <xf numFmtId="2" fontId="0" fillId="0" borderId="5" xfId="0" applyNumberFormat="1" applyBorder="1">
      <alignment vertical="center"/>
    </xf>
    <xf numFmtId="2" fontId="0" fillId="0" borderId="0" xfId="0" applyNumberFormat="1" applyBorder="1">
      <alignment vertical="center"/>
    </xf>
    <xf numFmtId="2" fontId="0" fillId="2" borderId="6" xfId="2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2" borderId="6" xfId="2" applyFont="1" applyBorder="1">
      <alignment vertical="center"/>
    </xf>
    <xf numFmtId="0" fontId="0" fillId="0" borderId="7" xfId="0" applyBorder="1" applyAlignment="1">
      <alignment vertical="center" wrapText="1"/>
    </xf>
    <xf numFmtId="2" fontId="0" fillId="0" borderId="8" xfId="1" applyNumberFormat="1" applyFont="1" applyBorder="1">
      <alignment vertical="center"/>
    </xf>
    <xf numFmtId="0" fontId="0" fillId="0" borderId="8" xfId="0" applyBorder="1">
      <alignment vertical="center"/>
    </xf>
    <xf numFmtId="2" fontId="0" fillId="0" borderId="8" xfId="0" applyNumberFormat="1" applyBorder="1">
      <alignment vertical="center"/>
    </xf>
    <xf numFmtId="177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2" borderId="9" xfId="2" applyFont="1" applyBorder="1" applyAlignment="1">
      <alignment vertical="center" wrapText="1"/>
    </xf>
    <xf numFmtId="178" fontId="0" fillId="0" borderId="0" xfId="0" applyNumberFormat="1" applyBorder="1" applyAlignment="1">
      <alignment vertical="center" wrapText="1"/>
    </xf>
    <xf numFmtId="0" fontId="0" fillId="0" borderId="0" xfId="0" applyFill="1" applyBorder="1">
      <alignment vertical="center"/>
    </xf>
    <xf numFmtId="2" fontId="0" fillId="0" borderId="5" xfId="0" applyNumberFormat="1" applyBorder="1" applyAlignment="1">
      <alignment vertical="center" wrapText="1"/>
    </xf>
    <xf numFmtId="2" fontId="0" fillId="0" borderId="8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2" borderId="11" xfId="2" applyFont="1" applyBorder="1" applyAlignment="1">
      <alignment vertical="center" wrapText="1"/>
    </xf>
    <xf numFmtId="0" fontId="0" fillId="2" borderId="12" xfId="2" applyFont="1" applyBorder="1" applyAlignment="1">
      <alignment vertical="center" wrapText="1"/>
    </xf>
    <xf numFmtId="2" fontId="0" fillId="2" borderId="13" xfId="2" applyNumberFormat="1" applyFont="1" applyBorder="1">
      <alignment vertical="center"/>
    </xf>
    <xf numFmtId="0" fontId="0" fillId="2" borderId="13" xfId="2" applyFont="1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77" fontId="0" fillId="0" borderId="15" xfId="0" applyNumberFormat="1" applyBorder="1">
      <alignment vertical="center"/>
    </xf>
    <xf numFmtId="0" fontId="0" fillId="0" borderId="15" xfId="0" applyBorder="1">
      <alignment vertical="center"/>
    </xf>
  </cellXfs>
  <cellStyles count="3">
    <cellStyle name="百分比" xfId="1" builtinId="5"/>
    <cellStyle name="常规" xfId="0" builtinId="0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A9B3-B762-4DAF-8356-E0413C88B378}">
  <dimension ref="A1:L10"/>
  <sheetViews>
    <sheetView workbookViewId="0">
      <selection activeCell="H39" sqref="H39"/>
    </sheetView>
  </sheetViews>
  <sheetFormatPr defaultRowHeight="14.25" x14ac:dyDescent="0.2"/>
  <cols>
    <col min="5" max="5" width="10.75" customWidth="1"/>
    <col min="6" max="6" width="15" customWidth="1"/>
    <col min="7" max="7" width="22.875" customWidth="1"/>
    <col min="8" max="8" width="19.625" customWidth="1"/>
    <col min="9" max="9" width="18.25" customWidth="1"/>
    <col min="10" max="10" width="18.375" customWidth="1"/>
    <col min="11" max="11" width="18.125" customWidth="1"/>
    <col min="12" max="12" width="15.3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  <c r="K1" t="s">
        <v>12</v>
      </c>
      <c r="L1" t="s">
        <v>9</v>
      </c>
    </row>
    <row r="2" spans="1:12" x14ac:dyDescent="0.2">
      <c r="A2">
        <v>20</v>
      </c>
      <c r="B2">
        <v>4</v>
      </c>
      <c r="C2" t="s">
        <v>10</v>
      </c>
      <c r="D2">
        <v>31.25</v>
      </c>
      <c r="E2">
        <v>39.049999999999997</v>
      </c>
      <c r="F2">
        <v>23.9</v>
      </c>
      <c r="G2">
        <v>17.98</v>
      </c>
      <c r="H2">
        <v>13.09</v>
      </c>
      <c r="I2">
        <v>18.190000000000001</v>
      </c>
      <c r="J2">
        <v>16.940000000000001</v>
      </c>
      <c r="K2">
        <v>12.7</v>
      </c>
      <c r="L2">
        <v>30.23</v>
      </c>
    </row>
    <row r="3" spans="1:12" x14ac:dyDescent="0.2">
      <c r="A3">
        <v>20</v>
      </c>
      <c r="B3">
        <v>8</v>
      </c>
      <c r="C3" t="s">
        <v>10</v>
      </c>
      <c r="D3">
        <v>40.86</v>
      </c>
      <c r="E3">
        <v>36.729999999999997</v>
      </c>
      <c r="F3">
        <v>16.96</v>
      </c>
      <c r="G3">
        <v>13.31</v>
      </c>
      <c r="H3">
        <v>9.0399999999999991</v>
      </c>
      <c r="I3">
        <v>12.32</v>
      </c>
      <c r="J3">
        <v>11.49</v>
      </c>
      <c r="K3">
        <v>14.01</v>
      </c>
      <c r="L3">
        <v>20.65</v>
      </c>
    </row>
    <row r="4" spans="1:12" x14ac:dyDescent="0.2">
      <c r="A4">
        <v>18</v>
      </c>
      <c r="B4">
        <v>8</v>
      </c>
      <c r="C4" t="s">
        <v>11</v>
      </c>
      <c r="D4">
        <v>48.06</v>
      </c>
      <c r="E4">
        <v>30.22</v>
      </c>
      <c r="F4">
        <v>15.42</v>
      </c>
      <c r="G4">
        <v>9.89</v>
      </c>
      <c r="H4">
        <v>5.76</v>
      </c>
      <c r="I4">
        <v>7.43</v>
      </c>
      <c r="J4">
        <v>5.31</v>
      </c>
      <c r="K4">
        <v>11.22</v>
      </c>
      <c r="L4">
        <v>11.2</v>
      </c>
    </row>
    <row r="5" spans="1:12" x14ac:dyDescent="0.2">
      <c r="A5">
        <v>16</v>
      </c>
      <c r="B5">
        <v>8</v>
      </c>
      <c r="C5" t="s">
        <v>11</v>
      </c>
      <c r="D5">
        <v>50.52</v>
      </c>
      <c r="E5">
        <v>26.46</v>
      </c>
      <c r="F5">
        <v>16.440000000000001</v>
      </c>
      <c r="G5">
        <v>8.02</v>
      </c>
      <c r="H5">
        <v>3.95</v>
      </c>
      <c r="I5">
        <v>8.84</v>
      </c>
      <c r="J5">
        <v>6.76</v>
      </c>
      <c r="K5">
        <v>10.34</v>
      </c>
      <c r="L5">
        <v>10.86</v>
      </c>
    </row>
    <row r="6" spans="1:12" x14ac:dyDescent="0.2">
      <c r="A6">
        <v>16</v>
      </c>
      <c r="B6">
        <v>8</v>
      </c>
      <c r="C6" t="s">
        <v>10</v>
      </c>
      <c r="D6">
        <v>36.64</v>
      </c>
      <c r="E6">
        <v>39.71</v>
      </c>
      <c r="F6">
        <v>17.55</v>
      </c>
      <c r="G6">
        <v>12.25</v>
      </c>
      <c r="H6">
        <v>7.96</v>
      </c>
      <c r="I6">
        <v>11.46</v>
      </c>
      <c r="J6">
        <v>11.41</v>
      </c>
      <c r="K6">
        <v>17.010000000000002</v>
      </c>
      <c r="L6">
        <v>19.510000000000002</v>
      </c>
    </row>
    <row r="7" spans="1:12" x14ac:dyDescent="0.2">
      <c r="A7">
        <v>16</v>
      </c>
      <c r="B7">
        <v>12</v>
      </c>
      <c r="C7" t="s">
        <v>11</v>
      </c>
      <c r="D7">
        <v>43.69</v>
      </c>
      <c r="E7">
        <v>34.340000000000003</v>
      </c>
      <c r="F7">
        <v>14.83</v>
      </c>
      <c r="G7">
        <v>11.46</v>
      </c>
      <c r="H7">
        <v>6.71</v>
      </c>
      <c r="I7">
        <v>6.75</v>
      </c>
      <c r="J7">
        <v>4.9800000000000004</v>
      </c>
      <c r="K7">
        <v>13.03</v>
      </c>
      <c r="L7">
        <v>11.89</v>
      </c>
    </row>
    <row r="8" spans="1:12" x14ac:dyDescent="0.2">
      <c r="A8">
        <v>16</v>
      </c>
      <c r="B8">
        <v>12</v>
      </c>
      <c r="C8" t="s">
        <v>10</v>
      </c>
      <c r="D8">
        <v>28.55</v>
      </c>
      <c r="E8">
        <v>46.88</v>
      </c>
      <c r="F8">
        <v>17.29</v>
      </c>
      <c r="G8">
        <v>18.54</v>
      </c>
      <c r="H8">
        <v>12.85</v>
      </c>
      <c r="I8">
        <v>12.34</v>
      </c>
      <c r="J8">
        <v>11.08</v>
      </c>
      <c r="K8">
        <v>17.8</v>
      </c>
      <c r="L8">
        <v>24.09</v>
      </c>
    </row>
    <row r="9" spans="1:12" x14ac:dyDescent="0.2">
      <c r="A9">
        <v>12</v>
      </c>
      <c r="B9">
        <v>12</v>
      </c>
      <c r="C9" t="s">
        <v>11</v>
      </c>
      <c r="D9">
        <v>40.97</v>
      </c>
      <c r="E9">
        <v>40</v>
      </c>
      <c r="F9">
        <v>10.58</v>
      </c>
      <c r="G9">
        <v>9.33</v>
      </c>
      <c r="H9">
        <v>3.57</v>
      </c>
      <c r="I9">
        <v>4.25</v>
      </c>
      <c r="J9">
        <v>2.81</v>
      </c>
      <c r="K9">
        <v>16.72</v>
      </c>
      <c r="L9">
        <v>10.039999999999999</v>
      </c>
    </row>
    <row r="10" spans="1:12" x14ac:dyDescent="0.2">
      <c r="A10">
        <v>12</v>
      </c>
      <c r="B10">
        <v>12</v>
      </c>
      <c r="C10" t="s">
        <v>10</v>
      </c>
      <c r="D10">
        <v>21.62</v>
      </c>
      <c r="E10">
        <v>52.41</v>
      </c>
      <c r="F10">
        <v>16.54</v>
      </c>
      <c r="G10">
        <v>9.3800000000000008</v>
      </c>
      <c r="H10">
        <v>4.3899999999999997</v>
      </c>
      <c r="I10">
        <v>10.69</v>
      </c>
      <c r="J10">
        <v>9.4</v>
      </c>
      <c r="K10">
        <v>27.92</v>
      </c>
      <c r="L10">
        <v>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8814-6352-426D-95E0-70339A234D18}">
  <dimension ref="A1:T18"/>
  <sheetViews>
    <sheetView workbookViewId="0">
      <selection activeCell="L48" sqref="L48"/>
    </sheetView>
  </sheetViews>
  <sheetFormatPr defaultRowHeight="14.25" x14ac:dyDescent="0.2"/>
  <cols>
    <col min="4" max="4" width="9" style="11"/>
    <col min="5" max="5" width="10.75" style="12" customWidth="1"/>
    <col min="6" max="6" width="10.125" style="12" customWidth="1"/>
    <col min="7" max="7" width="10.25" style="16" customWidth="1"/>
    <col min="8" max="8" width="13.125" style="11" customWidth="1"/>
    <col min="9" max="9" width="13" style="12" customWidth="1"/>
    <col min="10" max="10" width="12.5" style="13" customWidth="1"/>
    <col min="11" max="11" width="11.75" style="11" customWidth="1"/>
    <col min="12" max="12" width="11.5" style="12" customWidth="1"/>
    <col min="13" max="13" width="13.125" style="13" customWidth="1"/>
    <col min="14" max="14" width="11.75" style="11" customWidth="1"/>
    <col min="15" max="15" width="11.75" style="12" customWidth="1"/>
    <col min="16" max="16" width="13.375" style="16" customWidth="1"/>
    <col min="17" max="17" width="11.25" style="11" customWidth="1"/>
    <col min="18" max="18" width="10.875" style="12" customWidth="1"/>
    <col min="19" max="19" width="11.125" style="12" customWidth="1"/>
    <col min="20" max="20" width="12" style="16" customWidth="1"/>
  </cols>
  <sheetData>
    <row r="1" spans="1:20" s="1" customFormat="1" ht="28.5" x14ac:dyDescent="0.2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  <c r="F1" s="6" t="s">
        <v>5</v>
      </c>
      <c r="G1" s="14" t="s">
        <v>13</v>
      </c>
      <c r="H1" s="5" t="s">
        <v>6</v>
      </c>
      <c r="I1" s="6" t="s">
        <v>7</v>
      </c>
      <c r="J1" s="7" t="s">
        <v>14</v>
      </c>
      <c r="K1" s="5" t="s">
        <v>8</v>
      </c>
      <c r="L1" s="6" t="s">
        <v>15</v>
      </c>
      <c r="M1" s="7" t="s">
        <v>16</v>
      </c>
      <c r="N1" s="5" t="s">
        <v>12</v>
      </c>
      <c r="O1" s="6" t="s">
        <v>21</v>
      </c>
      <c r="P1" s="14" t="s">
        <v>17</v>
      </c>
      <c r="Q1" s="5" t="s">
        <v>9</v>
      </c>
      <c r="R1" s="6" t="s">
        <v>18</v>
      </c>
      <c r="S1" s="6" t="s">
        <v>19</v>
      </c>
      <c r="T1" s="14" t="s">
        <v>20</v>
      </c>
    </row>
    <row r="2" spans="1:20" s="1" customFormat="1" x14ac:dyDescent="0.2">
      <c r="D2" s="20"/>
      <c r="E2" s="21"/>
      <c r="F2" s="21"/>
      <c r="G2" s="22"/>
      <c r="H2" s="20"/>
      <c r="I2" s="21"/>
      <c r="J2" s="23"/>
      <c r="K2" s="20"/>
      <c r="L2" s="21"/>
      <c r="M2" s="23"/>
      <c r="N2" s="20"/>
      <c r="O2" s="21"/>
      <c r="P2" s="22"/>
      <c r="Q2" s="20"/>
      <c r="R2" s="21"/>
      <c r="S2" s="21"/>
      <c r="T2" s="22"/>
    </row>
    <row r="3" spans="1:20" s="1" customFormat="1" x14ac:dyDescent="0.2">
      <c r="A3" s="1">
        <v>4</v>
      </c>
      <c r="B3" s="1">
        <v>4</v>
      </c>
      <c r="C3" t="s">
        <v>10</v>
      </c>
      <c r="D3" s="20">
        <v>47.27</v>
      </c>
      <c r="E3" s="21">
        <v>33.369999999999997</v>
      </c>
      <c r="F3" s="21">
        <v>4.41</v>
      </c>
      <c r="G3" s="15">
        <f t="shared" ref="G3:G4" si="0">E3+F3</f>
        <v>37.78</v>
      </c>
      <c r="H3" s="20">
        <v>3.7</v>
      </c>
      <c r="I3" s="21">
        <v>0.14000000000000001</v>
      </c>
      <c r="J3" s="10">
        <f t="shared" ref="J3:J8" si="1">I3/G3*100</f>
        <v>0.370566437268396</v>
      </c>
      <c r="K3" s="20">
        <v>0.95</v>
      </c>
      <c r="L3" s="21">
        <v>0.18</v>
      </c>
      <c r="M3" s="10">
        <f t="shared" ref="M3:M4" si="2">L3/G3*100</f>
        <v>0.47644256220222331</v>
      </c>
      <c r="N3" s="20">
        <v>15.09</v>
      </c>
      <c r="O3" s="24">
        <f>N3/D3*100</f>
        <v>31.922995557436</v>
      </c>
      <c r="P3" s="17">
        <f t="shared" ref="P3:P6" si="3">N3/G3*100</f>
        <v>39.941768131286395</v>
      </c>
      <c r="Q3" s="20">
        <v>2.61</v>
      </c>
      <c r="R3" s="12">
        <f t="shared" ref="R3:R4" si="4">Q3/G3*100</f>
        <v>6.9084171519322393</v>
      </c>
      <c r="S3" s="18">
        <f t="shared" ref="S3:S4" si="5">Q3-L3-I3</f>
        <v>2.2899999999999996</v>
      </c>
      <c r="T3" s="19">
        <f t="shared" ref="T3:T4" si="6">S3/G3*100</f>
        <v>6.0614081524616186</v>
      </c>
    </row>
    <row r="4" spans="1:20" s="1" customFormat="1" x14ac:dyDescent="0.2">
      <c r="A4" s="1">
        <v>8</v>
      </c>
      <c r="B4" s="1">
        <v>4</v>
      </c>
      <c r="C4" t="s">
        <v>10</v>
      </c>
      <c r="D4" s="20">
        <v>50.29</v>
      </c>
      <c r="E4" s="21">
        <v>29.91</v>
      </c>
      <c r="F4" s="21">
        <v>9.9499999999999993</v>
      </c>
      <c r="G4" s="15">
        <f t="shared" si="0"/>
        <v>39.86</v>
      </c>
      <c r="H4" s="20">
        <v>5.16</v>
      </c>
      <c r="I4" s="21">
        <v>0.56000000000000005</v>
      </c>
      <c r="J4" s="10">
        <f t="shared" si="1"/>
        <v>1.4049172102358256</v>
      </c>
      <c r="K4" s="20">
        <v>2.42</v>
      </c>
      <c r="L4" s="21">
        <v>0.66</v>
      </c>
      <c r="M4" s="10">
        <f t="shared" si="2"/>
        <v>1.6557952834922229</v>
      </c>
      <c r="N4" s="20">
        <v>14.54</v>
      </c>
      <c r="O4" s="24">
        <f t="shared" ref="O4:O8" si="7">N4/D4*100</f>
        <v>28.912308610061643</v>
      </c>
      <c r="P4" s="17">
        <f t="shared" si="3"/>
        <v>36.477671851480181</v>
      </c>
      <c r="Q4" s="20">
        <v>1.43</v>
      </c>
      <c r="R4" s="12">
        <f t="shared" si="4"/>
        <v>3.5875564475664827</v>
      </c>
      <c r="S4" s="18">
        <f t="shared" si="5"/>
        <v>0.20999999999999985</v>
      </c>
      <c r="T4" s="19">
        <f t="shared" si="6"/>
        <v>0.52684395383843408</v>
      </c>
    </row>
    <row r="5" spans="1:20" s="1" customFormat="1" x14ac:dyDescent="0.2">
      <c r="A5" s="1">
        <v>12</v>
      </c>
      <c r="B5">
        <v>4</v>
      </c>
      <c r="C5" t="s">
        <v>10</v>
      </c>
      <c r="D5" s="20">
        <v>39.6</v>
      </c>
      <c r="E5" s="21">
        <v>35.04</v>
      </c>
      <c r="F5" s="21">
        <v>17.72</v>
      </c>
      <c r="G5" s="15">
        <f>E5+F5</f>
        <v>52.76</v>
      </c>
      <c r="H5" s="20">
        <v>8.4600000000000009</v>
      </c>
      <c r="I5" s="21">
        <v>4.2</v>
      </c>
      <c r="J5" s="10">
        <f t="shared" si="1"/>
        <v>7.9605761940864301</v>
      </c>
      <c r="K5" s="20">
        <v>11.45</v>
      </c>
      <c r="L5" s="21">
        <v>10.039999999999999</v>
      </c>
      <c r="M5" s="10">
        <f>L5/G5*100</f>
        <v>19.029567854435179</v>
      </c>
      <c r="N5" s="20">
        <v>16.89</v>
      </c>
      <c r="O5" s="24">
        <f t="shared" si="7"/>
        <v>42.651515151515149</v>
      </c>
      <c r="P5" s="17">
        <f t="shared" si="3"/>
        <v>32.01288855193328</v>
      </c>
      <c r="Q5" s="20">
        <v>14.41</v>
      </c>
      <c r="R5" s="12">
        <f t="shared" ref="R5:R6" si="8">Q5/G5*100</f>
        <v>27.312357846853679</v>
      </c>
      <c r="S5" s="18">
        <f t="shared" ref="S5:S6" si="9">Q5-L5-I5</f>
        <v>0.17000000000000082</v>
      </c>
      <c r="T5" s="19">
        <f t="shared" ref="T5:T6" si="10">S5/G5*100</f>
        <v>0.32221379833207131</v>
      </c>
    </row>
    <row r="6" spans="1:20" s="1" customFormat="1" x14ac:dyDescent="0.2">
      <c r="A6" s="1">
        <v>16</v>
      </c>
      <c r="B6" s="1">
        <v>4</v>
      </c>
      <c r="C6" t="s">
        <v>10</v>
      </c>
      <c r="D6" s="20">
        <v>37.299999999999997</v>
      </c>
      <c r="E6" s="21">
        <v>35.479999999999997</v>
      </c>
      <c r="F6" s="21">
        <v>20.93</v>
      </c>
      <c r="G6" s="15">
        <f>E6+F6</f>
        <v>56.41</v>
      </c>
      <c r="H6" s="20">
        <v>11.92</v>
      </c>
      <c r="I6" s="21">
        <v>7.51</v>
      </c>
      <c r="J6" s="10">
        <f t="shared" si="1"/>
        <v>13.313242332919694</v>
      </c>
      <c r="K6" s="20">
        <v>15.85</v>
      </c>
      <c r="L6" s="21">
        <v>14.65</v>
      </c>
      <c r="M6" s="10">
        <f>L6/G6*100</f>
        <v>25.970572593511793</v>
      </c>
      <c r="N6" s="20">
        <v>14.42</v>
      </c>
      <c r="O6" s="24">
        <f t="shared" si="7"/>
        <v>38.65951742627346</v>
      </c>
      <c r="P6" s="17">
        <f t="shared" si="3"/>
        <v>25.562843467470309</v>
      </c>
      <c r="Q6" s="20">
        <v>22.3</v>
      </c>
      <c r="R6" s="12">
        <f t="shared" si="8"/>
        <v>39.531997872717604</v>
      </c>
      <c r="S6" s="18">
        <f t="shared" si="9"/>
        <v>0.14000000000000057</v>
      </c>
      <c r="T6" s="19">
        <f t="shared" si="10"/>
        <v>0.2481829462861205</v>
      </c>
    </row>
    <row r="7" spans="1:20" x14ac:dyDescent="0.2">
      <c r="A7">
        <v>20</v>
      </c>
      <c r="B7">
        <v>4</v>
      </c>
      <c r="C7" t="s">
        <v>10</v>
      </c>
      <c r="D7" s="8">
        <v>31.25</v>
      </c>
      <c r="E7" s="9">
        <v>39.049999999999997</v>
      </c>
      <c r="F7" s="9">
        <v>23.9</v>
      </c>
      <c r="G7" s="15">
        <f>E7+F7</f>
        <v>62.949999999999996</v>
      </c>
      <c r="H7" s="8">
        <v>17.98</v>
      </c>
      <c r="I7" s="9">
        <v>13.09</v>
      </c>
      <c r="J7" s="10">
        <f t="shared" si="1"/>
        <v>20.794281175536142</v>
      </c>
      <c r="K7" s="8">
        <v>18.190000000000001</v>
      </c>
      <c r="L7" s="9">
        <v>16.940000000000001</v>
      </c>
      <c r="M7" s="10">
        <f>L7/G7*100</f>
        <v>26.910246227164418</v>
      </c>
      <c r="N7" s="8">
        <v>12.7</v>
      </c>
      <c r="O7" s="24">
        <f t="shared" si="7"/>
        <v>40.64</v>
      </c>
      <c r="P7" s="17">
        <f>N7/G7*100</f>
        <v>20.174741858617949</v>
      </c>
      <c r="Q7" s="8">
        <v>30.23</v>
      </c>
      <c r="R7" s="12">
        <f>Q7/G7*100</f>
        <v>48.022239872915016</v>
      </c>
      <c r="S7" s="18">
        <f>Q7-L7-I7</f>
        <v>0.19999999999999929</v>
      </c>
      <c r="T7" s="19">
        <f>S7/G7*100</f>
        <v>0.31771247021445481</v>
      </c>
    </row>
    <row r="8" spans="1:20" x14ac:dyDescent="0.2">
      <c r="A8" s="1">
        <v>24</v>
      </c>
      <c r="B8">
        <v>4</v>
      </c>
      <c r="C8" t="s">
        <v>10</v>
      </c>
      <c r="D8" s="8">
        <v>24.65</v>
      </c>
      <c r="E8" s="9">
        <v>42.52</v>
      </c>
      <c r="F8" s="9">
        <v>27.58</v>
      </c>
      <c r="G8" s="15">
        <f>E8+F8</f>
        <v>70.099999999999994</v>
      </c>
      <c r="H8" s="8">
        <v>24.93</v>
      </c>
      <c r="I8" s="9">
        <v>21.54</v>
      </c>
      <c r="J8" s="10">
        <f t="shared" si="1"/>
        <v>30.727532097004278</v>
      </c>
      <c r="K8" s="8">
        <v>22.26</v>
      </c>
      <c r="L8" s="9">
        <v>20.85</v>
      </c>
      <c r="M8" s="10">
        <f>L8/G8*100</f>
        <v>29.7432239657632</v>
      </c>
      <c r="N8" s="8">
        <v>9.86</v>
      </c>
      <c r="O8" s="24">
        <f t="shared" si="7"/>
        <v>40</v>
      </c>
      <c r="P8" s="17">
        <f>N8/G8*100</f>
        <v>14.065620542082739</v>
      </c>
      <c r="Q8" s="8">
        <v>42.51</v>
      </c>
      <c r="R8" s="25">
        <f>Q8/G8*100</f>
        <v>60.641940085592019</v>
      </c>
      <c r="S8" s="18">
        <f>Q8-L8-I8</f>
        <v>0.11999999999999744</v>
      </c>
      <c r="T8" s="19">
        <f>S8/G8*100</f>
        <v>0.17118402282453274</v>
      </c>
    </row>
    <row r="9" spans="1:20" x14ac:dyDescent="0.2">
      <c r="D9" s="8"/>
      <c r="E9" s="9"/>
      <c r="F9" s="9"/>
      <c r="G9" s="15"/>
      <c r="H9" s="8"/>
      <c r="I9" s="9"/>
      <c r="J9" s="10"/>
      <c r="K9" s="8"/>
      <c r="L9" s="9"/>
      <c r="M9" s="10"/>
      <c r="N9" s="8"/>
      <c r="O9" s="9"/>
      <c r="P9" s="17"/>
      <c r="Q9" s="8"/>
      <c r="S9" s="18"/>
      <c r="T9" s="19"/>
    </row>
    <row r="10" spans="1:20" x14ac:dyDescent="0.2">
      <c r="A10">
        <v>20</v>
      </c>
      <c r="B10">
        <v>8</v>
      </c>
      <c r="C10" t="s">
        <v>10</v>
      </c>
      <c r="D10" s="8">
        <v>40.86</v>
      </c>
      <c r="E10" s="9">
        <v>36.729999999999997</v>
      </c>
      <c r="F10" s="9">
        <v>16.96</v>
      </c>
      <c r="G10" s="15">
        <f t="shared" ref="G10:G11" si="11">E10+F10</f>
        <v>53.69</v>
      </c>
      <c r="H10" s="8">
        <v>13.31</v>
      </c>
      <c r="I10" s="9">
        <v>9.0399999999999991</v>
      </c>
      <c r="J10" s="10">
        <f t="shared" ref="J10:J11" si="12">I10/G10*100</f>
        <v>16.837399888247344</v>
      </c>
      <c r="K10" s="8">
        <v>12.32</v>
      </c>
      <c r="L10" s="9">
        <v>11.49</v>
      </c>
      <c r="M10" s="10">
        <f t="shared" ref="M10:M11" si="13">L10/G10*100</f>
        <v>21.400633265040046</v>
      </c>
      <c r="N10" s="8">
        <v>14.01</v>
      </c>
      <c r="O10" s="9"/>
      <c r="P10" s="17">
        <f t="shared" ref="P10:P11" si="14">N10/G10*100</f>
        <v>26.094244738312533</v>
      </c>
      <c r="Q10" s="8">
        <v>20.65</v>
      </c>
      <c r="R10" s="12">
        <f t="shared" ref="R10:R11" si="15">Q10/G10*100</f>
        <v>38.46153846153846</v>
      </c>
      <c r="S10" s="18">
        <f t="shared" ref="S10:S11" si="16">Q10-L10-I10</f>
        <v>0.11999999999999922</v>
      </c>
      <c r="T10" s="19">
        <f t="shared" ref="T10:T11" si="17">S10/G10*100</f>
        <v>0.22350530825106951</v>
      </c>
    </row>
    <row r="11" spans="1:20" x14ac:dyDescent="0.2">
      <c r="A11">
        <v>18</v>
      </c>
      <c r="B11">
        <v>8</v>
      </c>
      <c r="C11" t="s">
        <v>11</v>
      </c>
      <c r="D11" s="8">
        <v>48.06</v>
      </c>
      <c r="E11" s="9">
        <v>30.22</v>
      </c>
      <c r="F11" s="9">
        <v>15.42</v>
      </c>
      <c r="G11" s="15">
        <f t="shared" si="11"/>
        <v>45.64</v>
      </c>
      <c r="H11" s="8">
        <v>9.89</v>
      </c>
      <c r="I11" s="9">
        <v>5.76</v>
      </c>
      <c r="J11" s="10">
        <f t="shared" si="12"/>
        <v>12.620508326029798</v>
      </c>
      <c r="K11" s="8">
        <v>7.43</v>
      </c>
      <c r="L11" s="9">
        <v>5.31</v>
      </c>
      <c r="M11" s="10">
        <f t="shared" si="13"/>
        <v>11.634531113058721</v>
      </c>
      <c r="N11" s="8">
        <v>11.22</v>
      </c>
      <c r="O11" s="9"/>
      <c r="P11" s="17">
        <f t="shared" si="14"/>
        <v>24.583698510078879</v>
      </c>
      <c r="Q11" s="8">
        <v>11.2</v>
      </c>
      <c r="R11" s="12">
        <f t="shared" si="15"/>
        <v>24.539877300613494</v>
      </c>
      <c r="S11" s="18">
        <f t="shared" si="16"/>
        <v>0.12999999999999989</v>
      </c>
      <c r="T11" s="19">
        <f t="shared" si="17"/>
        <v>0.28483786152497786</v>
      </c>
    </row>
    <row r="13" spans="1:20" x14ac:dyDescent="0.2">
      <c r="A13">
        <v>16</v>
      </c>
      <c r="B13">
        <v>8</v>
      </c>
      <c r="C13" t="s">
        <v>11</v>
      </c>
      <c r="D13" s="8">
        <v>50.52</v>
      </c>
      <c r="E13" s="9">
        <v>26.46</v>
      </c>
      <c r="F13" s="9">
        <v>16.440000000000001</v>
      </c>
      <c r="G13" s="15">
        <f t="shared" ref="G13:G18" si="18">E13+F13</f>
        <v>42.900000000000006</v>
      </c>
      <c r="H13" s="8">
        <v>8.02</v>
      </c>
      <c r="I13" s="9">
        <v>3.95</v>
      </c>
      <c r="J13" s="10">
        <f t="shared" ref="J13:J18" si="19">I13/G13*100</f>
        <v>9.2074592074592072</v>
      </c>
      <c r="K13" s="8">
        <v>8.84</v>
      </c>
      <c r="L13" s="9">
        <v>6.76</v>
      </c>
      <c r="M13" s="10">
        <f t="shared" ref="M13:M18" si="20">L13/G13*100</f>
        <v>15.757575757575756</v>
      </c>
      <c r="N13" s="8">
        <v>10.34</v>
      </c>
      <c r="O13" s="9"/>
      <c r="P13" s="17">
        <f t="shared" ref="P13:P18" si="21">N13/G13*100</f>
        <v>24.102564102564099</v>
      </c>
      <c r="Q13" s="8">
        <v>10.86</v>
      </c>
      <c r="R13" s="12">
        <f t="shared" ref="R13:R18" si="22">Q13/G13*100</f>
        <v>25.31468531468531</v>
      </c>
      <c r="S13" s="18">
        <f t="shared" ref="S13:S18" si="23">Q13-L13-I13</f>
        <v>0.14999999999999947</v>
      </c>
      <c r="T13" s="19">
        <f t="shared" ref="T13:T18" si="24">S13/G13*100</f>
        <v>0.34965034965034836</v>
      </c>
    </row>
    <row r="14" spans="1:20" x14ac:dyDescent="0.2">
      <c r="A14">
        <v>16</v>
      </c>
      <c r="B14">
        <v>8</v>
      </c>
      <c r="C14" t="s">
        <v>10</v>
      </c>
      <c r="D14" s="8">
        <v>36.64</v>
      </c>
      <c r="E14" s="9">
        <v>39.71</v>
      </c>
      <c r="F14" s="9">
        <v>17.55</v>
      </c>
      <c r="G14" s="15">
        <f t="shared" si="18"/>
        <v>57.260000000000005</v>
      </c>
      <c r="H14" s="8">
        <v>12.25</v>
      </c>
      <c r="I14" s="9">
        <v>7.96</v>
      </c>
      <c r="J14" s="10">
        <f t="shared" si="19"/>
        <v>13.90150192106182</v>
      </c>
      <c r="K14" s="8">
        <v>11.46</v>
      </c>
      <c r="L14" s="9">
        <v>11.41</v>
      </c>
      <c r="M14" s="10">
        <f t="shared" si="20"/>
        <v>19.926650366748163</v>
      </c>
      <c r="N14" s="8">
        <v>17.010000000000002</v>
      </c>
      <c r="O14" s="9"/>
      <c r="P14" s="17">
        <f t="shared" si="21"/>
        <v>29.706601466992666</v>
      </c>
      <c r="Q14" s="8">
        <v>19.510000000000002</v>
      </c>
      <c r="R14" s="12">
        <f t="shared" si="22"/>
        <v>34.072651065316101</v>
      </c>
      <c r="S14" s="18">
        <f t="shared" si="23"/>
        <v>0.14000000000000146</v>
      </c>
      <c r="T14" s="19">
        <f t="shared" si="24"/>
        <v>0.24449877750611498</v>
      </c>
    </row>
    <row r="15" spans="1:20" x14ac:dyDescent="0.2">
      <c r="A15">
        <v>16</v>
      </c>
      <c r="B15">
        <v>12</v>
      </c>
      <c r="C15" t="s">
        <v>11</v>
      </c>
      <c r="D15" s="8">
        <v>43.69</v>
      </c>
      <c r="E15" s="9">
        <v>34.340000000000003</v>
      </c>
      <c r="F15" s="9">
        <v>14.83</v>
      </c>
      <c r="G15" s="15">
        <f t="shared" si="18"/>
        <v>49.17</v>
      </c>
      <c r="H15" s="8">
        <v>11.46</v>
      </c>
      <c r="I15" s="9">
        <v>6.71</v>
      </c>
      <c r="J15" s="10">
        <f t="shared" si="19"/>
        <v>13.646532438478747</v>
      </c>
      <c r="K15" s="8">
        <v>6.75</v>
      </c>
      <c r="L15" s="9">
        <v>4.9800000000000004</v>
      </c>
      <c r="M15" s="10">
        <f t="shared" si="20"/>
        <v>10.128126906650397</v>
      </c>
      <c r="N15" s="8">
        <v>13.03</v>
      </c>
      <c r="O15" s="9"/>
      <c r="P15" s="17">
        <f t="shared" si="21"/>
        <v>26.499898311978846</v>
      </c>
      <c r="Q15" s="8">
        <v>11.89</v>
      </c>
      <c r="R15" s="12">
        <f t="shared" si="22"/>
        <v>24.181411429733576</v>
      </c>
      <c r="S15" s="18">
        <f t="shared" si="23"/>
        <v>0.20000000000000018</v>
      </c>
      <c r="T15" s="19">
        <f t="shared" si="24"/>
        <v>0.40675208460443396</v>
      </c>
    </row>
    <row r="16" spans="1:20" x14ac:dyDescent="0.2">
      <c r="A16">
        <v>16</v>
      </c>
      <c r="B16">
        <v>12</v>
      </c>
      <c r="C16" t="s">
        <v>10</v>
      </c>
      <c r="D16" s="8">
        <v>28.55</v>
      </c>
      <c r="E16" s="9">
        <v>46.88</v>
      </c>
      <c r="F16" s="9">
        <v>17.29</v>
      </c>
      <c r="G16" s="15">
        <f t="shared" si="18"/>
        <v>64.17</v>
      </c>
      <c r="H16" s="8">
        <v>18.54</v>
      </c>
      <c r="I16" s="9">
        <v>12.85</v>
      </c>
      <c r="J16" s="10">
        <f t="shared" si="19"/>
        <v>20.024933769674302</v>
      </c>
      <c r="K16" s="8">
        <v>12.34</v>
      </c>
      <c r="L16" s="9">
        <v>11.08</v>
      </c>
      <c r="M16" s="10">
        <f t="shared" si="20"/>
        <v>17.266635499454573</v>
      </c>
      <c r="N16" s="8">
        <v>17.8</v>
      </c>
      <c r="O16" s="9"/>
      <c r="P16" s="17">
        <f t="shared" si="21"/>
        <v>27.738818762661683</v>
      </c>
      <c r="Q16" s="8">
        <v>24.09</v>
      </c>
      <c r="R16" s="12">
        <f t="shared" si="22"/>
        <v>37.540906965871898</v>
      </c>
      <c r="S16" s="18">
        <f t="shared" si="23"/>
        <v>0.16000000000000014</v>
      </c>
      <c r="T16" s="19">
        <f t="shared" si="24"/>
        <v>0.24933769674302655</v>
      </c>
    </row>
    <row r="17" spans="1:20" x14ac:dyDescent="0.2">
      <c r="A17">
        <v>12</v>
      </c>
      <c r="B17">
        <v>12</v>
      </c>
      <c r="C17" t="s">
        <v>11</v>
      </c>
      <c r="D17" s="8">
        <v>40.97</v>
      </c>
      <c r="E17" s="9">
        <v>40</v>
      </c>
      <c r="F17" s="9">
        <v>10.58</v>
      </c>
      <c r="G17" s="15">
        <f t="shared" si="18"/>
        <v>50.58</v>
      </c>
      <c r="H17" s="8">
        <v>9.33</v>
      </c>
      <c r="I17" s="9">
        <v>3.57</v>
      </c>
      <c r="J17" s="10">
        <f t="shared" si="19"/>
        <v>7.0581257413997625</v>
      </c>
      <c r="K17" s="8">
        <v>4.25</v>
      </c>
      <c r="L17" s="9">
        <v>2.81</v>
      </c>
      <c r="M17" s="10">
        <f t="shared" si="20"/>
        <v>5.5555555555555562</v>
      </c>
      <c r="N17" s="8">
        <v>16.72</v>
      </c>
      <c r="O17" s="9"/>
      <c r="P17" s="17">
        <f t="shared" si="21"/>
        <v>33.056544088572558</v>
      </c>
      <c r="Q17" s="8">
        <v>10.039999999999999</v>
      </c>
      <c r="R17" s="12">
        <f t="shared" si="22"/>
        <v>19.849742981415577</v>
      </c>
      <c r="S17" s="18">
        <f t="shared" si="23"/>
        <v>3.6599999999999988</v>
      </c>
      <c r="T17" s="19">
        <f t="shared" si="24"/>
        <v>7.2360616844602585</v>
      </c>
    </row>
    <row r="18" spans="1:20" x14ac:dyDescent="0.2">
      <c r="A18">
        <v>12</v>
      </c>
      <c r="B18">
        <v>12</v>
      </c>
      <c r="C18" t="s">
        <v>10</v>
      </c>
      <c r="D18" s="8">
        <v>21.62</v>
      </c>
      <c r="E18" s="9">
        <v>52.41</v>
      </c>
      <c r="F18" s="9">
        <v>16.54</v>
      </c>
      <c r="G18" s="15">
        <f t="shared" si="18"/>
        <v>68.949999999999989</v>
      </c>
      <c r="H18" s="8">
        <v>9.3800000000000008</v>
      </c>
      <c r="I18" s="9">
        <v>4.3899999999999997</v>
      </c>
      <c r="J18" s="10">
        <f t="shared" si="19"/>
        <v>6.366932559825961</v>
      </c>
      <c r="K18" s="8">
        <v>10.69</v>
      </c>
      <c r="L18" s="9">
        <v>9.4</v>
      </c>
      <c r="M18" s="10">
        <f t="shared" si="20"/>
        <v>13.633067440174043</v>
      </c>
      <c r="N18" s="8">
        <v>27.92</v>
      </c>
      <c r="O18" s="9"/>
      <c r="P18" s="17">
        <f t="shared" si="21"/>
        <v>40.49311094996375</v>
      </c>
      <c r="Q18" s="8">
        <v>14</v>
      </c>
      <c r="R18" s="12">
        <f t="shared" si="22"/>
        <v>20.304568527918786</v>
      </c>
      <c r="S18" s="18">
        <f t="shared" si="23"/>
        <v>0.20999999999999996</v>
      </c>
      <c r="T18" s="19">
        <f t="shared" si="24"/>
        <v>0.3045685279187817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3503-DCAC-49C3-AA06-5D6A5580286E}">
  <dimension ref="A1:AD27"/>
  <sheetViews>
    <sheetView topLeftCell="F1" workbookViewId="0">
      <selection activeCell="AC6" sqref="AC6"/>
    </sheetView>
  </sheetViews>
  <sheetFormatPr defaultRowHeight="14.25" x14ac:dyDescent="0.2"/>
  <cols>
    <col min="4" max="4" width="9" style="11"/>
    <col min="5" max="5" width="10.75" style="12" customWidth="1"/>
    <col min="6" max="6" width="10.125" style="12" customWidth="1"/>
    <col min="7" max="7" width="10.25" style="16" customWidth="1"/>
    <col min="8" max="8" width="13.125" style="11" customWidth="1"/>
    <col min="9" max="9" width="13" style="12" customWidth="1"/>
    <col min="10" max="10" width="12.5" style="13" customWidth="1"/>
    <col min="11" max="11" width="11.75" style="11" customWidth="1"/>
    <col min="12" max="12" width="11.5" style="12" customWidth="1"/>
    <col min="13" max="13" width="13.125" style="13" customWidth="1"/>
    <col min="14" max="14" width="11.75" style="11" customWidth="1"/>
    <col min="15" max="15" width="11.75" style="12" customWidth="1"/>
    <col min="16" max="16" width="13.375" style="16" customWidth="1"/>
    <col min="17" max="17" width="11.25" style="11" customWidth="1"/>
    <col min="18" max="18" width="10.875" style="12" customWidth="1"/>
    <col min="19" max="19" width="11.125" style="12" customWidth="1"/>
    <col min="20" max="20" width="12" style="16" customWidth="1"/>
    <col min="21" max="21" width="9" style="11"/>
    <col min="22" max="22" width="9" style="16"/>
    <col min="23" max="23" width="12.75" style="11" bestFit="1" customWidth="1"/>
    <col min="24" max="24" width="11.625" style="12" bestFit="1" customWidth="1"/>
    <col min="25" max="25" width="12.25" style="11" bestFit="1" customWidth="1"/>
    <col min="26" max="26" width="12.125" style="16" bestFit="1" customWidth="1"/>
    <col min="27" max="27" width="12.75" style="11" bestFit="1" customWidth="1"/>
    <col min="28" max="28" width="11.625" style="12" bestFit="1" customWidth="1"/>
    <col min="29" max="29" width="12.25" style="11" bestFit="1" customWidth="1"/>
    <col min="30" max="30" width="12.125" style="16" bestFit="1" customWidth="1"/>
  </cols>
  <sheetData>
    <row r="1" spans="1:30" s="1" customFormat="1" ht="28.5" x14ac:dyDescent="0.2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  <c r="F1" s="6" t="s">
        <v>5</v>
      </c>
      <c r="G1" s="14" t="s">
        <v>13</v>
      </c>
      <c r="H1" s="5" t="s">
        <v>6</v>
      </c>
      <c r="I1" s="6" t="s">
        <v>7</v>
      </c>
      <c r="J1" s="7" t="s">
        <v>14</v>
      </c>
      <c r="K1" s="5" t="s">
        <v>8</v>
      </c>
      <c r="L1" s="6" t="s">
        <v>15</v>
      </c>
      <c r="M1" s="7" t="s">
        <v>16</v>
      </c>
      <c r="N1" s="5" t="s">
        <v>12</v>
      </c>
      <c r="O1" s="6" t="s">
        <v>21</v>
      </c>
      <c r="P1" s="14" t="s">
        <v>17</v>
      </c>
      <c r="Q1" s="5" t="s">
        <v>9</v>
      </c>
      <c r="R1" s="6" t="s">
        <v>18</v>
      </c>
      <c r="S1" s="6" t="s">
        <v>19</v>
      </c>
      <c r="T1" s="14" t="s">
        <v>20</v>
      </c>
      <c r="U1" s="5" t="s">
        <v>22</v>
      </c>
      <c r="V1" s="14" t="s">
        <v>23</v>
      </c>
      <c r="W1" s="5" t="s">
        <v>24</v>
      </c>
      <c r="X1" s="6" t="s">
        <v>25</v>
      </c>
      <c r="Y1" s="5" t="s">
        <v>26</v>
      </c>
      <c r="Z1" s="14" t="s">
        <v>26</v>
      </c>
      <c r="AA1" s="5" t="s">
        <v>24</v>
      </c>
      <c r="AB1" s="6" t="s">
        <v>25</v>
      </c>
      <c r="AC1" s="5" t="s">
        <v>26</v>
      </c>
      <c r="AD1" s="14" t="s">
        <v>26</v>
      </c>
    </row>
    <row r="2" spans="1:30" s="1" customFormat="1" x14ac:dyDescent="0.2">
      <c r="D2" s="20"/>
      <c r="E2" s="21"/>
      <c r="F2" s="21"/>
      <c r="G2" s="22"/>
      <c r="H2" s="20"/>
      <c r="I2" s="21"/>
      <c r="J2" s="23"/>
      <c r="K2" s="20"/>
      <c r="L2" s="21"/>
      <c r="M2" s="23"/>
      <c r="N2" s="20"/>
      <c r="O2" s="21"/>
      <c r="P2" s="22"/>
      <c r="Q2" s="20"/>
      <c r="R2" s="21"/>
      <c r="S2" s="21"/>
      <c r="T2" s="22"/>
      <c r="U2" s="20"/>
      <c r="V2" s="22"/>
      <c r="W2" s="20"/>
      <c r="X2" s="21"/>
      <c r="Y2" s="20"/>
      <c r="Z2" s="22"/>
      <c r="AA2" s="20"/>
      <c r="AB2" s="21"/>
      <c r="AC2" s="20"/>
      <c r="AD2" s="22"/>
    </row>
    <row r="3" spans="1:30" s="1" customFormat="1" x14ac:dyDescent="0.2">
      <c r="A3" s="1">
        <v>4</v>
      </c>
      <c r="B3" s="1">
        <v>4</v>
      </c>
      <c r="C3" t="s">
        <v>10</v>
      </c>
      <c r="D3" s="20">
        <v>47.27</v>
      </c>
      <c r="E3" s="21">
        <v>33.369999999999997</v>
      </c>
      <c r="F3" s="21">
        <v>4.41</v>
      </c>
      <c r="G3" s="15">
        <f t="shared" ref="G3:G4" si="0">E3+F3</f>
        <v>37.78</v>
      </c>
      <c r="H3" s="20">
        <v>3.7</v>
      </c>
      <c r="I3" s="21">
        <v>0.14000000000000001</v>
      </c>
      <c r="J3" s="10">
        <f t="shared" ref="J3:J8" si="1">I3/G3*100</f>
        <v>0.370566437268396</v>
      </c>
      <c r="K3" s="20">
        <v>0.95</v>
      </c>
      <c r="L3" s="21">
        <v>0.18</v>
      </c>
      <c r="M3" s="10">
        <f t="shared" ref="M3:M4" si="2">L3/G3*100</f>
        <v>0.47644256220222331</v>
      </c>
      <c r="N3" s="20">
        <v>15.09</v>
      </c>
      <c r="O3" s="24">
        <f>N3/D3*100</f>
        <v>31.922995557436</v>
      </c>
      <c r="P3" s="17">
        <f t="shared" ref="P3:P6" si="3">N3/G3*100</f>
        <v>39.941768131286395</v>
      </c>
      <c r="Q3" s="20">
        <v>2.61</v>
      </c>
      <c r="R3" s="12">
        <f t="shared" ref="R3:R6" si="4">Q3/G3*100</f>
        <v>6.9084171519322393</v>
      </c>
      <c r="S3" s="18">
        <f t="shared" ref="S3:S6" si="5">Q3-L3-I3</f>
        <v>2.2899999999999996</v>
      </c>
      <c r="T3" s="19">
        <f t="shared" ref="T3:T6" si="6">S3/G3*100</f>
        <v>6.0614081524616186</v>
      </c>
      <c r="U3" s="20">
        <v>1869.3</v>
      </c>
      <c r="V3" s="22">
        <v>223.4</v>
      </c>
      <c r="W3" s="20">
        <v>4520897024</v>
      </c>
      <c r="X3" s="21">
        <v>527221824</v>
      </c>
      <c r="Y3" s="26">
        <f>W3/U3</f>
        <v>2418497.3112929976</v>
      </c>
      <c r="Z3" s="27">
        <f>X3/V3</f>
        <v>2359990.2596239927</v>
      </c>
      <c r="AA3" s="20">
        <v>4529754624</v>
      </c>
      <c r="AB3" s="21">
        <v>527221824</v>
      </c>
      <c r="AC3" s="26">
        <f>AA3/U3</f>
        <v>2423235.7695394</v>
      </c>
      <c r="AD3" s="27">
        <f>AB3/V3</f>
        <v>2359990.2596239927</v>
      </c>
    </row>
    <row r="4" spans="1:30" s="1" customFormat="1" x14ac:dyDescent="0.2">
      <c r="A4" s="1">
        <v>8</v>
      </c>
      <c r="B4" s="1">
        <v>4</v>
      </c>
      <c r="C4" t="s">
        <v>10</v>
      </c>
      <c r="D4" s="20">
        <v>50.29</v>
      </c>
      <c r="E4" s="21">
        <v>29.91</v>
      </c>
      <c r="F4" s="21">
        <v>9.9499999999999993</v>
      </c>
      <c r="G4" s="15">
        <f t="shared" si="0"/>
        <v>39.86</v>
      </c>
      <c r="H4" s="20">
        <v>5.16</v>
      </c>
      <c r="I4" s="21">
        <v>0.56000000000000005</v>
      </c>
      <c r="J4" s="10">
        <f t="shared" si="1"/>
        <v>1.4049172102358256</v>
      </c>
      <c r="K4" s="20">
        <v>2.42</v>
      </c>
      <c r="L4" s="21">
        <v>0.66</v>
      </c>
      <c r="M4" s="10">
        <f t="shared" si="2"/>
        <v>1.6557952834922229</v>
      </c>
      <c r="N4" s="20">
        <v>14.54</v>
      </c>
      <c r="O4" s="24">
        <f t="shared" ref="O4:O8" si="7">N4/D4*100</f>
        <v>28.912308610061643</v>
      </c>
      <c r="P4" s="17">
        <f t="shared" si="3"/>
        <v>36.477671851480181</v>
      </c>
      <c r="Q4" s="20">
        <v>1.43</v>
      </c>
      <c r="R4" s="12">
        <f t="shared" si="4"/>
        <v>3.5875564475664827</v>
      </c>
      <c r="S4" s="18">
        <f t="shared" si="5"/>
        <v>0.20999999999999985</v>
      </c>
      <c r="T4" s="19">
        <f t="shared" si="6"/>
        <v>0.52684395383843408</v>
      </c>
      <c r="U4" s="20">
        <v>3641.9</v>
      </c>
      <c r="V4" s="22">
        <v>612.5</v>
      </c>
      <c r="W4" s="20">
        <v>8833510400</v>
      </c>
      <c r="X4" s="21">
        <v>1391155456</v>
      </c>
      <c r="Y4" s="26">
        <f t="shared" ref="Y4:Y8" si="8">W4/U4</f>
        <v>2425522.5019907192</v>
      </c>
      <c r="Z4" s="27">
        <f t="shared" ref="Z4:Z8" si="9">X4/V4</f>
        <v>2271274.2138775508</v>
      </c>
      <c r="AA4" s="20">
        <v>10437569536</v>
      </c>
      <c r="AB4" s="21">
        <v>1829782144</v>
      </c>
      <c r="AC4" s="26">
        <f t="shared" ref="AC4:AC8" si="10">AA4/U4</f>
        <v>2865968.185837063</v>
      </c>
      <c r="AD4" s="27">
        <f t="shared" ref="AD4:AD8" si="11">AB4/V4</f>
        <v>2987399.41877551</v>
      </c>
    </row>
    <row r="5" spans="1:30" s="1" customFormat="1" x14ac:dyDescent="0.2">
      <c r="A5" s="1">
        <v>12</v>
      </c>
      <c r="B5">
        <v>4</v>
      </c>
      <c r="C5" t="s">
        <v>10</v>
      </c>
      <c r="D5" s="20">
        <v>39.6</v>
      </c>
      <c r="E5" s="21">
        <v>35.04</v>
      </c>
      <c r="F5" s="21">
        <v>17.72</v>
      </c>
      <c r="G5" s="15">
        <f>E5+F5</f>
        <v>52.76</v>
      </c>
      <c r="H5" s="20">
        <v>8.4600000000000009</v>
      </c>
      <c r="I5" s="21">
        <v>4.2</v>
      </c>
      <c r="J5" s="10">
        <f t="shared" si="1"/>
        <v>7.9605761940864301</v>
      </c>
      <c r="K5" s="20">
        <v>11.45</v>
      </c>
      <c r="L5" s="21">
        <v>10.039999999999999</v>
      </c>
      <c r="M5" s="10">
        <f>L5/G5*100</f>
        <v>19.029567854435179</v>
      </c>
      <c r="N5" s="20">
        <v>16.89</v>
      </c>
      <c r="O5" s="24">
        <f t="shared" si="7"/>
        <v>42.651515151515149</v>
      </c>
      <c r="P5" s="17">
        <f t="shared" si="3"/>
        <v>32.01288855193328</v>
      </c>
      <c r="Q5" s="20">
        <v>14.41</v>
      </c>
      <c r="R5" s="12">
        <f t="shared" si="4"/>
        <v>27.312357846853679</v>
      </c>
      <c r="S5" s="18">
        <f t="shared" si="5"/>
        <v>0.17000000000000082</v>
      </c>
      <c r="T5" s="19">
        <f t="shared" si="6"/>
        <v>0.32221379833207131</v>
      </c>
      <c r="U5" s="20">
        <v>6296.6</v>
      </c>
      <c r="V5" s="22">
        <v>838.4</v>
      </c>
      <c r="W5" s="20">
        <v>15213447168</v>
      </c>
      <c r="X5" s="21">
        <v>1857217792</v>
      </c>
      <c r="Y5" s="26">
        <f t="shared" si="8"/>
        <v>2416136.8306705207</v>
      </c>
      <c r="Z5" s="27">
        <f t="shared" si="9"/>
        <v>2215192.9770992366</v>
      </c>
      <c r="AA5" s="20">
        <v>12913256448</v>
      </c>
      <c r="AB5" s="21">
        <v>4300934144</v>
      </c>
      <c r="AC5" s="26">
        <f t="shared" si="10"/>
        <v>2050830.0428802844</v>
      </c>
      <c r="AD5" s="27">
        <f t="shared" si="11"/>
        <v>5129930.9923664127</v>
      </c>
    </row>
    <row r="6" spans="1:30" s="1" customFormat="1" x14ac:dyDescent="0.2">
      <c r="A6" s="1">
        <v>16</v>
      </c>
      <c r="B6" s="1">
        <v>4</v>
      </c>
      <c r="C6" t="s">
        <v>10</v>
      </c>
      <c r="D6" s="20">
        <v>37.299999999999997</v>
      </c>
      <c r="E6" s="21">
        <v>35.479999999999997</v>
      </c>
      <c r="F6" s="21">
        <v>20.93</v>
      </c>
      <c r="G6" s="15">
        <f>E6+F6</f>
        <v>56.41</v>
      </c>
      <c r="H6" s="20">
        <v>11.92</v>
      </c>
      <c r="I6" s="21">
        <v>7.51</v>
      </c>
      <c r="J6" s="10">
        <f t="shared" si="1"/>
        <v>13.313242332919694</v>
      </c>
      <c r="K6" s="20">
        <v>15.85</v>
      </c>
      <c r="L6" s="21">
        <v>14.65</v>
      </c>
      <c r="M6" s="10">
        <f>L6/G6*100</f>
        <v>25.970572593511793</v>
      </c>
      <c r="N6" s="20">
        <v>14.42</v>
      </c>
      <c r="O6" s="24">
        <f t="shared" si="7"/>
        <v>38.65951742627346</v>
      </c>
      <c r="P6" s="17">
        <f t="shared" si="3"/>
        <v>25.562843467470309</v>
      </c>
      <c r="Q6" s="20">
        <v>22.3</v>
      </c>
      <c r="R6" s="12">
        <f t="shared" si="4"/>
        <v>39.531997872717604</v>
      </c>
      <c r="S6" s="18">
        <f t="shared" si="5"/>
        <v>0.14000000000000057</v>
      </c>
      <c r="T6" s="19">
        <f t="shared" si="6"/>
        <v>0.2481829462861205</v>
      </c>
      <c r="U6" s="20">
        <v>6944.1</v>
      </c>
      <c r="V6" s="22">
        <v>1224.2</v>
      </c>
      <c r="W6" s="20">
        <v>17626060800</v>
      </c>
      <c r="X6" s="21">
        <v>3016021248</v>
      </c>
      <c r="Y6" s="26">
        <f t="shared" si="8"/>
        <v>2538278.6538212295</v>
      </c>
      <c r="Z6" s="27">
        <f t="shared" si="9"/>
        <v>2463667.0870772749</v>
      </c>
      <c r="AA6" s="20">
        <v>15990241280</v>
      </c>
      <c r="AB6" s="21">
        <v>3016021248</v>
      </c>
      <c r="AC6" s="26">
        <f t="shared" si="10"/>
        <v>2302708.9586843508</v>
      </c>
      <c r="AD6" s="27">
        <f t="shared" si="11"/>
        <v>2463667.0870772749</v>
      </c>
    </row>
    <row r="7" spans="1:30" x14ac:dyDescent="0.2">
      <c r="A7">
        <v>20</v>
      </c>
      <c r="B7">
        <v>4</v>
      </c>
      <c r="C7" t="s">
        <v>10</v>
      </c>
      <c r="D7" s="8">
        <v>31.25</v>
      </c>
      <c r="E7" s="9">
        <v>39.049999999999997</v>
      </c>
      <c r="F7" s="9">
        <v>23.9</v>
      </c>
      <c r="G7" s="15">
        <f>E7+F7</f>
        <v>62.949999999999996</v>
      </c>
      <c r="H7" s="8">
        <v>17.98</v>
      </c>
      <c r="I7" s="9">
        <v>13.09</v>
      </c>
      <c r="J7" s="10">
        <f t="shared" si="1"/>
        <v>20.794281175536142</v>
      </c>
      <c r="K7" s="8">
        <v>18.190000000000001</v>
      </c>
      <c r="L7" s="9">
        <v>16.940000000000001</v>
      </c>
      <c r="M7" s="10">
        <f>L7/G7*100</f>
        <v>26.910246227164418</v>
      </c>
      <c r="N7" s="8">
        <v>12.7</v>
      </c>
      <c r="O7" s="24">
        <f t="shared" si="7"/>
        <v>40.64</v>
      </c>
      <c r="P7" s="17">
        <f>N7/G7*100</f>
        <v>20.174741858617949</v>
      </c>
      <c r="Q7" s="8">
        <v>30.23</v>
      </c>
      <c r="R7" s="12">
        <f>Q7/G7*100</f>
        <v>48.022239872915016</v>
      </c>
      <c r="S7" s="18">
        <f>Q7-L7-I7</f>
        <v>0.19999999999999929</v>
      </c>
      <c r="T7" s="19">
        <f>S7/G7*100</f>
        <v>0.31771247021445481</v>
      </c>
      <c r="U7" s="20">
        <v>7436.8</v>
      </c>
      <c r="V7" s="22">
        <v>2208.1</v>
      </c>
      <c r="W7" s="11">
        <v>18694342656</v>
      </c>
      <c r="X7" s="28">
        <v>4790685936</v>
      </c>
      <c r="Y7" s="26">
        <f t="shared" si="8"/>
        <v>2513761.6523235799</v>
      </c>
      <c r="Z7" s="27">
        <f t="shared" si="9"/>
        <v>2169596.4566822154</v>
      </c>
      <c r="AA7" s="11">
        <v>18694342656</v>
      </c>
      <c r="AB7" s="28">
        <v>4790685936</v>
      </c>
      <c r="AC7" s="26">
        <f t="shared" si="10"/>
        <v>2513761.6523235799</v>
      </c>
      <c r="AD7" s="27">
        <f t="shared" si="11"/>
        <v>2169596.4566822154</v>
      </c>
    </row>
    <row r="8" spans="1:30" x14ac:dyDescent="0.2">
      <c r="A8" s="1">
        <v>24</v>
      </c>
      <c r="B8">
        <v>4</v>
      </c>
      <c r="C8" t="s">
        <v>10</v>
      </c>
      <c r="D8" s="8">
        <v>24.65</v>
      </c>
      <c r="E8" s="9">
        <v>42.52</v>
      </c>
      <c r="F8" s="9">
        <v>27.58</v>
      </c>
      <c r="G8" s="15">
        <f>E8+F8</f>
        <v>70.099999999999994</v>
      </c>
      <c r="H8" s="8">
        <v>24.93</v>
      </c>
      <c r="I8" s="9">
        <v>21.54</v>
      </c>
      <c r="J8" s="10">
        <f t="shared" si="1"/>
        <v>30.727532097004278</v>
      </c>
      <c r="K8" s="8">
        <v>22.26</v>
      </c>
      <c r="L8" s="9">
        <v>20.85</v>
      </c>
      <c r="M8" s="10">
        <f>L8/G8*100</f>
        <v>29.7432239657632</v>
      </c>
      <c r="N8" s="8">
        <v>9.86</v>
      </c>
      <c r="O8" s="24">
        <f t="shared" si="7"/>
        <v>40</v>
      </c>
      <c r="P8" s="17">
        <f>N8/G8*100</f>
        <v>14.065620542082739</v>
      </c>
      <c r="Q8" s="8">
        <v>42.51</v>
      </c>
      <c r="R8" s="25">
        <f>Q8/G8*100</f>
        <v>60.641940085592019</v>
      </c>
      <c r="S8" s="18">
        <f>Q8-L8-I8</f>
        <v>0.11999999999999744</v>
      </c>
      <c r="T8" s="19">
        <f>S8/G8*100</f>
        <v>0.17118402282453274</v>
      </c>
      <c r="U8" s="20">
        <v>8056.8</v>
      </c>
      <c r="V8" s="22">
        <v>2966.9</v>
      </c>
      <c r="W8" s="11">
        <v>20484042752</v>
      </c>
      <c r="X8" s="28">
        <v>6246812672</v>
      </c>
      <c r="Y8" s="26">
        <f t="shared" si="8"/>
        <v>2542453.9211597657</v>
      </c>
      <c r="Z8" s="27">
        <f t="shared" si="9"/>
        <v>2105501.5915602143</v>
      </c>
      <c r="AA8" s="11">
        <v>20484042752</v>
      </c>
      <c r="AB8" s="28">
        <v>6246812672</v>
      </c>
      <c r="AC8" s="26">
        <f t="shared" si="10"/>
        <v>2542453.9211597657</v>
      </c>
      <c r="AD8" s="27">
        <f t="shared" si="11"/>
        <v>2105501.5915602143</v>
      </c>
    </row>
    <row r="9" spans="1:30" x14ac:dyDescent="0.2">
      <c r="A9" s="1"/>
      <c r="D9" s="8"/>
      <c r="E9" s="9"/>
      <c r="F9" s="9"/>
      <c r="G9" s="15"/>
      <c r="H9" s="8"/>
      <c r="I9" s="9"/>
      <c r="J9" s="10"/>
      <c r="K9" s="8"/>
      <c r="L9" s="9"/>
      <c r="M9" s="10"/>
      <c r="N9" s="8"/>
      <c r="O9" s="24"/>
      <c r="P9" s="17"/>
      <c r="Q9" s="8"/>
      <c r="R9" s="25"/>
      <c r="S9" s="18"/>
      <c r="T9" s="19"/>
    </row>
    <row r="10" spans="1:30" x14ac:dyDescent="0.2">
      <c r="A10" s="1">
        <v>4</v>
      </c>
      <c r="B10" s="1">
        <v>4</v>
      </c>
      <c r="C10" t="s">
        <v>11</v>
      </c>
      <c r="D10" s="8"/>
      <c r="E10" s="9"/>
      <c r="F10" s="9"/>
      <c r="G10" s="15">
        <f t="shared" ref="G10:G15" si="12">E10+F10</f>
        <v>0</v>
      </c>
      <c r="H10" s="8"/>
      <c r="I10" s="9"/>
      <c r="J10" s="10" t="e">
        <f t="shared" ref="J10:J15" si="13">I10/G10*100</f>
        <v>#DIV/0!</v>
      </c>
      <c r="K10" s="8"/>
      <c r="L10" s="9"/>
      <c r="M10" s="10" t="e">
        <f t="shared" ref="M10:M15" si="14">L10/G10*100</f>
        <v>#DIV/0!</v>
      </c>
      <c r="N10" s="8"/>
      <c r="O10" s="24" t="e">
        <f t="shared" ref="O10:O15" si="15">N10/D10*100</f>
        <v>#DIV/0!</v>
      </c>
      <c r="P10" s="17" t="e">
        <f t="shared" ref="P10:P15" si="16">N10/G10*100</f>
        <v>#DIV/0!</v>
      </c>
      <c r="Q10" s="8"/>
      <c r="R10" s="25" t="e">
        <f t="shared" ref="R10:R15" si="17">Q10/G10*100</f>
        <v>#DIV/0!</v>
      </c>
      <c r="S10" s="18">
        <f t="shared" ref="S10:S15" si="18">Q10-L10-I10</f>
        <v>0</v>
      </c>
      <c r="T10" s="19" t="e">
        <f t="shared" ref="T10:T15" si="19">S10/G10*100</f>
        <v>#DIV/0!</v>
      </c>
    </row>
    <row r="11" spans="1:30" x14ac:dyDescent="0.2">
      <c r="A11" s="1">
        <v>8</v>
      </c>
      <c r="B11" s="1">
        <v>4</v>
      </c>
      <c r="C11" t="s">
        <v>11</v>
      </c>
      <c r="D11" s="8"/>
      <c r="E11" s="9"/>
      <c r="F11" s="9"/>
      <c r="G11" s="15">
        <f t="shared" si="12"/>
        <v>0</v>
      </c>
      <c r="H11" s="8"/>
      <c r="I11" s="9"/>
      <c r="J11" s="10" t="e">
        <f t="shared" si="13"/>
        <v>#DIV/0!</v>
      </c>
      <c r="K11" s="8"/>
      <c r="L11" s="9"/>
      <c r="M11" s="10" t="e">
        <f t="shared" si="14"/>
        <v>#DIV/0!</v>
      </c>
      <c r="N11" s="8"/>
      <c r="O11" s="24" t="e">
        <f t="shared" si="15"/>
        <v>#DIV/0!</v>
      </c>
      <c r="P11" s="17" t="e">
        <f t="shared" si="16"/>
        <v>#DIV/0!</v>
      </c>
      <c r="Q11" s="8"/>
      <c r="R11" s="25" t="e">
        <f t="shared" si="17"/>
        <v>#DIV/0!</v>
      </c>
      <c r="S11" s="18">
        <f t="shared" si="18"/>
        <v>0</v>
      </c>
      <c r="T11" s="19" t="e">
        <f t="shared" si="19"/>
        <v>#DIV/0!</v>
      </c>
    </row>
    <row r="12" spans="1:30" x14ac:dyDescent="0.2">
      <c r="A12" s="1">
        <v>12</v>
      </c>
      <c r="B12">
        <v>4</v>
      </c>
      <c r="C12" t="s">
        <v>11</v>
      </c>
      <c r="D12" s="8">
        <v>39.76</v>
      </c>
      <c r="E12" s="9">
        <v>39.36</v>
      </c>
      <c r="F12" s="9">
        <v>11.5</v>
      </c>
      <c r="G12" s="15">
        <f t="shared" si="12"/>
        <v>50.86</v>
      </c>
      <c r="H12" s="8">
        <v>10.85</v>
      </c>
      <c r="I12" s="9">
        <v>5.16</v>
      </c>
      <c r="J12" s="10">
        <f t="shared" si="13"/>
        <v>10.145497443963823</v>
      </c>
      <c r="K12" s="8">
        <v>4.41</v>
      </c>
      <c r="L12" s="9">
        <v>2.91</v>
      </c>
      <c r="M12" s="10">
        <f t="shared" si="14"/>
        <v>5.7215886747935514</v>
      </c>
      <c r="N12" s="8">
        <v>15.22</v>
      </c>
      <c r="O12" s="24">
        <f t="shared" si="15"/>
        <v>38.279678068410469</v>
      </c>
      <c r="P12" s="17">
        <f t="shared" si="16"/>
        <v>29.9252850963429</v>
      </c>
      <c r="Q12" s="8">
        <v>11.04</v>
      </c>
      <c r="R12" s="25">
        <f t="shared" si="17"/>
        <v>21.706645694062129</v>
      </c>
      <c r="S12" s="18">
        <f t="shared" si="18"/>
        <v>2.9699999999999989</v>
      </c>
      <c r="T12" s="19">
        <f t="shared" si="19"/>
        <v>5.8395595753047562</v>
      </c>
    </row>
    <row r="13" spans="1:30" x14ac:dyDescent="0.2">
      <c r="A13" s="1">
        <v>16</v>
      </c>
      <c r="B13" s="1">
        <v>4</v>
      </c>
      <c r="C13" t="s">
        <v>11</v>
      </c>
      <c r="D13" s="8">
        <v>41.06</v>
      </c>
      <c r="E13" s="9">
        <v>33.54</v>
      </c>
      <c r="F13" s="9">
        <v>17.809999999999999</v>
      </c>
      <c r="G13" s="15">
        <f t="shared" si="12"/>
        <v>51.349999999999994</v>
      </c>
      <c r="H13" s="8">
        <v>11.57</v>
      </c>
      <c r="I13" s="9">
        <v>6.9</v>
      </c>
      <c r="J13" s="10">
        <f t="shared" si="13"/>
        <v>13.437195715676731</v>
      </c>
      <c r="K13" s="8">
        <v>6.93</v>
      </c>
      <c r="L13" s="9">
        <v>6.84</v>
      </c>
      <c r="M13" s="10">
        <f t="shared" si="14"/>
        <v>13.32035053554041</v>
      </c>
      <c r="N13" s="8">
        <v>12.68</v>
      </c>
      <c r="O13" s="24">
        <f t="shared" si="15"/>
        <v>30.881636629322941</v>
      </c>
      <c r="P13" s="17">
        <f t="shared" si="16"/>
        <v>24.693281402142166</v>
      </c>
      <c r="Q13" s="8">
        <v>13.89</v>
      </c>
      <c r="R13" s="25">
        <f t="shared" si="17"/>
        <v>27.04965920155794</v>
      </c>
      <c r="S13" s="18">
        <f t="shared" si="18"/>
        <v>0.15000000000000036</v>
      </c>
      <c r="T13" s="19">
        <f t="shared" si="19"/>
        <v>0.29211295034079915</v>
      </c>
    </row>
    <row r="14" spans="1:30" x14ac:dyDescent="0.2">
      <c r="A14">
        <v>20</v>
      </c>
      <c r="B14">
        <v>4</v>
      </c>
      <c r="C14" t="s">
        <v>11</v>
      </c>
      <c r="D14" s="8">
        <v>42.53</v>
      </c>
      <c r="E14" s="9">
        <v>32.159999999999997</v>
      </c>
      <c r="F14" s="9">
        <v>19.32</v>
      </c>
      <c r="G14" s="15">
        <f t="shared" si="12"/>
        <v>51.48</v>
      </c>
      <c r="H14" s="8">
        <v>13.11</v>
      </c>
      <c r="I14" s="9">
        <v>9.6300000000000008</v>
      </c>
      <c r="J14" s="10">
        <f t="shared" si="13"/>
        <v>18.706293706293707</v>
      </c>
      <c r="K14" s="8">
        <v>11.63</v>
      </c>
      <c r="L14" s="9">
        <v>9.33</v>
      </c>
      <c r="M14" s="10">
        <f t="shared" si="14"/>
        <v>18.123543123543126</v>
      </c>
      <c r="N14" s="8">
        <v>11.29</v>
      </c>
      <c r="O14" s="24">
        <f t="shared" si="15"/>
        <v>26.545967552316007</v>
      </c>
      <c r="P14" s="17">
        <f t="shared" si="16"/>
        <v>21.930846930846933</v>
      </c>
      <c r="Q14" s="8">
        <v>19.100000000000001</v>
      </c>
      <c r="R14" s="25">
        <f t="shared" si="17"/>
        <v>37.10178710178711</v>
      </c>
      <c r="S14" s="18">
        <f t="shared" si="18"/>
        <v>0.14000000000000057</v>
      </c>
      <c r="T14" s="19">
        <f t="shared" si="19"/>
        <v>0.2719502719502731</v>
      </c>
    </row>
    <row r="15" spans="1:30" x14ac:dyDescent="0.2">
      <c r="A15" s="1">
        <v>24</v>
      </c>
      <c r="B15">
        <v>4</v>
      </c>
      <c r="C15" t="s">
        <v>11</v>
      </c>
      <c r="D15" s="8">
        <v>26.41</v>
      </c>
      <c r="E15" s="9">
        <v>39.229999999999997</v>
      </c>
      <c r="F15" s="9">
        <v>29.07</v>
      </c>
      <c r="G15" s="15">
        <f t="shared" si="12"/>
        <v>68.3</v>
      </c>
      <c r="H15" s="8">
        <v>21.56</v>
      </c>
      <c r="I15" s="9">
        <v>18.46</v>
      </c>
      <c r="J15" s="10">
        <f t="shared" si="13"/>
        <v>27.027818448023428</v>
      </c>
      <c r="K15" s="8">
        <v>23.16</v>
      </c>
      <c r="L15" s="9">
        <v>21.39</v>
      </c>
      <c r="M15" s="10">
        <f t="shared" si="14"/>
        <v>31.317715959004396</v>
      </c>
      <c r="N15" s="8">
        <v>10.1</v>
      </c>
      <c r="O15" s="24">
        <f t="shared" si="15"/>
        <v>38.243089738735328</v>
      </c>
      <c r="P15" s="17">
        <f t="shared" si="16"/>
        <v>14.787701317715959</v>
      </c>
      <c r="Q15" s="8">
        <v>39.96</v>
      </c>
      <c r="R15" s="25">
        <f t="shared" si="17"/>
        <v>58.506588579795029</v>
      </c>
      <c r="S15" s="18">
        <f t="shared" si="18"/>
        <v>0.10999999999999943</v>
      </c>
      <c r="T15" s="19">
        <f t="shared" si="19"/>
        <v>0.16105417276720269</v>
      </c>
    </row>
    <row r="16" spans="1:30" x14ac:dyDescent="0.2">
      <c r="A16" s="1"/>
      <c r="D16" s="8"/>
      <c r="E16" s="9"/>
      <c r="F16" s="9"/>
      <c r="G16" s="15"/>
      <c r="H16" s="8"/>
      <c r="I16" s="9"/>
      <c r="J16" s="10"/>
      <c r="K16" s="8"/>
      <c r="L16" s="9"/>
      <c r="M16" s="10"/>
      <c r="N16" s="8"/>
      <c r="O16" s="24"/>
      <c r="P16" s="17"/>
      <c r="Q16" s="8"/>
      <c r="R16" s="25"/>
      <c r="S16" s="18"/>
      <c r="T16" s="19"/>
    </row>
    <row r="17" spans="1:20" x14ac:dyDescent="0.2">
      <c r="A17" s="1"/>
      <c r="D17" s="8"/>
      <c r="E17" s="9"/>
      <c r="F17" s="9"/>
      <c r="G17" s="15"/>
      <c r="H17" s="8"/>
      <c r="I17" s="9"/>
      <c r="J17" s="10"/>
      <c r="K17" s="8"/>
      <c r="L17" s="9"/>
      <c r="M17" s="10"/>
      <c r="N17" s="8"/>
      <c r="O17" s="24"/>
      <c r="P17" s="17"/>
      <c r="Q17" s="8"/>
      <c r="R17" s="25"/>
      <c r="S17" s="18"/>
      <c r="T17" s="19"/>
    </row>
    <row r="18" spans="1:20" x14ac:dyDescent="0.2">
      <c r="D18" s="8"/>
      <c r="E18" s="9"/>
      <c r="F18" s="9"/>
      <c r="G18" s="15"/>
      <c r="H18" s="8"/>
      <c r="I18" s="9"/>
      <c r="J18" s="10"/>
      <c r="K18" s="8"/>
      <c r="L18" s="9"/>
      <c r="M18" s="10"/>
      <c r="N18" s="8"/>
      <c r="O18" s="9"/>
      <c r="P18" s="17"/>
      <c r="Q18" s="8"/>
      <c r="S18" s="18"/>
      <c r="T18" s="19"/>
    </row>
    <row r="19" spans="1:20" x14ac:dyDescent="0.2">
      <c r="A19">
        <v>20</v>
      </c>
      <c r="B19">
        <v>8</v>
      </c>
      <c r="C19" t="s">
        <v>10</v>
      </c>
      <c r="D19" s="8">
        <v>40.86</v>
      </c>
      <c r="E19" s="9">
        <v>36.729999999999997</v>
      </c>
      <c r="F19" s="9">
        <v>16.96</v>
      </c>
      <c r="G19" s="15">
        <f t="shared" ref="G19:G20" si="20">E19+F19</f>
        <v>53.69</v>
      </c>
      <c r="H19" s="8">
        <v>13.31</v>
      </c>
      <c r="I19" s="9">
        <v>9.0399999999999991</v>
      </c>
      <c r="J19" s="10">
        <f t="shared" ref="J19:J20" si="21">I19/G19*100</f>
        <v>16.837399888247344</v>
      </c>
      <c r="K19" s="8">
        <v>12.32</v>
      </c>
      <c r="L19" s="9">
        <v>11.49</v>
      </c>
      <c r="M19" s="10">
        <f t="shared" ref="M19:M20" si="22">L19/G19*100</f>
        <v>21.400633265040046</v>
      </c>
      <c r="N19" s="8">
        <v>14.01</v>
      </c>
      <c r="O19" s="9"/>
      <c r="P19" s="17">
        <f t="shared" ref="P19:P20" si="23">N19/G19*100</f>
        <v>26.094244738312533</v>
      </c>
      <c r="Q19" s="8">
        <v>20.65</v>
      </c>
      <c r="R19" s="12">
        <f t="shared" ref="R19:R20" si="24">Q19/G19*100</f>
        <v>38.46153846153846</v>
      </c>
      <c r="S19" s="18">
        <f t="shared" ref="S19:S20" si="25">Q19-L19-I19</f>
        <v>0.11999999999999922</v>
      </c>
      <c r="T19" s="19">
        <f t="shared" ref="T19:T20" si="26">S19/G19*100</f>
        <v>0.22350530825106951</v>
      </c>
    </row>
    <row r="20" spans="1:20" x14ac:dyDescent="0.2">
      <c r="A20">
        <v>18</v>
      </c>
      <c r="B20">
        <v>8</v>
      </c>
      <c r="C20" t="s">
        <v>11</v>
      </c>
      <c r="D20" s="8">
        <v>48.06</v>
      </c>
      <c r="E20" s="9">
        <v>30.22</v>
      </c>
      <c r="F20" s="9">
        <v>15.42</v>
      </c>
      <c r="G20" s="15">
        <f t="shared" si="20"/>
        <v>45.64</v>
      </c>
      <c r="H20" s="8">
        <v>9.89</v>
      </c>
      <c r="I20" s="9">
        <v>5.76</v>
      </c>
      <c r="J20" s="10">
        <f t="shared" si="21"/>
        <v>12.620508326029798</v>
      </c>
      <c r="K20" s="8">
        <v>7.43</v>
      </c>
      <c r="L20" s="9">
        <v>5.31</v>
      </c>
      <c r="M20" s="10">
        <f t="shared" si="22"/>
        <v>11.634531113058721</v>
      </c>
      <c r="N20" s="8">
        <v>11.22</v>
      </c>
      <c r="O20" s="9"/>
      <c r="P20" s="17">
        <f t="shared" si="23"/>
        <v>24.583698510078879</v>
      </c>
      <c r="Q20" s="8">
        <v>11.2</v>
      </c>
      <c r="R20" s="12">
        <f t="shared" si="24"/>
        <v>24.539877300613494</v>
      </c>
      <c r="S20" s="18">
        <f t="shared" si="25"/>
        <v>0.12999999999999989</v>
      </c>
      <c r="T20" s="19">
        <f t="shared" si="26"/>
        <v>0.28483786152497786</v>
      </c>
    </row>
    <row r="22" spans="1:20" x14ac:dyDescent="0.2">
      <c r="A22">
        <v>16</v>
      </c>
      <c r="B22">
        <v>8</v>
      </c>
      <c r="C22" t="s">
        <v>11</v>
      </c>
      <c r="D22" s="8">
        <v>50.52</v>
      </c>
      <c r="E22" s="9">
        <v>26.46</v>
      </c>
      <c r="F22" s="9">
        <v>16.440000000000001</v>
      </c>
      <c r="G22" s="15">
        <f t="shared" ref="G22:G27" si="27">E22+F22</f>
        <v>42.900000000000006</v>
      </c>
      <c r="H22" s="8">
        <v>8.02</v>
      </c>
      <c r="I22" s="9">
        <v>3.95</v>
      </c>
      <c r="J22" s="10">
        <f t="shared" ref="J22:J27" si="28">I22/G22*100</f>
        <v>9.2074592074592072</v>
      </c>
      <c r="K22" s="8">
        <v>8.84</v>
      </c>
      <c r="L22" s="9">
        <v>6.76</v>
      </c>
      <c r="M22" s="10">
        <f t="shared" ref="M22:M27" si="29">L22/G22*100</f>
        <v>15.757575757575756</v>
      </c>
      <c r="N22" s="8">
        <v>10.34</v>
      </c>
      <c r="O22" s="9"/>
      <c r="P22" s="17">
        <f t="shared" ref="P22:P27" si="30">N22/G22*100</f>
        <v>24.102564102564099</v>
      </c>
      <c r="Q22" s="8">
        <v>10.86</v>
      </c>
      <c r="R22" s="12">
        <f t="shared" ref="R22:R27" si="31">Q22/G22*100</f>
        <v>25.31468531468531</v>
      </c>
      <c r="S22" s="18">
        <f t="shared" ref="S22:S27" si="32">Q22-L22-I22</f>
        <v>0.14999999999999947</v>
      </c>
      <c r="T22" s="19">
        <f t="shared" ref="T22:T27" si="33">S22/G22*100</f>
        <v>0.34965034965034836</v>
      </c>
    </row>
    <row r="23" spans="1:20" x14ac:dyDescent="0.2">
      <c r="A23">
        <v>16</v>
      </c>
      <c r="B23">
        <v>8</v>
      </c>
      <c r="C23" t="s">
        <v>10</v>
      </c>
      <c r="D23" s="8">
        <v>36.64</v>
      </c>
      <c r="E23" s="9">
        <v>39.71</v>
      </c>
      <c r="F23" s="9">
        <v>17.55</v>
      </c>
      <c r="G23" s="15">
        <f t="shared" si="27"/>
        <v>57.260000000000005</v>
      </c>
      <c r="H23" s="8">
        <v>12.25</v>
      </c>
      <c r="I23" s="9">
        <v>7.96</v>
      </c>
      <c r="J23" s="10">
        <f t="shared" si="28"/>
        <v>13.90150192106182</v>
      </c>
      <c r="K23" s="8">
        <v>11.46</v>
      </c>
      <c r="L23" s="9">
        <v>11.41</v>
      </c>
      <c r="M23" s="10">
        <f t="shared" si="29"/>
        <v>19.926650366748163</v>
      </c>
      <c r="N23" s="8">
        <v>17.010000000000002</v>
      </c>
      <c r="O23" s="9"/>
      <c r="P23" s="17">
        <f t="shared" si="30"/>
        <v>29.706601466992666</v>
      </c>
      <c r="Q23" s="8">
        <v>19.510000000000002</v>
      </c>
      <c r="R23" s="12">
        <f t="shared" si="31"/>
        <v>34.072651065316101</v>
      </c>
      <c r="S23" s="18">
        <f t="shared" si="32"/>
        <v>0.14000000000000146</v>
      </c>
      <c r="T23" s="19">
        <f t="shared" si="33"/>
        <v>0.24449877750611498</v>
      </c>
    </row>
    <row r="24" spans="1:20" x14ac:dyDescent="0.2">
      <c r="A24">
        <v>16</v>
      </c>
      <c r="B24">
        <v>12</v>
      </c>
      <c r="C24" t="s">
        <v>11</v>
      </c>
      <c r="D24" s="8">
        <v>43.69</v>
      </c>
      <c r="E24" s="9">
        <v>34.340000000000003</v>
      </c>
      <c r="F24" s="9">
        <v>14.83</v>
      </c>
      <c r="G24" s="15">
        <f t="shared" si="27"/>
        <v>49.17</v>
      </c>
      <c r="H24" s="8">
        <v>11.46</v>
      </c>
      <c r="I24" s="9">
        <v>6.71</v>
      </c>
      <c r="J24" s="10">
        <f t="shared" si="28"/>
        <v>13.646532438478747</v>
      </c>
      <c r="K24" s="8">
        <v>6.75</v>
      </c>
      <c r="L24" s="9">
        <v>4.9800000000000004</v>
      </c>
      <c r="M24" s="10">
        <f t="shared" si="29"/>
        <v>10.128126906650397</v>
      </c>
      <c r="N24" s="8">
        <v>13.03</v>
      </c>
      <c r="O24" s="9"/>
      <c r="P24" s="17">
        <f t="shared" si="30"/>
        <v>26.499898311978846</v>
      </c>
      <c r="Q24" s="8">
        <v>11.89</v>
      </c>
      <c r="R24" s="12">
        <f t="shared" si="31"/>
        <v>24.181411429733576</v>
      </c>
      <c r="S24" s="18">
        <f t="shared" si="32"/>
        <v>0.20000000000000018</v>
      </c>
      <c r="T24" s="19">
        <f t="shared" si="33"/>
        <v>0.40675208460443396</v>
      </c>
    </row>
    <row r="25" spans="1:20" x14ac:dyDescent="0.2">
      <c r="A25">
        <v>16</v>
      </c>
      <c r="B25">
        <v>12</v>
      </c>
      <c r="C25" t="s">
        <v>10</v>
      </c>
      <c r="D25" s="8">
        <v>28.55</v>
      </c>
      <c r="E25" s="9">
        <v>46.88</v>
      </c>
      <c r="F25" s="9">
        <v>17.29</v>
      </c>
      <c r="G25" s="15">
        <f t="shared" si="27"/>
        <v>64.17</v>
      </c>
      <c r="H25" s="8">
        <v>18.54</v>
      </c>
      <c r="I25" s="9">
        <v>12.85</v>
      </c>
      <c r="J25" s="10">
        <f t="shared" si="28"/>
        <v>20.024933769674302</v>
      </c>
      <c r="K25" s="8">
        <v>12.34</v>
      </c>
      <c r="L25" s="9">
        <v>11.08</v>
      </c>
      <c r="M25" s="10">
        <f t="shared" si="29"/>
        <v>17.266635499454573</v>
      </c>
      <c r="N25" s="8">
        <v>17.8</v>
      </c>
      <c r="O25" s="9"/>
      <c r="P25" s="17">
        <f t="shared" si="30"/>
        <v>27.738818762661683</v>
      </c>
      <c r="Q25" s="8">
        <v>24.09</v>
      </c>
      <c r="R25" s="12">
        <f t="shared" si="31"/>
        <v>37.540906965871898</v>
      </c>
      <c r="S25" s="18">
        <f t="shared" si="32"/>
        <v>0.16000000000000014</v>
      </c>
      <c r="T25" s="19">
        <f t="shared" si="33"/>
        <v>0.24933769674302655</v>
      </c>
    </row>
    <row r="26" spans="1:20" x14ac:dyDescent="0.2">
      <c r="A26">
        <v>12</v>
      </c>
      <c r="B26">
        <v>12</v>
      </c>
      <c r="C26" t="s">
        <v>11</v>
      </c>
      <c r="D26" s="8">
        <v>40.97</v>
      </c>
      <c r="E26" s="9">
        <v>40</v>
      </c>
      <c r="F26" s="9">
        <v>10.58</v>
      </c>
      <c r="G26" s="15">
        <f t="shared" si="27"/>
        <v>50.58</v>
      </c>
      <c r="H26" s="8">
        <v>9.33</v>
      </c>
      <c r="I26" s="9">
        <v>3.57</v>
      </c>
      <c r="J26" s="10">
        <f t="shared" si="28"/>
        <v>7.0581257413997625</v>
      </c>
      <c r="K26" s="8">
        <v>4.25</v>
      </c>
      <c r="L26" s="9">
        <v>2.81</v>
      </c>
      <c r="M26" s="10">
        <f t="shared" si="29"/>
        <v>5.5555555555555562</v>
      </c>
      <c r="N26" s="8">
        <v>16.72</v>
      </c>
      <c r="O26" s="9"/>
      <c r="P26" s="17">
        <f t="shared" si="30"/>
        <v>33.056544088572558</v>
      </c>
      <c r="Q26" s="8">
        <v>10.039999999999999</v>
      </c>
      <c r="R26" s="12">
        <f t="shared" si="31"/>
        <v>19.849742981415577</v>
      </c>
      <c r="S26" s="18">
        <f t="shared" si="32"/>
        <v>3.6599999999999988</v>
      </c>
      <c r="T26" s="19">
        <f t="shared" si="33"/>
        <v>7.2360616844602585</v>
      </c>
    </row>
    <row r="27" spans="1:20" x14ac:dyDescent="0.2">
      <c r="A27">
        <v>12</v>
      </c>
      <c r="B27">
        <v>12</v>
      </c>
      <c r="C27" t="s">
        <v>10</v>
      </c>
      <c r="D27" s="8">
        <v>21.62</v>
      </c>
      <c r="E27" s="9">
        <v>52.41</v>
      </c>
      <c r="F27" s="9">
        <v>16.54</v>
      </c>
      <c r="G27" s="15">
        <f t="shared" si="27"/>
        <v>68.949999999999989</v>
      </c>
      <c r="H27" s="8">
        <v>9.3800000000000008</v>
      </c>
      <c r="I27" s="9">
        <v>4.3899999999999997</v>
      </c>
      <c r="J27" s="10">
        <f t="shared" si="28"/>
        <v>6.366932559825961</v>
      </c>
      <c r="K27" s="8">
        <v>10.69</v>
      </c>
      <c r="L27" s="9">
        <v>9.4</v>
      </c>
      <c r="M27" s="10">
        <f t="shared" si="29"/>
        <v>13.633067440174043</v>
      </c>
      <c r="N27" s="8">
        <v>27.92</v>
      </c>
      <c r="O27" s="9"/>
      <c r="P27" s="17">
        <f t="shared" si="30"/>
        <v>40.49311094996375</v>
      </c>
      <c r="Q27" s="8">
        <v>14</v>
      </c>
      <c r="R27" s="12">
        <f t="shared" si="31"/>
        <v>20.304568527918786</v>
      </c>
      <c r="S27" s="18">
        <f t="shared" si="32"/>
        <v>0.20999999999999996</v>
      </c>
      <c r="T27" s="19">
        <f t="shared" si="33"/>
        <v>0.3045685279187817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53B0-ED47-450C-8147-4066A76B1EAA}">
  <dimension ref="A1:AN27"/>
  <sheetViews>
    <sheetView tabSelected="1" topLeftCell="M1" zoomScale="115" zoomScaleNormal="115" workbookViewId="0">
      <selection activeCell="AJ15" sqref="AJ15"/>
    </sheetView>
  </sheetViews>
  <sheetFormatPr defaultRowHeight="14.25" x14ac:dyDescent="0.2"/>
  <cols>
    <col min="1" max="1" width="5.125" style="11" customWidth="1"/>
    <col min="2" max="2" width="4.75" style="12" customWidth="1"/>
    <col min="3" max="3" width="7.125" style="16" customWidth="1"/>
    <col min="4" max="4" width="6.5" style="12" customWidth="1"/>
    <col min="5" max="5" width="6.25" style="12" customWidth="1"/>
    <col min="6" max="6" width="6.125" style="12" customWidth="1"/>
    <col min="7" max="7" width="6.125" style="4" customWidth="1"/>
    <col min="8" max="8" width="6.375" style="12" customWidth="1"/>
    <col min="9" max="9" width="7.375" style="12" customWidth="1"/>
    <col min="10" max="10" width="8.25" style="12" customWidth="1"/>
    <col min="11" max="11" width="7.25" style="16" customWidth="1"/>
    <col min="12" max="12" width="8.75" style="11" customWidth="1"/>
    <col min="13" max="13" width="8.125" style="4" customWidth="1"/>
    <col min="14" max="15" width="9.125" style="12" customWidth="1"/>
    <col min="16" max="16" width="10" style="4" customWidth="1"/>
    <col min="17" max="17" width="9.375" style="12" customWidth="1"/>
    <col min="18" max="18" width="9.125" style="4" customWidth="1"/>
    <col min="19" max="19" width="7.125" style="12" customWidth="1"/>
    <col min="20" max="20" width="8.625" style="32" customWidth="1"/>
    <col min="21" max="21" width="8.125" style="33" customWidth="1"/>
    <col min="22" max="22" width="9.375" style="11" customWidth="1"/>
    <col min="23" max="23" width="8" style="12" customWidth="1"/>
    <col min="24" max="24" width="7.5" style="4" customWidth="1"/>
    <col min="25" max="25" width="6.75" style="12" customWidth="1"/>
    <col min="26" max="26" width="7.625" style="4" customWidth="1"/>
    <col min="27" max="27" width="7.875" style="12" customWidth="1"/>
    <col min="28" max="28" width="9" style="32" customWidth="1"/>
    <col min="29" max="29" width="9" style="33" customWidth="1"/>
    <col min="30" max="30" width="7.375" style="11" customWidth="1"/>
    <col min="31" max="31" width="11.125" style="12" customWidth="1"/>
    <col min="32" max="32" width="11.125" style="38" customWidth="1"/>
    <col min="33" max="33" width="9" style="11"/>
    <col min="34" max="34" width="9" style="16"/>
    <col min="35" max="35" width="12.75" style="11" bestFit="1" customWidth="1"/>
    <col min="36" max="36" width="11.625" style="12" bestFit="1" customWidth="1"/>
    <col min="37" max="37" width="12.25" style="11" bestFit="1" customWidth="1"/>
    <col min="38" max="38" width="12.125" style="16" bestFit="1" customWidth="1"/>
    <col min="39" max="40" width="11.625" bestFit="1" customWidth="1"/>
  </cols>
  <sheetData>
    <row r="1" spans="1:40" s="1" customFormat="1" ht="99.75" x14ac:dyDescent="0.2">
      <c r="A1" s="5" t="s">
        <v>0</v>
      </c>
      <c r="B1" s="6" t="s">
        <v>1</v>
      </c>
      <c r="C1" s="14" t="s">
        <v>2</v>
      </c>
      <c r="D1" s="21" t="s">
        <v>38</v>
      </c>
      <c r="E1" s="6" t="s">
        <v>27</v>
      </c>
      <c r="F1" s="6" t="s">
        <v>28</v>
      </c>
      <c r="G1" s="2" t="s">
        <v>41</v>
      </c>
      <c r="H1" s="6" t="s">
        <v>4</v>
      </c>
      <c r="I1" s="6" t="s">
        <v>39</v>
      </c>
      <c r="J1" s="6" t="s">
        <v>29</v>
      </c>
      <c r="K1" s="14" t="s">
        <v>13</v>
      </c>
      <c r="L1" s="5" t="s">
        <v>12</v>
      </c>
      <c r="M1" s="2" t="s">
        <v>17</v>
      </c>
      <c r="N1" s="6" t="s">
        <v>6</v>
      </c>
      <c r="O1" s="6" t="s">
        <v>34</v>
      </c>
      <c r="P1" s="2" t="s">
        <v>36</v>
      </c>
      <c r="Q1" s="6" t="s">
        <v>30</v>
      </c>
      <c r="R1" s="2" t="s">
        <v>37</v>
      </c>
      <c r="S1" s="6" t="s">
        <v>7</v>
      </c>
      <c r="T1" s="29" t="s">
        <v>14</v>
      </c>
      <c r="U1" s="33"/>
      <c r="V1" s="5" t="s">
        <v>8</v>
      </c>
      <c r="W1" s="6" t="s">
        <v>33</v>
      </c>
      <c r="X1" s="2" t="s">
        <v>35</v>
      </c>
      <c r="Y1" s="6" t="s">
        <v>31</v>
      </c>
      <c r="Z1" s="2" t="s">
        <v>32</v>
      </c>
      <c r="AA1" s="6" t="s">
        <v>15</v>
      </c>
      <c r="AB1" s="29" t="s">
        <v>16</v>
      </c>
      <c r="AC1" s="33"/>
      <c r="AD1" s="5" t="s">
        <v>9</v>
      </c>
      <c r="AE1" s="6" t="s">
        <v>19</v>
      </c>
      <c r="AF1" s="35" t="s">
        <v>40</v>
      </c>
      <c r="AG1" s="5" t="s">
        <v>22</v>
      </c>
      <c r="AH1" s="14" t="s">
        <v>23</v>
      </c>
      <c r="AI1" s="5" t="s">
        <v>24</v>
      </c>
      <c r="AJ1" s="6" t="s">
        <v>25</v>
      </c>
      <c r="AK1" s="5" t="s">
        <v>26</v>
      </c>
      <c r="AL1" s="14" t="s">
        <v>26</v>
      </c>
      <c r="AM1" s="5" t="s">
        <v>24</v>
      </c>
      <c r="AN1" s="6" t="s">
        <v>25</v>
      </c>
    </row>
    <row r="2" spans="1:40" s="1" customFormat="1" x14ac:dyDescent="0.2">
      <c r="A2" s="20"/>
      <c r="B2" s="21"/>
      <c r="C2" s="22"/>
      <c r="D2" s="21"/>
      <c r="E2" s="21"/>
      <c r="F2" s="21"/>
      <c r="G2" s="2"/>
      <c r="H2" s="21"/>
      <c r="I2" s="21"/>
      <c r="J2" s="21"/>
      <c r="K2" s="22"/>
      <c r="L2" s="20"/>
      <c r="M2" s="2"/>
      <c r="N2" s="21"/>
      <c r="O2" s="21"/>
      <c r="P2" s="2"/>
      <c r="Q2" s="21"/>
      <c r="R2" s="2"/>
      <c r="S2" s="21"/>
      <c r="T2" s="30"/>
      <c r="U2" s="33"/>
      <c r="V2" s="20"/>
      <c r="W2" s="21"/>
      <c r="X2" s="2"/>
      <c r="Y2" s="21"/>
      <c r="Z2" s="2"/>
      <c r="AA2" s="21"/>
      <c r="AB2" s="30"/>
      <c r="AC2" s="33"/>
      <c r="AD2" s="20"/>
      <c r="AE2" s="21"/>
      <c r="AF2" s="36"/>
      <c r="AG2" s="20"/>
      <c r="AH2" s="22"/>
      <c r="AI2" s="20"/>
      <c r="AJ2" s="21"/>
      <c r="AK2" s="20"/>
      <c r="AL2" s="22"/>
    </row>
    <row r="3" spans="1:40" s="1" customFormat="1" x14ac:dyDescent="0.2">
      <c r="A3" s="20">
        <v>1</v>
      </c>
      <c r="B3" s="21">
        <v>4</v>
      </c>
      <c r="C3" s="16" t="s">
        <v>10</v>
      </c>
      <c r="D3" s="12">
        <v>91.6</v>
      </c>
      <c r="E3" s="21">
        <v>11.39</v>
      </c>
      <c r="F3" s="9">
        <f t="shared" ref="F3:F7" si="0">D3-E3-H3</f>
        <v>16.659999999999997</v>
      </c>
      <c r="G3" s="3">
        <f>F3/K3*100</f>
        <v>18.801489673851705</v>
      </c>
      <c r="H3" s="21">
        <v>63.55</v>
      </c>
      <c r="I3" s="21">
        <v>8.4</v>
      </c>
      <c r="J3" s="9">
        <f t="shared" ref="J3:J7" si="1">D3+I3</f>
        <v>100</v>
      </c>
      <c r="K3" s="15">
        <f t="shared" ref="K3:K7" si="2">100-E3</f>
        <v>88.61</v>
      </c>
      <c r="L3" s="20">
        <v>27.47</v>
      </c>
      <c r="M3" s="3">
        <f t="shared" ref="M3:M8" si="3">L3/K3*100</f>
        <v>31.001015686717075</v>
      </c>
      <c r="N3" s="21">
        <v>6.78</v>
      </c>
      <c r="O3" s="21">
        <v>2.96</v>
      </c>
      <c r="P3" s="3">
        <f t="shared" ref="P3:P7" si="4">O3/K3*100</f>
        <v>3.3404807583794152</v>
      </c>
      <c r="Q3" s="9">
        <f>H3-O3-S3-L3</f>
        <v>33.089999999999996</v>
      </c>
      <c r="R3" s="3">
        <f t="shared" ref="R3:R7" si="5">Q3/K3*100</f>
        <v>37.343414964450957</v>
      </c>
      <c r="S3" s="21">
        <v>0.03</v>
      </c>
      <c r="T3" s="31">
        <f t="shared" ref="T3:T8" si="6">S3/K3*100</f>
        <v>3.385622390249407E-2</v>
      </c>
      <c r="U3" s="34">
        <f>M3+P3+R3+T3</f>
        <v>71.718767633449943</v>
      </c>
      <c r="V3" s="20">
        <v>1.62</v>
      </c>
      <c r="W3" s="21">
        <v>1.53</v>
      </c>
      <c r="X3" s="3">
        <f t="shared" ref="X3:X7" si="7">W3/K3*100</f>
        <v>1.7266674190271978</v>
      </c>
      <c r="Y3" s="9">
        <f t="shared" ref="Y3:Y7" si="8">I3-W3-AA3</f>
        <v>6.8500000000000005</v>
      </c>
      <c r="Z3" s="3">
        <f t="shared" ref="Z3:Z7" si="9">Y3/K3*100</f>
        <v>7.7305044577361484</v>
      </c>
      <c r="AA3" s="21">
        <v>0.02</v>
      </c>
      <c r="AB3" s="31">
        <f t="shared" ref="AB3:AB8" si="10">AA3/K3*100</f>
        <v>2.257081593499605E-2</v>
      </c>
      <c r="AC3" s="34">
        <f>X3+Z3+AB3</f>
        <v>9.479742692698343</v>
      </c>
      <c r="AD3" s="20">
        <v>5.3</v>
      </c>
      <c r="AE3" s="18">
        <f t="shared" ref="AE3:AE8" si="11">AD3-AA3-S3</f>
        <v>5.25</v>
      </c>
      <c r="AF3" s="37">
        <f>U3+AC3+G3</f>
        <v>99.999999999999986</v>
      </c>
      <c r="AG3" s="20">
        <v>1589.73</v>
      </c>
      <c r="AH3" s="22">
        <v>144.55000000000001</v>
      </c>
      <c r="AI3" s="20">
        <v>3805849344</v>
      </c>
      <c r="AJ3" s="21">
        <v>347048480</v>
      </c>
      <c r="AK3" s="26">
        <f t="shared" ref="AK3:AL8" si="12">AI3/AG3</f>
        <v>2394022.4717404842</v>
      </c>
      <c r="AL3" s="27">
        <f t="shared" si="12"/>
        <v>2400888.8273953646</v>
      </c>
      <c r="AM3" s="1">
        <f>AI3/(B3*1024*1024/4)</f>
        <v>3629.540771484375</v>
      </c>
      <c r="AN3" s="1">
        <f>AJ3/(B3*1024*1024/4)</f>
        <v>330.97122192382813</v>
      </c>
    </row>
    <row r="4" spans="1:40" s="1" customFormat="1" x14ac:dyDescent="0.2">
      <c r="A4" s="20">
        <v>4</v>
      </c>
      <c r="B4" s="21">
        <v>4</v>
      </c>
      <c r="C4" s="16" t="s">
        <v>10</v>
      </c>
      <c r="D4" s="12">
        <v>89.22</v>
      </c>
      <c r="E4" s="21">
        <v>10.76</v>
      </c>
      <c r="F4" s="9">
        <f t="shared" si="0"/>
        <v>16.239999999999995</v>
      </c>
      <c r="G4" s="3">
        <f t="shared" ref="G4:G8" si="13">F4/K4*100</f>
        <v>18.198117436127291</v>
      </c>
      <c r="H4" s="21">
        <v>62.22</v>
      </c>
      <c r="I4" s="21">
        <v>10.78</v>
      </c>
      <c r="J4" s="9">
        <f t="shared" si="1"/>
        <v>100</v>
      </c>
      <c r="K4" s="15">
        <f t="shared" si="2"/>
        <v>89.24</v>
      </c>
      <c r="L4" s="20">
        <v>27.15</v>
      </c>
      <c r="M4" s="3">
        <f t="shared" si="3"/>
        <v>30.423576871358136</v>
      </c>
      <c r="N4" s="21">
        <v>7.92</v>
      </c>
      <c r="O4" s="21">
        <v>3.39</v>
      </c>
      <c r="P4" s="3">
        <f t="shared" si="4"/>
        <v>3.7987449574181986</v>
      </c>
      <c r="Q4" s="9">
        <f t="shared" ref="Q4:Q7" si="14">H4-O4-S4-L4</f>
        <v>31.25</v>
      </c>
      <c r="R4" s="3">
        <f t="shared" si="5"/>
        <v>35.01792917974003</v>
      </c>
      <c r="S4" s="21">
        <v>0.43</v>
      </c>
      <c r="T4" s="31">
        <f t="shared" si="6"/>
        <v>0.48184670551322278</v>
      </c>
      <c r="U4" s="34">
        <f t="shared" ref="U4:U8" si="15">M4+P4+R4+T4</f>
        <v>69.722097714029587</v>
      </c>
      <c r="V4" s="20">
        <v>2.73</v>
      </c>
      <c r="W4" s="21">
        <v>2.16</v>
      </c>
      <c r="X4" s="3">
        <f t="shared" si="7"/>
        <v>2.420439264903631</v>
      </c>
      <c r="Y4" s="9">
        <f t="shared" si="8"/>
        <v>8.1499999999999986</v>
      </c>
      <c r="Z4" s="3">
        <f t="shared" si="9"/>
        <v>9.1326759300761982</v>
      </c>
      <c r="AA4" s="21">
        <v>0.47</v>
      </c>
      <c r="AB4" s="31">
        <f t="shared" si="10"/>
        <v>0.52666965486328998</v>
      </c>
      <c r="AC4" s="34">
        <f t="shared" ref="AC4:AC8" si="16">X4+Z4+AB4</f>
        <v>12.07978484984312</v>
      </c>
      <c r="AD4" s="20">
        <v>5.23</v>
      </c>
      <c r="AE4" s="18">
        <f t="shared" si="11"/>
        <v>4.330000000000001</v>
      </c>
      <c r="AF4" s="37">
        <f t="shared" ref="AF4:AF8" si="17">U4+AC4+G4</f>
        <v>100</v>
      </c>
      <c r="AG4" s="20">
        <v>1879.67</v>
      </c>
      <c r="AH4" s="22">
        <v>224.67</v>
      </c>
      <c r="AI4" s="20">
        <v>4529754624</v>
      </c>
      <c r="AJ4" s="1">
        <v>535167904</v>
      </c>
      <c r="AK4" s="26">
        <f t="shared" si="12"/>
        <v>2409866.9574978584</v>
      </c>
      <c r="AL4" s="27">
        <f t="shared" si="12"/>
        <v>2382017.6436551386</v>
      </c>
      <c r="AM4" s="1">
        <f t="shared" ref="AM4:AM8" si="18">AI4/(B4*1024*1024/4)</f>
        <v>4319.91064453125</v>
      </c>
      <c r="AN4" s="1">
        <f t="shared" ref="AN4:AN8" si="19">AJ4/(B4*1024*1024/4)</f>
        <v>510.37588500976563</v>
      </c>
    </row>
    <row r="5" spans="1:40" s="1" customFormat="1" x14ac:dyDescent="0.2">
      <c r="A5" s="20">
        <v>8</v>
      </c>
      <c r="B5" s="21">
        <v>4</v>
      </c>
      <c r="C5" s="16" t="s">
        <v>10</v>
      </c>
      <c r="D5" s="12">
        <v>76.69</v>
      </c>
      <c r="E5" s="21">
        <v>5.0999999999999996</v>
      </c>
      <c r="F5" s="9">
        <f t="shared" si="0"/>
        <v>9.07</v>
      </c>
      <c r="G5" s="3">
        <f t="shared" si="13"/>
        <v>9.5574288724973666</v>
      </c>
      <c r="H5" s="21">
        <v>62.52</v>
      </c>
      <c r="I5" s="21">
        <v>23.3</v>
      </c>
      <c r="J5" s="9">
        <f t="shared" si="1"/>
        <v>99.99</v>
      </c>
      <c r="K5" s="15">
        <f t="shared" si="2"/>
        <v>94.9</v>
      </c>
      <c r="L5" s="20">
        <v>30.24</v>
      </c>
      <c r="M5" s="3">
        <f t="shared" si="3"/>
        <v>31.865121180189671</v>
      </c>
      <c r="N5" s="21">
        <v>13.46</v>
      </c>
      <c r="O5" s="21">
        <v>5.57</v>
      </c>
      <c r="P5" s="3">
        <f t="shared" si="4"/>
        <v>5.8693361433087459</v>
      </c>
      <c r="Q5" s="9">
        <f t="shared" si="14"/>
        <v>22.37</v>
      </c>
      <c r="R5" s="3">
        <f t="shared" si="5"/>
        <v>23.572181243414121</v>
      </c>
      <c r="S5" s="21">
        <v>4.34</v>
      </c>
      <c r="T5" s="31">
        <f t="shared" si="6"/>
        <v>4.5732349841938875</v>
      </c>
      <c r="U5" s="34">
        <f t="shared" si="15"/>
        <v>65.879873551106428</v>
      </c>
      <c r="V5" s="20">
        <v>8.49</v>
      </c>
      <c r="W5" s="21">
        <v>4.62</v>
      </c>
      <c r="X5" s="3">
        <f t="shared" si="7"/>
        <v>4.8682824025289779</v>
      </c>
      <c r="Y5" s="9">
        <f t="shared" si="8"/>
        <v>14.959999999999999</v>
      </c>
      <c r="Z5" s="3">
        <f t="shared" si="9"/>
        <v>15.763962065331928</v>
      </c>
      <c r="AA5" s="21">
        <v>3.72</v>
      </c>
      <c r="AB5" s="31">
        <f t="shared" si="10"/>
        <v>3.9199157007376186</v>
      </c>
      <c r="AC5" s="34">
        <f t="shared" si="16"/>
        <v>24.552160168598526</v>
      </c>
      <c r="AD5" s="20">
        <v>8.39</v>
      </c>
      <c r="AE5" s="18">
        <f t="shared" si="11"/>
        <v>0.33000000000000007</v>
      </c>
      <c r="AF5" s="37">
        <f t="shared" si="17"/>
        <v>99.989462592202315</v>
      </c>
      <c r="AG5" s="20">
        <v>4324.1000000000004</v>
      </c>
      <c r="AH5" s="22">
        <v>798</v>
      </c>
      <c r="AI5" s="20">
        <v>10437569536</v>
      </c>
      <c r="AJ5" s="1">
        <v>1829782144</v>
      </c>
      <c r="AK5" s="26">
        <f t="shared" si="12"/>
        <v>2413813.1717582848</v>
      </c>
      <c r="AL5" s="27">
        <f t="shared" si="12"/>
        <v>2292960.0802005013</v>
      </c>
      <c r="AM5" s="1">
        <f t="shared" si="18"/>
        <v>9954.0419921875</v>
      </c>
      <c r="AN5" s="1">
        <f t="shared" si="19"/>
        <v>1745.0162353515625</v>
      </c>
    </row>
    <row r="6" spans="1:40" s="1" customFormat="1" x14ac:dyDescent="0.2">
      <c r="A6" s="20">
        <v>12</v>
      </c>
      <c r="B6" s="12">
        <v>4</v>
      </c>
      <c r="C6" s="16" t="s">
        <v>10</v>
      </c>
      <c r="D6" s="12">
        <v>76.709999999999994</v>
      </c>
      <c r="E6" s="21">
        <v>3.73</v>
      </c>
      <c r="F6" s="9">
        <f t="shared" si="0"/>
        <v>6.6099999999999852</v>
      </c>
      <c r="G6" s="3">
        <f t="shared" si="13"/>
        <v>6.8661057442609179</v>
      </c>
      <c r="H6" s="21">
        <v>66.37</v>
      </c>
      <c r="I6" s="21">
        <v>23.28</v>
      </c>
      <c r="J6" s="9">
        <f t="shared" si="1"/>
        <v>99.99</v>
      </c>
      <c r="K6" s="15">
        <f t="shared" si="2"/>
        <v>96.27</v>
      </c>
      <c r="L6" s="20">
        <v>27.2</v>
      </c>
      <c r="M6" s="3">
        <f t="shared" si="3"/>
        <v>28.253869325854371</v>
      </c>
      <c r="N6" s="21">
        <v>22.31</v>
      </c>
      <c r="O6" s="21">
        <v>3.96</v>
      </c>
      <c r="P6" s="3">
        <f t="shared" si="4"/>
        <v>4.1134309753817391</v>
      </c>
      <c r="Q6" s="9">
        <f t="shared" si="14"/>
        <v>19.55</v>
      </c>
      <c r="R6" s="3">
        <f t="shared" si="5"/>
        <v>20.307468577957831</v>
      </c>
      <c r="S6" s="21">
        <v>15.66</v>
      </c>
      <c r="T6" s="31">
        <f t="shared" si="6"/>
        <v>16.266749766282331</v>
      </c>
      <c r="U6" s="34">
        <f t="shared" si="15"/>
        <v>68.941518645476279</v>
      </c>
      <c r="V6" s="20">
        <v>12.33</v>
      </c>
      <c r="W6" s="21">
        <v>3.04</v>
      </c>
      <c r="X6" s="3">
        <f t="shared" si="7"/>
        <v>3.1577853952425476</v>
      </c>
      <c r="Y6" s="9">
        <f t="shared" si="8"/>
        <v>11.020000000000001</v>
      </c>
      <c r="Z6" s="3">
        <f t="shared" si="9"/>
        <v>11.446972057754234</v>
      </c>
      <c r="AA6" s="21">
        <v>9.2200000000000006</v>
      </c>
      <c r="AB6" s="31">
        <f t="shared" si="10"/>
        <v>9.5772307053079881</v>
      </c>
      <c r="AC6" s="34">
        <f t="shared" si="16"/>
        <v>24.181988158304769</v>
      </c>
      <c r="AD6" s="20">
        <v>25.12</v>
      </c>
      <c r="AE6" s="18">
        <f t="shared" si="11"/>
        <v>0.24000000000000021</v>
      </c>
      <c r="AF6" s="37">
        <f t="shared" si="17"/>
        <v>99.989612548041976</v>
      </c>
      <c r="AG6" s="20">
        <v>5358.2</v>
      </c>
      <c r="AH6" s="22">
        <v>1818.4</v>
      </c>
      <c r="AI6" s="20">
        <v>12913256448</v>
      </c>
      <c r="AJ6" s="1">
        <v>4300934144</v>
      </c>
      <c r="AK6" s="26">
        <f t="shared" si="12"/>
        <v>2409998.9638311374</v>
      </c>
      <c r="AL6" s="27">
        <f t="shared" si="12"/>
        <v>2365229.9516058071</v>
      </c>
      <c r="AM6" s="1">
        <f t="shared" si="18"/>
        <v>12315.041015625</v>
      </c>
      <c r="AN6" s="1">
        <f t="shared" si="19"/>
        <v>4101.6904296875</v>
      </c>
    </row>
    <row r="7" spans="1:40" s="1" customFormat="1" x14ac:dyDescent="0.2">
      <c r="A7" s="20">
        <v>16</v>
      </c>
      <c r="B7" s="21">
        <v>4</v>
      </c>
      <c r="C7" s="16" t="s">
        <v>10</v>
      </c>
      <c r="D7" s="12">
        <v>68.72</v>
      </c>
      <c r="E7" s="21">
        <v>3</v>
      </c>
      <c r="F7" s="9">
        <f t="shared" si="0"/>
        <v>5.1599999999999966</v>
      </c>
      <c r="G7" s="3">
        <f t="shared" si="13"/>
        <v>5.3195876288659756</v>
      </c>
      <c r="H7" s="21">
        <v>60.56</v>
      </c>
      <c r="I7" s="21">
        <v>31.28</v>
      </c>
      <c r="J7" s="9">
        <f t="shared" si="1"/>
        <v>100</v>
      </c>
      <c r="K7" s="15">
        <f t="shared" si="2"/>
        <v>97</v>
      </c>
      <c r="L7" s="20">
        <v>17.62</v>
      </c>
      <c r="M7" s="3">
        <f t="shared" si="3"/>
        <v>18.164948453608247</v>
      </c>
      <c r="N7" s="21">
        <v>29.99</v>
      </c>
      <c r="O7" s="21">
        <v>3.05</v>
      </c>
      <c r="P7" s="3">
        <f t="shared" si="4"/>
        <v>3.1443298969072164</v>
      </c>
      <c r="Q7" s="9">
        <f t="shared" si="14"/>
        <v>16.460000000000004</v>
      </c>
      <c r="R7" s="3">
        <f t="shared" si="5"/>
        <v>16.969072164948461</v>
      </c>
      <c r="S7" s="21">
        <v>23.43</v>
      </c>
      <c r="T7" s="31">
        <f t="shared" si="6"/>
        <v>24.154639175257731</v>
      </c>
      <c r="U7" s="34">
        <f t="shared" si="15"/>
        <v>62.432989690721655</v>
      </c>
      <c r="V7" s="20">
        <v>22.54</v>
      </c>
      <c r="W7" s="21">
        <v>2.42</v>
      </c>
      <c r="X7" s="3">
        <f t="shared" si="7"/>
        <v>2.4948453608247423</v>
      </c>
      <c r="Y7" s="9">
        <f t="shared" si="8"/>
        <v>8.82</v>
      </c>
      <c r="Z7" s="3">
        <f t="shared" si="9"/>
        <v>9.0927835051546388</v>
      </c>
      <c r="AA7" s="21">
        <v>20.04</v>
      </c>
      <c r="AB7" s="31">
        <f t="shared" si="10"/>
        <v>20.659793814432987</v>
      </c>
      <c r="AC7" s="34">
        <f t="shared" si="16"/>
        <v>32.24742268041237</v>
      </c>
      <c r="AD7" s="20">
        <v>43.69</v>
      </c>
      <c r="AE7" s="18">
        <f t="shared" si="11"/>
        <v>0.21999999999999886</v>
      </c>
      <c r="AF7" s="37">
        <f t="shared" si="17"/>
        <v>100</v>
      </c>
      <c r="AG7" s="20">
        <v>6036.27</v>
      </c>
      <c r="AH7" s="22">
        <v>2983.09</v>
      </c>
      <c r="AI7" s="20">
        <v>15990241280</v>
      </c>
      <c r="AJ7" s="1">
        <v>5267849216</v>
      </c>
      <c r="AK7" s="26">
        <f t="shared" si="12"/>
        <v>2649026.846048967</v>
      </c>
      <c r="AL7" s="27">
        <f t="shared" si="12"/>
        <v>1765903.5483341098</v>
      </c>
      <c r="AM7" s="1">
        <f t="shared" si="18"/>
        <v>15249.482421875</v>
      </c>
      <c r="AN7" s="1">
        <f t="shared" si="19"/>
        <v>5023.8125</v>
      </c>
    </row>
    <row r="8" spans="1:40" x14ac:dyDescent="0.2">
      <c r="A8" s="11">
        <v>20</v>
      </c>
      <c r="B8" s="12">
        <v>4</v>
      </c>
      <c r="C8" s="16" t="s">
        <v>10</v>
      </c>
      <c r="D8" s="12">
        <v>70.239999999999995</v>
      </c>
      <c r="E8" s="9">
        <v>2.46</v>
      </c>
      <c r="F8" s="9">
        <f>D8-E8-H8</f>
        <v>4.1200000000000045</v>
      </c>
      <c r="G8" s="3">
        <f t="shared" si="13"/>
        <v>4.2239081402501579</v>
      </c>
      <c r="H8" s="9">
        <v>63.66</v>
      </c>
      <c r="I8" s="9">
        <v>29.76</v>
      </c>
      <c r="J8" s="9">
        <f>D8+I8</f>
        <v>100</v>
      </c>
      <c r="K8" s="15">
        <f>100-E8</f>
        <v>97.54</v>
      </c>
      <c r="L8" s="8">
        <v>11.48</v>
      </c>
      <c r="M8" s="3">
        <f t="shared" si="3"/>
        <v>11.769530449046545</v>
      </c>
      <c r="N8" s="9">
        <v>42.92</v>
      </c>
      <c r="O8" s="9">
        <v>2.62</v>
      </c>
      <c r="P8" s="3">
        <f>O8/K8*100</f>
        <v>2.6860775066639326</v>
      </c>
      <c r="Q8" s="9">
        <f>H8-O8-S8-L8</f>
        <v>11.889999999999997</v>
      </c>
      <c r="R8" s="3">
        <f>Q8/K8*100</f>
        <v>12.189870822226775</v>
      </c>
      <c r="S8" s="9">
        <v>37.67</v>
      </c>
      <c r="T8" s="31">
        <f t="shared" si="6"/>
        <v>38.620053311461966</v>
      </c>
      <c r="U8" s="34">
        <f t="shared" si="15"/>
        <v>65.265532089399215</v>
      </c>
      <c r="V8" s="8">
        <v>24.45</v>
      </c>
      <c r="W8" s="9">
        <v>1.52</v>
      </c>
      <c r="X8" s="3">
        <f>W8/K8*100</f>
        <v>1.5583350420340374</v>
      </c>
      <c r="Y8" s="9">
        <f>I8-W8-AA8</f>
        <v>5.370000000000001</v>
      </c>
      <c r="Z8" s="3">
        <f>Y8/K8*100</f>
        <v>5.5054336682386715</v>
      </c>
      <c r="AA8" s="9">
        <v>22.87</v>
      </c>
      <c r="AB8" s="31">
        <f t="shared" si="10"/>
        <v>23.446791060077913</v>
      </c>
      <c r="AC8" s="34">
        <f t="shared" si="16"/>
        <v>30.510559770350621</v>
      </c>
      <c r="AD8" s="8">
        <v>60.71</v>
      </c>
      <c r="AE8" s="18">
        <f t="shared" si="11"/>
        <v>0.17000000000000171</v>
      </c>
      <c r="AF8" s="37">
        <f t="shared" si="17"/>
        <v>100</v>
      </c>
      <c r="AG8" s="20">
        <v>6905.4</v>
      </c>
      <c r="AH8" s="22">
        <v>3365</v>
      </c>
      <c r="AI8" s="11">
        <v>18714742784</v>
      </c>
      <c r="AJ8" s="1">
        <v>7209771008</v>
      </c>
      <c r="AK8" s="26">
        <f t="shared" si="12"/>
        <v>2710160.5676716776</v>
      </c>
      <c r="AL8" s="27">
        <f t="shared" si="12"/>
        <v>2142576.8225854384</v>
      </c>
      <c r="AM8" s="1">
        <f t="shared" si="18"/>
        <v>17847.76953125</v>
      </c>
      <c r="AN8" s="1">
        <f t="shared" si="19"/>
        <v>6875.7734375</v>
      </c>
    </row>
    <row r="9" spans="1:40" x14ac:dyDescent="0.2">
      <c r="A9" s="11">
        <v>24</v>
      </c>
      <c r="B9" s="12">
        <v>4</v>
      </c>
      <c r="C9" s="16" t="s">
        <v>10</v>
      </c>
      <c r="D9" s="12">
        <v>62.53</v>
      </c>
      <c r="E9" s="9">
        <v>3.58</v>
      </c>
      <c r="F9" s="9">
        <f>D9-E9-H9</f>
        <v>3.2900000000000063</v>
      </c>
      <c r="G9" s="3">
        <f t="shared" ref="G9" si="20">F9/K9*100</f>
        <v>3.4121551545322615</v>
      </c>
      <c r="H9" s="9">
        <v>55.66</v>
      </c>
      <c r="I9" s="9">
        <v>37.47</v>
      </c>
      <c r="J9" s="9">
        <f>D9+I9</f>
        <v>100</v>
      </c>
      <c r="K9" s="15">
        <f>100-E9</f>
        <v>96.42</v>
      </c>
      <c r="L9" s="8">
        <v>6.5</v>
      </c>
      <c r="M9" s="3">
        <f t="shared" ref="M9" si="21">L9/K9*100</f>
        <v>6.7413399709603823</v>
      </c>
      <c r="N9" s="9">
        <v>36.82</v>
      </c>
      <c r="O9" s="9">
        <v>1.1100000000000001</v>
      </c>
      <c r="P9" s="3">
        <f>O9/K9*100</f>
        <v>1.151213441194773</v>
      </c>
      <c r="Q9" s="9">
        <f>H9-O9-S9-L9</f>
        <v>13.979999999999997</v>
      </c>
      <c r="R9" s="3">
        <f>Q9/K9*100</f>
        <v>14.499066583696324</v>
      </c>
      <c r="S9" s="9">
        <v>34.07</v>
      </c>
      <c r="T9" s="31">
        <f t="shared" ref="T9" si="22">S9/K9*100</f>
        <v>35.334992740095416</v>
      </c>
      <c r="U9" s="34">
        <f t="shared" ref="U9" si="23">M9+P9+R9+T9</f>
        <v>57.726612735946894</v>
      </c>
      <c r="V9" s="8">
        <v>32.03</v>
      </c>
      <c r="W9" s="9">
        <v>1.36</v>
      </c>
      <c r="X9" s="3">
        <f>W9/K9*100</f>
        <v>1.4104957477701723</v>
      </c>
      <c r="Y9" s="9">
        <f>I9-W9-AA9</f>
        <v>5.4899999999999984</v>
      </c>
      <c r="Z9" s="3">
        <f>Y9/K9*100</f>
        <v>5.6938394523957667</v>
      </c>
      <c r="AA9" s="9">
        <v>30.62</v>
      </c>
      <c r="AB9" s="31">
        <f t="shared" ref="AB9" si="24">AA9/K9*100</f>
        <v>31.756896909354904</v>
      </c>
      <c r="AC9" s="34">
        <f t="shared" ref="AC9" si="25">X9+Z9+AB9</f>
        <v>38.861232109520842</v>
      </c>
      <c r="AD9" s="8">
        <v>62.86</v>
      </c>
      <c r="AE9" s="18">
        <f t="shared" ref="AE9" si="26">AD9-AA9-S9</f>
        <v>-1.8300000000000054</v>
      </c>
      <c r="AF9" s="37">
        <f>U9+AC9+G9</f>
        <v>100</v>
      </c>
      <c r="AG9" s="20">
        <v>6905.4</v>
      </c>
      <c r="AH9" s="22">
        <v>3365</v>
      </c>
      <c r="AI9" s="11">
        <v>21814742784</v>
      </c>
      <c r="AJ9" s="1">
        <v>9219771008</v>
      </c>
      <c r="AK9" s="26">
        <f t="shared" ref="AK9" si="27">AI9/AG9</f>
        <v>3159084.5981405857</v>
      </c>
      <c r="AL9" s="27">
        <f t="shared" ref="AL9" si="28">AJ9/AH9</f>
        <v>2739902.2312035663</v>
      </c>
      <c r="AM9" s="1">
        <f t="shared" ref="AM9" si="29">AI9/(B9*1024*1024/4)</f>
        <v>20804.159912109375</v>
      </c>
      <c r="AN9" s="1">
        <f t="shared" ref="AN9" si="30">AJ9/(B9*1024*1024/4)</f>
        <v>8792.6588134765625</v>
      </c>
    </row>
    <row r="10" spans="1:40" x14ac:dyDescent="0.2">
      <c r="A10" s="20"/>
      <c r="B10" s="21"/>
      <c r="E10" s="9"/>
      <c r="F10" s="9"/>
      <c r="G10" s="3"/>
      <c r="H10" s="9"/>
      <c r="I10" s="9"/>
      <c r="J10" s="9"/>
      <c r="K10" s="15"/>
      <c r="L10" s="8"/>
      <c r="M10" s="3"/>
      <c r="N10" s="9"/>
      <c r="O10" s="9"/>
      <c r="P10" s="3"/>
      <c r="Q10" s="9"/>
      <c r="R10" s="3"/>
      <c r="S10" s="9"/>
      <c r="T10" s="31"/>
      <c r="V10" s="8"/>
      <c r="W10" s="9"/>
      <c r="X10" s="3"/>
      <c r="Y10" s="9"/>
      <c r="Z10" s="3"/>
      <c r="AA10" s="9"/>
      <c r="AB10" s="31"/>
      <c r="AD10" s="8"/>
      <c r="AE10" s="18"/>
      <c r="AF10" s="37"/>
    </row>
    <row r="11" spans="1:40" x14ac:dyDescent="0.2">
      <c r="A11" s="20"/>
      <c r="B11" s="21"/>
      <c r="E11" s="9"/>
      <c r="F11" s="9"/>
      <c r="G11" s="3"/>
      <c r="H11" s="9"/>
      <c r="I11" s="9"/>
      <c r="J11" s="9"/>
      <c r="K11" s="15"/>
      <c r="L11" s="8"/>
      <c r="M11" s="3"/>
      <c r="N11" s="9"/>
      <c r="O11" s="9"/>
      <c r="P11" s="3"/>
      <c r="Q11" s="9"/>
      <c r="R11" s="3"/>
      <c r="S11" s="9"/>
      <c r="T11" s="31"/>
      <c r="V11" s="8"/>
      <c r="W11" s="9"/>
      <c r="X11" s="3"/>
      <c r="Y11" s="9"/>
      <c r="Z11" s="3"/>
      <c r="AA11" s="9"/>
      <c r="AB11" s="31"/>
      <c r="AD11" s="8"/>
      <c r="AE11" s="18"/>
      <c r="AF11" s="37"/>
    </row>
    <row r="12" spans="1:40" x14ac:dyDescent="0.2">
      <c r="A12" s="20"/>
      <c r="E12" s="9"/>
      <c r="F12" s="9"/>
      <c r="G12" s="3"/>
      <c r="H12" s="9"/>
      <c r="I12" s="9"/>
      <c r="J12" s="9"/>
      <c r="K12" s="15"/>
      <c r="L12" s="8"/>
      <c r="M12" s="3"/>
      <c r="N12" s="9"/>
      <c r="O12" s="9"/>
      <c r="P12" s="3"/>
      <c r="Q12" s="9"/>
      <c r="R12" s="3"/>
      <c r="S12" s="9"/>
      <c r="T12" s="31"/>
      <c r="V12" s="8"/>
      <c r="W12" s="9"/>
      <c r="X12" s="3"/>
      <c r="Y12" s="9"/>
      <c r="Z12" s="3"/>
      <c r="AA12" s="9"/>
      <c r="AB12" s="31"/>
      <c r="AD12" s="8"/>
      <c r="AE12" s="18"/>
      <c r="AF12" s="37"/>
    </row>
    <row r="13" spans="1:40" x14ac:dyDescent="0.2">
      <c r="A13" s="20"/>
      <c r="B13" s="21"/>
      <c r="E13" s="9"/>
      <c r="F13" s="9"/>
      <c r="G13" s="3"/>
      <c r="H13" s="9"/>
      <c r="I13" s="9"/>
      <c r="J13" s="9"/>
      <c r="K13" s="15"/>
      <c r="L13" s="8"/>
      <c r="M13" s="3"/>
      <c r="N13" s="9"/>
      <c r="O13" s="9"/>
      <c r="P13" s="3"/>
      <c r="Q13" s="9"/>
      <c r="R13" s="3"/>
      <c r="S13" s="9"/>
      <c r="T13" s="31"/>
      <c r="V13" s="8"/>
      <c r="W13" s="9"/>
      <c r="X13" s="3"/>
      <c r="Y13" s="9"/>
      <c r="Z13" s="3"/>
      <c r="AA13" s="9"/>
      <c r="AB13" s="31"/>
      <c r="AD13" s="8"/>
      <c r="AE13" s="18"/>
      <c r="AF13" s="37"/>
    </row>
    <row r="14" spans="1:40" x14ac:dyDescent="0.2">
      <c r="E14" s="9"/>
      <c r="F14" s="9"/>
      <c r="G14" s="3"/>
      <c r="H14" s="9"/>
      <c r="I14" s="9"/>
      <c r="J14" s="9"/>
      <c r="K14" s="15"/>
      <c r="L14" s="8"/>
      <c r="M14" s="3"/>
      <c r="N14" s="9"/>
      <c r="O14" s="9"/>
      <c r="P14" s="3"/>
      <c r="Q14" s="9"/>
      <c r="R14" s="3"/>
      <c r="S14" s="9"/>
      <c r="T14" s="31"/>
      <c r="V14" s="8"/>
      <c r="W14" s="9"/>
      <c r="X14" s="3"/>
      <c r="Y14" s="9"/>
      <c r="Z14" s="3"/>
      <c r="AA14" s="9"/>
      <c r="AB14" s="31"/>
      <c r="AD14" s="8"/>
      <c r="AE14" s="18"/>
      <c r="AF14" s="37"/>
    </row>
    <row r="15" spans="1:40" x14ac:dyDescent="0.2">
      <c r="A15" s="20"/>
      <c r="E15" s="9"/>
      <c r="F15" s="9"/>
      <c r="G15" s="3"/>
      <c r="H15" s="9"/>
      <c r="I15" s="9"/>
      <c r="J15" s="9"/>
      <c r="K15" s="15"/>
      <c r="L15" s="8"/>
      <c r="M15" s="3"/>
      <c r="N15" s="9"/>
      <c r="O15" s="9"/>
      <c r="P15" s="3"/>
      <c r="Q15" s="9"/>
      <c r="R15" s="3"/>
      <c r="S15" s="9"/>
      <c r="T15" s="31"/>
      <c r="V15" s="8"/>
      <c r="W15" s="9"/>
      <c r="X15" s="3"/>
      <c r="Y15" s="9"/>
      <c r="Z15" s="3"/>
      <c r="AA15" s="9"/>
      <c r="AB15" s="31"/>
      <c r="AD15" s="8"/>
      <c r="AE15" s="18"/>
      <c r="AF15" s="37"/>
    </row>
    <row r="16" spans="1:40" x14ac:dyDescent="0.2">
      <c r="A16" s="20"/>
      <c r="E16" s="9"/>
      <c r="F16" s="9"/>
      <c r="G16" s="3"/>
      <c r="H16" s="9"/>
      <c r="I16" s="9"/>
      <c r="J16" s="9"/>
      <c r="K16" s="15"/>
      <c r="L16" s="8"/>
      <c r="M16" s="3"/>
      <c r="N16" s="9"/>
      <c r="O16" s="9"/>
      <c r="P16" s="3"/>
      <c r="Q16" s="9"/>
      <c r="R16" s="3"/>
      <c r="S16" s="9"/>
      <c r="T16" s="31"/>
      <c r="V16" s="8"/>
      <c r="W16" s="9"/>
      <c r="X16" s="3"/>
      <c r="Y16" s="9"/>
      <c r="Z16" s="3"/>
      <c r="AA16" s="9"/>
      <c r="AB16" s="31"/>
      <c r="AD16" s="8"/>
      <c r="AE16" s="18"/>
      <c r="AF16" s="37"/>
    </row>
    <row r="17" spans="1:32" x14ac:dyDescent="0.2">
      <c r="A17" s="20"/>
      <c r="E17" s="9"/>
      <c r="F17" s="9"/>
      <c r="G17" s="3"/>
      <c r="H17" s="9"/>
      <c r="I17" s="9"/>
      <c r="J17" s="9"/>
      <c r="K17" s="15"/>
      <c r="L17" s="8"/>
      <c r="M17" s="3"/>
      <c r="N17" s="9"/>
      <c r="O17" s="9"/>
      <c r="P17" s="3"/>
      <c r="Q17" s="9"/>
      <c r="R17" s="3"/>
      <c r="S17" s="9"/>
      <c r="T17" s="31"/>
      <c r="V17" s="8"/>
      <c r="W17" s="9"/>
      <c r="X17" s="3"/>
      <c r="Y17" s="9"/>
      <c r="Z17" s="3"/>
      <c r="AA17" s="9"/>
      <c r="AB17" s="31"/>
      <c r="AD17" s="8"/>
      <c r="AE17" s="18"/>
      <c r="AF17" s="37"/>
    </row>
    <row r="18" spans="1:32" x14ac:dyDescent="0.2">
      <c r="E18" s="9"/>
      <c r="F18" s="9"/>
      <c r="G18" s="3"/>
      <c r="H18" s="9"/>
      <c r="I18" s="9"/>
      <c r="J18" s="9"/>
      <c r="K18" s="15"/>
      <c r="L18" s="8"/>
      <c r="M18" s="3"/>
      <c r="N18" s="9"/>
      <c r="O18" s="9"/>
      <c r="P18" s="3"/>
      <c r="Q18" s="9"/>
      <c r="R18" s="3"/>
      <c r="S18" s="9"/>
      <c r="T18" s="31"/>
      <c r="V18" s="8"/>
      <c r="W18" s="9"/>
      <c r="X18" s="3"/>
      <c r="Y18" s="9"/>
      <c r="Z18" s="3"/>
      <c r="AA18" s="9"/>
      <c r="AB18" s="31"/>
      <c r="AD18" s="8"/>
      <c r="AE18" s="18"/>
      <c r="AF18" s="37"/>
    </row>
    <row r="19" spans="1:32" x14ac:dyDescent="0.2">
      <c r="E19" s="9"/>
      <c r="F19" s="9"/>
      <c r="G19" s="3"/>
      <c r="H19" s="9"/>
      <c r="I19" s="9"/>
      <c r="J19" s="9"/>
      <c r="K19" s="15"/>
      <c r="L19" s="8"/>
      <c r="M19" s="3"/>
      <c r="N19" s="9"/>
      <c r="O19" s="9"/>
      <c r="P19" s="3"/>
      <c r="Q19" s="9"/>
      <c r="R19" s="3"/>
      <c r="S19" s="9"/>
      <c r="T19" s="31"/>
      <c r="V19" s="8"/>
      <c r="W19" s="9"/>
      <c r="X19" s="3"/>
      <c r="Y19" s="9"/>
      <c r="Z19" s="3"/>
      <c r="AA19" s="9"/>
      <c r="AB19" s="31"/>
      <c r="AD19" s="8"/>
      <c r="AE19" s="18"/>
      <c r="AF19" s="37"/>
    </row>
    <row r="20" spans="1:32" x14ac:dyDescent="0.2">
      <c r="E20" s="9"/>
      <c r="F20" s="9"/>
      <c r="G20" s="3"/>
      <c r="H20" s="9"/>
      <c r="I20" s="9"/>
      <c r="J20" s="9"/>
      <c r="K20" s="15"/>
      <c r="L20" s="8"/>
      <c r="M20" s="3"/>
      <c r="N20" s="9"/>
      <c r="O20" s="9"/>
      <c r="P20" s="3"/>
      <c r="Q20" s="9"/>
      <c r="R20" s="3"/>
      <c r="S20" s="9"/>
      <c r="T20" s="31"/>
      <c r="V20" s="8"/>
      <c r="W20" s="9"/>
      <c r="X20" s="3"/>
      <c r="Y20" s="9"/>
      <c r="Z20" s="3"/>
      <c r="AA20" s="9"/>
      <c r="AB20" s="31"/>
      <c r="AD20" s="8"/>
      <c r="AE20" s="18"/>
      <c r="AF20" s="37"/>
    </row>
    <row r="22" spans="1:32" x14ac:dyDescent="0.2">
      <c r="E22" s="9"/>
      <c r="F22" s="9"/>
      <c r="G22" s="3"/>
      <c r="H22" s="9"/>
      <c r="I22" s="9"/>
      <c r="J22" s="9"/>
      <c r="K22" s="15"/>
      <c r="L22" s="8"/>
      <c r="M22" s="3"/>
      <c r="N22" s="9"/>
      <c r="O22" s="9"/>
      <c r="P22" s="3"/>
      <c r="Q22" s="9"/>
      <c r="R22" s="3"/>
      <c r="S22" s="9"/>
      <c r="T22" s="31"/>
      <c r="V22" s="8"/>
      <c r="W22" s="9"/>
      <c r="X22" s="3"/>
      <c r="Y22" s="9"/>
      <c r="Z22" s="3"/>
      <c r="AA22" s="9"/>
      <c r="AB22" s="31"/>
      <c r="AD22" s="8"/>
      <c r="AE22" s="18"/>
      <c r="AF22" s="37"/>
    </row>
    <row r="23" spans="1:32" x14ac:dyDescent="0.2">
      <c r="E23" s="9"/>
      <c r="F23" s="9"/>
      <c r="G23" s="3"/>
      <c r="H23" s="9"/>
      <c r="I23" s="9"/>
      <c r="J23" s="9"/>
      <c r="K23" s="15"/>
      <c r="L23" s="8"/>
      <c r="M23" s="3"/>
      <c r="N23" s="9"/>
      <c r="O23" s="9"/>
      <c r="P23" s="3"/>
      <c r="Q23" s="9"/>
      <c r="R23" s="3"/>
      <c r="S23" s="9"/>
      <c r="T23" s="31"/>
      <c r="V23" s="8"/>
      <c r="W23" s="9"/>
      <c r="X23" s="3"/>
      <c r="Y23" s="9"/>
      <c r="Z23" s="3"/>
      <c r="AA23" s="9"/>
      <c r="AB23" s="31"/>
      <c r="AD23" s="8"/>
      <c r="AE23" s="18"/>
      <c r="AF23" s="37"/>
    </row>
    <row r="24" spans="1:32" x14ac:dyDescent="0.2">
      <c r="E24" s="9"/>
      <c r="F24" s="9"/>
      <c r="G24" s="3"/>
      <c r="H24" s="9"/>
      <c r="I24" s="9"/>
      <c r="J24" s="9"/>
      <c r="K24" s="15"/>
      <c r="L24" s="8"/>
      <c r="M24" s="3"/>
      <c r="N24" s="9"/>
      <c r="O24" s="9"/>
      <c r="P24" s="3"/>
      <c r="Q24" s="9"/>
      <c r="R24" s="3"/>
      <c r="S24" s="9"/>
      <c r="T24" s="31"/>
      <c r="V24" s="8"/>
      <c r="W24" s="9"/>
      <c r="X24" s="3"/>
      <c r="Y24" s="9"/>
      <c r="Z24" s="3"/>
      <c r="AA24" s="9"/>
      <c r="AB24" s="31"/>
      <c r="AD24" s="8"/>
      <c r="AE24" s="18"/>
      <c r="AF24" s="37"/>
    </row>
    <row r="25" spans="1:32" x14ac:dyDescent="0.2">
      <c r="E25" s="9"/>
      <c r="F25" s="9"/>
      <c r="G25" s="3"/>
      <c r="H25" s="9"/>
      <c r="I25" s="9"/>
      <c r="J25" s="9"/>
      <c r="K25" s="15"/>
      <c r="L25" s="8"/>
      <c r="M25" s="3"/>
      <c r="N25" s="9"/>
      <c r="O25" s="9"/>
      <c r="P25" s="3"/>
      <c r="Q25" s="9"/>
      <c r="R25" s="3"/>
      <c r="S25" s="9"/>
      <c r="T25" s="31"/>
      <c r="V25" s="8"/>
      <c r="W25" s="9"/>
      <c r="X25" s="3"/>
      <c r="Y25" s="9"/>
      <c r="Z25" s="3"/>
      <c r="AA25" s="9"/>
      <c r="AB25" s="31"/>
      <c r="AD25" s="8"/>
      <c r="AE25" s="18"/>
      <c r="AF25" s="37"/>
    </row>
    <row r="26" spans="1:32" x14ac:dyDescent="0.2">
      <c r="E26" s="9"/>
      <c r="F26" s="9"/>
      <c r="G26" s="3"/>
      <c r="H26" s="9"/>
      <c r="I26" s="9"/>
      <c r="J26" s="9"/>
      <c r="K26" s="15"/>
      <c r="L26" s="8"/>
      <c r="M26" s="3"/>
      <c r="N26" s="9"/>
      <c r="O26" s="9"/>
      <c r="P26" s="3"/>
      <c r="Q26" s="9"/>
      <c r="R26" s="3"/>
      <c r="S26" s="9"/>
      <c r="T26" s="31"/>
      <c r="V26" s="8"/>
      <c r="W26" s="9"/>
      <c r="X26" s="3"/>
      <c r="Y26" s="9"/>
      <c r="Z26" s="3"/>
      <c r="AA26" s="9"/>
      <c r="AB26" s="31"/>
      <c r="AD26" s="8"/>
      <c r="AE26" s="18"/>
      <c r="AF26" s="37"/>
    </row>
    <row r="27" spans="1:32" x14ac:dyDescent="0.2">
      <c r="E27" s="9"/>
      <c r="F27" s="9"/>
      <c r="G27" s="3"/>
      <c r="H27" s="9"/>
      <c r="I27" s="9"/>
      <c r="J27" s="9"/>
      <c r="K27" s="15"/>
      <c r="L27" s="8"/>
      <c r="M27" s="3"/>
      <c r="N27" s="9"/>
      <c r="O27" s="9"/>
      <c r="P27" s="3"/>
      <c r="Q27" s="9"/>
      <c r="R27" s="3"/>
      <c r="S27" s="9"/>
      <c r="T27" s="31"/>
      <c r="V27" s="8"/>
      <c r="W27" s="9"/>
      <c r="X27" s="3"/>
      <c r="Y27" s="9"/>
      <c r="Z27" s="3"/>
      <c r="AA27" s="9"/>
      <c r="AB27" s="31"/>
      <c r="AD27" s="8"/>
      <c r="AE27" s="18"/>
      <c r="AF27" s="3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raw_data</vt:lpstr>
      <vt:lpstr>raw_data (2)</vt:lpstr>
      <vt:lpstr>m4</vt:lpstr>
      <vt:lpstr>m4-稠密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yihuilu(卢熠辉)</dc:creator>
  <cp:lastModifiedBy>yihuilu(卢熠辉)</cp:lastModifiedBy>
  <dcterms:created xsi:type="dcterms:W3CDTF">2021-05-31T05:38:37Z</dcterms:created>
  <dcterms:modified xsi:type="dcterms:W3CDTF">2021-07-28T06:37:54Z</dcterms:modified>
</cp:coreProperties>
</file>